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ncconnect.sharepoint.com/sites/WRC_NCBirdAtlas/Shared Documents/Science Subcommittee/projects/web_scraper/"/>
    </mc:Choice>
  </mc:AlternateContent>
  <xr:revisionPtr revIDLastSave="1" documentId="11_340C55D564CDEB01EC751C86A446E380677E2C20" xr6:coauthVersionLast="47" xr6:coauthVersionMax="47" xr10:uidLastSave="{39FFF9AB-3BE4-4512-8DE5-E839145BA0D1}"/>
  <bookViews>
    <workbookView xWindow="-120" yWindow="-120" windowWidth="29040" windowHeight="15720" xr2:uid="{00000000-000D-0000-FFFF-FFFF00000000}"/>
  </bookViews>
  <sheets>
    <sheet name="Stats" sheetId="1" r:id="rId1"/>
    <sheet name="Species" sheetId="2" r:id="rId2"/>
    <sheet name="Top Atlasers" sheetId="3" r:id="rId3"/>
    <sheet name="Recent Vis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9" i="4" l="1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<sst xmlns="http://schemas.openxmlformats.org/spreadsheetml/2006/main" count="36111" uniqueCount="2578">
  <si>
    <t>ID_EBD_NAME</t>
  </si>
  <si>
    <t>tot</t>
  </si>
  <si>
    <t>con</t>
  </si>
  <si>
    <t>breedPctConfirmed</t>
  </si>
  <si>
    <t>pos</t>
  </si>
  <si>
    <t>breedPctPossible</t>
  </si>
  <si>
    <t>pro</t>
  </si>
  <si>
    <t>breedPctProbable</t>
  </si>
  <si>
    <t>diurnal_hrs</t>
  </si>
  <si>
    <t>nocturnal_hrs</t>
  </si>
  <si>
    <t>num_checklists</t>
  </si>
  <si>
    <t>num_atlasers</t>
  </si>
  <si>
    <t>status</t>
  </si>
  <si>
    <t>REGION</t>
  </si>
  <si>
    <t>ECOREGION</t>
  </si>
  <si>
    <t>COUNTY</t>
  </si>
  <si>
    <t>updateDate</t>
  </si>
  <si>
    <t>ID_BLOCK_CODE</t>
  </si>
  <si>
    <t>ID_NCBA_BLOCK</t>
  </si>
  <si>
    <t>bbcgCoded</t>
  </si>
  <si>
    <t>bbcgConfirmed</t>
  </si>
  <si>
    <t>bbcgPossible</t>
  </si>
  <si>
    <t>bbcgTotalEffortHrs</t>
  </si>
  <si>
    <t>Abbottsburg SE</t>
  </si>
  <si>
    <t>Incomplete</t>
  </si>
  <si>
    <t>4</t>
  </si>
  <si>
    <t>CP</t>
  </si>
  <si>
    <t>BLADEN</t>
  </si>
  <si>
    <t>2024-08-27</t>
  </si>
  <si>
    <t>34078E6SE</t>
  </si>
  <si>
    <t>ABBOTTSBURG-SE</t>
  </si>
  <si>
    <t>Advance SE</t>
  </si>
  <si>
    <t>7</t>
  </si>
  <si>
    <t>P</t>
  </si>
  <si>
    <t>DAVIE</t>
  </si>
  <si>
    <t>35080H4SE</t>
  </si>
  <si>
    <t>ADVANCE-SE</t>
  </si>
  <si>
    <t>Afton SE</t>
  </si>
  <si>
    <t>3</t>
  </si>
  <si>
    <t>WARREN</t>
  </si>
  <si>
    <t>36078C2SE</t>
  </si>
  <si>
    <t>AFTON-SE</t>
  </si>
  <si>
    <t>Ammon SE</t>
  </si>
  <si>
    <t>34078G5SE</t>
  </si>
  <si>
    <t>AMMON-SE</t>
  </si>
  <si>
    <t>Albertson SE</t>
  </si>
  <si>
    <t>2</t>
  </si>
  <si>
    <t>DUPLIN</t>
  </si>
  <si>
    <t>35077A7SE</t>
  </si>
  <si>
    <t>ALBERTSON-SE</t>
  </si>
  <si>
    <t>Angier SE</t>
  </si>
  <si>
    <t>JOHNSTON</t>
  </si>
  <si>
    <t>35078E6SE</t>
  </si>
  <si>
    <t>ANGIER-SE</t>
  </si>
  <si>
    <t>Anderson Creek SE</t>
  </si>
  <si>
    <t>HARNETT</t>
  </si>
  <si>
    <t>35078C8SE</t>
  </si>
  <si>
    <t>ANDERSON_CREEK-SE</t>
  </si>
  <si>
    <t>Acme SE</t>
  </si>
  <si>
    <t>BRUNSWICK</t>
  </si>
  <si>
    <t>34078C2SE</t>
  </si>
  <si>
    <t>ACME-SE</t>
  </si>
  <si>
    <t>Ahoskie SE</t>
  </si>
  <si>
    <t>1</t>
  </si>
  <si>
    <t>HERTFORD</t>
  </si>
  <si>
    <t>36076C8SE</t>
  </si>
  <si>
    <t>AHOSKIE-SE</t>
  </si>
  <si>
    <t>Albemarle SE</t>
  </si>
  <si>
    <t>Complete</t>
  </si>
  <si>
    <t>6</t>
  </si>
  <si>
    <t>STANLY</t>
  </si>
  <si>
    <t>35080C2SE</t>
  </si>
  <si>
    <t>ALBEMARLE-SE</t>
  </si>
  <si>
    <t>Albemarle Sound 1 (All Water) SE</t>
  </si>
  <si>
    <t>HYDE</t>
  </si>
  <si>
    <t>36076A1SE</t>
  </si>
  <si>
    <t>ALBEMARLE_SOUND_1_(ALL_WATER)-SE</t>
  </si>
  <si>
    <t>Albemarle Sound 2 (All Water) SE</t>
  </si>
  <si>
    <t>36075A8SE</t>
  </si>
  <si>
    <t>ALBEMARLE_SOUND_2_(ALL_WATER)-SE</t>
  </si>
  <si>
    <t>Alarka SE</t>
  </si>
  <si>
    <t>9</t>
  </si>
  <si>
    <t>M</t>
  </si>
  <si>
    <t>MACON</t>
  </si>
  <si>
    <t>35083C4SE</t>
  </si>
  <si>
    <t>ALARKA-SE</t>
  </si>
  <si>
    <t>Alton SE</t>
  </si>
  <si>
    <t>5</t>
  </si>
  <si>
    <t>PERSON</t>
  </si>
  <si>
    <t>36079E1SE</t>
  </si>
  <si>
    <t>ALTON-SE</t>
  </si>
  <si>
    <t>Andrews SE</t>
  </si>
  <si>
    <t>CLAY</t>
  </si>
  <si>
    <t>35083B7SE</t>
  </si>
  <si>
    <t>ANDREWS-SE</t>
  </si>
  <si>
    <t>Anderson SE</t>
  </si>
  <si>
    <t>CASWELL</t>
  </si>
  <si>
    <t>36079C3SE</t>
  </si>
  <si>
    <t>ANDERSON-SE</t>
  </si>
  <si>
    <t>Apex SE</t>
  </si>
  <si>
    <t>WAKE</t>
  </si>
  <si>
    <t>35078F7SE</t>
  </si>
  <si>
    <t>APEX-SE</t>
  </si>
  <si>
    <t>Askin SE</t>
  </si>
  <si>
    <t>CRAVEN</t>
  </si>
  <si>
    <t>35077B1SE</t>
  </si>
  <si>
    <t>ASKIN-SE</t>
  </si>
  <si>
    <t>Aurora SE</t>
  </si>
  <si>
    <t>BEAUFORT</t>
  </si>
  <si>
    <t>35076C7SE</t>
  </si>
  <si>
    <t>AURORA-SE</t>
  </si>
  <si>
    <t>Atlantic SE</t>
  </si>
  <si>
    <t>CARTERET</t>
  </si>
  <si>
    <t>34076H3SE</t>
  </si>
  <si>
    <t>ATLANTIC-SE</t>
  </si>
  <si>
    <t>common_name</t>
  </si>
  <si>
    <t>breeding_evidence</t>
  </si>
  <si>
    <t>breeding_code</t>
  </si>
  <si>
    <t>breeding_category</t>
  </si>
  <si>
    <t>recent_location</t>
  </si>
  <si>
    <t>observation_date</t>
  </si>
  <si>
    <t>sampling_event_identifier</t>
  </si>
  <si>
    <t>Ruby-throated Hummingbird</t>
  </si>
  <si>
    <t>Probable</t>
  </si>
  <si>
    <t>T</t>
  </si>
  <si>
    <t>C3</t>
  </si>
  <si>
    <t>Abbottsburg SE, 1453 Campbell Road, Clarkton, North Carolina, US (34.537, -78.669)</t>
  </si>
  <si>
    <t>2024-07-11</t>
  </si>
  <si>
    <t>Hairy Woodpecker</t>
  </si>
  <si>
    <t>Possible</t>
  </si>
  <si>
    <t>H</t>
  </si>
  <si>
    <t>C2</t>
  </si>
  <si>
    <t>House Sparrow</t>
  </si>
  <si>
    <t>Confirmed</t>
  </si>
  <si>
    <t>UN</t>
  </si>
  <si>
    <t>C4</t>
  </si>
  <si>
    <t>Abbottsburg SE, 1442 Campbell Road, Clarkton, North Carolina, US (34.538, -78.669)</t>
  </si>
  <si>
    <t>Mississippi Kite</t>
  </si>
  <si>
    <t>Abbottsburg SE, 1542 Campbell Road, Clarkton, North Carolina, US (34.538, -78.671)</t>
  </si>
  <si>
    <t>Common Yellowthroat</t>
  </si>
  <si>
    <t>S7</t>
  </si>
  <si>
    <t>Abbottsburg SE, 471 White McEwen Road, Clarkton, North Carolina, US (34.52, -78.679)</t>
  </si>
  <si>
    <t>Great Egret</t>
  </si>
  <si>
    <t>Observed</t>
  </si>
  <si>
    <t>F</t>
  </si>
  <si>
    <t>C1</t>
  </si>
  <si>
    <t>Abbottsburg SE, 2789 Mitchell Ford Road, Clarkton, North Carolina, US (34.526, -78.673)</t>
  </si>
  <si>
    <t>Pileated Woodpecker</t>
  </si>
  <si>
    <t>Wood Thrush</t>
  </si>
  <si>
    <t>Anhinga</t>
  </si>
  <si>
    <t>Abbottsburg SE, 7650 United States 701 South, Clarkton, North Carolina, US (34.525, -78.649)</t>
  </si>
  <si>
    <t>Rock Pigeon</t>
  </si>
  <si>
    <t>Abbottsburg SE, 8421 Mercer Mill Road, Clarkton, North Carolina, US (34.528, -78.637)</t>
  </si>
  <si>
    <t>Western Cattle Egret</t>
  </si>
  <si>
    <t>Belted Kingfisher</t>
  </si>
  <si>
    <t>Fish Crow</t>
  </si>
  <si>
    <t>Red-winged Blackbird</t>
  </si>
  <si>
    <t>CF</t>
  </si>
  <si>
    <t>Killdeer</t>
  </si>
  <si>
    <t>Abbottsburg SE, 9086 Mercer Mill Road, Clarkton, North Carolina, US (34.521, -78.643)</t>
  </si>
  <si>
    <t>Blue Jay</t>
  </si>
  <si>
    <t>Eastern Bluebird</t>
  </si>
  <si>
    <t>Acadian Flycatcher</t>
  </si>
  <si>
    <t>Abbottsburg SE, 2666–3198 N Mitchell Ford Rd, Clarkton US-NC 34.52727, -78.67346</t>
  </si>
  <si>
    <t>2024-07-03</t>
  </si>
  <si>
    <t>Red-eyed Vireo</t>
  </si>
  <si>
    <t>Ovenbird</t>
  </si>
  <si>
    <t>Northern Mockingbird</t>
  </si>
  <si>
    <t>FS</t>
  </si>
  <si>
    <t>Abbottsburg SE, 9077–9343 Mercer Mill Brown Marsh Rd, Clarkton US-NC 34.51884, -78.64432</t>
  </si>
  <si>
    <t>Green Heron</t>
  </si>
  <si>
    <t>Abbottsburg SE, 9494 Mercer Mill Brown Marsh Rd, Clarkton US-NC (34.5147,-78.6458)</t>
  </si>
  <si>
    <t>Chipping Sparrow</t>
  </si>
  <si>
    <t>NB</t>
  </si>
  <si>
    <t>Abbottsburg SE, 8561 Mercer Mill Brown Marsh Rd, Clarkton US-NC (34.5271,-78.6377)</t>
  </si>
  <si>
    <t>Eastern Towhee</t>
  </si>
  <si>
    <t>Yellow-billed Cuckoo</t>
  </si>
  <si>
    <t>Abbottsburg SE, 8296–8598 Mercer Mill Brown Marsh Rd, Clarkton US-NC (34.5233,-78.6418)</t>
  </si>
  <si>
    <t>Yellow-crowned Night Heron</t>
  </si>
  <si>
    <t>Red-bellied Woodpecker</t>
  </si>
  <si>
    <t>White-eyed Vireo</t>
  </si>
  <si>
    <t>FY</t>
  </si>
  <si>
    <t>Brown-headed Cowbird</t>
  </si>
  <si>
    <t>FL</t>
  </si>
  <si>
    <t>Prothonotary Warbler</t>
  </si>
  <si>
    <t>Northern Parula</t>
  </si>
  <si>
    <t>Summer Tanager</t>
  </si>
  <si>
    <t>Indigo Bunting</t>
  </si>
  <si>
    <t>Abbottsburg SE, 1221–1699 Burney Ford Rd, Clarkton US-NC (34.5014,-78.6300)</t>
  </si>
  <si>
    <t>2024-05-30</t>
  </si>
  <si>
    <t>Great Crested Flycatcher</t>
  </si>
  <si>
    <t>Abbottsburg SE, 1494–1940 N Mitchell Ford Rd, Clarkton US-NC (34.5112,-78.6689)</t>
  </si>
  <si>
    <t>Brown Thrasher</t>
  </si>
  <si>
    <t>A</t>
  </si>
  <si>
    <t>Blue Grosbeak</t>
  </si>
  <si>
    <t>Black Vulture</t>
  </si>
  <si>
    <t>Abbottsburg SE, 370–898 White McEwen Rd, Clarkton US-NC (34.5197,-78.6787)</t>
  </si>
  <si>
    <t>Yellow-throated Vireo</t>
  </si>
  <si>
    <t>S</t>
  </si>
  <si>
    <t>Loggerhead Shrike</t>
  </si>
  <si>
    <t>Abbottsburg SE, 2269–2333 N Mitchell Ford Rd, Clarkton US-NC 34.51935, -78.67198</t>
  </si>
  <si>
    <t>Great Blue Heron</t>
  </si>
  <si>
    <t>Abbottsburg SE, 2713 N Mitchell Ford Rd, Clarkton US-NC (34.5276,-78.6742)</t>
  </si>
  <si>
    <t>Turkey Vulture</t>
  </si>
  <si>
    <t>Cooper's Hawk</t>
  </si>
  <si>
    <t>White-breasted Nuthatch</t>
  </si>
  <si>
    <t>American Crow</t>
  </si>
  <si>
    <t>Abbottsburg SE, 178–684 Campbell Rd, Clarkton US-NC 34.53784, -78.65201</t>
  </si>
  <si>
    <t>Red-shouldered Hawk</t>
  </si>
  <si>
    <t>Abbottsburg SE, 7001–8269 US-701, Clarkton US-NC (34.5260,-78.6491)</t>
  </si>
  <si>
    <t>Downy Woodpecker</t>
  </si>
  <si>
    <t>Tufted Titmouse</t>
  </si>
  <si>
    <t>Louisiana Waterthrush</t>
  </si>
  <si>
    <t>Blue-gray Gnatcatcher</t>
  </si>
  <si>
    <t>Abbottsburg SE, 10548–10732 Mercer Mill Brown Marsh Rd, Clarkton US-NC (34.5012,-78.6505)</t>
  </si>
  <si>
    <t>American Robin</t>
  </si>
  <si>
    <t>House Finch</t>
  </si>
  <si>
    <t>Horned Lark</t>
  </si>
  <si>
    <t>Abbottsburg SE, 9494 Mercer Mill Brown Marsh Rd, Clarkton US-NC (34.5147,-78.6459)</t>
  </si>
  <si>
    <t>Barn Swallow</t>
  </si>
  <si>
    <t>NY</t>
  </si>
  <si>
    <t>Purple Martin</t>
  </si>
  <si>
    <t>ON</t>
  </si>
  <si>
    <t>Abbottsburg SE, 9077–9343 Mercer Mill Brown Marsh Rd, Clarkton US-NC (34.5185,-78.6445)</t>
  </si>
  <si>
    <t>Canada Goose</t>
  </si>
  <si>
    <t>Abbottsburg SE, 8297–8599 Mercer Mill Brown Marsh Rd, Clarkton US-NC (34.5256,-78.6395)</t>
  </si>
  <si>
    <t>Northern Bobwhite</t>
  </si>
  <si>
    <t>Wood Stork</t>
  </si>
  <si>
    <t>Eastern Kingbird</t>
  </si>
  <si>
    <t>European Starling</t>
  </si>
  <si>
    <t>Cedar Waxwing</t>
  </si>
  <si>
    <t>C</t>
  </si>
  <si>
    <t>Orchard Oriole</t>
  </si>
  <si>
    <t>Common Grackle</t>
  </si>
  <si>
    <t>Chimney Swift</t>
  </si>
  <si>
    <t>Abbottsburg SE, 8297–8599 Mercer Mill Brown Marsh Rd, Clarkton US-NC (34.5228,-78.6422)</t>
  </si>
  <si>
    <t>Barred Owl</t>
  </si>
  <si>
    <t>Carolina Chickadee</t>
  </si>
  <si>
    <t>Northern Rough-winged Swallow</t>
  </si>
  <si>
    <t>Brown-headed Nuthatch</t>
  </si>
  <si>
    <t>Carolina Wren</t>
  </si>
  <si>
    <t>Yellow-breasted Chat</t>
  </si>
  <si>
    <t>Pine Warbler</t>
  </si>
  <si>
    <t>Yellow-throated Warbler</t>
  </si>
  <si>
    <t>Northern Cardinal</t>
  </si>
  <si>
    <t>American Kestrel</t>
  </si>
  <si>
    <t>2666–3198 N Mitchell Ford Rd, Clarkton US-NC (34.5276,-78.6735)</t>
  </si>
  <si>
    <t>2024-03-04</t>
  </si>
  <si>
    <t>Eastern Phoebe</t>
  </si>
  <si>
    <t>Golden-crowned Kinglet</t>
  </si>
  <si>
    <t>Swamp Sparrow</t>
  </si>
  <si>
    <t>Yellow-rumped Warbler</t>
  </si>
  <si>
    <t>Red-tailed Hawk</t>
  </si>
  <si>
    <t>2020–2088 N Mitchell Ford Rd, Clarkton US-NC (34.5150,-78.6709)</t>
  </si>
  <si>
    <t>Song Sparrow</t>
  </si>
  <si>
    <t>Ring-billed Gull</t>
  </si>
  <si>
    <t>259–275 Ward Farm Rd, Clarkton US-NC 34.50788, -78.67105</t>
  </si>
  <si>
    <t>Herring Gull</t>
  </si>
  <si>
    <t>Lesser Black-backed Gull</t>
  </si>
  <si>
    <t>Savannah Sparrow</t>
  </si>
  <si>
    <t>Ruby-crowned Kinglet</t>
  </si>
  <si>
    <t>10548–10732 Mercer Mill Brown Marsh Rd, Clarkton US-NC (34.5008,-78.6503)</t>
  </si>
  <si>
    <t>Dark-eyed Junco</t>
  </si>
  <si>
    <t>Mourning Dove</t>
  </si>
  <si>
    <t>9494 Mercer Mill Brown Marsh Rd, Clarkton US-NC (34.5148,-78.6456)</t>
  </si>
  <si>
    <t>Northern Flicker</t>
  </si>
  <si>
    <t>Wood Duck</t>
  </si>
  <si>
    <t>8961–9021 Mercer Mill Brown Marsh Rd, Clarkton US-NC (34.5222,-78.6426)</t>
  </si>
  <si>
    <t>Bald Eagle</t>
  </si>
  <si>
    <t>Blue-headed Vireo</t>
  </si>
  <si>
    <t>Winter Wren</t>
  </si>
  <si>
    <t>White-throated Sparrow</t>
  </si>
  <si>
    <t>gull sp.</t>
  </si>
  <si>
    <t>9506–10098 Mercer Mill Brown Marsh Rd, Clarkton US-NC 34.51197, -78.64585</t>
  </si>
  <si>
    <t>2024-02-20</t>
  </si>
  <si>
    <t>White Ibis</t>
  </si>
  <si>
    <t>Northern Harrier</t>
  </si>
  <si>
    <t>American Pipit</t>
  </si>
  <si>
    <t>Palm Warbler</t>
  </si>
  <si>
    <t>House Wren</t>
  </si>
  <si>
    <t>370–898 White McEwen Rd, Clarkton US-NC (34.5198,-78.6786)</t>
  </si>
  <si>
    <t>American Goldfinch</t>
  </si>
  <si>
    <t>Merlin</t>
  </si>
  <si>
    <t>370–898 White McEwen Rd, Clarkton US-NC (34.5197,-78.6788)</t>
  </si>
  <si>
    <t>2024-01-26</t>
  </si>
  <si>
    <t>Pine Siskin</t>
  </si>
  <si>
    <t>Bufflehead</t>
  </si>
  <si>
    <t>101–291 McCullum Rd, Clarkton US-NC (34.5024,-78.6638)</t>
  </si>
  <si>
    <t>Gray Catbird</t>
  </si>
  <si>
    <t>Hermit Thrush</t>
  </si>
  <si>
    <t>Field Sparrow</t>
  </si>
  <si>
    <t>passerine sp.</t>
  </si>
  <si>
    <t>Brown Creeper</t>
  </si>
  <si>
    <t>Purple Finch</t>
  </si>
  <si>
    <t>Red-headed Woodpecker</t>
  </si>
  <si>
    <t>179–685 Campbell Rd, Clarkton US-NC 34.53750, -78.64785</t>
  </si>
  <si>
    <t>2022-06-26</t>
  </si>
  <si>
    <t>Eastern Wood-Pewee</t>
  </si>
  <si>
    <t>Prairie Warbler</t>
  </si>
  <si>
    <t>(Private) Advance SE- Branch River Ranch tree farm (35.9093,-80.3912)</t>
  </si>
  <si>
    <t>2024-06-12</t>
  </si>
  <si>
    <t>(Private) Advance SE- Branch River Ranch shooting range (35.8909,-80.3754)</t>
  </si>
  <si>
    <t>Grasshopper Sparrow</t>
  </si>
  <si>
    <t>(Private) Advance SE- Branch River Ranch upper field (35.8915,-80.3798)</t>
  </si>
  <si>
    <t>(Private) Advance SE- Branch River Ranch creek trail (35.8956,-80.3880)</t>
  </si>
  <si>
    <t>Scarlet Tanager</t>
  </si>
  <si>
    <t>(Private) Advance SE- Branch River Ranch riverside trail (35.8924,-80.3905)</t>
  </si>
  <si>
    <t>(Private) Advance SE- Branch River Ranch pond (35.8907,-80.3846)</t>
  </si>
  <si>
    <t>Mallard</t>
  </si>
  <si>
    <t>Double-crested Cormorant</t>
  </si>
  <si>
    <t>(Private) Advance SE- Branch River Ranch stop 1 (35.8876,-80.3779)</t>
  </si>
  <si>
    <t>Advance SE- Fulton UMC (35.8863,-80.4189)</t>
  </si>
  <si>
    <t>Advance SE- Fulton Creek at NC-801 (35.8878,-80.4156)</t>
  </si>
  <si>
    <t>Cliff Swallow</t>
  </si>
  <si>
    <t>Advance SE- 184 Merry Ln (35.9004,-80.4126)</t>
  </si>
  <si>
    <t>Advance SE- 219–379 Todd Rd x Big Opossum (35.9013,-80.4019)</t>
  </si>
  <si>
    <t>N</t>
  </si>
  <si>
    <t>Advance SE- 219–379 Todd Rd (35.8978,-80.4037)</t>
  </si>
  <si>
    <t>Advance SE- Yadkin College Church (35.87836, -80.38135)</t>
  </si>
  <si>
    <t>2024-05-29</t>
  </si>
  <si>
    <t>Advance SE- Yadkin College Rd pastures (35.87993, -80.40325)</t>
  </si>
  <si>
    <t>Advance SE- 3763–3899 Yadkin College Rd, Lexington (35.8816,-80.3975)</t>
  </si>
  <si>
    <t>Advance SE- Lazy River Dr, Lexington (35.8790,-80.3945)</t>
  </si>
  <si>
    <t>Advance SE- 122 Todd Rd, Advance US-NC (35.8980,-80.4096)</t>
  </si>
  <si>
    <t>Advance SE- 2927 NC-801 (35.91145, -80.41092)</t>
  </si>
  <si>
    <t>Advance SE- 500–562 Burton Rd (35.9024,-80.3848)</t>
  </si>
  <si>
    <t>Eastern Meadowlark</t>
  </si>
  <si>
    <t>Adavance SE (private)- 130 Merry Ln (35.9017,-80.4118)</t>
  </si>
  <si>
    <t>245 Burton Road, Advance, North Carolina, US (35.91, -80.389)</t>
  </si>
  <si>
    <t>2022-06-29</t>
  </si>
  <si>
    <t>Bent River Ranch 2 (private)</t>
  </si>
  <si>
    <t>2022-06-28</t>
  </si>
  <si>
    <t>Bent River Ranch (private)</t>
  </si>
  <si>
    <t>615 Burton Road, Advance, North Carolina, US (35.902, -80.382)</t>
  </si>
  <si>
    <t>NE</t>
  </si>
  <si>
    <t>2871 North Carolina 801, Advance, North Carolina, US (35.913, -80.411)</t>
  </si>
  <si>
    <t>5260 Yadkin College Road, Lexington, North Carolina, US (35.881, -80.399)</t>
  </si>
  <si>
    <t>136 College Lane, Lexington, North Carolina, US (35.88, -80.387)</t>
  </si>
  <si>
    <t>North Carolina 801, Advance, North Carolina, US (35.911, -80.411)</t>
  </si>
  <si>
    <t>2021-07-10</t>
  </si>
  <si>
    <t>687–699 Beamon Hunt Rd, Afton SE, 36.2784,-78.1495)</t>
  </si>
  <si>
    <t>2024-07-24</t>
  </si>
  <si>
    <t>200–246 Maj Rob Alston Rd, Afton SE, 36.25680, -78.15733</t>
  </si>
  <si>
    <t>904 Lickskillet Road, Afton SE, (36.267, -78.185)</t>
  </si>
  <si>
    <t>27589, (36.2570,-78.1658) - Afton SE</t>
  </si>
  <si>
    <t>2024-07-16</t>
  </si>
  <si>
    <t>516–684 Beamon Hunt Rd, (36.2846,-78.1475) - Afton SE</t>
  </si>
  <si>
    <t>27589, (36.2767,-78.1497) - Afton SE</t>
  </si>
  <si>
    <t>27589, (36.2711,-78.1548) - Afton SE</t>
  </si>
  <si>
    <t>27589, (36.2737,-78.1524) - Afton SE</t>
  </si>
  <si>
    <t>517–685 Beamon Hunt Rd, (36.2850,-78.1477) - Afton SE</t>
  </si>
  <si>
    <t>Eastern Whip-poor-will</t>
  </si>
  <si>
    <t>516–684 Beamon Hunt Rd, 36.28046, -78.14721 - Afton SE</t>
  </si>
  <si>
    <t>Chuck-will's-widow</t>
  </si>
  <si>
    <t>851–1173 Shocco Springs Rd, Afton SE, 36.27803, -78.18601</t>
  </si>
  <si>
    <t>27589, (36.2586,-78.1606) - Afton SE</t>
  </si>
  <si>
    <t>850–1172 Shocco Springs Rd, (36.2732,-78.1853) - Afton SE</t>
  </si>
  <si>
    <t>27589, (36.2734,-78.1496) - Afton SE</t>
  </si>
  <si>
    <t>27589, (36.2758,-78.1502) - Afton SE</t>
  </si>
  <si>
    <t>1500–1592 Lickskillet Rd, (36.2606,-78.1478) - Afton SE</t>
  </si>
  <si>
    <t>200–246 Maj Rob Alston Rd, (36.2571,-78.1573) - Afton SE</t>
  </si>
  <si>
    <t>1785–1799 Lickskillet Rd, (36.2708,-78.1308) - Afton SE</t>
  </si>
  <si>
    <t>American Redstart</t>
  </si>
  <si>
    <t>Wild Turkey</t>
  </si>
  <si>
    <t>Shocco Creek, Warrenton US-NC (36.2712,-78.1465) - Afton SE</t>
  </si>
  <si>
    <t>2024-06-14</t>
  </si>
  <si>
    <t>27589, Warrenton US-NC (36.2755,-78.1505) - Afton SE</t>
  </si>
  <si>
    <t>27589, Warrenton US-NC 36.25741, -78.16069 - Afton SE</t>
  </si>
  <si>
    <t>904 Lickskillet Rd, Warrenton US-NC 36.26699, -78.18504 - Afton SE</t>
  </si>
  <si>
    <t>Shocco Springs Rd, Warrenton US-NC 36.27845, -78.18677 - Afton SE</t>
  </si>
  <si>
    <t>Hooded Warbler</t>
  </si>
  <si>
    <t>CN</t>
  </si>
  <si>
    <t>27589, Warrenton US-NC 36.27363, -78.15257 - Afton SE</t>
  </si>
  <si>
    <t>2024-05-28</t>
  </si>
  <si>
    <t>27589, Warrenton US-NC (36.2711,-78.1467) - Afton SE</t>
  </si>
  <si>
    <t>1500–1592 Lickskillet Rd, Warrenton US-NC 36.26043, -78.14828 - Afton SE</t>
  </si>
  <si>
    <t>1400–1488 Lickskillet Rd, Warrenton US-NC 36.25960, -78.15590 - Afton SE</t>
  </si>
  <si>
    <t>1338–1398 Lickskillet Rd, Warrenton US-NC 36.26030, -78.15834</t>
  </si>
  <si>
    <t>27589, Warrenton US-NC (36.2593,-78.1703) - Afton SE</t>
  </si>
  <si>
    <t>27589, Warrenton US-NC 36.25947, -78.15979 - Afton SE</t>
  </si>
  <si>
    <t>27589, (36.2734,-78.1448) - Afton SE</t>
  </si>
  <si>
    <t>2024-03-20</t>
  </si>
  <si>
    <t>B</t>
  </si>
  <si>
    <t>Tree Swallow</t>
  </si>
  <si>
    <t>Great Horned Owl</t>
  </si>
  <si>
    <t>516–684 Beamon Hunt Rd, 36.28610, -78.14847 - Afton SE</t>
  </si>
  <si>
    <t>PRIVATE 27589, Warrenton US-NC (36.2623,-78.1786)</t>
  </si>
  <si>
    <t>27589, (36.2581,-78.1689) - Afton SE</t>
  </si>
  <si>
    <t>27589, 36.25466, -78.16927 - Afton SE</t>
  </si>
  <si>
    <t>200–246 Maj Rob Alston Rd, (36.2572,-78.1573) - Afton SE</t>
  </si>
  <si>
    <t>Shocco Gameland 6</t>
  </si>
  <si>
    <t>2022-04-23</t>
  </si>
  <si>
    <t>Shocco Gameland 5</t>
  </si>
  <si>
    <t>1640-1798 Lickskillet Road, Warrenton, North Carolina, US (36.267, -78.137)</t>
  </si>
  <si>
    <t>Black-and-white Warbler</t>
  </si>
  <si>
    <t>Shocco Gameland 4</t>
  </si>
  <si>
    <t>Shocco Gameland 2</t>
  </si>
  <si>
    <t>woodpecker sp.</t>
  </si>
  <si>
    <t>Shocco Gameland 1</t>
  </si>
  <si>
    <t>207 Maj Rob Alston Road, Warrenton, North Carolina, US (36.255, -78.157)</t>
  </si>
  <si>
    <t>Eastern Screech-Owl</t>
  </si>
  <si>
    <t>(Private) Elizabethtown South SE, 28337, Elizabethtown US-NC 34.76816, -78.54742</t>
  </si>
  <si>
    <t>Elizabethtown South SE, 28337, Elizabethtown US-NC (34.7760,-78.5620)</t>
  </si>
  <si>
    <t>(Private) Ammon SE, 28441, Garland US-NC (34.7787,-78.5091)</t>
  </si>
  <si>
    <t>Ammon SE, 4218–4450 Bull St, Garland US-NC 34.76179, -78.50142</t>
  </si>
  <si>
    <t>2024-07-02</t>
  </si>
  <si>
    <t>Private, Ammon SE, 28441, Garland US-NC 34.78464, -78.50356</t>
  </si>
  <si>
    <t>Private, Ammon SE, 28441, Garland US-NC 34.78089, -78.50363</t>
  </si>
  <si>
    <t>Private, Ammon SE, 6341–6701 Old Fayetteville Rd, Garland US-NC 34.78923, -78.55364</t>
  </si>
  <si>
    <t>Private, Ammon SE, 28337, Elizabethtown US-NC 34.76607, -78.54436</t>
  </si>
  <si>
    <t>Swainson's Warbler</t>
  </si>
  <si>
    <t>Private, Ammon SE, 28337, Elizabethtown US-NC 34.77251, -78.55130</t>
  </si>
  <si>
    <t>Private, Ammon SE, 28337, Elizabethtown US-NC 34.77428, -78.55669</t>
  </si>
  <si>
    <t>Worm-eating Warbler</t>
  </si>
  <si>
    <t>Private, Ammon SE, 28337, Elizabethtown US-NC 34.77581, -78.56145</t>
  </si>
  <si>
    <t>2024-06-06</t>
  </si>
  <si>
    <t>Private, Ammon SE, 3105 Green Sea Rd, Garland US-NC 34.78186, -78.51362</t>
  </si>
  <si>
    <t>Private, Ammon SE, 28441, Garland US-NC 34.78113, -78.51104</t>
  </si>
  <si>
    <t>6527 Old Fayetteville Rd, Garland US-NC 34.78855, -78.55457</t>
  </si>
  <si>
    <t>2024-03-22</t>
  </si>
  <si>
    <t>(WBTNW-166) 28337, Elizabethtown US-NC 34.77943, -78.56222</t>
  </si>
  <si>
    <t>(WBTNW-164) 28441, Garland US-NC 34.78353, -78.54404</t>
  </si>
  <si>
    <t>(WBTNW-165) 28441, Garland US-NC 34.77991, -78.54088</t>
  </si>
  <si>
    <t>28441, Garland US-NC (34.7850,-78.5039)</t>
  </si>
  <si>
    <t>2024-02-08</t>
  </si>
  <si>
    <t>Green-winged Teal</t>
  </si>
  <si>
    <t>28441, Garland US-NC 34.78058, -78.50384</t>
  </si>
  <si>
    <t>28441, Garland US-NC (34.7803,-78.5078)</t>
  </si>
  <si>
    <t>2757–3133 Green Sea Rd, Garland US-NC 34.77964, -78.52015</t>
  </si>
  <si>
    <t>5707–5835 Old Fayetteville Rd, Garland US-NC 34.78500, -78.54055</t>
  </si>
  <si>
    <t>Yellow-bellied Sapsucker</t>
  </si>
  <si>
    <t>28337, Elizabethtown US-NC (34.7760,-78.5618)</t>
  </si>
  <si>
    <t>28441, Garland US-NC (34.7774,-78.5103) (Private Property)</t>
  </si>
  <si>
    <t>2023-01-12</t>
  </si>
  <si>
    <t>2757–3133 Green Sea Rd, Garland US-NC (34.7795,-78.5203)</t>
  </si>
  <si>
    <t>Rusty Blackbird</t>
  </si>
  <si>
    <t>NCBA_3898 Old Fayetteville Rd, Garland US-NC 34.76812, -78.51541</t>
  </si>
  <si>
    <t>2022-12-12</t>
  </si>
  <si>
    <t>NCBA_Bridge at Green Sea Rd, Garland US-NC 34.78781, -78.50839</t>
  </si>
  <si>
    <t>2022-11-16</t>
  </si>
  <si>
    <t>NCBA_Pond Snags Green Sea Rd, Garland US-NC 34.78187, -78.51639</t>
  </si>
  <si>
    <t>2022-06-06</t>
  </si>
  <si>
    <t>NCBA_Lula Long Trail 28337, Elizabethtown US-NC 34.77637, -78.56052</t>
  </si>
  <si>
    <t>2022-04-21</t>
  </si>
  <si>
    <t>NCBA_5470 Old Fayetteville Rd, Garland US-NC 34.78382, -78.53851</t>
  </si>
  <si>
    <t>Albertson SE—459–539 Tapp Farm Rd, Pink Hill US-NC (35.0217,-77.7924)</t>
  </si>
  <si>
    <t>2024-07-26</t>
  </si>
  <si>
    <t>Albertson SE—853 Tapp Farm Rd, Pink Hill US-NC (35.0263,-77.7735)</t>
  </si>
  <si>
    <t>Albertson SE—1060–1342 Kitty Noecker Rd, Pink Hill US-NC (35.0381,-77.7819)</t>
  </si>
  <si>
    <t>Albertson SE—1060–1342 Kitty Noecker Rd, Pink Hill US-NC 35.02974, -77.78886</t>
  </si>
  <si>
    <t>Albertson SE—599–659 Cabin St, Pink Hill US-NC (35.0048,-77.7941)</t>
  </si>
  <si>
    <t>Albertson SE—741–789 Cabin St, Pink Hill US-NC (35.0060,-77.7874)</t>
  </si>
  <si>
    <t>Albertson SE—775–815 Sandridge Rd, Pink Hill US-NC (35.0001,-77.7815)</t>
  </si>
  <si>
    <t>Albertson SE—839 Sandridge Rd, Pink Hill US-NC (35.0029,-77.7814)</t>
  </si>
  <si>
    <t>Albertson SE—919–1007 Sandridge Rd, Pink Hill US-NC 35.01169, -77.78287</t>
  </si>
  <si>
    <t>Albertson SE—574–646 Tapp Farm Rd, Pink Hill US-NC 35.02177, -77.78547</t>
  </si>
  <si>
    <t>Albertson SE—1000–1058 Kitty Noecker Rd, Pink Hill US-NC 35.02636, -77.79301</t>
  </si>
  <si>
    <t>Albertson SE—449–565 Cabin St, Pink Hill US-NC (35.0032,-77.8010)</t>
  </si>
  <si>
    <t>Albertson SE—913–1171 Tapp Farm Rd, Pink Hill US-NC 35.03832, -77.75673</t>
  </si>
  <si>
    <t>Tapp Farm Rd. at Sand Ridge Rd.</t>
  </si>
  <si>
    <t>2024-06-17</t>
  </si>
  <si>
    <t>Tapp Farm Rd. 0.3 mile east of Kitty Noecker Rd.</t>
  </si>
  <si>
    <t>Kitty Noecker Rd. 0.3 mi. northeast of Panther Cr.</t>
  </si>
  <si>
    <t>Kitty Noecker Rd. at Panther Creek</t>
  </si>
  <si>
    <t>new world warbler sp.</t>
  </si>
  <si>
    <t>864–916 Tapp Farm Rd, Pink Hill US-NC 35.02722, -77.77158</t>
  </si>
  <si>
    <t>2022-07-26</t>
  </si>
  <si>
    <t>500–592 Kitty Noecker Rd, Pink Hill US-NC 35.01641, -77.80518</t>
  </si>
  <si>
    <t>1357 Jackson King Road, North Carolina, US (35.533, -78.661)</t>
  </si>
  <si>
    <t>2024-05-08</t>
  </si>
  <si>
    <t>142 Streamside Drive, Angier, North Carolina, US (35.519, -78.678)</t>
  </si>
  <si>
    <t>3493 Plainview Church Road, Angier, North Carolina, US (35.511, -78.664)</t>
  </si>
  <si>
    <t>16 Old Cabin Ct (35.5179,-78.6311) - Angier SE</t>
  </si>
  <si>
    <t>2024-01-29</t>
  </si>
  <si>
    <t>17148–17642 NC-210 - Angier SE</t>
  </si>
  <si>
    <t>Hooded Merganser</t>
  </si>
  <si>
    <t>63–293 Chisenhall Rd (35.5173,-78.6704) - Angier SE</t>
  </si>
  <si>
    <t>Fox Sparrow</t>
  </si>
  <si>
    <t>627–657 Chisenhall Rd (35.5091,-78.6735) - Angier SE</t>
  </si>
  <si>
    <t>Buckhaven Dr, 35.53746, -78.63883 - Angier SE</t>
  </si>
  <si>
    <t>2023-07-13</t>
  </si>
  <si>
    <t>Bryerstone Dr, (35.5402,-78.6515) - Angier SE</t>
  </si>
  <si>
    <t>Bryerstone Dr, 35.53590, -78.64723 - Angier SE</t>
  </si>
  <si>
    <t>Deer Farm Ln, (35.5355,-78.6426) - Angier SE</t>
  </si>
  <si>
    <t>Buckstone Pl, 35.53559, -78.63700 - Angier SE</t>
  </si>
  <si>
    <t>Penwood Rd, 35.53375, -78.64065 - Angier SE</t>
  </si>
  <si>
    <t>PRIVATE 27592, (35.5324,-78.6680) - Angier SE</t>
  </si>
  <si>
    <t>PRIVATE 27592 (35.5333,-78.6655) - Angier SE</t>
  </si>
  <si>
    <t>DD</t>
  </si>
  <si>
    <t>Jackson-King Rd, (35.5335,-78.6631) - Angier SE</t>
  </si>
  <si>
    <t>701–1241 Jackson-King Rd - Angier SE</t>
  </si>
  <si>
    <t>1500–1854 Jackson-King Rd (35.5364,-78.6558) - Angier SE</t>
  </si>
  <si>
    <t>Chisenhall Rd, (35.5071,-78.6737) - Angier SE</t>
  </si>
  <si>
    <t>Chisenhall Rd, (35.5160,-78.6713) - Angier SE</t>
  </si>
  <si>
    <t>PRIVATE (35.5064,-78.6551) - Angier SE</t>
  </si>
  <si>
    <t>2023-06-14</t>
  </si>
  <si>
    <t>PRIVATE (35.5064,-78.6575) - Angier SE</t>
  </si>
  <si>
    <t>PRIVATE (35.5055,-78.6595)- Angier SE</t>
  </si>
  <si>
    <t>PRIVATE (35.5073,-78.6610) - Angier SE</t>
  </si>
  <si>
    <t>Jackson-King Rd 35.53047, -78.66642 - Angier SE</t>
  </si>
  <si>
    <t>Kentucky Warbler</t>
  </si>
  <si>
    <t>63–293 Chisenhall Rd, 35.51657, -78.67082 - Angier SE</t>
  </si>
  <si>
    <t>863 Chisenhall Rd (35.5056,-78.6737) - Angier SE</t>
  </si>
  <si>
    <t>2023-04-04</t>
  </si>
  <si>
    <t>1500–1854 Jackson-King Rd - Angier SE</t>
  </si>
  <si>
    <t>Jackson King Road at Black Creek</t>
  </si>
  <si>
    <t>2022-07-04</t>
  </si>
  <si>
    <t>2022-06-30</t>
  </si>
  <si>
    <t>Jackson King Road at Dupree Road</t>
  </si>
  <si>
    <t>2022-06-04</t>
  </si>
  <si>
    <t>112 Canteberry Dr, Spring Lake US-NC 35.26316, -78.92112</t>
  </si>
  <si>
    <t>2022-06-13</t>
  </si>
  <si>
    <t>2671 Overhills Road, Bunnlevel, North Carolina, US (35.275, -78.911)</t>
  </si>
  <si>
    <t>2021-06-27</t>
  </si>
  <si>
    <t>(Private) Acme SE, 28451, Leland US-NC 34.26130, -78.18328</t>
  </si>
  <si>
    <t>(Private) Acme SE, 28451, Leland US-NC 34.25909, -78.15711</t>
  </si>
  <si>
    <t>(Private) Acme SE, 28451, Leland US-NC 34.26449, -78.15070</t>
  </si>
  <si>
    <t>(Private) Acme SE, 28451, Leland US-NC (34.2662,-78.1608)</t>
  </si>
  <si>
    <t>(Private) Acme SE, 28451, Leland US-NC (34.2651,-78.1654)</t>
  </si>
  <si>
    <t>(Private) Acme SE, 28451, Leland US-NC (34.2524,-78.1806)</t>
  </si>
  <si>
    <t>Common Nighthawk</t>
  </si>
  <si>
    <t>Saw Mill Road Northeast, Leland, North Carolina, US (34.29, -78.149)</t>
  </si>
  <si>
    <t>2024-03-16</t>
  </si>
  <si>
    <t>Isabella; Andrew Jackson Highway, Leland, North Carolina, US (34.285, -78.131)</t>
  </si>
  <si>
    <t>28451, Leland US-NC (34.2856,-78.1763)</t>
  </si>
  <si>
    <t>2023-07-08</t>
  </si>
  <si>
    <t>white egret sp.</t>
  </si>
  <si>
    <t>Sawmill Rd North of 74</t>
  </si>
  <si>
    <t>28451, Leland US-NC (34.2513,-78.1312)</t>
  </si>
  <si>
    <t>new world vulture sp.</t>
  </si>
  <si>
    <t>Red Mountain Timber</t>
  </si>
  <si>
    <t>2023-05-22</t>
  </si>
  <si>
    <t>Swallow-tailed Kite</t>
  </si>
  <si>
    <t>Private</t>
  </si>
  <si>
    <t>Gully Creek Trail NE</t>
  </si>
  <si>
    <t>Northwest Rd NE, N of Bojangles</t>
  </si>
  <si>
    <t>Laughing Gull</t>
  </si>
  <si>
    <t>crow sp.</t>
  </si>
  <si>
    <t>PRIVATE E of NC 87, SW of Malmo Loop NE</t>
  </si>
  <si>
    <t>2554-2726 Malmo Loop Road Northeast, Leland, North Carolina, US (34.252, -78.13)</t>
  </si>
  <si>
    <t>2023-02-09</t>
  </si>
  <si>
    <t>NCBA_6694–6868 Sandy Run Dr NE, Sandy Creek US-NC (34.2801,-78.1437)</t>
  </si>
  <si>
    <t>28451, Leland US-NC 34.28561, -78.17669 (Private Property)</t>
  </si>
  <si>
    <t>28451, Leland US-NC 34.26861, -78.16250 (PRIVATE PROPERTY)</t>
  </si>
  <si>
    <t>28451, Leland US-NC 34.26280, -78.17988 (PRIVATE PROPERTY)</t>
  </si>
  <si>
    <t>28451, Leland US-NC 34.27676, -78.17867 (PRIVATE PROPERTY)</t>
  </si>
  <si>
    <t>28451, Leland US-NC 34.26326, -78.15974 (Private Property)</t>
  </si>
  <si>
    <t>2023-01-18</t>
  </si>
  <si>
    <t>28451, Leland US-NC (34.2538,-78.1628) (Private Property)</t>
  </si>
  <si>
    <t>28451, Leland US-NC (34.2609,-78.1834) (Private Property)</t>
  </si>
  <si>
    <t>115 Sandy Creek Dr, Sandy Creek US-NC 34.28566, -78.15624</t>
  </si>
  <si>
    <t>2022-07-25</t>
  </si>
  <si>
    <t>7055 Bacons Way Northeast, Leland, North Carolina, US (34.283, -78.136)</t>
  </si>
  <si>
    <t>2022-01-23</t>
  </si>
  <si>
    <t>6991-7099 Sandy Run Drive Northeast, Leland, North Carolina, US (34.28, -78.144)</t>
  </si>
  <si>
    <t>2021-07-22</t>
  </si>
  <si>
    <t>543 NC-561, Ahoskie US-NC (36.2756,-76.9262)</t>
  </si>
  <si>
    <t>2023-07-24</t>
  </si>
  <si>
    <t>PRIVATE 27910, Ahoskie US-NC (36.2715,-76.8845)</t>
  </si>
  <si>
    <t>Whedbee Road, Ahoskie</t>
  </si>
  <si>
    <t>Whiteoak Swamp at Godwin Town Road</t>
  </si>
  <si>
    <t>Ahoskie Creek at 561</t>
  </si>
  <si>
    <t>Bethlehem Baptist Church, Ahoskie</t>
  </si>
  <si>
    <t>512 NC-561, Ahoskie US-NC (36.2749,-76.9321)</t>
  </si>
  <si>
    <t>2023-06-25</t>
  </si>
  <si>
    <t>161–293 Slaughter Rd, Ahoskie US-NC (36.2694,-76.9261)</t>
  </si>
  <si>
    <t>766–798 NC-561, Ahoskie US-NC (36.2755,-76.9051)</t>
  </si>
  <si>
    <t>PRIVATE 27910, Ahoskie US-NC (36.2716,-76.8811)</t>
  </si>
  <si>
    <t>308 Godwin Town Rd, Ahoskie US-NC (36.2912,-76.9182)</t>
  </si>
  <si>
    <t>2023-06-18</t>
  </si>
  <si>
    <t>301–481 Moore Town Rd S, Ahoskie US-NC 36.26401, -76.89231</t>
  </si>
  <si>
    <t>44133–44399 Bowers Rd (35.2569,-80.1251) - Albemarle SE</t>
  </si>
  <si>
    <t>2024-01-19</t>
  </si>
  <si>
    <t>Pied-billed Grebe</t>
  </si>
  <si>
    <t>14342–14398 Crump Rd, 35.25372, -80.14237 - Albemarle SE</t>
  </si>
  <si>
    <t>40065 T A Rd (35.2666,-80.1704) - Albemarle SE</t>
  </si>
  <si>
    <t>17745 Knollwood Rd (35.2732,-80.1432) - Albemarle SE</t>
  </si>
  <si>
    <t>17701–17797 Knollwood Rd (35.2710,-80.1443) - Albemarle SE</t>
  </si>
  <si>
    <t>Dennis Rd, (35.2832,-80.1331) - Albemarle SE</t>
  </si>
  <si>
    <t>40901–41015 Dennis Rd (35.2878,-80.1597) - Albemarle SE</t>
  </si>
  <si>
    <t>2024-01-17</t>
  </si>
  <si>
    <t>Muscovy Duck</t>
  </si>
  <si>
    <t>Porter Rd, (35.2708,-80.1715) - Albemarle SE</t>
  </si>
  <si>
    <t>2023-12-18</t>
  </si>
  <si>
    <t>Swaringen Rd, (35.2609,-80.1764) - Albemarle SE</t>
  </si>
  <si>
    <t>2023-07-05</t>
  </si>
  <si>
    <t>US-52, (35.2724,-80.1670) - Albemarle SE</t>
  </si>
  <si>
    <t>Snuggs Rd, (35.2702,-80.1474) - Albemarle SE</t>
  </si>
  <si>
    <t>Snuggs Rd, 35.26493, -80.14166 - Albemarle SE</t>
  </si>
  <si>
    <t>Snuggs Rd, (35.2665,-80.1342) - Albemarle SE</t>
  </si>
  <si>
    <t>Dennis Rd (35.2878,-80.1603) - Albemarle SE</t>
  </si>
  <si>
    <t>(35.25451, -80.15783) - Albemarle SE</t>
  </si>
  <si>
    <t>2023-05-31</t>
  </si>
  <si>
    <t>(35.2608,-80.1765) - Albemarle SE</t>
  </si>
  <si>
    <t>(35.2666,-80.1705) - Albemarle SE</t>
  </si>
  <si>
    <t>(35.2701,-80.1472) - Albemarle SE</t>
  </si>
  <si>
    <t>(35.2663,-80.1333) - Albemarle SE</t>
  </si>
  <si>
    <t>(35.2830,-80.1325) - Albemarle SE</t>
  </si>
  <si>
    <t>(35.2878,-80.1599) - Albemarle SE</t>
  </si>
  <si>
    <t>vireo sp.</t>
  </si>
  <si>
    <t>(35.2719,-80.1671) - Albemarle SE</t>
  </si>
  <si>
    <t>(35.2707,-80.1715) - Albemarle SE</t>
  </si>
  <si>
    <t>(35.2899,-80.1629) - Albemarle SE</t>
  </si>
  <si>
    <t>40848 Dennis Road, Albemarle, North Carolina, US (35.288, -80.163)</t>
  </si>
  <si>
    <t>16562 US-52, Norwood US-NC (35.2724,-80.1670)</t>
  </si>
  <si>
    <t>12776 Cottonville Rd, Norwood US-NC 35.25064, -80.16221</t>
  </si>
  <si>
    <t>40031 Porter Rd, Norwood US-NC 35.27063, -80.17131</t>
  </si>
  <si>
    <t>20244 US-52, Albemarle US-NC 35.29016, -80.16274</t>
  </si>
  <si>
    <t>Osprey</t>
  </si>
  <si>
    <t>28128, Norwood US-NC 35.28451, -80.17685</t>
  </si>
  <si>
    <t>2022-03-30</t>
  </si>
  <si>
    <t>29 Old Mill Road, Franklin, North Carolina, US (35.279, -83.386)</t>
  </si>
  <si>
    <t>2024-06-28</t>
  </si>
  <si>
    <t>330 State Road 1350, Franklin, North Carolina, US (35.266, -83.41)</t>
  </si>
  <si>
    <t>7860 Bryson City Road, Franklin, North Carolina, US (35.267, -83.421)</t>
  </si>
  <si>
    <t>6301 Bryson City Road, Franklin, North Carolina, US (35.257, -83.407)</t>
  </si>
  <si>
    <t>45 Blue Ridge Drive, Franklin, North Carolina, US (35.253, -83.435)</t>
  </si>
  <si>
    <t>2024-04-15</t>
  </si>
  <si>
    <t>2024-04-02</t>
  </si>
  <si>
    <t>1373, Franklin, North Carolina, US (35.252, -83.437)</t>
  </si>
  <si>
    <t>2024-03-19</t>
  </si>
  <si>
    <t>Sandhill Crane</t>
  </si>
  <si>
    <t>1903 Snow Hill Road, Franklin, North Carolina, US (35.277, -83.391)</t>
  </si>
  <si>
    <t>2024-02-28</t>
  </si>
  <si>
    <t>COWEE MOUNDS</t>
  </si>
  <si>
    <t>2021-12-16</t>
  </si>
  <si>
    <t>Cowee Mound (BRBO); Nantahala National Forest, Franklin US-NC 35.26604, -83.41857</t>
  </si>
  <si>
    <t>2021-07-23</t>
  </si>
  <si>
    <t>2021-07-14</t>
  </si>
  <si>
    <t>2021-07-04</t>
  </si>
  <si>
    <t>2021-06-24</t>
  </si>
  <si>
    <t>2021-06-13</t>
  </si>
  <si>
    <t>hawk sp.</t>
  </si>
  <si>
    <t>Broad-winged Hawk</t>
  </si>
  <si>
    <t>2021-06-02</t>
  </si>
  <si>
    <t>2021-05-23</t>
  </si>
  <si>
    <t>Greater Scaup</t>
  </si>
  <si>
    <t>Hyco Lake, (36.5102,-79.0568) - Alton SE</t>
  </si>
  <si>
    <t>2024-02-14</t>
  </si>
  <si>
    <t>Bonaparte's Gull</t>
  </si>
  <si>
    <t>Common Loon</t>
  </si>
  <si>
    <t>Gadwall</t>
  </si>
  <si>
    <t>27343, (36.5036,-79.0514) - Alton SE</t>
  </si>
  <si>
    <t>Ring-necked Duck</t>
  </si>
  <si>
    <t>Hyco Lake--McGhees Mill Road Boat Ramp</t>
  </si>
  <si>
    <t>2024-01-04</t>
  </si>
  <si>
    <t>2023-12-28</t>
  </si>
  <si>
    <t>peep sp.</t>
  </si>
  <si>
    <t>2023-12-04</t>
  </si>
  <si>
    <t>Greater Yellowlegs</t>
  </si>
  <si>
    <t>2023-11-18</t>
  </si>
  <si>
    <t>Dunlin</t>
  </si>
  <si>
    <t>Least Sandpiper</t>
  </si>
  <si>
    <t>Sharp-shinned Hawk</t>
  </si>
  <si>
    <t>Pond on McGhee's Mill Rd near Boat Ramp, Semora US-NC</t>
  </si>
  <si>
    <t>2023-11-16</t>
  </si>
  <si>
    <t>Lesser Yellowlegs</t>
  </si>
  <si>
    <t>Sanderling</t>
  </si>
  <si>
    <t>2023-11-12</t>
  </si>
  <si>
    <t>Lesser/Greater Yellowlegs</t>
  </si>
  <si>
    <t>2023-11-11</t>
  </si>
  <si>
    <t>Pectoral Sandpiper</t>
  </si>
  <si>
    <t>2023-11-09</t>
  </si>
  <si>
    <t>2023-10-14</t>
  </si>
  <si>
    <t>Common Raven</t>
  </si>
  <si>
    <t>2023-10-05</t>
  </si>
  <si>
    <t>Spotted Sandpiper</t>
  </si>
  <si>
    <t>2023-09-27</t>
  </si>
  <si>
    <t>Cape May Warbler</t>
  </si>
  <si>
    <t>Black-throated Green Warbler</t>
  </si>
  <si>
    <t>2023-09-16</t>
  </si>
  <si>
    <t>5820–5918 McGhee's Mill Rd, Semora US-NC</t>
  </si>
  <si>
    <t>2023-09-09</t>
  </si>
  <si>
    <t>2023-08-23</t>
  </si>
  <si>
    <t>Caspian Tern</t>
  </si>
  <si>
    <t>Black Tern</t>
  </si>
  <si>
    <t>2023-08-01</t>
  </si>
  <si>
    <t>2023-07-22</t>
  </si>
  <si>
    <t>Little Blue Heron</t>
  </si>
  <si>
    <t>Snowy Egret</t>
  </si>
  <si>
    <t>2023-07-20</t>
  </si>
  <si>
    <t>Bridge at McGhee's Mill Rd, Semora US-NC</t>
  </si>
  <si>
    <t>2023-07-16</t>
  </si>
  <si>
    <t>2023-07-01</t>
  </si>
  <si>
    <t>27343, Semora US-NC (36.5414,-79.0617)</t>
  </si>
  <si>
    <t>McGhee's Mill Rd (36.5157,-79.0330) - Virgilina SE</t>
  </si>
  <si>
    <t>2023-06-28</t>
  </si>
  <si>
    <t>Ephesus Church Rd 36.54141, -79.05501 - Alton SE</t>
  </si>
  <si>
    <t>PRIVATE 27343, (36.5398,-79.0576) - Alton SE</t>
  </si>
  <si>
    <t>PRIVATE 27343, (36.5406,-79.0565) - Alton SE</t>
  </si>
  <si>
    <t>6301–7709 McGhee's Mill Rd(36.5092,-79.0207) - Alton SE</t>
  </si>
  <si>
    <t>6300–7708 McGhee's Mill Rd (36.5092,-79.0204) - Alton SE</t>
  </si>
  <si>
    <t>Ephesus Church Rd, (36.5369,-79.0264) - Alton SE</t>
  </si>
  <si>
    <t>2023-06-24</t>
  </si>
  <si>
    <t>Faulkner Rd - Alton SE</t>
  </si>
  <si>
    <t>Ephesus Church Rd, (36.5349,-79.0231) - Alton SE</t>
  </si>
  <si>
    <t>27343, (36.5169,-79.0246) - Alton SE</t>
  </si>
  <si>
    <t>27343, (36.5176,-79.0253) - Alton SE</t>
  </si>
  <si>
    <t>Edwin Robertson Rd, (36.5037,-79.0112) - Alton SE</t>
  </si>
  <si>
    <t>2023-06-11</t>
  </si>
  <si>
    <t>2023-06-02</t>
  </si>
  <si>
    <t>2023-05-08</t>
  </si>
  <si>
    <t>Solitary Sandpiper</t>
  </si>
  <si>
    <t>Large Pond - McGhee's Mill Rd, Semora US-NC</t>
  </si>
  <si>
    <t>Semipalmated Sandpiper</t>
  </si>
  <si>
    <t>2023-04-30</t>
  </si>
  <si>
    <t>Edwin Robertson Rd (New) Roxboro US-NC</t>
  </si>
  <si>
    <t>Northern Waterthrush</t>
  </si>
  <si>
    <t>2023-04-23</t>
  </si>
  <si>
    <t>Common Merganser</t>
  </si>
  <si>
    <t>2023-04-21</t>
  </si>
  <si>
    <t>2023-04-16</t>
  </si>
  <si>
    <t>2023-04-07</t>
  </si>
  <si>
    <t>American Coot</t>
  </si>
  <si>
    <t>2023-03-17</t>
  </si>
  <si>
    <t>2023-03-15</t>
  </si>
  <si>
    <t>Northern Shoveler</t>
  </si>
  <si>
    <t>2023-03-11</t>
  </si>
  <si>
    <t>duck sp.</t>
  </si>
  <si>
    <t>Red-breasted Nuthatch</t>
  </si>
  <si>
    <t>2023-03-09</t>
  </si>
  <si>
    <t>2023-02-19</t>
  </si>
  <si>
    <t>After Bay Reservoir Cove - Alton SE</t>
  </si>
  <si>
    <t>2023-02-07</t>
  </si>
  <si>
    <t>McGhee's Mill Rd Baptist - Alton SE</t>
  </si>
  <si>
    <t>Ephesus Church Rd - Alton SE</t>
  </si>
  <si>
    <t>2023-02-05</t>
  </si>
  <si>
    <t>2023-01-01</t>
  </si>
  <si>
    <t>190 Ephesus Church Road, Semora, North Carolina, US (36.542, -79.053)</t>
  </si>
  <si>
    <t>4103-3901 Edwin Robertson Road, Roxboro, North Carolina, US (36.502, -79.01)</t>
  </si>
  <si>
    <t>Nantahala National Forest, Hayesville US-NC 35.13105, -83.79057</t>
  </si>
  <si>
    <t>2022-06-15</t>
  </si>
  <si>
    <t>Nantahala National Forest, Hayesville US-NC 35.12614, -83.78671</t>
  </si>
  <si>
    <t>Nantahala National Forest, Hayesville US-NC 35.12632, -83.79255</t>
  </si>
  <si>
    <t>Nantahala National Forest, Hayesville US-NC 35.14282, -83.76783</t>
  </si>
  <si>
    <t>2022-04-29</t>
  </si>
  <si>
    <t>Black-throated Blue Warbler</t>
  </si>
  <si>
    <t>Nantahala National Forest, Hayesville US-NC 35.13609, -83.77970</t>
  </si>
  <si>
    <t>Nantahala National Forest, Hayesville US-NC 35.13527, -83.78643</t>
  </si>
  <si>
    <t>Nantahala National Forest, Hayesville US-NC 35.13618, -83.78872</t>
  </si>
  <si>
    <t>Tennessee Warbler</t>
  </si>
  <si>
    <t>Nantahala National Forest, Hayesville US-NC 35.13436, -83.78700</t>
  </si>
  <si>
    <t>Nantahala National Forest, Hayesville US-NC 35.13287, -83.78839</t>
  </si>
  <si>
    <t>Nantahala National Forest, Hayesville US-NC 35.12544, -83.79788</t>
  </si>
  <si>
    <t>Nantahala National Forest, Hayesville US-NC 35.12528, -83.79792</t>
  </si>
  <si>
    <t>Anderson SE 36.26373, -79.26127</t>
  </si>
  <si>
    <t>Anderson SE (36.2542,-79.2955)</t>
  </si>
  <si>
    <t>Anderson SE (36.2905,-79.2847)</t>
  </si>
  <si>
    <t>Anderson SE (36.2762,-79.2578)</t>
  </si>
  <si>
    <t>2024-06-21</t>
  </si>
  <si>
    <t>Anderson SE (36.2543,-79.2859)</t>
  </si>
  <si>
    <t>Anderson SE (36.2637,-79.2612)</t>
  </si>
  <si>
    <t>PRIVATE Anderson SE (36.2827,-79.2827)</t>
  </si>
  <si>
    <t>PRIVATE Anderson SE (36.2867,-79.2841)</t>
  </si>
  <si>
    <t>Anderson SE (36.2904,-79.2842)</t>
  </si>
  <si>
    <t>PRIVATE Anderson SE (36.2604,-79.2815)</t>
  </si>
  <si>
    <t>2024-06-10</t>
  </si>
  <si>
    <t>Anderson SE (36.2542,-79.2956)</t>
  </si>
  <si>
    <t>PRIVATE Anderson SE 36.28927, -79.28581</t>
  </si>
  <si>
    <t>PRIVATE Anderson SE (36.2825,-79.2827)</t>
  </si>
  <si>
    <t>PRIVATE Anderson SE (36.2868,-79.2841)</t>
  </si>
  <si>
    <t>Anderson SE (36.2910,-79.2840)</t>
  </si>
  <si>
    <t>Anderson SE (36.2701,-79.3083)</t>
  </si>
  <si>
    <t>Sweet Gum Grove Missionary Church NC-119, Mebane US-NC</t>
  </si>
  <si>
    <t>11915 North Carolina 119, Mebane, North Carolina, US (36.253, -79.296)</t>
  </si>
  <si>
    <t>2023-12-16</t>
  </si>
  <si>
    <t>1389 Prospect Church Rd, Mebane US-NC 36.26234, -79.27690</t>
  </si>
  <si>
    <t>2022-01-28</t>
  </si>
  <si>
    <t>1333–2199 Gunn-Poole Rd, Mebane US-NC 36.28623, -79.26061</t>
  </si>
  <si>
    <t>289 Hooper Rd, Mebane US-NC 36.26119, -79.25470</t>
  </si>
  <si>
    <t>2021-05-27</t>
  </si>
  <si>
    <t>Old Collins Road</t>
  </si>
  <si>
    <t>100–762 Smith Loop Rd, Mebane US-NC 36.26311, -79.27755</t>
  </si>
  <si>
    <t>11980 NC-119, Burlington US-NC 36.25289, -79.29642</t>
  </si>
  <si>
    <t>East Hughes Mill Road</t>
  </si>
  <si>
    <t>Baynes Road</t>
  </si>
  <si>
    <t>Rascoe Dameron Road</t>
  </si>
  <si>
    <t>Gunn-Poole Rd, Mebane US-NC (36.2875,-79.2615)</t>
  </si>
  <si>
    <t>Prospect Church Rd, Burlington US-NC 36.25445, -79.29666</t>
  </si>
  <si>
    <t>Bass Lake Park &amp; Trail</t>
  </si>
  <si>
    <t>2024-08-25</t>
  </si>
  <si>
    <t>2024-05-26</t>
  </si>
  <si>
    <t>2024-05-13</t>
  </si>
  <si>
    <t>Ruddy Duck</t>
  </si>
  <si>
    <t>Sunset Lake (Private)</t>
  </si>
  <si>
    <t>Horned Grebe</t>
  </si>
  <si>
    <t>Veery</t>
  </si>
  <si>
    <t>Blackpoll Warbler</t>
  </si>
  <si>
    <t>2024-05-03</t>
  </si>
  <si>
    <t>Sedge Wren</t>
  </si>
  <si>
    <t>2024-05-02</t>
  </si>
  <si>
    <t>American/Fish Crow</t>
  </si>
  <si>
    <t>2024-04-26</t>
  </si>
  <si>
    <t>2024-04-25</t>
  </si>
  <si>
    <t>Yellow Warbler</t>
  </si>
  <si>
    <t>Red-breasted Merganser</t>
  </si>
  <si>
    <t>2024-04-06</t>
  </si>
  <si>
    <t>2024-03-24</t>
  </si>
  <si>
    <t>2024-03-10</t>
  </si>
  <si>
    <t>2024-02-25</t>
  </si>
  <si>
    <t>2024-02-16</t>
  </si>
  <si>
    <t>2024-01-21</t>
  </si>
  <si>
    <t>2024-01-03</t>
  </si>
  <si>
    <t>White-crowned Sparrow</t>
  </si>
  <si>
    <t>2023-11-08</t>
  </si>
  <si>
    <t>2023-10-08</t>
  </si>
  <si>
    <t>Magnolia Warbler</t>
  </si>
  <si>
    <t>Empidonax sp.</t>
  </si>
  <si>
    <t>2023-09-15</t>
  </si>
  <si>
    <t>2023-09-10</t>
  </si>
  <si>
    <t>2023-08-17</t>
  </si>
  <si>
    <t>Middle Creek High School, Cary US-NC 35.66564, -78.76107</t>
  </si>
  <si>
    <t>2023-07-03</t>
  </si>
  <si>
    <t>Inner circle treatment plant 4900 W Lake Rd, Cary US-NC 35.65008, -78.75567</t>
  </si>
  <si>
    <t>2023-06-07</t>
  </si>
  <si>
    <t>Public trail treatment plant 4900 W Lake Rd, Cary US-NC 35.65246, -78.75407</t>
  </si>
  <si>
    <t>Bass Lake Nature Trail, Holly Springs US-NC (35.6422,-78.8063)</t>
  </si>
  <si>
    <t>2023-06-06</t>
  </si>
  <si>
    <t>NCBA Bass Lake, West and South sides, Holly Springs (35.643, -78.804)</t>
  </si>
  <si>
    <t>2023-05-21</t>
  </si>
  <si>
    <t>2023-05-17</t>
  </si>
  <si>
    <t>Catharus sp.</t>
  </si>
  <si>
    <t>Summer/Scarlet Tanager</t>
  </si>
  <si>
    <t>Sugg Farm 27540, Holly Springs US-NC 35.63824, -78.81208</t>
  </si>
  <si>
    <t>2023-05-16</t>
  </si>
  <si>
    <t>Semipalmated Plover</t>
  </si>
  <si>
    <t>2023-05-10</t>
  </si>
  <si>
    <t>2023-04-25</t>
  </si>
  <si>
    <t>2023-04-13</t>
  </si>
  <si>
    <t>2023-04-12</t>
  </si>
  <si>
    <t>2023-03-30</t>
  </si>
  <si>
    <t>2023-02-13</t>
  </si>
  <si>
    <t>US-NC 35.63941, -78.80857</t>
  </si>
  <si>
    <t>2023-01-16</t>
  </si>
  <si>
    <t>Gray-cheeked Thrush</t>
  </si>
  <si>
    <t>2022-10-07</t>
  </si>
  <si>
    <t>Blackburnian Warbler</t>
  </si>
  <si>
    <t>2022-10-06</t>
  </si>
  <si>
    <t>2022-09-17</t>
  </si>
  <si>
    <t>2022-09-02</t>
  </si>
  <si>
    <t>2022-07-14</t>
  </si>
  <si>
    <t>2022-07-11</t>
  </si>
  <si>
    <t>Approach to Sugg Farm from Bass  US-NC 35.63532, -78.80818</t>
  </si>
  <si>
    <t>2022-07-06</t>
  </si>
  <si>
    <t>2022-06-22</t>
  </si>
  <si>
    <t>2022-06-16</t>
  </si>
  <si>
    <t>2022-06-08</t>
  </si>
  <si>
    <t>NCBA Bass Lake, East and North sides, Holly Springs (35.637, -78.806)</t>
  </si>
  <si>
    <t>2022-05-23</t>
  </si>
  <si>
    <t>Mallard x American Black Duck (hybrid)</t>
  </si>
  <si>
    <t>2022-05-20</t>
  </si>
  <si>
    <t>2022-05-18</t>
  </si>
  <si>
    <t>2022-05-16</t>
  </si>
  <si>
    <t>2022-05-12</t>
  </si>
  <si>
    <t>2022-05-11</t>
  </si>
  <si>
    <t>Domestic goose sp. (Domestic type)</t>
  </si>
  <si>
    <t>2022-05-05</t>
  </si>
  <si>
    <t>2022-05-03</t>
  </si>
  <si>
    <t>Marsh Wren</t>
  </si>
  <si>
    <t>2022-04-27</t>
  </si>
  <si>
    <t>Sharp-shinned/Cooper's Hawk</t>
  </si>
  <si>
    <t>2022-04-22</t>
  </si>
  <si>
    <t>2022-04-11</t>
  </si>
  <si>
    <t>2022-04-09</t>
  </si>
  <si>
    <t>Orange-crowned Warbler</t>
  </si>
  <si>
    <t>2022-04-08</t>
  </si>
  <si>
    <t>2022-03-28</t>
  </si>
  <si>
    <t>2022-03-15</t>
  </si>
  <si>
    <t>2022-03-03</t>
  </si>
  <si>
    <t>2022-02-22</t>
  </si>
  <si>
    <t>2022-01-30</t>
  </si>
  <si>
    <t>2021-12-27</t>
  </si>
  <si>
    <t>Baltimore Oriole</t>
  </si>
  <si>
    <t>27540, Holly Springs US-NC 35.63676, -78.81208</t>
  </si>
  <si>
    <t>2021-07-16</t>
  </si>
  <si>
    <t>Suggs Farm in Apex SE Grid, Holly Springs US-NC 35.63700, -78.81226</t>
  </si>
  <si>
    <t>2021-06-09</t>
  </si>
  <si>
    <t>908 Bass Lake Rd, Holly Springs US-NC 35.63743, -78.80798</t>
  </si>
  <si>
    <t>1012 Bass Lake Rd, Holly Springs US-NC 35.64172, -78.80188</t>
  </si>
  <si>
    <t>908 Bass Lake Rd, Holly Springs US-NC 35.64266, -78.80387</t>
  </si>
  <si>
    <t>2021-05-17</t>
  </si>
  <si>
    <t>908 Bass Lake Rd, Holly Springs US-NC 35.63367, -78.80739</t>
  </si>
  <si>
    <t>Swainson's Thrush</t>
  </si>
  <si>
    <t>27540, Holly Springs US-NC 35.63936, -78.80909</t>
  </si>
  <si>
    <t>2021-05-08</t>
  </si>
  <si>
    <t>908 Bass Lake Rd, Holly Springs US-NC 35.63971, -78.80820</t>
  </si>
  <si>
    <t>Chestnut-sided Warbler</t>
  </si>
  <si>
    <t>908 Bass Lake Rd, Holly Springs US-NC 35.63808, -78.80801</t>
  </si>
  <si>
    <t>27540, Holly Springs US-NC 35.63944, -78.80982</t>
  </si>
  <si>
    <t>Lesser Scaup</t>
  </si>
  <si>
    <t>908 Bass Lake Rd, Holly Springs US-NC 35.63389, -78.80746</t>
  </si>
  <si>
    <t>2021-04-15</t>
  </si>
  <si>
    <t>Mill Pond Road, New Bern, North Carolina, US (35.161, -77.005)</t>
  </si>
  <si>
    <t>2024-04-18</t>
  </si>
  <si>
    <t>Bridgeton NCWRC Boat-ramp, New Bern, North Carolina, US (35.145, -77.048)</t>
  </si>
  <si>
    <t>2024-02-24</t>
  </si>
  <si>
    <t>Town of Bridgeton Park</t>
  </si>
  <si>
    <t>Beech to Harbor Dr, New Bern US-NC 35.12651, -77.05396</t>
  </si>
  <si>
    <t>Glenburnie Park Boat-Ramp, New Bern, North Carolina, US (35.14, -77.06)</t>
  </si>
  <si>
    <t>2023-11-21</t>
  </si>
  <si>
    <t>Great Black-backed Gull</t>
  </si>
  <si>
    <t>Forster's Tern</t>
  </si>
  <si>
    <t>880 Wildlife Rd, New Bern US-NC 35.14529, -77.04740</t>
  </si>
  <si>
    <t>2023-07-28</t>
  </si>
  <si>
    <t>262–454 Dragstrip Rd, Bridgeton US-NC 35.15716, -77.02700</t>
  </si>
  <si>
    <t>2023-07-19</t>
  </si>
  <si>
    <t>317–499 Sand Hill Rd, New Bern US-NC 35.13926, -77.00148</t>
  </si>
  <si>
    <t>610 Half Moon Road, New Bern, North Carolina, US (35.136, -77.01)</t>
  </si>
  <si>
    <t>2023-07-17</t>
  </si>
  <si>
    <t>Least Tern</t>
  </si>
  <si>
    <t>2023-07-15</t>
  </si>
  <si>
    <t>250 Dragstrip Road, New Bern, North Carolina, US (35.157, -77.027)</t>
  </si>
  <si>
    <t>28560, New Bern US-NC (35.1348,-77.0562)</t>
  </si>
  <si>
    <t>2023-07-14</t>
  </si>
  <si>
    <t>317–499 Sand Hill Rd, New Bern US-NC 35.13903, -77.00116</t>
  </si>
  <si>
    <t>2023-07-12</t>
  </si>
  <si>
    <t>2326–2470 US-17, New Bern US-NC 35.16364, -77.03981</t>
  </si>
  <si>
    <t>2023-07-11</t>
  </si>
  <si>
    <t>100–206 Dragstrip Rd, New Bern US-NC (35.1530,-77.0316)</t>
  </si>
  <si>
    <t>2023-07-09</t>
  </si>
  <si>
    <t>263–455 Dragstrip Rd, New Bern US-NC 35.15752, -77.02792</t>
  </si>
  <si>
    <t>300 Dragstrip Rd, New Bern US-NC (35.1625,-77.0254)</t>
  </si>
  <si>
    <t>262–454 Dragstrip Rd, New Bern US-NC (35.1597,-77.0259)</t>
  </si>
  <si>
    <t>200 Dragstrip Rd, New Bern US-NC 35.15584, -77.02812</t>
  </si>
  <si>
    <t>131–599 Mill Pond Rd, New Bern US-NC 35.16032, -77.00740</t>
  </si>
  <si>
    <t>131–599 Mill Pond Rd, New Bern US-NC 35.16054, -77.00268</t>
  </si>
  <si>
    <t>130–598 Mill Pond Rd, New Bern US-NC 35.16033, -77.00012</t>
  </si>
  <si>
    <t>400 Harbor Dr, New Bern US-NC 35.12754, -77.05354</t>
  </si>
  <si>
    <t>504 Harbor Dr, New Bern US-NC 35.13029, -77.05296</t>
  </si>
  <si>
    <t>107 Beech St, New Bern US-NC 35.12579, -77.05421</t>
  </si>
  <si>
    <t>2608 Oaks Rd, New Bern US-NC 35.12754, -77.06210</t>
  </si>
  <si>
    <t>2151 US-17 S, New Bern US-NC 35.15830, -77.03773</t>
  </si>
  <si>
    <t>2472–2494 US-17, New Bern US-NC 35.16656, -77.04104</t>
  </si>
  <si>
    <t>317–499 Sand Hill Rd, New Bern US-NC 35.13886, -77.00091</t>
  </si>
  <si>
    <t>28560, New Bern US-NC 35.15236, -77.01842</t>
  </si>
  <si>
    <t>2023-06-16</t>
  </si>
  <si>
    <t>763–999 Saints Delight Church Rd, New Bern US-NC 35.15535, -77.01162</t>
  </si>
  <si>
    <t>1030–1262 Saints Delight Church Rd, New Bern US-NC 35.16643, -77.00805</t>
  </si>
  <si>
    <t>766–998 Saints Delight Church Rd, New Bern US-NC 35.15919, -77.00948</t>
  </si>
  <si>
    <t>Vernon Blades Park</t>
  </si>
  <si>
    <t>2023-05-09</t>
  </si>
  <si>
    <t>900–1046 US-17 N, Bridgeton US-NC 35.12629, -77.02317</t>
  </si>
  <si>
    <t>300–316 Sand Hill Rd, New Bern US-NC 35.14122, -77.00422</t>
  </si>
  <si>
    <t>2023-03-12</t>
  </si>
  <si>
    <t>675 Antioch Rd, New Bern US-NC 35.16585, -77.04895</t>
  </si>
  <si>
    <t>2023-03-05</t>
  </si>
  <si>
    <t>101 Ramsey Ln, New Bern US-NC 35.16646, -77.05858</t>
  </si>
  <si>
    <t>2008 Ridge Rd, New Bern US-NC 35.16150, -77.05998</t>
  </si>
  <si>
    <t>207 Hemlock Dr, New Bern US-NC 35.14924, -77.04794</t>
  </si>
  <si>
    <t>Tundra Swan</t>
  </si>
  <si>
    <t>1772–1856 US-17 N, New Bern US-NC 35.14895, -77.03318</t>
  </si>
  <si>
    <t>Harbor Drive</t>
  </si>
  <si>
    <t>2023-01-17</t>
  </si>
  <si>
    <t>303–399 Beech St, New Bern US-NC (35.1289,-77.0532)</t>
  </si>
  <si>
    <t>2022-11-23</t>
  </si>
  <si>
    <t>Royal Tern</t>
  </si>
  <si>
    <t>405 Harbor Dr, New Bern US-NC 35.12862, -77.05256</t>
  </si>
  <si>
    <t>2022-10-11</t>
  </si>
  <si>
    <t>405 Harbor Dr, New Bern US-NC 35.12863, -77.05287</t>
  </si>
  <si>
    <t>2022-08-19</t>
  </si>
  <si>
    <t>102 Sand Hill Rd, New Bern US-NC 35.14694, -77.01168</t>
  </si>
  <si>
    <t>111 Saints Delight Church Rd, New Bern US-NC 35.14285, -77.02630</t>
  </si>
  <si>
    <t>724 Old Vanceboro Rd, New Bern US-NC (35.1533,-77.0342)</t>
  </si>
  <si>
    <t>490 Old Vanceboro Rd, New Bern US-NC (35.1481,-77.0279)</t>
  </si>
  <si>
    <t>Common Tern</t>
  </si>
  <si>
    <t>916 N B St, Bridgeton US-NC 35.12520, -77.02459</t>
  </si>
  <si>
    <t>W Pine St, Bridgeton US-NC (35.1275,-77.0249)</t>
  </si>
  <si>
    <t>Oaks Rd at Neuse Ave, New Bern US-NC 35.12505, -77.05349</t>
  </si>
  <si>
    <t>2022-04-03</t>
  </si>
  <si>
    <t>407 Harbor Dr, New Bern US-NC (35.1293,-77.0532)</t>
  </si>
  <si>
    <t>2022-03-24</t>
  </si>
  <si>
    <t>107 Beech St, New Bern US-NC 35.12580, -77.05412</t>
  </si>
  <si>
    <t>2022-03-14</t>
  </si>
  <si>
    <t>2022-02-15</t>
  </si>
  <si>
    <t>2022-02-09</t>
  </si>
  <si>
    <t>Black-crowned Night Heron</t>
  </si>
  <si>
    <t>2021-11-09</t>
  </si>
  <si>
    <t>NCBA_427–493 Saints Delight Church Rd, New Bern US-NC (35.1447,-77.0141)</t>
  </si>
  <si>
    <t>2021-11-02</t>
  </si>
  <si>
    <t>1437–1497 US-17 S, New Bern US-NC 35.13687, -77.02770</t>
  </si>
  <si>
    <t>2021-09-30</t>
  </si>
  <si>
    <t>NCBA_211–285 Sand Hill Rd, New Bern US-NC 35.14380, -77.00727</t>
  </si>
  <si>
    <t>2021-08-11</t>
  </si>
  <si>
    <t>Bridgetown Boat Ramp,880 Wildlife Rd, New Bern US-NC (35.1448,-77.0478)</t>
  </si>
  <si>
    <t>American Black Duck</t>
  </si>
  <si>
    <t>2021-08-10</t>
  </si>
  <si>
    <t>2021-07-24</t>
  </si>
  <si>
    <t>Glenburnie Park</t>
  </si>
  <si>
    <t>2021-07-18</t>
  </si>
  <si>
    <t>Boat-tailed Grackle</t>
  </si>
  <si>
    <t>1565 B St, New Bern US-NC 35.13542, -77.02980</t>
  </si>
  <si>
    <t>2021-04-12</t>
  </si>
  <si>
    <t>201–299 Bateman Rd, Aurora US-NC 35.26273, -76.78781</t>
  </si>
  <si>
    <t>2024-06-07</t>
  </si>
  <si>
    <t>3490 West Rd, Aurora US-NC (35.2799,-76.7924)</t>
  </si>
  <si>
    <t>West Rd, Aurora US-NC 35.27994, -76.80977</t>
  </si>
  <si>
    <t>27806, Aurora US-NC (35.2856,-76.8080)</t>
  </si>
  <si>
    <t>784–898 Idalia Rd, Aurora US-NC (35.2854,-76.7894)</t>
  </si>
  <si>
    <t>West Rd, Aurora US-NC (35.2786,-76.7872)</t>
  </si>
  <si>
    <t>78 Peele Rd, Aurora US-NC 35.28670, -76.76696</t>
  </si>
  <si>
    <t>27806, Aurora US-NC 35.28201, -76.76124</t>
  </si>
  <si>
    <t>27806, Aurora US-NC 35.27754, -76.75750</t>
  </si>
  <si>
    <t>27806, Aurora US-NC (35.2810,-76.7695)</t>
  </si>
  <si>
    <t>201–299 Bateman Rd, Aurora US-NC 35.26279, -76.78681</t>
  </si>
  <si>
    <t>2024-05-23</t>
  </si>
  <si>
    <t>South Creek, Aurora US-NC 35.27198, -76.78372</t>
  </si>
  <si>
    <t>2024-05-21</t>
  </si>
  <si>
    <t>70 Bateman Rd, Aurora US-NC 35.26247, -76.79262</t>
  </si>
  <si>
    <t>1793–1999 Bergin Rd, Aurora US-NC 35.25749, -76.81003</t>
  </si>
  <si>
    <t>3300–3364 Sparrow Rd, Aurora US-NC (35.2591,-76.8098)</t>
  </si>
  <si>
    <t>2801–3345 West Rd, Aurora US-NC (35.2802,-76.8047)</t>
  </si>
  <si>
    <t>542–698 Bay City Rd, Aurora US-NC 35.29149, -76.77045</t>
  </si>
  <si>
    <t>143 Royal Hwy, Aurora US-NC 35.28994, -76.76676</t>
  </si>
  <si>
    <t>314 Royal Hwy, Aurora US-NC (35.2908,-76.7643)</t>
  </si>
  <si>
    <t>27806, Aurora US-NC (35.2799,-76.7593)</t>
  </si>
  <si>
    <t>27806, Aurora US-NC (35.2758,-76.7660)</t>
  </si>
  <si>
    <t>2929–2985 Bay City Rd, Aurora US-NC 35.25325, -76.77885</t>
  </si>
  <si>
    <t>2172–2324 Bay City Rd, Aurora US-NC 35.27228, -76.77812</t>
  </si>
  <si>
    <t>2024-05-10</t>
  </si>
  <si>
    <t>905–947 Broome Rd, Aurora US-NC 35.29014, -76.80549</t>
  </si>
  <si>
    <t>2800–3344 West Rd, Aurora US-NC 35.27994, -76.79640</t>
  </si>
  <si>
    <t>2374 Idalia Rd, Aurora US-NC 35.26688, -76.79432</t>
  </si>
  <si>
    <t>27806, Aurora US-NC 35.26534, -76.78305</t>
  </si>
  <si>
    <t>801–899 Bateman Rd, Aurora US-NC (35.2629,-76.7835)</t>
  </si>
  <si>
    <t>2024-05-04</t>
  </si>
  <si>
    <t>2900–2926 Bay City Rd, Aurora US-NC 35.26173, -76.77870</t>
  </si>
  <si>
    <t>2440–2638 Idalia Rd, Aurora US-NC 35.26469, -76.79435</t>
  </si>
  <si>
    <t>2800-3344 West Rd Aurora</t>
  </si>
  <si>
    <t>1630–2186 Idalia Rd, Aurora US-NC 35.27443, -76.79421</t>
  </si>
  <si>
    <t>201–299 Bateman Rd, Aurora US-NC 35.26275, -76.78551</t>
  </si>
  <si>
    <t>2928–2984 Bay City Rd, Aurora US-NC 35.25615, -76.77894</t>
  </si>
  <si>
    <t>2024-04-21</t>
  </si>
  <si>
    <t>801–899 Bateman Rd, Aurora US-NC 35.26265, -76.78248</t>
  </si>
  <si>
    <t>2928–2984 Bay City Rd, Aurora US-NC 35.25551, -76.77896</t>
  </si>
  <si>
    <t>2987–3035 Bay City Rd, Aurora US-NC 35.25196, -76.77880</t>
  </si>
  <si>
    <t>2172–2324 Bay City Rd, Aurora US-NC 35.27283, -76.77810</t>
  </si>
  <si>
    <t>2024-04-10</t>
  </si>
  <si>
    <t>4163 West Rd, Aurora US-NC 35.28018, -76.78227</t>
  </si>
  <si>
    <t>Eurasian Collared-Dove</t>
  </si>
  <si>
    <t>1700–1798 Sparrow Rd, Aurora US-NC 35.25053, -76.81008</t>
  </si>
  <si>
    <t>2024-03-14</t>
  </si>
  <si>
    <t>2704 Bay City Rd, Aurora US-NC 35.26610, -76.77841</t>
  </si>
  <si>
    <t>2024-02-15</t>
  </si>
  <si>
    <t>3534 Sparrow Rd, Aurora US-NC 35.26405, -76.80880</t>
  </si>
  <si>
    <t>2024-02-05</t>
  </si>
  <si>
    <t>1793–1999 Bergin Rd, Aurora US-NC 35.25744, -76.81239</t>
  </si>
  <si>
    <t>3301–3365 Sparrow Rd, Aurora US-NC 35.25766, -76.81001</t>
  </si>
  <si>
    <t>2929–2985 Bay City Rd, Aurora US-NC 35.25301, -76.77884</t>
  </si>
  <si>
    <t>2931 Idalia Rd, Aurora US-NC 35.26190, -76.79745</t>
  </si>
  <si>
    <t>2024-01-15</t>
  </si>
  <si>
    <t>801–899 Bateman Rd, Aurora US-NC 35.26277, -76.78079</t>
  </si>
  <si>
    <t>Snow Goose</t>
  </si>
  <si>
    <t>760 Bay City Rd, Aurora US-NC 35.29097, -76.77053</t>
  </si>
  <si>
    <t>2023-12-03</t>
  </si>
  <si>
    <t>2326–2848 Bay City Rd, Aurora US-NC 35.27120, -76.77815</t>
  </si>
  <si>
    <t>2929–2985 Bay City Rd, Aurora US-NC 35.25391, -76.77889</t>
  </si>
  <si>
    <t>1973–2105 Bay City Rd, Aurora US-NC 35.27555, -76.77791</t>
  </si>
  <si>
    <t>2022-12-16</t>
  </si>
  <si>
    <t>2929–2985 Bay City Rd, Aurora US-NC 35.25328, -76.77887</t>
  </si>
  <si>
    <t>27806, Aurora US-NC 35.27059, -76.76235</t>
  </si>
  <si>
    <t>2022-11-02</t>
  </si>
  <si>
    <t>27806, Aurora US-NC 35.27983, -76.76895</t>
  </si>
  <si>
    <t>1573–1669 Bay City Rd, Aurora US-NC 35.28121, -76.77444</t>
  </si>
  <si>
    <t>NCBA_1573–1669 Bay City Rd, Aurora US-NC (35.2812,-76.7744)</t>
  </si>
  <si>
    <t>2021-07-07</t>
  </si>
  <si>
    <t>NCBA_Peele Rd, Aurora US-NC 35.28719, -76.76737</t>
  </si>
  <si>
    <t>NCBA_Idalia Rd, Aurora US-NC 35.28480, -76.78897</t>
  </si>
  <si>
    <t>Auto selected 34.89920, -76.25747</t>
  </si>
  <si>
    <t>2023-06-10</t>
  </si>
  <si>
    <t>Atlantic SE, Beach</t>
  </si>
  <si>
    <t>2023-06-09</t>
  </si>
  <si>
    <t>Sand Island US-NC (34.8868,-76.2732)</t>
  </si>
  <si>
    <t>Black-bellied Plover</t>
  </si>
  <si>
    <t>Ruddy Turnstone</t>
  </si>
  <si>
    <t>Brown Pelican</t>
  </si>
  <si>
    <t>Piping Plover</t>
  </si>
  <si>
    <t>Atlantic SE, Drum Inlet</t>
  </si>
  <si>
    <t>Wilson's Plover</t>
  </si>
  <si>
    <t>Red Knot</t>
  </si>
  <si>
    <t>Black Skimmer</t>
  </si>
  <si>
    <t>Gull-billed Tern</t>
  </si>
  <si>
    <t>Sand Island US-NC (34.8954,-76.2611)</t>
  </si>
  <si>
    <t>American Oystercatcher</t>
  </si>
  <si>
    <t>Sand Island US-NC (34.9008,-76.2532)</t>
  </si>
  <si>
    <t>Clapper Rail</t>
  </si>
  <si>
    <t>Sand Island US-NC (34.9017,-76.2532)</t>
  </si>
  <si>
    <t>Willet</t>
  </si>
  <si>
    <t>Sandwich Tern</t>
  </si>
  <si>
    <t>Auto selected 34.89895, -76.25769</t>
  </si>
  <si>
    <t>Cape Lookout NS--Ramp 16</t>
  </si>
  <si>
    <t>2022-05-08</t>
  </si>
  <si>
    <t>Black-headed Gull</t>
  </si>
  <si>
    <t>Northern Gannet</t>
  </si>
  <si>
    <t>Whimbrel</t>
  </si>
  <si>
    <t>Cape Lookout NS—North Core Banks, Old Drum Inlet</t>
  </si>
  <si>
    <t>2022-05-06</t>
  </si>
  <si>
    <t>Short-billed Dowitcher</t>
  </si>
  <si>
    <t>Sterna sp.</t>
  </si>
  <si>
    <t>rank</t>
  </si>
  <si>
    <t>observer</t>
  </si>
  <si>
    <t>confirmed-species</t>
  </si>
  <si>
    <t>Silas Hernandez</t>
  </si>
  <si>
    <t>Evan Miller</t>
  </si>
  <si>
    <t>Lydia Pultorak</t>
  </si>
  <si>
    <t>John Carpenter</t>
  </si>
  <si>
    <t>Alex Trifunovic</t>
  </si>
  <si>
    <t>Martina Nordstrand</t>
  </si>
  <si>
    <t>David Disher</t>
  </si>
  <si>
    <t>Susan Disher</t>
  </si>
  <si>
    <t>Adrianna Nelson</t>
  </si>
  <si>
    <t>J.D. Flores</t>
  </si>
  <si>
    <t>Phillip Salzinger</t>
  </si>
  <si>
    <t>Phoenix Stogdill</t>
  </si>
  <si>
    <t>Elsa Chen</t>
  </si>
  <si>
    <t>Isaac Smith</t>
  </si>
  <si>
    <t>Eric Cormier</t>
  </si>
  <si>
    <t>Erik Thomas</t>
  </si>
  <si>
    <t>Alicia Bachman</t>
  </si>
  <si>
    <t>Curtis Smalling</t>
  </si>
  <si>
    <t>Dan Watson</t>
  </si>
  <si>
    <t>Christian  Smith</t>
  </si>
  <si>
    <t>Duncan  Fraser</t>
  </si>
  <si>
    <t>Zane Fish</t>
  </si>
  <si>
    <t>Reanna Thomas</t>
  </si>
  <si>
    <t>Myra Kincaid</t>
  </si>
  <si>
    <t>Rebekkah LaBlue</t>
  </si>
  <si>
    <t>Lauren Whitenack</t>
  </si>
  <si>
    <t>Jeffrey Blalock</t>
  </si>
  <si>
    <t>Linda Robinson</t>
  </si>
  <si>
    <t>Richard Snow</t>
  </si>
  <si>
    <t>Clayton  Gibb</t>
  </si>
  <si>
    <t>Max Nootbaar</t>
  </si>
  <si>
    <t>Jean Ells</t>
  </si>
  <si>
    <t>John Connors</t>
  </si>
  <si>
    <t>Liling Warren</t>
  </si>
  <si>
    <t>LynnErla Beegle</t>
  </si>
  <si>
    <t>Mary Abrams</t>
  </si>
  <si>
    <t>Laura  E</t>
  </si>
  <si>
    <t>Patty McQuillan</t>
  </si>
  <si>
    <t>Josh Southern</t>
  </si>
  <si>
    <t>Seema Sheth</t>
  </si>
  <si>
    <t>Ron Martin</t>
  </si>
  <si>
    <t>Jin Bai</t>
  </si>
  <si>
    <t>Jan Weber</t>
  </si>
  <si>
    <t>Anne Miller</t>
  </si>
  <si>
    <t>WS Barbour</t>
  </si>
  <si>
    <t>Darin Sujjavanich</t>
  </si>
  <si>
    <t>Christine Stoughton Root</t>
  </si>
  <si>
    <t>Jack Rogers</t>
  </si>
  <si>
    <t>Ronnie Hewlette</t>
  </si>
  <si>
    <t>Shannon Wright</t>
  </si>
  <si>
    <t>Tom &amp; Anna Leith</t>
  </si>
  <si>
    <t>Charlie Ayers</t>
  </si>
  <si>
    <t>Matt Spangler</t>
  </si>
  <si>
    <t>Kristen Johnson</t>
  </si>
  <si>
    <t>checklist</t>
  </si>
  <si>
    <t>observation_start_time</t>
  </si>
  <si>
    <t>num_spp</t>
  </si>
  <si>
    <t>Kevin Durso</t>
  </si>
  <si>
    <t>2024-08-14</t>
  </si>
  <si>
    <t>10:38</t>
  </si>
  <si>
    <t>7040–8284 US-701, Clarkton US-NC 34.51863, -78.65280, Bladen</t>
  </si>
  <si>
    <t>11:40</t>
  </si>
  <si>
    <t>Abbottsburg SE, 1453 Campbell Road, Clarkton, North Carolina, US (34.537, -78.669), Bladen</t>
  </si>
  <si>
    <t>10:40</t>
  </si>
  <si>
    <t>Abbottsburg SE, 1442 Campbell Road, Clarkton, North Carolina, US (34.538, -78.669), Bladen</t>
  </si>
  <si>
    <t>10:22</t>
  </si>
  <si>
    <t>Abbottsburg SE, 1542 Campbell Road, Clarkton, North Carolina, US (34.538, -78.671), Bladen</t>
  </si>
  <si>
    <t>10:14</t>
  </si>
  <si>
    <t>Abbottsburg SE, 245 Ward Farm Road, Clarkton, North Carolina, US (34.508, -78.672), Bladen</t>
  </si>
  <si>
    <t>09:31</t>
  </si>
  <si>
    <t>Abbottsburg SE, 471 White McEwen Road, Clarkton, North Carolina, US (34.52, -78.679), Bladen</t>
  </si>
  <si>
    <t>09:14</t>
  </si>
  <si>
    <t>Abbottsburg SE, 2789 Mitchell Ford Road, Clarkton, North Carolina, US (34.526, -78.673), Bladen</t>
  </si>
  <si>
    <t>09:01</t>
  </si>
  <si>
    <t>Abbottsburg SE, 279 Campbell Road, Clarkton, North Carolina, US (34.538, -78.648), Bladen</t>
  </si>
  <si>
    <t>08:36</t>
  </si>
  <si>
    <t>Abbottsburg SE, 7650 United States 701 South, Clarkton, North Carolina, US (34.525, -78.649), Bladen</t>
  </si>
  <si>
    <t>07:30</t>
  </si>
  <si>
    <t>Abbottsburg SE, 8421 Mercer Mill Road, Clarkton, North Carolina, US (34.528, -78.637), Bladen</t>
  </si>
  <si>
    <t>07:13</t>
  </si>
  <si>
    <t>Abbottsburg SE, 8954 Mercer Mill Brown Marsh Road, Clarkton, North Carolina, US (34.523, -78.642), Bladen</t>
  </si>
  <si>
    <t>07:10</t>
  </si>
  <si>
    <t>Abbottsburg SE, 9033 State Road 1700, Clarkton, North Carolina, US (34.521, -78.643), Bladen</t>
  </si>
  <si>
    <t>05:55</t>
  </si>
  <si>
    <t>Abbottsburg SE, 9086 Mercer Mill Road, Clarkton, North Carolina, US (34.521, -78.643), Bladen</t>
  </si>
  <si>
    <t>05:45</t>
  </si>
  <si>
    <t>Abbottsburg SE, 8561 Mercer Mill Brown Marsh Road, Clarkton, North Carolina, US (34.526, -78.639), Bladen</t>
  </si>
  <si>
    <t>08:38</t>
  </si>
  <si>
    <t>Abbottsburg SE, 2666–3198 N Mitchell Ford Rd, Clarkton US-NC 34.52727, -78.67346, Bladen</t>
  </si>
  <si>
    <t>08:20</t>
  </si>
  <si>
    <t>Abbottsburg SE, 9077–9343 Mercer Mill Brown Marsh Rd, Clarkton US-NC 34.51884, -78.64432, Bladen</t>
  </si>
  <si>
    <t>07:57</t>
  </si>
  <si>
    <t>Abbottsburg SE, 9494 Mercer Mill Brown Marsh Rd, Clarkton US-NC (34.5147,-78.6458), Bladen</t>
  </si>
  <si>
    <t>07:11</t>
  </si>
  <si>
    <t>Abbottsburg SE, 8561 Mercer Mill Brown Marsh Rd, Clarkton US-NC (34.5271,-78.6377), Bladen</t>
  </si>
  <si>
    <t>05:49</t>
  </si>
  <si>
    <t>Abbottsburg SE, 8296–8598 Mercer Mill Brown Marsh Rd, Clarkton US-NC (34.5233,-78.6418), Bladen</t>
  </si>
  <si>
    <t>05:24</t>
  </si>
  <si>
    <t>Abbottsburg SE, 6436 US-701, Clarkton US-NC 34.53792, -78.65068, Bladen</t>
  </si>
  <si>
    <t>12:00</t>
  </si>
  <si>
    <t>Abbottsburg SE, 1221–1699 Burney Ford Rd, Clarkton US-NC (34.5014,-78.6300), Bladen</t>
  </si>
  <si>
    <t>11:34</t>
  </si>
  <si>
    <t>Abbottsburg SE, 1494–1940 N Mitchell Ford Rd, Clarkton US-NC (34.5112,-78.6689), Bladen</t>
  </si>
  <si>
    <t>11:12</t>
  </si>
  <si>
    <t>Abbottsburg SE, 370–898 White McEwen Rd, Clarkton US-NC (34.5197,-78.6787), Bladen</t>
  </si>
  <si>
    <t>Abbottsburg SE, 2269–2333 N Mitchell Ford Rd, Clarkton US-NC 34.51935, -78.67198, Bladen</t>
  </si>
  <si>
    <t>10:11</t>
  </si>
  <si>
    <t>Abbottsburg SE, 2713 N Mitchell Ford Rd, Clarkton US-NC (34.5276,-78.6742), Bladen</t>
  </si>
  <si>
    <t>09:56</t>
  </si>
  <si>
    <t>Abbottsburg SE, 822–1088 Campbell Rd, Clarkton US-NC 34.53769, -78.66313, Bladen</t>
  </si>
  <si>
    <t>09:48</t>
  </si>
  <si>
    <t>Abbottsburg SE, 178–684 Campbell Rd, Clarkton US-NC 34.53784, -78.65201, Bladen</t>
  </si>
  <si>
    <t>08:57</t>
  </si>
  <si>
    <t>Abbottsburg SE, 7001–8269 US-701, Clarkton US-NC (34.5260,-78.6491), Bladen</t>
  </si>
  <si>
    <t>08:34</t>
  </si>
  <si>
    <t>Abbottsburg SE, 10548–10732 Mercer Mill Brown Marsh Rd, Clarkton US-NC (34.5012,-78.6505), Bladen</t>
  </si>
  <si>
    <t>08:15</t>
  </si>
  <si>
    <t>Abbottsburg SE, 9494 Mercer Mill Brown Marsh Rd, Clarkton US-NC (34.5147,-78.6459), Bladen</t>
  </si>
  <si>
    <t>07:50</t>
  </si>
  <si>
    <t>Abbottsburg SE, 9077–9343 Mercer Mill Brown Marsh Rd, Clarkton US-NC (34.5185,-78.6445), Bladen</t>
  </si>
  <si>
    <t>07:01</t>
  </si>
  <si>
    <t>Abbottsburg SE, 8297–8599 Mercer Mill Brown Marsh Rd, Clarkton US-NC (34.5256,-78.6395), Bladen</t>
  </si>
  <si>
    <t>05:39</t>
  </si>
  <si>
    <t>Abbottsburg SE, 8297–8599 Mercer Mill Brown Marsh Rd, Clarkton US-NC (34.5228,-78.6422), Bladen</t>
  </si>
  <si>
    <t>11:02</t>
  </si>
  <si>
    <t>2666–3198 N Mitchell Ford Rd, Clarkton US-NC (34.5276,-78.6735), Bladen</t>
  </si>
  <si>
    <t>10:23</t>
  </si>
  <si>
    <t>2020–2088 N Mitchell Ford Rd, Clarkton US-NC (34.5150,-78.6709), Bladen</t>
  </si>
  <si>
    <t>10:00</t>
  </si>
  <si>
    <t>259–275 Ward Farm Rd, Clarkton US-NC 34.50788, -78.67105, Bladen</t>
  </si>
  <si>
    <t>09:32</t>
  </si>
  <si>
    <t>10548–10732 Mercer Mill Brown Marsh Rd, Clarkton US-NC (34.5008,-78.6503), Bladen</t>
  </si>
  <si>
    <t>08:53</t>
  </si>
  <si>
    <t>9494 Mercer Mill Brown Marsh Rd, Clarkton US-NC (34.5148,-78.6456), Bladen</t>
  </si>
  <si>
    <t>07:49</t>
  </si>
  <si>
    <t>8961–9021 Mercer Mill Brown Marsh Rd, Clarkton US-NC (34.5222,-78.6426), Bladen</t>
  </si>
  <si>
    <t>11:47</t>
  </si>
  <si>
    <t>9506–10098 Mercer Mill Brown Marsh Rd, Clarkton US-NC 34.51197, -78.64585, Bladen</t>
  </si>
  <si>
    <t>11:14</t>
  </si>
  <si>
    <t>370–898 White McEwen Rd, Clarkton US-NC (34.5198,-78.6786), Bladen</t>
  </si>
  <si>
    <t>08:56</t>
  </si>
  <si>
    <t>370–898 White McEwen Rd, Clarkton US-NC (34.5197,-78.6788), Bladen</t>
  </si>
  <si>
    <t>08:25</t>
  </si>
  <si>
    <t>179–685 Campbell Rd, Clarkton US-NC 34.53780, -78.65073, Bladen</t>
  </si>
  <si>
    <t>07:51</t>
  </si>
  <si>
    <t>101–291 McCullum Rd, Clarkton US-NC (34.5024,-78.6638), Bladen</t>
  </si>
  <si>
    <t>07:14</t>
  </si>
  <si>
    <t>2024-01-25</t>
  </si>
  <si>
    <t>11:15</t>
  </si>
  <si>
    <t>8296–8598 Mercer Mill Brown Marsh Rd, Clarkton US-NC (34.5229,-78.6421), Bladen</t>
  </si>
  <si>
    <t>09:41</t>
  </si>
  <si>
    <t>179–685 Campbell Rd, Clarkton US-NC 34.53750, -78.64785, Bladen</t>
  </si>
  <si>
    <t>09:18</t>
  </si>
  <si>
    <t>7001–8269 US-701, Clarkton US-NC (34.5257,-78.6492), Bladen</t>
  </si>
  <si>
    <t>(Private) Advance SE- Branch River Ranch tree farm (35.9093,-80.3912), Davie</t>
  </si>
  <si>
    <t>10:49</t>
  </si>
  <si>
    <t>(Private) Advance SE- Branch River Ranch shooting range (35.8909,-80.3754), Davie</t>
  </si>
  <si>
    <t>10:32</t>
  </si>
  <si>
    <t>(Private) Advance SE- Branch River Ranch upper field (35.8915,-80.3798), Davie</t>
  </si>
  <si>
    <t>(Private) Advance SE- Branch River Ranch creek trail (35.8956,-80.3880), Davie</t>
  </si>
  <si>
    <t>09:26</t>
  </si>
  <si>
    <t>(Private) Advance SE- Branch River Ranch riverside trail (35.8924,-80.3905), Davie</t>
  </si>
  <si>
    <t>09:05</t>
  </si>
  <si>
    <t>(Private) Advance SE- Branch River Ranch pond (35.8907,-80.3846), Davie</t>
  </si>
  <si>
    <t>08:47</t>
  </si>
  <si>
    <t>(Private) Advance SE- Branch River Ranch stop 2(35.8891,-80.3807), Davie</t>
  </si>
  <si>
    <t>08:28</t>
  </si>
  <si>
    <t>(Private) Advance SE- Branch River Ranch stop 1 (35.8876,-80.3779), Davie</t>
  </si>
  <si>
    <t>07:59</t>
  </si>
  <si>
    <t>(Private) Advance SE- Branch River Ranch entrance drive (35.8935,-80.3764), Davie</t>
  </si>
  <si>
    <t>07:17</t>
  </si>
  <si>
    <t>Advance SE- Fulton UMC (35.8863,-80.4189), Davie</t>
  </si>
  <si>
    <t>06:58</t>
  </si>
  <si>
    <t>Advance SE- Fulton Creek at NC-801 (35.8878,-80.4156), Davie</t>
  </si>
  <si>
    <t>06:40</t>
  </si>
  <si>
    <t>Advance SE- 184 Merry Ln (35.9004,-80.4126), Davie</t>
  </si>
  <si>
    <t>05:58</t>
  </si>
  <si>
    <t>Advance SE- 219–379 Todd Rd x Big Opossum (35.9013,-80.4019), Davie</t>
  </si>
  <si>
    <t>05:41</t>
  </si>
  <si>
    <t>Advance SE- 219–379 Todd Rd (35.8978,-80.4037), Davie</t>
  </si>
  <si>
    <t>Advance SE- Yadkin College Church (35.87836, -80.38135), Davidson</t>
  </si>
  <si>
    <t>10:50</t>
  </si>
  <si>
    <t>Advance SE- Yadkin College Rd pastures (35.87993, -80.40325), Davidson</t>
  </si>
  <si>
    <t>Advance SE- 3763–3899 Yadkin College Rd, Lexington (35.8816,-80.3975), Davidson</t>
  </si>
  <si>
    <t>09:58</t>
  </si>
  <si>
    <t>Advance SE- Lazy River Dr, Lexington (35.8790,-80.3945), Davidson</t>
  </si>
  <si>
    <t>09:51</t>
  </si>
  <si>
    <t>Advance SE- 2714–2898 Yadkin College Rd, Lexington (35.8797,-80.3879), Davidson</t>
  </si>
  <si>
    <t>09:21</t>
  </si>
  <si>
    <t>Advance SE- 122 Todd Rd, Advance US-NC (35.8980,-80.4096), Davie</t>
  </si>
  <si>
    <t>08:31</t>
  </si>
  <si>
    <t>08:06</t>
  </si>
  <si>
    <t>Advance SE- 2927 NC-801 (35.91145, -80.41092), Davie</t>
  </si>
  <si>
    <t>07:18</t>
  </si>
  <si>
    <t>Advance SE- 500–562 Burton Rd (35.9024,-80.3848), Davie</t>
  </si>
  <si>
    <t>07:04</t>
  </si>
  <si>
    <t>Advance SE- Burton Rd scrub from the road (35.90942, -80.38848), Davie</t>
  </si>
  <si>
    <t>06:08</t>
  </si>
  <si>
    <t>Adavance SE (private)- 130 Merry Ln (35.9017,-80.4118), Davie</t>
  </si>
  <si>
    <t>05:52</t>
  </si>
  <si>
    <t>22:06</t>
  </si>
  <si>
    <t>245 Burton Road, Advance, North Carolina, US (35.91, -80.389), Davie</t>
  </si>
  <si>
    <t>12:58</t>
  </si>
  <si>
    <t>Bent River Ranch 2 (private), Davie</t>
  </si>
  <si>
    <t>12:23</t>
  </si>
  <si>
    <t>200 Merritt Way, Lexington US-NC 35.87869, -80.38165, Davidson</t>
  </si>
  <si>
    <t>12:01</t>
  </si>
  <si>
    <t>Bent River Ranch (private), Davie</t>
  </si>
  <si>
    <t>10:42</t>
  </si>
  <si>
    <t>615 Burton Road, Advance, North Carolina, US (35.902, -80.382), Davie</t>
  </si>
  <si>
    <t>10:39</t>
  </si>
  <si>
    <t>384-470 Burton Road, Advance, North Carolina, US (35.905, -80.386), Davie</t>
  </si>
  <si>
    <t>10:35</t>
  </si>
  <si>
    <t>2871 North Carolina 801, Advance, North Carolina, US (35.913, -80.411), Davie</t>
  </si>
  <si>
    <t>09:50</t>
  </si>
  <si>
    <t>5260 Yadkin College Road, Lexington, North Carolina, US (35.881, -80.399), Davidson</t>
  </si>
  <si>
    <t>09:35</t>
  </si>
  <si>
    <t>136 College Lane, Lexington, North Carolina, US (35.88, -80.387), Davidson</t>
  </si>
  <si>
    <t>10:20</t>
  </si>
  <si>
    <t>North Carolina 801, Advance, North Carolina, US (35.911, -80.411), Davie</t>
  </si>
  <si>
    <t>687–699 Beamon Hunt Rd, Afton SE, 36.2784,-78.1495), Warren</t>
  </si>
  <si>
    <t>09:04</t>
  </si>
  <si>
    <t>200–246 Maj Rob Alston Rd, Afton SE, 36.25680, -78.15733, Warren</t>
  </si>
  <si>
    <t>08:12</t>
  </si>
  <si>
    <t>904 Lickskillet Road, Afton SE, (36.267, -78.185), Warren</t>
  </si>
  <si>
    <t>904 Lickskillet Rd, (36.2670,-78.1848) - Afton SE, Warren</t>
  </si>
  <si>
    <t>10:16</t>
  </si>
  <si>
    <t>27589, (36.2570,-78.1658) - Afton SE, Warren</t>
  </si>
  <si>
    <t>09:47</t>
  </si>
  <si>
    <t>27589, (36.2585,-78.1622) - Afton SE, Warren</t>
  </si>
  <si>
    <t>09:11</t>
  </si>
  <si>
    <t>516–684 Beamon Hunt Rd, (36.2846,-78.1475) - Afton SE, Warren</t>
  </si>
  <si>
    <t>08:13</t>
  </si>
  <si>
    <t>27589, (36.2767,-78.1497) - Afton SE, Warren</t>
  </si>
  <si>
    <t>07:40</t>
  </si>
  <si>
    <t>27589, (36.2711,-78.1548) - Afton SE, Warren</t>
  </si>
  <si>
    <t>07:15</t>
  </si>
  <si>
    <t>27589, (36.2737,-78.1524) - Afton SE, Warren</t>
  </si>
  <si>
    <t>06:51</t>
  </si>
  <si>
    <t>05:51</t>
  </si>
  <si>
    <t>517–685 Beamon Hunt Rd, (36.2850,-78.1477) - Afton SE, Warren</t>
  </si>
  <si>
    <t>05:40</t>
  </si>
  <si>
    <t>516–684 Beamon Hunt Rd, 36.28046, -78.14721 - Afton SE, Warren</t>
  </si>
  <si>
    <t>22:13</t>
  </si>
  <si>
    <t>851–1173 Shocco Springs Rd, Afton SE, 36.27803, -78.18601, Warren</t>
  </si>
  <si>
    <t>21:43</t>
  </si>
  <si>
    <t>516–684 Beamon Hunt Rd, Afton SE,  36.28103, -78.14706, Warren</t>
  </si>
  <si>
    <t>27589, (36.2586,-78.1606) - Afton SE, Warren</t>
  </si>
  <si>
    <t>850–1172 Shocco Springs Rd, (36.2732,-78.1853) - Afton SE, Warren</t>
  </si>
  <si>
    <t>10:04</t>
  </si>
  <si>
    <t>27589, (36.2734,-78.1496) - Afton SE, Warren</t>
  </si>
  <si>
    <t>09:29</t>
  </si>
  <si>
    <t>27589, (36.2744,-78.1514) - Afton SE, Warren</t>
  </si>
  <si>
    <t>09:12</t>
  </si>
  <si>
    <t>27589, (36.2733,-78.1551) - Afton SE, Warren</t>
  </si>
  <si>
    <t>08:59</t>
  </si>
  <si>
    <t>27589, (36.2718,-78.1545) - Afton SE, Warren</t>
  </si>
  <si>
    <t>08:35</t>
  </si>
  <si>
    <t>08:23</t>
  </si>
  <si>
    <t>27589, (36.2758,-78.1502) - Afton SE, Warren</t>
  </si>
  <si>
    <t>27589, (36.2777,-78.1494) - Afton SE, Warren</t>
  </si>
  <si>
    <t>07:31</t>
  </si>
  <si>
    <t>07:07</t>
  </si>
  <si>
    <t>06:44</t>
  </si>
  <si>
    <t>1500–1592 Lickskillet Rd, (36.2606,-78.1478) - Afton SE, Warren</t>
  </si>
  <si>
    <t>06:28</t>
  </si>
  <si>
    <t>200–246 Maj Rob Alston Rd, (36.2571,-78.1573) - Afton SE, Warren</t>
  </si>
  <si>
    <t>05:33</t>
  </si>
  <si>
    <t>1785–1799 Lickskillet Rd, (36.2708,-78.1308) - Afton SE, Warren</t>
  </si>
  <si>
    <t>09:52</t>
  </si>
  <si>
    <t>Beamon Hunt Rd, Warrenton US-NC (36.2810,-78.1470) - Afton SE, Warren</t>
  </si>
  <si>
    <t>09:34</t>
  </si>
  <si>
    <t>Shocco Gameland, Warrenton US-NC (36.2599,-78.1592) - Afton SE, Warren</t>
  </si>
  <si>
    <t>09:16</t>
  </si>
  <si>
    <t>27589, Warrenton US-NC (36.2569,-78.1796) - Afton SE, Warren</t>
  </si>
  <si>
    <t>09:03</t>
  </si>
  <si>
    <t>Shocco Springs Rd, Warrenton US-NC 36.27200, -78.18550 - Afton SE, Warren</t>
  </si>
  <si>
    <t>11:07</t>
  </si>
  <si>
    <t>Shocco Creek, Warrenton US-NC (36.2712,-78.1465) - Afton SE, Warren</t>
  </si>
  <si>
    <t>10:08</t>
  </si>
  <si>
    <t>27589, Warrenton US-NC (36.2755,-78.1505) - Afton SE, Warren</t>
  </si>
  <si>
    <t>09:38</t>
  </si>
  <si>
    <t>Lickskillet Rd, Warrenton US-NC 36.26085, -78.14695 - Afton SE, Warren</t>
  </si>
  <si>
    <t>08:41</t>
  </si>
  <si>
    <t>1400–1488 Lickskillet Rd, Warrenton US-NC 36.25960, -78.15590 - Afton SE, Warren</t>
  </si>
  <si>
    <t>08:24</t>
  </si>
  <si>
    <t>27589, Warrenton US-NC 36.25741, -78.16069 - Afton SE, Warren</t>
  </si>
  <si>
    <t>06:52</t>
  </si>
  <si>
    <t>Shocco Gameland, Warrenton US-NC (36.2561,-78.1807) - Afton SE, Warren</t>
  </si>
  <si>
    <t>06:34</t>
  </si>
  <si>
    <t>904 Lickskillet Rd, Warrenton US-NC 36.26699, -78.18504 - Afton SE, Warren</t>
  </si>
  <si>
    <t>05:25</t>
  </si>
  <si>
    <t>Shocco Springs Rd, Warrenton US-NC 36.27845, -78.18677 - Afton SE, Warren</t>
  </si>
  <si>
    <t>11:48</t>
  </si>
  <si>
    <t>27589, Warrenton US-NC (36.2699,-78.1556) - Afton SE, Warren</t>
  </si>
  <si>
    <t>11:29</t>
  </si>
  <si>
    <t>27589, Warrenton US-NC 36.27363, -78.15257 - Afton SE, Warren</t>
  </si>
  <si>
    <t>10:29</t>
  </si>
  <si>
    <t>27589, Warrenton US-NC (36.2711,-78.1467) - Afton SE, Warren</t>
  </si>
  <si>
    <t>09:39</t>
  </si>
  <si>
    <t>1594–1698 Lickskillet Rd, Warrenton US-NC 36.26356, -78.14077 - Afton SE, Warren</t>
  </si>
  <si>
    <t>1500–1592 Lickskillet Rd, Warrenton US-NC 36.26043, -78.14828 - Afton SE, Warren</t>
  </si>
  <si>
    <t>08:51</t>
  </si>
  <si>
    <t>1338–1398 Lickskillet Rd, Warrenton US-NC 36.26030, -78.15834, Warren</t>
  </si>
  <si>
    <t>27589, Warrenton US-NC (36.2585,-78.1626) - Afton SE, Warren</t>
  </si>
  <si>
    <t>08:27</t>
  </si>
  <si>
    <t>27589, Warrenton US-NC 36.25678, -78.16654 - Afton SE, Warren</t>
  </si>
  <si>
    <t>07:48</t>
  </si>
  <si>
    <t>27589, Warrenton US-NC (36.2593,-78.1703) - Afton SE, Warren</t>
  </si>
  <si>
    <t>27589, Warrenton US-NC (36.2555,-78.1691) - Afton SE, Warren</t>
  </si>
  <si>
    <t>06:50</t>
  </si>
  <si>
    <t>06:29</t>
  </si>
  <si>
    <t>850–1172 Shocco Springs Rd, Warrenton US-NC 36.28602, -78.18550 - Afton SE, Warren</t>
  </si>
  <si>
    <t>06:13</t>
  </si>
  <si>
    <t>850–1172 Shocco Springs Rd, Warrenton US-NC 36.27863, -78.18698 - Afton SE, Warren</t>
  </si>
  <si>
    <t>05:57</t>
  </si>
  <si>
    <t>850–1172 Shocco Springs Rd, Warrenton US-NC 36.27341, -78.18523 - Afton SE, Warren</t>
  </si>
  <si>
    <t>27589, Warrenton US-NC 36.26606, -78.17791 - Afton SE, Warren</t>
  </si>
  <si>
    <t>05:28</t>
  </si>
  <si>
    <t>05:03</t>
  </si>
  <si>
    <t>27589, Warrenton US-NC 36.25616, -78.16048 - Afton SE, Warren</t>
  </si>
  <si>
    <t>04:47</t>
  </si>
  <si>
    <t>27589, Warrenton US-NC 36.25947, -78.15979 - Afton SE, Warren</t>
  </si>
  <si>
    <t>04:13</t>
  </si>
  <si>
    <t>516–684 Beamon Hunt Rd, Warrenton US-NC (36.2814,-78.1469) - Afton SE, Warren</t>
  </si>
  <si>
    <t>17:28</t>
  </si>
  <si>
    <t>1594–1698 Lickskillet Rd, 36.26269, -78.14319 - Afton SE, Warren</t>
  </si>
  <si>
    <t>11:28</t>
  </si>
  <si>
    <t>27589, 36.27376, -78.15670 - Afton SE, Warren</t>
  </si>
  <si>
    <t>27589, (36.2734,-78.1448) - Afton SE, Warren</t>
  </si>
  <si>
    <t>10:31</t>
  </si>
  <si>
    <t>27589, (36.2739,-78.1447) - Afton SE, Warren</t>
  </si>
  <si>
    <t>516–684 Beamon Hunt Rd, 36.28610, -78.14847 - Afton SE, Warren</t>
  </si>
  <si>
    <t>09:46</t>
  </si>
  <si>
    <t>PRIVATE 27589, Warrenton US-NC (36.2623,-78.1786), Warren</t>
  </si>
  <si>
    <t>PRIVATE 27589, 36.25959, -78.17753 - Afton SE, Warren</t>
  </si>
  <si>
    <t>PRIVATE 27589, 36.25677, -78.18006 - Afton SE, Warren</t>
  </si>
  <si>
    <t>27589, (36.2581,-78.1689) - Afton SE, Warren</t>
  </si>
  <si>
    <t>08:22</t>
  </si>
  <si>
    <t>27589, 36.25466, -78.16927 - Afton SE, Warren</t>
  </si>
  <si>
    <t>08:10</t>
  </si>
  <si>
    <t>27589, 36.25844, -78.16267 - Afton SE, Warren</t>
  </si>
  <si>
    <t>07:46</t>
  </si>
  <si>
    <t>200–246 Maj Rob Alston Rd, (36.2572,-78.1573) - Afton SE, Warren</t>
  </si>
  <si>
    <t>Blair Clark</t>
  </si>
  <si>
    <t>10:48</t>
  </si>
  <si>
    <t>Shocco Springs Rd (pt. 3), Warren</t>
  </si>
  <si>
    <t>Blair Henry</t>
  </si>
  <si>
    <t>13:37</t>
  </si>
  <si>
    <t>Shocco Gameland 7, Warren</t>
  </si>
  <si>
    <t>12:47</t>
  </si>
  <si>
    <t>Shocco Gameland 6, Warren</t>
  </si>
  <si>
    <t>12:08</t>
  </si>
  <si>
    <t>Shocco Gameland 5, Warren</t>
  </si>
  <si>
    <t>11:43</t>
  </si>
  <si>
    <t>1640-1798 Lickskillet Road, Warrenton, North Carolina, US (36.267, -78.137), Warren</t>
  </si>
  <si>
    <t>10:53</t>
  </si>
  <si>
    <t>Shocco Gameland 4, Warren</t>
  </si>
  <si>
    <t>10:26</t>
  </si>
  <si>
    <t>Shocco Gameland 3, Warren</t>
  </si>
  <si>
    <t>Shocco Gameland 2, Warren</t>
  </si>
  <si>
    <t>Shocco Gameland 1, Warren</t>
  </si>
  <si>
    <t>207 Maj Rob Alston Road, Warrenton, North Carolina, US (36.255, -78.157), Warren</t>
  </si>
  <si>
    <t>03:44</t>
  </si>
  <si>
    <t>(Private) Elizabethtown South SE, 28337, Elizabethtown US-NC 34.76816, -78.54742, Bladen</t>
  </si>
  <si>
    <t>03:23</t>
  </si>
  <si>
    <t>Elizabethtown South SE, 28337, Elizabethtown US-NC (34.7760,-78.5620), Bladen</t>
  </si>
  <si>
    <t>02:45</t>
  </si>
  <si>
    <t>(Private) Ammon SE, 28441, Garland US-NC 34.77594, -78.51469, Bladen</t>
  </si>
  <si>
    <t>02:20</t>
  </si>
  <si>
    <t>(Private) Ammon SE, 28441, Garland US-NC (34.7787,-78.5091), Bladen</t>
  </si>
  <si>
    <t>01:54</t>
  </si>
  <si>
    <t>(Private) Ammon SE, 28441, Garland US-NC 34.78539, -78.50412, Bladen</t>
  </si>
  <si>
    <t>01:36</t>
  </si>
  <si>
    <t>(Private) Ammon SE, 28441, Garland US-NC (34.7807,-78.5037), Bladen</t>
  </si>
  <si>
    <t>01:21</t>
  </si>
  <si>
    <t>Ammon SE, 2757–3133 Green Sea Rd, Garland US-NC 34.77807, -78.52466, Bladen</t>
  </si>
  <si>
    <t>10:59</t>
  </si>
  <si>
    <t>Ammon SE, 4218–4450 Bull St, Garland US-NC 34.76179, -78.50142, Bladen</t>
  </si>
  <si>
    <t>10:18</t>
  </si>
  <si>
    <t>Private, Ammon SE, 28441, Garland US-NC 34.78464, -78.50356, Bladen</t>
  </si>
  <si>
    <t>09:54</t>
  </si>
  <si>
    <t>Private, Ammon SE, 28441, Garland US-NC 34.78089, -78.50363, Bladen</t>
  </si>
  <si>
    <t>09:15</t>
  </si>
  <si>
    <t>Private, Ammon SE, 28441, Garland US-NC 34.78113, -78.51104, Bladen</t>
  </si>
  <si>
    <t>08:30</t>
  </si>
  <si>
    <t>Private, Ammon SE, 6341–6701 Old Fayetteville Rd, Garland US-NC 34.78923, -78.55364, Bladen</t>
  </si>
  <si>
    <t>07:24</t>
  </si>
  <si>
    <t>Private, Ammon SE, 28337, Elizabethtown US-NC 34.76607, -78.54436, Bladen</t>
  </si>
  <si>
    <t>06:46</t>
  </si>
  <si>
    <t>Private, Ammon SE, 28337, Elizabethtown US-NC 34.77251, -78.55130, Bladen</t>
  </si>
  <si>
    <t>06:09</t>
  </si>
  <si>
    <t>Private, Ammon SE, 28337, Elizabethtown US-NC 34.77428, -78.55669, Bladen</t>
  </si>
  <si>
    <t>05:31</t>
  </si>
  <si>
    <t>Private, Ammon SE, 28337, Elizabethtown US-NC 34.77581, -78.56145, Bladen</t>
  </si>
  <si>
    <t>10:56</t>
  </si>
  <si>
    <t>10:30</t>
  </si>
  <si>
    <t>Private, Ammon SE, 3105 Green Sea Rd, Garland US-NC 34.78186, -78.51362, Bladen</t>
  </si>
  <si>
    <t>10:01</t>
  </si>
  <si>
    <t>09:28</t>
  </si>
  <si>
    <t>07:47</t>
  </si>
  <si>
    <t>05:59</t>
  </si>
  <si>
    <t>6527 Old Fayetteville Rd, Garland US-NC 34.78855, -78.55457, Bladen</t>
  </si>
  <si>
    <t>(WBTNW-162) 28337, Elizabethtown US-NC 34.77159, -78.55230, Bladen</t>
  </si>
  <si>
    <t>(WBTNW-161) 28337, Elizabethtown US-NC 34.77416, -78.55715, Bladen</t>
  </si>
  <si>
    <t>09:20</t>
  </si>
  <si>
    <t>(WBTNW-160) 28337, Elizabethtown US-NC 34.77548, -78.56206, Bladen</t>
  </si>
  <si>
    <t>(WBTNW-166) 28337, Elizabethtown US-NC 34.77943, -78.56222, Bladen</t>
  </si>
  <si>
    <t>(WBTNW-164) 28441, Garland US-NC 34.78353, -78.54404, Bladen</t>
  </si>
  <si>
    <t>07:37</t>
  </si>
  <si>
    <t>(WBTNW-165) 28441, Garland US-NC 34.77991, -78.54088, Bladen</t>
  </si>
  <si>
    <t>10:33</t>
  </si>
  <si>
    <t>28441, Garland US-NC (34.7850,-78.5039), Bladen</t>
  </si>
  <si>
    <t>10:05</t>
  </si>
  <si>
    <t>28441, Garland US-NC 34.78058, -78.50384, Bladen</t>
  </si>
  <si>
    <t>28441, Garland US-NC (34.7803,-78.5078), Bladen</t>
  </si>
  <si>
    <t>09:24</t>
  </si>
  <si>
    <t>2757–3133 Green Sea Rd, Garland US-NC 34.77964, -78.52015, Bladen</t>
  </si>
  <si>
    <t>5707–5835 Old Fayetteville Rd, Garland US-NC 34.78500, -78.54055, Bladen</t>
  </si>
  <si>
    <t>28337, Elizabethtown US-NC (34.7661,-78.5420), Bladen</t>
  </si>
  <si>
    <t>28337, Elizabethtown US-NC (34.7699,-78.5476), Bladen</t>
  </si>
  <si>
    <t>07:29</t>
  </si>
  <si>
    <t>28337, Elizabethtown US-NC (34.7760,-78.5618), Bladen</t>
  </si>
  <si>
    <t>NCBA_5470 Old Fayetteville Rd, Garland US-NC 34.78382, -78.53851, Bladen</t>
  </si>
  <si>
    <t>10:45</t>
  </si>
  <si>
    <t>NCBA_Bridge at Green Sea Rd, Garland US-NC 34.78781, -78.50839, Bladen</t>
  </si>
  <si>
    <t>28441, Garland US-NC 34.77877, -78.50915 (Private Property), Bladen</t>
  </si>
  <si>
    <t>28441, Garland US-NC 34.78073, -78.50381 (Private Property), Bladen</t>
  </si>
  <si>
    <t>09:10</t>
  </si>
  <si>
    <t>28441, Garland US-NC (34.7774,-78.5103) (Private Property), Bladen</t>
  </si>
  <si>
    <t>09:00</t>
  </si>
  <si>
    <t>28441, Garland US-NC (34.7775,-78.5148) (Private Property), Bladen</t>
  </si>
  <si>
    <t>2757–3133 Green Sea Rd, Garland US-NC (34.7795,-78.5203), Bladen</t>
  </si>
  <si>
    <t>6527 Old Fayetteville Rd, Garland US-NC (34.7894,-78.5542), Bladen</t>
  </si>
  <si>
    <t>07:39</t>
  </si>
  <si>
    <t>NCBA_Lula Long Trail 28337, Elizabethtown US-NC 34.77637, -78.56052, Bladen</t>
  </si>
  <si>
    <t>NCBA_3898 Old Fayetteville Rd, Garland US-NC 34.76812, -78.51541, Bladen</t>
  </si>
  <si>
    <t>28441, Garland US-NC 34.78536, -78.50405 (Private Property), Bladen</t>
  </si>
  <si>
    <t>09:40</t>
  </si>
  <si>
    <t>28441, Garland US-NC 34.77452, -78.51242 (Private Property), Bladen</t>
  </si>
  <si>
    <t>08:58</t>
  </si>
  <si>
    <t>28441, Garland US-NC 34.78136, -78.51172 (Private Property), Bladen</t>
  </si>
  <si>
    <t>08:18</t>
  </si>
  <si>
    <t>5326–5410 Old Fayetteville Rd, Garland US-NC (34.7819,-78.5353), Bladen</t>
  </si>
  <si>
    <t>07:26</t>
  </si>
  <si>
    <t>09:13</t>
  </si>
  <si>
    <t>NCBA_Pond Snags Green Sea Rd, Garland US-NC 34.78187, -78.51639, Bladen</t>
  </si>
  <si>
    <t>07:52</t>
  </si>
  <si>
    <t>4469–4799 Old Fayetteville Rd, Garland US-NC 34.77470, -78.52445, Bladen</t>
  </si>
  <si>
    <t>07:23</t>
  </si>
  <si>
    <t>3201–3459 Old Fayetteville Rd, Garland US-NC 34.76551, -78.50643, Bladen</t>
  </si>
  <si>
    <t>11:16</t>
  </si>
  <si>
    <t>12:30</t>
  </si>
  <si>
    <t>NCBA_Teed Johnson Trail Bladen Forest, Elizabethtown US-NC 34.75262, -78.55651, Bladen</t>
  </si>
  <si>
    <t>12:07</t>
  </si>
  <si>
    <t>NCBA_Teed Johnson Trail Start, Elizabethtown US-NC (34.7560,-78.5601), Bladen</t>
  </si>
  <si>
    <t>11:20</t>
  </si>
  <si>
    <t>10:10</t>
  </si>
  <si>
    <t>08:54</t>
  </si>
  <si>
    <t>07:36</t>
  </si>
  <si>
    <t>07:05</t>
  </si>
  <si>
    <t>steve b</t>
  </si>
  <si>
    <t>2021-05-21</t>
  </si>
  <si>
    <t>10:57</t>
  </si>
  <si>
    <t>Lula Long Trail, Elizabethtown, North Carolina, US (34.772, -78.548), Bladen</t>
  </si>
  <si>
    <t>Lula Long Trail, Elizabethtown, North Carolina, US (34.776, -78.56), Bladen</t>
  </si>
  <si>
    <t>North Carolina Bird Atlas</t>
  </si>
  <si>
    <t>2021-04-16</t>
  </si>
  <si>
    <t>09:45</t>
  </si>
  <si>
    <t>TNC-BACS-SAN-GARLAND3-474, Bladen</t>
  </si>
  <si>
    <t>Albertson SE—459–539 Tapp Farm Rd, Pink Hill US-NC (35.0217,-77.7924), Duplin</t>
  </si>
  <si>
    <t>Albertson SE—853 Tapp Farm Rd, Pink Hill US-NC (35.0263,-77.7735), Duplin</t>
  </si>
  <si>
    <t>Albertson SE—1060–1342 Kitty Noecker Rd, Pink Hill US-NC (35.0381,-77.7819), Duplin</t>
  </si>
  <si>
    <t>08:05</t>
  </si>
  <si>
    <t>Albertson SE—1060–1342 Kitty Noecker Rd, Pink Hill US-NC 35.02974, -77.78886, Duplin</t>
  </si>
  <si>
    <t>Albertson SE—599–659 Cabin St, Pink Hill US-NC (35.0048,-77.7941), Duplin</t>
  </si>
  <si>
    <t>Albertson SE—741–789 Cabin St, Pink Hill US-NC (35.0060,-77.7874), Duplin</t>
  </si>
  <si>
    <t>07:35</t>
  </si>
  <si>
    <t>Albertson SE—775–815 Sandridge Rd, Pink Hill US-NC (35.0001,-77.7815), Duplin</t>
  </si>
  <si>
    <t>07:20</t>
  </si>
  <si>
    <t>Albertson SE—839 Sandridge Rd, Pink Hill US-NC (35.0029,-77.7814), Duplin</t>
  </si>
  <si>
    <t>Albertson SE—919–1007 Sandridge Rd, Pink Hill US-NC 35.01169, -77.78287, Duplin</t>
  </si>
  <si>
    <t>07:02</t>
  </si>
  <si>
    <t>Albertson SE—574–646 Tapp Farm Rd, Pink Hill US-NC 35.02177, -77.78547, Duplin</t>
  </si>
  <si>
    <t>06:36</t>
  </si>
  <si>
    <t>Albertson SE—1000–1058 Kitty Noecker Rd, Pink Hill US-NC 35.02636, -77.79301, Duplin</t>
  </si>
  <si>
    <t>Albertson SE—646–698 Kitty Noecker Rd, Pink Hill US-NC 35.02124, -77.79903, Duplin</t>
  </si>
  <si>
    <t>05:32</t>
  </si>
  <si>
    <t>Albertson SE—449–565 Cabin St, Pink Hill US-NC (35.0032,-77.8010), Duplin</t>
  </si>
  <si>
    <t>05:18</t>
  </si>
  <si>
    <t>Albertson SE—913–1171 Tapp Farm Rd, Pink Hill US-NC 35.03280, -77.76219, Duplin</t>
  </si>
  <si>
    <t>05:07</t>
  </si>
  <si>
    <t>Albertson SE—913–1171 Tapp Farm Rd, Pink Hill US-NC 35.03832, -77.75673, Duplin</t>
  </si>
  <si>
    <t>09:49</t>
  </si>
  <si>
    <t>Tapp Farm Rd. at Sand Ridge Rd., Duplin</t>
  </si>
  <si>
    <t>09:36</t>
  </si>
  <si>
    <t>Tapp Farm Rd. 0.3 mile east of Kitty Noecker Rd., Duplin</t>
  </si>
  <si>
    <t>Kitty Noecker Rd. 0.3 mi. northeast of Panther Cr., Duplin</t>
  </si>
  <si>
    <t>08:49</t>
  </si>
  <si>
    <t>Kitty Noecker Rd. at Panther Creek, Duplin</t>
  </si>
  <si>
    <t>13:19</t>
  </si>
  <si>
    <t>13:08</t>
  </si>
  <si>
    <t>12:57</t>
  </si>
  <si>
    <t>12:43</t>
  </si>
  <si>
    <t>10:28</t>
  </si>
  <si>
    <t>1059–1093 Sandridge Rd, Pink Hill US-NC 35.01668, -77.78361, Duplin</t>
  </si>
  <si>
    <t>10:12</t>
  </si>
  <si>
    <t>913–1171 Tapp Farm Rd, Pink Hill US-NC 35.03176, -77.76356, Duplin</t>
  </si>
  <si>
    <t>864–916 Tapp Farm Rd, Pink Hill US-NC 35.02722, -77.77158, Duplin</t>
  </si>
  <si>
    <t>1060–1342 Kitty Noecker Rd, Pink Hill US-NC 35.03515, -77.78181, Duplin</t>
  </si>
  <si>
    <t>733 Kitty Noecker Rd, Pink Hill US-NC 35.02585, -77.79372, Duplin</t>
  </si>
  <si>
    <t>500–592 Kitty Noecker Rd, Pink Hill US-NC 35.01641, -77.80518, Duplin</t>
  </si>
  <si>
    <t>599–659 Cabin St, Pink Hill US-NC 35.00447, -77.79522, Duplin</t>
  </si>
  <si>
    <t>11:05</t>
  </si>
  <si>
    <t>1357 Jackson King Road, North Carolina, US (35.533, -78.661), Johnston</t>
  </si>
  <si>
    <t>142 Streamside Drive, Angier, North Carolina, US (35.519, -78.678), Johnston</t>
  </si>
  <si>
    <t>10:09</t>
  </si>
  <si>
    <t>3493 Plainview Church Road, Angier, North Carolina, US (35.511, -78.664), Johnston</t>
  </si>
  <si>
    <t>17359 North Carolina 210, Angier, North Carolina, US (35.519, -78.648), Johnston</t>
  </si>
  <si>
    <t>12:44</t>
  </si>
  <si>
    <t>16 Old Cabin Ct (35.5179,-78.6311) - Angier SE, Johnston</t>
  </si>
  <si>
    <t>11:55</t>
  </si>
  <si>
    <t>17148–17642 NC-210 - Angier SE, Johnston</t>
  </si>
  <si>
    <t>11:25</t>
  </si>
  <si>
    <t>63–293 Chisenhall Rd (35.5173,-78.6704) - Angier SE, Johnston</t>
  </si>
  <si>
    <t>627–657 Chisenhall Rd (35.5091,-78.6735) - Angier SE, Johnston</t>
  </si>
  <si>
    <t>11:03</t>
  </si>
  <si>
    <t>Buckhaven Dr, 35.53746, -78.63883 - Angier SE, Johnston</t>
  </si>
  <si>
    <t>10:37</t>
  </si>
  <si>
    <t>Bryerstone Dr, (35.5402,-78.6515) - Angier SE, Johnston</t>
  </si>
  <si>
    <t>10:24</t>
  </si>
  <si>
    <t>Bryerstone Dr, 35.53590, -78.64723 - Angier SE, Johnston</t>
  </si>
  <si>
    <t>Deer Farm Ln, (35.5355,-78.6426) - Angier SE, Johnston</t>
  </si>
  <si>
    <t>10:02</t>
  </si>
  <si>
    <t>Buckstone Pl, 35.53559, -78.63700 - Angier SE, Johnston</t>
  </si>
  <si>
    <t>Penwood Rd, 35.53375, -78.64065 - Angier SE, Johnston</t>
  </si>
  <si>
    <t>09:23</t>
  </si>
  <si>
    <t>PRIVATE 27592, (35.5324,-78.6680) - Angier SE, Johnston</t>
  </si>
  <si>
    <t>PRIVATE 27592 (35.5333,-78.6655) - Angier SE, Johnston</t>
  </si>
  <si>
    <t>Jackson-King Rd, (35.5335,-78.6631) - Angier SE, Johnston</t>
  </si>
  <si>
    <t>07:44</t>
  </si>
  <si>
    <t>701–1241 Jackson-King Rd - Angier SE, Johnston</t>
  </si>
  <si>
    <t>1500–1854 Jackson-King Rd (35.5364,-78.6558) - Angier SE, Johnston</t>
  </si>
  <si>
    <t>06:19</t>
  </si>
  <si>
    <t>Chisenhall Rd, (35.5071,-78.6737) - Angier SE, Johnston</t>
  </si>
  <si>
    <t>05:29</t>
  </si>
  <si>
    <t>Chisenhall Rd, (35.5160,-78.6713) - Angier SE, Johnston</t>
  </si>
  <si>
    <t>PRIVATE (35.5064,-78.6551) - Angier SE, Johnston</t>
  </si>
  <si>
    <t>PRIVATE (35.5064,-78.6575) - Angier SE, Johnston</t>
  </si>
  <si>
    <t>10:51</t>
  </si>
  <si>
    <t>PRIVATE (35.5055,-78.6595)- Angier SE, Johnston</t>
  </si>
  <si>
    <t>PRIVATE (35.5073,-78.6610) - Angier SE, Johnston</t>
  </si>
  <si>
    <t>Jackson-King Rd 35.53047, -78.66642 - Angier SE, Johnston</t>
  </si>
  <si>
    <t>08:19</t>
  </si>
  <si>
    <t>07:41</t>
  </si>
  <si>
    <t>63–293 Chisenhall Rd, 35.51657, -78.67082 - Angier SE, Johnston</t>
  </si>
  <si>
    <t>05:54</t>
  </si>
  <si>
    <t>863 Chisenhall Rd (35.5056,-78.6737) - Angier SE, Johnston</t>
  </si>
  <si>
    <t>05:08</t>
  </si>
  <si>
    <t>315 Chisenhall Rd 35.51514, -78.67232- Angier SE, Johnston</t>
  </si>
  <si>
    <t>11:37</t>
  </si>
  <si>
    <t>1500–1854 Jackson-King Rd - Angier SE, Johnston</t>
  </si>
  <si>
    <t>08:39</t>
  </si>
  <si>
    <t>179 Jackson-King Rd - Angier SE, Johnston</t>
  </si>
  <si>
    <t>2023-02-18</t>
  </si>
  <si>
    <t>09:02</t>
  </si>
  <si>
    <t>Jackson King Road at Black Creek, Johnston</t>
  </si>
  <si>
    <t>Jackson King Road at Dupree Road, Johnston</t>
  </si>
  <si>
    <t>2022-12-04</t>
  </si>
  <si>
    <t>08:37</t>
  </si>
  <si>
    <t>11:06</t>
  </si>
  <si>
    <t>10:52</t>
  </si>
  <si>
    <t>12:39</t>
  </si>
  <si>
    <t>10:55</t>
  </si>
  <si>
    <t>2022-05-09</t>
  </si>
  <si>
    <t>12:12</t>
  </si>
  <si>
    <t>Matthew Janson</t>
  </si>
  <si>
    <t>2021-05-24</t>
  </si>
  <si>
    <t>15:12</t>
  </si>
  <si>
    <t>19660 NC-210, Angier US-NC 35.51821, -78.68699, Johnston</t>
  </si>
  <si>
    <t>06:37</t>
  </si>
  <si>
    <t>112 Canteberry Dr, Spring Lake US-NC 35.26316, -78.92112, Harnett</t>
  </si>
  <si>
    <t>(Private) Acme SE, 28451, Leland US-NC 34.26130, -78.18328, Brunswick</t>
  </si>
  <si>
    <t>(Private) Acme SE, 28451, Leland US-NC 34.25909, -78.15711, Brunswick</t>
  </si>
  <si>
    <t>08:42</t>
  </si>
  <si>
    <t>(Private) Acme SE, 28451, Leland US-NC 34.26449, -78.15070, Brunswick</t>
  </si>
  <si>
    <t>(Private) Acme SE, 28451, Leland US-NC (34.2662,-78.1608), Brunswick</t>
  </si>
  <si>
    <t>07:03</t>
  </si>
  <si>
    <t>(Private) Acme SE, 28451, Leland US-NC (34.2651,-78.1654), Brunswick</t>
  </si>
  <si>
    <t>(Private) Acme SE, 28451, Leland US-NC (34.2568,-78.1683), Brunswick</t>
  </si>
  <si>
    <t>06:04</t>
  </si>
  <si>
    <t>(Private) Acme SE, 28451, Leland US-NC (34.2524,-78.1806), Brunswick</t>
  </si>
  <si>
    <t>(Private) Acme SE, 28451, Leland US-NC 34.26747, -78.18142, Brunswick</t>
  </si>
  <si>
    <t>04:59</t>
  </si>
  <si>
    <t>(Private) Acme SE, 28451, Leland US-NC 34.28540, -78.17615, Brunswick</t>
  </si>
  <si>
    <t>Lucas Wilson</t>
  </si>
  <si>
    <t>15:41</t>
  </si>
  <si>
    <t>4180–4188 Andrew Jackson Hwy NE, Sandy Creek US-NC 34.29104, -78.15785, Brunswick</t>
  </si>
  <si>
    <t>Hal Broadfoot</t>
  </si>
  <si>
    <t>13:11</t>
  </si>
  <si>
    <t>Saw Mill Road Northeast, Leland, North Carolina, US (34.29, -78.149), Brunswick</t>
  </si>
  <si>
    <t>12:40</t>
  </si>
  <si>
    <t>Isabella; Andrew Jackson Highway, Leland, North Carolina, US (34.285, -78.131), Brunswick</t>
  </si>
  <si>
    <t>07:34</t>
  </si>
  <si>
    <t>28451, Leland US-NC (34.2856,-78.1763), Brunswick</t>
  </si>
  <si>
    <t>06:57</t>
  </si>
  <si>
    <t>Sawmill Rd North of 74, Brunswick</t>
  </si>
  <si>
    <t>06:18</t>
  </si>
  <si>
    <t>PRIVATE. 6881 Jumping Run Trail NE, Leland US-NC (34.2521,-78.1340), Brunswick</t>
  </si>
  <si>
    <t>05:34</t>
  </si>
  <si>
    <t>28451, Leland US-NC (34.2513,-78.1312), Brunswick</t>
  </si>
  <si>
    <t>Red Mountain Timber, Brunswick</t>
  </si>
  <si>
    <t>08:55</t>
  </si>
  <si>
    <t>Private, Brunswick</t>
  </si>
  <si>
    <t>08:04</t>
  </si>
  <si>
    <t>Gully Creek Trail NE, Brunswick</t>
  </si>
  <si>
    <t>07:22</t>
  </si>
  <si>
    <t>Northwest Rd NE, N of Bojangles, Brunswick</t>
  </si>
  <si>
    <t>06:14</t>
  </si>
  <si>
    <t>PRIVATE E of NC 87, SW of Malmo Loop NE, Brunswick</t>
  </si>
  <si>
    <t>brad baker</t>
  </si>
  <si>
    <t>23:07</t>
  </si>
  <si>
    <t>147 Sandy Creek Drive, Leland, North Carolina, US (34.282, -78.158), Brunswick</t>
  </si>
  <si>
    <t>2554-2726 Malmo Loop Road Northeast, Leland, North Carolina, US (34.252, -78.13), Brunswick</t>
  </si>
  <si>
    <t>NCBA_6694–6868 Sandy Run Dr NE, Sandy Creek US-NC (34.2801,-78.1437), Brunswick</t>
  </si>
  <si>
    <t>146 Sandy Creek Dr, Sandy Creek US-NC (34.2812,-78.1601), Brunswick</t>
  </si>
  <si>
    <t>09:37</t>
  </si>
  <si>
    <t>28451, Leland US-NC 34.28561, -78.17669 (Private Property), Brunswick</t>
  </si>
  <si>
    <t>28451, Leland US-NC 34.27676, -78.17867 (PRIVATE PROPERTY), Brunswick</t>
  </si>
  <si>
    <t>28451, Leland US-NC 34.27357, -78.16489 (Private Property), Brunswick</t>
  </si>
  <si>
    <t>28451, Leland US-NC 34.26861, -78.16250 (PRIVATE PROPERTY), Brunswick</t>
  </si>
  <si>
    <t>28451, Leland US-NC (34.2538,-78.1628) (Private Property), Brunswick</t>
  </si>
  <si>
    <t>08:09</t>
  </si>
  <si>
    <t>28451, Leland US-NC 34.26280, -78.17988 (PRIVATE PROPERTY), Brunswick</t>
  </si>
  <si>
    <t>07:19</t>
  </si>
  <si>
    <t>28451, Leland US-NC 34.28903, -78.17914 (Private Property), Brunswick</t>
  </si>
  <si>
    <t>10:21</t>
  </si>
  <si>
    <t>10:13</t>
  </si>
  <si>
    <t>28451, Leland US-NC 34.26678, -78.16625 (Private Property), Brunswick</t>
  </si>
  <si>
    <t>10:06</t>
  </si>
  <si>
    <t>28451, Leland US-NC 34.26326, -78.15974 (Private Property), Brunswick</t>
  </si>
  <si>
    <t>09:22</t>
  </si>
  <si>
    <t>28451, Leland US-NC 34.26470, -78.17330 (Private Property), Brunswick</t>
  </si>
  <si>
    <t>08:45</t>
  </si>
  <si>
    <t>28451, Leland US-NC (34.2609,-78.1834) (Private Property), Brunswick</t>
  </si>
  <si>
    <t>08:33</t>
  </si>
  <si>
    <t>28451, Leland US-NC (34.2705,-78.1810) (Private Property), Brunswick</t>
  </si>
  <si>
    <t>3600–3688 Old Maco Rd NE, Northwest US-NC 34.28464, -78.13681, Brunswick</t>
  </si>
  <si>
    <t>12:25</t>
  </si>
  <si>
    <t>12:17</t>
  </si>
  <si>
    <t>108–110 Dogwood Cir, Sandy Creek US-NC 34.28205, -78.15183, Brunswick</t>
  </si>
  <si>
    <t>12:05</t>
  </si>
  <si>
    <t>115 Sandy Creek Dr, Sandy Creek US-NC 34.28566, -78.15624, Brunswick</t>
  </si>
  <si>
    <t>11:50</t>
  </si>
  <si>
    <t>28451, Leland US-NC 34.28067, -78.16575 (PRIVATE PROPERTY), Brunswick</t>
  </si>
  <si>
    <t>28451, Leland US-NC 34.25733, -78.16332 (PRIVATE PROPERTY), Brunswick</t>
  </si>
  <si>
    <t>28451, Leland US-NC 34.28733, -78.17563 (PRIVATE PROPERTY), Brunswick</t>
  </si>
  <si>
    <t>15:16</t>
  </si>
  <si>
    <t>15:05</t>
  </si>
  <si>
    <t>NCBA_3301–3451 Maco Rd NE, Sandy Creek US-NC (34.2772,-78.1434), Brunswick</t>
  </si>
  <si>
    <t>14:53</t>
  </si>
  <si>
    <t>7055 Bacons Way Northeast, Leland, North Carolina, US (34.283, -78.136), Brunswick</t>
  </si>
  <si>
    <t>14:46</t>
  </si>
  <si>
    <t>NCBA_3300–3328 Maco Rd NE, Sandy Creek US-NC 34.27223, -78.14464, Brunswick</t>
  </si>
  <si>
    <t>14:24</t>
  </si>
  <si>
    <t>12:52</t>
  </si>
  <si>
    <t>6991-7099 Sandy Run Drive Northeast, Leland, North Carolina, US (34.28, -78.144), Brunswick</t>
  </si>
  <si>
    <t>543 NC-561, Ahoskie US-NC (36.2756,-76.9262), Hertford</t>
  </si>
  <si>
    <t>PRIVATE 27910, Ahoskie US-NC (36.2715,-76.8845), Hertford</t>
  </si>
  <si>
    <t>08:00</t>
  </si>
  <si>
    <t>Whedbee Road, Ahoskie, Hertford</t>
  </si>
  <si>
    <t>Whiteoak Swamp at Godwin Town Road, Hertford</t>
  </si>
  <si>
    <t>Ahoskie Creek at 561, Hertford</t>
  </si>
  <si>
    <t>05:23</t>
  </si>
  <si>
    <t>Bethlehem Baptist Church, Ahoskie, Hertford</t>
  </si>
  <si>
    <t>10:58</t>
  </si>
  <si>
    <t>512 NC-561, Ahoskie US-NC (36.2749,-76.9321), Hertford</t>
  </si>
  <si>
    <t>161–293 Slaughter Rd, Ahoskie US-NC (36.2694,-76.9261), Hertford</t>
  </si>
  <si>
    <t>766–798 NC-561, Ahoskie US-NC (36.2755,-76.9051), Hertford</t>
  </si>
  <si>
    <t>PRIVATE 27910, Ahoskie US-NC (36.2716,-76.8811), Hertford</t>
  </si>
  <si>
    <t>08:08</t>
  </si>
  <si>
    <t>308 Godwin Town Rd, Ahoskie US-NC (36.2912,-76.9182), Hertford</t>
  </si>
  <si>
    <t>07:27</t>
  </si>
  <si>
    <t>09:17</t>
  </si>
  <si>
    <t>08:50</t>
  </si>
  <si>
    <t>301–481 Moore Town Rd S, Ahoskie US-NC 36.26401, -76.89231, Hertford</t>
  </si>
  <si>
    <t>08:52</t>
  </si>
  <si>
    <t>08:29</t>
  </si>
  <si>
    <t>07:28</t>
  </si>
  <si>
    <t>44133–44399 Bowers Rd (35.2569,-80.1251) - Albemarle SE, Stanly</t>
  </si>
  <si>
    <t>09:44</t>
  </si>
  <si>
    <t>14342–14398 Crump Rd, 35.25372, -80.14237 - Albemarle SE, Stanly</t>
  </si>
  <si>
    <t>40065 T A Rd (35.2666,-80.1704) - Albemarle SE, Stanly</t>
  </si>
  <si>
    <t>08:44</t>
  </si>
  <si>
    <t>17745 Knollwood Rd (35.2732,-80.1432) - Albemarle SE, Stanly</t>
  </si>
  <si>
    <t>17701–17797 Knollwood Rd (35.2710,-80.1443) - Albemarle SE, Stanly</t>
  </si>
  <si>
    <t>Dennis Rd, (35.2832,-80.1331) - Albemarle SE, Stanly</t>
  </si>
  <si>
    <t>13:47</t>
  </si>
  <si>
    <t>20244 US-52 (35.2891,-80.1626) - Albemarle SE, Stanly</t>
  </si>
  <si>
    <t>40901–41015 Dennis Rd (35.2878,-80.1597) - Albemarle SE, Stanly</t>
  </si>
  <si>
    <t>38357 Porter Road (35.27, -80.175) - Albemarle SE, Stanly</t>
  </si>
  <si>
    <t>Porter Rd, (35.2708,-80.1715) - Albemarle SE, Stanly</t>
  </si>
  <si>
    <t>Swaringen Rd, (35.2609,-80.1764) - Albemarle SE, Stanly</t>
  </si>
  <si>
    <t>13033 Swaringen Road (35.251, -80.182) - Albemarle SE, Stanly</t>
  </si>
  <si>
    <t>12:59</t>
  </si>
  <si>
    <t>12:42</t>
  </si>
  <si>
    <t>12:19</t>
  </si>
  <si>
    <t>US-52, (35.2724,-80.1670) - Albemarle SE, Stanly</t>
  </si>
  <si>
    <t>12:02</t>
  </si>
  <si>
    <t>Snuggs Rd, (35.2702,-80.1474) - Albemarle SE, Stanly</t>
  </si>
  <si>
    <t>Snuggs Rd, 35.26493, -80.14166 - Albemarle SE, Stanly</t>
  </si>
  <si>
    <t>11:33</t>
  </si>
  <si>
    <t>Snuggs Rd, (35.2665,-80.1342) - Albemarle SE, Stanly</t>
  </si>
  <si>
    <t>Dennis Rd (35.2878,-80.1603) - Albemarle SE, Stanly</t>
  </si>
  <si>
    <t>(35.25451, -80.15783) - Albemarle SE, Stanly</t>
  </si>
  <si>
    <t>(35.2608,-80.1765) - Albemarle SE, Stanly</t>
  </si>
  <si>
    <t>10:07</t>
  </si>
  <si>
    <t>(35.2666,-80.1705) - Albemarle SE, Stanly</t>
  </si>
  <si>
    <t>09:43</t>
  </si>
  <si>
    <t>(35.2701,-80.1472) - Albemarle SE, Stanly</t>
  </si>
  <si>
    <t>(35.2663,-80.1333) - Albemarle SE, Stanly</t>
  </si>
  <si>
    <t>08:21</t>
  </si>
  <si>
    <t>(35.2830,-80.1325) - Albemarle SE, Stanly</t>
  </si>
  <si>
    <t>07:53</t>
  </si>
  <si>
    <t>(35.2878,-80.1599) - Albemarle SE, Stanly</t>
  </si>
  <si>
    <t>07:33</t>
  </si>
  <si>
    <t>06:53</t>
  </si>
  <si>
    <t>(35.2719,-80.1671) - Albemarle SE, Stanly</t>
  </si>
  <si>
    <t>(35.2707,-80.1715) - Albemarle SE, Stanly</t>
  </si>
  <si>
    <t>(35.2899,-80.1629) - Albemarle SE, Stanly</t>
  </si>
  <si>
    <t>40848 Dennis Road, Albemarle, North Carolina, US (35.288, -80.163), Stanly</t>
  </si>
  <si>
    <t>16562 US-52, Norwood US-NC (35.2724,-80.1670), Stanly</t>
  </si>
  <si>
    <t>12776 Cottonville Rd, Norwood US-NC 35.25064, -80.16221, Stanly</t>
  </si>
  <si>
    <t>13105 US-52, Norwood US-NC 35.25433, -80.15859, Stanly</t>
  </si>
  <si>
    <t>40031 Porter Rd, Norwood US-NC 35.27063, -80.17131, Stanly</t>
  </si>
  <si>
    <t>20244 US-52, Albemarle US-NC 35.29016, -80.16274, Stanly</t>
  </si>
  <si>
    <t>mark hopey</t>
  </si>
  <si>
    <t>28128, Norwood US-NC 35.28451, -80.17685, Stanly</t>
  </si>
  <si>
    <t>2021-07-13</t>
  </si>
  <si>
    <t>13:26</t>
  </si>
  <si>
    <t>44224 Dennis Road, Albemarle, North Carolina, US (35.283, -80.133), Stanly</t>
  </si>
  <si>
    <t>13:20</t>
  </si>
  <si>
    <t>41032 Dennis Road, Albemarle, North Carolina, US (35.286, -80.158), Stanly</t>
  </si>
  <si>
    <t>10:17</t>
  </si>
  <si>
    <t>29 Old Mill Road, Franklin, North Carolina, US (35.279, -83.386), Macon</t>
  </si>
  <si>
    <t>330 State Road 1350, Franklin, North Carolina, US (35.266, -83.41), Macon</t>
  </si>
  <si>
    <t>7860 Bryson City Road, Franklin, North Carolina, US (35.267, -83.421), Macon</t>
  </si>
  <si>
    <t>07:43</t>
  </si>
  <si>
    <t>6301 Bryson City Road, Franklin, North Carolina, US (35.257, -83.407), Macon</t>
  </si>
  <si>
    <t>11:08</t>
  </si>
  <si>
    <t>10:54</t>
  </si>
  <si>
    <t>1070 Carl Sorrells Road, Franklin, North Carolina, US (35.274, -83.427), Macon</t>
  </si>
  <si>
    <t>45 Blue Ridge Drive, Franklin, North Carolina, US (35.253, -83.435), Macon</t>
  </si>
  <si>
    <t>09:09</t>
  </si>
  <si>
    <t>Pleasant Hill Church, Macon</t>
  </si>
  <si>
    <t>10:25</t>
  </si>
  <si>
    <t>1373, Franklin, North Carolina, US (35.252, -83.437), Macon</t>
  </si>
  <si>
    <t>11:23</t>
  </si>
  <si>
    <t>1903 Snow Hill Road, Franklin, North Carolina, US (35.277, -83.391), Macon</t>
  </si>
  <si>
    <t>10:41</t>
  </si>
  <si>
    <t>7270 Bryson City Road, Franklin, North Carolina, US (35.265, -83.416), Macon</t>
  </si>
  <si>
    <t>768 Snow Hill Road, Franklin, North Carolina, US (35.269, -83.404), Macon</t>
  </si>
  <si>
    <t>2024-02-02</t>
  </si>
  <si>
    <t>11:17</t>
  </si>
  <si>
    <t>Curtis Brooks</t>
  </si>
  <si>
    <t>14:50</t>
  </si>
  <si>
    <t>Nantahala National Forest, Franklin US-NC (35.2547,-83.4058), Macon</t>
  </si>
  <si>
    <t>Nan Dewire</t>
  </si>
  <si>
    <t>Tedi McManus</t>
  </si>
  <si>
    <t>COWEE MOUNDS, Macon</t>
  </si>
  <si>
    <t>2021-08-05</t>
  </si>
  <si>
    <t>Cowee Mound (BRBO); Nantahala National Forest, Franklin US-NC 35.26604, -83.41857, Macon</t>
  </si>
  <si>
    <t>06:03</t>
  </si>
  <si>
    <t>13:21</t>
  </si>
  <si>
    <t>Thomas Copeland</t>
  </si>
  <si>
    <t>05:56</t>
  </si>
  <si>
    <t>05:10</t>
  </si>
  <si>
    <t>Kristin Heape</t>
  </si>
  <si>
    <t>13:40</t>
  </si>
  <si>
    <t>05:06</t>
  </si>
  <si>
    <t>14:12</t>
  </si>
  <si>
    <t>05:16</t>
  </si>
  <si>
    <t>2024-06-03</t>
  </si>
  <si>
    <t>07:32</t>
  </si>
  <si>
    <t>Hyco Lake--McGhees Mill Road Boat Ramp, Person</t>
  </si>
  <si>
    <t>Hyco Lake, (36.5102,-79.0568) - Alton SE, Person</t>
  </si>
  <si>
    <t>27343, (36.5036,-79.0514) - Alton SE, Person</t>
  </si>
  <si>
    <t>Hyco Lake, (36.5047,-79.0570) - Alton SE, Person</t>
  </si>
  <si>
    <t>13:05</t>
  </si>
  <si>
    <t>Large Pond - McGhee's Mill Rd, Semora US-NC, Person</t>
  </si>
  <si>
    <t>2023-11-23</t>
  </si>
  <si>
    <t>Pond on McGhee's Mill Rd near Boat Ramp, Semora US-NC, Person</t>
  </si>
  <si>
    <t>06:35</t>
  </si>
  <si>
    <t>5820–5918 McGhee's Mill Rd, Semora US-NC, Person</t>
  </si>
  <si>
    <t>06:45</t>
  </si>
  <si>
    <t>2023-11-06</t>
  </si>
  <si>
    <t>2023-10-29</t>
  </si>
  <si>
    <t>2023-10-24</t>
  </si>
  <si>
    <t>14:39</t>
  </si>
  <si>
    <t>2023-10-18</t>
  </si>
  <si>
    <t>11:00</t>
  </si>
  <si>
    <t>2023-10-15</t>
  </si>
  <si>
    <t>13:10</t>
  </si>
  <si>
    <t>09:53</t>
  </si>
  <si>
    <t>2023-09-21</t>
  </si>
  <si>
    <t>08:40</t>
  </si>
  <si>
    <t>2023-09-03</t>
  </si>
  <si>
    <t>2023-08-31</t>
  </si>
  <si>
    <t>06:20</t>
  </si>
  <si>
    <t>06:30</t>
  </si>
  <si>
    <t>Bridge at McGhee's Mill Rd, Semora US-NC, Person</t>
  </si>
  <si>
    <t>2023-08-10</t>
  </si>
  <si>
    <t>2023-07-31</t>
  </si>
  <si>
    <t>2023-07-29</t>
  </si>
  <si>
    <t>06:15</t>
  </si>
  <si>
    <t>09:25</t>
  </si>
  <si>
    <t>07:42</t>
  </si>
  <si>
    <t>06:55</t>
  </si>
  <si>
    <t>06:24</t>
  </si>
  <si>
    <t>27343, Semora US-NC (36.5414,-79.0617), Person</t>
  </si>
  <si>
    <t>McGhee's Mill Rd (36.5157,-79.0330) - Virgilina SE, Person</t>
  </si>
  <si>
    <t>Ephesus Church Rd 36.54141, -79.05501 - Alton SE, Person</t>
  </si>
  <si>
    <t>PRIVATE 27343, (36.5398,-79.0576) - Alton SE, Person</t>
  </si>
  <si>
    <t>07:38</t>
  </si>
  <si>
    <t>PRIVATE 27343, (36.5406,-79.0565) - Alton SE, Person</t>
  </si>
  <si>
    <t>6301–7709 McGhee's Mill Rd(36.5092,-79.0207) - Alton SE, Person</t>
  </si>
  <si>
    <t>6300–7708 McGhee's Mill Rd (36.5092,-79.0204) - Alton SE, Person</t>
  </si>
  <si>
    <t>14:02</t>
  </si>
  <si>
    <t>Ephesus Church Rd, (36.5369,-79.0264) - Alton SE, Person</t>
  </si>
  <si>
    <t>Faulkner Rd - Alton SE, Person</t>
  </si>
  <si>
    <t>12:32</t>
  </si>
  <si>
    <t>Ephesus Church Rd, (36.5349,-79.0231) - Alton SE, Person</t>
  </si>
  <si>
    <t>12:18</t>
  </si>
  <si>
    <t>McGhee's Mill Rd, 36.52094, -79.05114 - Alton SE, Person</t>
  </si>
  <si>
    <t>27343, (36.5169,-79.0246) - Alton SE, Person</t>
  </si>
  <si>
    <t>27343, (36.5176,-79.0253) - Alton SE, Person</t>
  </si>
  <si>
    <t>Edwin Robertson Rd, (36.5037,-79.0112) - Alton SE, Person</t>
  </si>
  <si>
    <t>07:55</t>
  </si>
  <si>
    <t>Lynn Randolph</t>
  </si>
  <si>
    <t>15:58</t>
  </si>
  <si>
    <t>12:20</t>
  </si>
  <si>
    <t>Edwin Robertson Rd (New) Roxboro US-NC, Person</t>
  </si>
  <si>
    <t>12:15</t>
  </si>
  <si>
    <t>14:20</t>
  </si>
  <si>
    <t>13:45</t>
  </si>
  <si>
    <t>14:15</t>
  </si>
  <si>
    <t>2023-03-13</t>
  </si>
  <si>
    <t>15:10</t>
  </si>
  <si>
    <t>14:05</t>
  </si>
  <si>
    <t>2023-03-07</t>
  </si>
  <si>
    <t>2023-03-04</t>
  </si>
  <si>
    <t>13:48</t>
  </si>
  <si>
    <t>13:35</t>
  </si>
  <si>
    <t>2023-02-27</t>
  </si>
  <si>
    <t>11:41</t>
  </si>
  <si>
    <t>2023-02-25</t>
  </si>
  <si>
    <t>2023-02-24</t>
  </si>
  <si>
    <t>2023-02-22</t>
  </si>
  <si>
    <t>13:25</t>
  </si>
  <si>
    <t>13:00</t>
  </si>
  <si>
    <t>13:07</t>
  </si>
  <si>
    <t>After Bay Reservoir Cove - Alton SE, Person</t>
  </si>
  <si>
    <t>12:46</t>
  </si>
  <si>
    <t>After Bay Reservoir 3 - Alton SE, Person</t>
  </si>
  <si>
    <t>12:31</t>
  </si>
  <si>
    <t>After Bay Reservoir 2, Person</t>
  </si>
  <si>
    <t>After Bay Reservoir 1 - Alton SE, Person</t>
  </si>
  <si>
    <t>McGhee's Mill Rd Baptist - Alton SE, Person</t>
  </si>
  <si>
    <t>11:10</t>
  </si>
  <si>
    <t>Faulkner Rd 2 - Alton SE, Person</t>
  </si>
  <si>
    <t>Ephesus Church - Alton SE, Person</t>
  </si>
  <si>
    <t>Ephesus Church Rd - Alton SE, Person</t>
  </si>
  <si>
    <t>11:35</t>
  </si>
  <si>
    <t>2023-01-29</t>
  </si>
  <si>
    <t>2023-01-23</t>
  </si>
  <si>
    <t>14:45</t>
  </si>
  <si>
    <t>2023-01-21</t>
  </si>
  <si>
    <t>14:35</t>
  </si>
  <si>
    <t>12:35</t>
  </si>
  <si>
    <t>2023-01-11</t>
  </si>
  <si>
    <t>12:50</t>
  </si>
  <si>
    <t>Ron Morris</t>
  </si>
  <si>
    <t>2023-01-09</t>
  </si>
  <si>
    <t>09:59</t>
  </si>
  <si>
    <t>2023-01-07</t>
  </si>
  <si>
    <t>11:45</t>
  </si>
  <si>
    <t>2023-01-05</t>
  </si>
  <si>
    <t>14:32</t>
  </si>
  <si>
    <t>2022-06-07</t>
  </si>
  <si>
    <t>550-954 John Merritt Road, Semora, North Carolina, US (36.539, -79.015), Person</t>
  </si>
  <si>
    <t>13:41</t>
  </si>
  <si>
    <t>190 Ephesus Church Road, Semora, North Carolina, US (36.542, -79.053), Person</t>
  </si>
  <si>
    <t>13:17</t>
  </si>
  <si>
    <t>7166 McGhees Mill Road, Semora, North Carolina, US (36.517, -79.026), Person</t>
  </si>
  <si>
    <t>4103-3901 Edwin Robertson Road, Roxboro, North Carolina, US (36.502, -79.01), Person</t>
  </si>
  <si>
    <t>Nantahala National Forest, Hayesville US-NC 35.13105, -83.79057, Clay</t>
  </si>
  <si>
    <t>Nantahala National Forest, Hayesville US-NC 35.12614, -83.78671, Clay</t>
  </si>
  <si>
    <t>Nantahala National Forest, Hayesville US-NC 35.13609, -83.77970, Clay</t>
  </si>
  <si>
    <t>Nantahala National Forest, Hayesville US-NC 35.12632, -83.79255, Clay</t>
  </si>
  <si>
    <t>Nantahala National Forest, Hayesville US-NC 35.14282, -83.76783, Clay</t>
  </si>
  <si>
    <t>Nantahala National Forest, Hayesville US-NC 35.14344, -83.76763, Clay</t>
  </si>
  <si>
    <t>Nantahala National Forest, Hayesville US-NC 35.13845, -83.77409, Clay</t>
  </si>
  <si>
    <t>Nantahala National Forest, Hayesville US-NC 35.13527, -83.78643, Clay</t>
  </si>
  <si>
    <t>09:07</t>
  </si>
  <si>
    <t>Nantahala National Forest, Hayesville US-NC 35.13618, -83.78872, Clay</t>
  </si>
  <si>
    <t>08:43</t>
  </si>
  <si>
    <t>Nantahala National Forest, Hayesville US-NC 35.13436, -83.78700, Clay</t>
  </si>
  <si>
    <t>Nantahala National Forest, Hayesville US-NC 35.13287, -83.78839, Clay</t>
  </si>
  <si>
    <t>Nantahala National Forest, Hayesville US-NC 35.12544, -83.79788, Clay</t>
  </si>
  <si>
    <t>Nantahala National Forest, Hayesville US-NC 35.12528, -83.79792, Clay</t>
  </si>
  <si>
    <t>Anderson SE 36.26373, -79.26127, Caswell</t>
  </si>
  <si>
    <t>Anderson SE (36.2542,-79.2955), Caswell</t>
  </si>
  <si>
    <t>Anderson SE (36.2905,-79.2847), Caswell</t>
  </si>
  <si>
    <t>10:46</t>
  </si>
  <si>
    <t>Anderson SE (36.2762,-79.2578), Caswell</t>
  </si>
  <si>
    <t>10:19</t>
  </si>
  <si>
    <t>Anderson SE (36.2543,-79.2859), Caswell</t>
  </si>
  <si>
    <t>Anderson SE (36.2637,-79.2612), Caswell</t>
  </si>
  <si>
    <t>PRIVATE Anderson SE (36.2827,-79.2827), Caswell</t>
  </si>
  <si>
    <t>06:27</t>
  </si>
  <si>
    <t>PRIVATE Anderson SE (36.2867,-79.2841), Caswell</t>
  </si>
  <si>
    <t>05:27</t>
  </si>
  <si>
    <t>Anderson SE (36.2904,-79.2842), Caswell</t>
  </si>
  <si>
    <t>11:11</t>
  </si>
  <si>
    <t>PRIVATE Anderson SE (36.2604,-79.2815), Caswell</t>
  </si>
  <si>
    <t>Anderson SE (36.2542,-79.2956), Caswell</t>
  </si>
  <si>
    <t>PRIVATE Anderson SE 36.28927, -79.28581, Caswell</t>
  </si>
  <si>
    <t>PRIVATE Anderson SE (36.2825,-79.2827), Caswell</t>
  </si>
  <si>
    <t>PRIVATE Anderson SE (36.2868,-79.2841), Caswell</t>
  </si>
  <si>
    <t>Anderson SE (36.2910,-79.2840), Caswell</t>
  </si>
  <si>
    <t>Anderson SE (36.2701,-79.3083), Caswell</t>
  </si>
  <si>
    <t>05:38</t>
  </si>
  <si>
    <t>Anderson SE 36.25444, -79.28651, Caswell</t>
  </si>
  <si>
    <t>Hailey Baker</t>
  </si>
  <si>
    <t>2024-03-29</t>
  </si>
  <si>
    <t>11915 North Carolina 119, Mebane, North Carolina, US (36.253, -79.296), Caswell</t>
  </si>
  <si>
    <t>Sweet Gum Grove Missionary Church NC-119, Mebane US-NC, Caswell</t>
  </si>
  <si>
    <t>08:16</t>
  </si>
  <si>
    <t>09:55</t>
  </si>
  <si>
    <t>1389 Prospect Church Rd, Mebane US-NC 36.26234, -79.27690, Caswell</t>
  </si>
  <si>
    <t>1505–1799 Prospect Church Rd, Mebane US-NC 36.26589, -79.27137, Caswell</t>
  </si>
  <si>
    <t>1333–2199 Gunn-Poole Rd, Mebane US-NC 36.28623, -79.26061, Caswell</t>
  </si>
  <si>
    <t>289 Hooper Rd, Mebane US-NC 36.26119, -79.25470, Caswell</t>
  </si>
  <si>
    <t>Old Collins Road, Caswell</t>
  </si>
  <si>
    <t>11:32</t>
  </si>
  <si>
    <t>100–762 Smith Loop Rd, Mebane US-NC 36.26311, -79.27755, Caswell</t>
  </si>
  <si>
    <t>11:31</t>
  </si>
  <si>
    <t>878–1298 Prospect Church Rd, Mebane US-NC 36.26017, -79.28115, Caswell</t>
  </si>
  <si>
    <t>Byrd Road, Caswell</t>
  </si>
  <si>
    <t>11980 NC-119, Burlington US-NC 36.25289, -79.29642, Caswell</t>
  </si>
  <si>
    <t>East Hughes Mill Road, Caswell</t>
  </si>
  <si>
    <t>Baynes Road, Caswell</t>
  </si>
  <si>
    <t>Rascoe Dameron Road, Caswell</t>
  </si>
  <si>
    <t>Gunn-Poole Rd, Mebane US-NC (36.2875,-79.2615), Caswell</t>
  </si>
  <si>
    <t>Prospect Church Rd, Burlington US-NC 36.25445, -79.29666, Caswell</t>
  </si>
  <si>
    <t>Old Collins Rd, Mebane US-NC 36.26351, -79.26084, Caswell</t>
  </si>
  <si>
    <t>Jessica Williams</t>
  </si>
  <si>
    <t>08:07</t>
  </si>
  <si>
    <t>Bass Lake Park &amp; Trail, Wake</t>
  </si>
  <si>
    <t>Hal Marcus</t>
  </si>
  <si>
    <t>Royce Marcus</t>
  </si>
  <si>
    <t>Gabriel B</t>
  </si>
  <si>
    <t>Judy Witowski-Argentine</t>
  </si>
  <si>
    <t>Anonymous eBirder</t>
  </si>
  <si>
    <t>2024-07-21</t>
  </si>
  <si>
    <t>Matt Florez</t>
  </si>
  <si>
    <t>Jodie  Owen</t>
  </si>
  <si>
    <t>Aylin Regulski</t>
  </si>
  <si>
    <t>2024-06-30</t>
  </si>
  <si>
    <t>Balasubramanian Krishnakumar</t>
  </si>
  <si>
    <t>Tony Orzel</t>
  </si>
  <si>
    <t>Eli Benbenek</t>
  </si>
  <si>
    <t>Lori White</t>
  </si>
  <si>
    <t>Adam Prince</t>
  </si>
  <si>
    <t>Sunset Lake (Private), Wake</t>
  </si>
  <si>
    <t>06:33</t>
  </si>
  <si>
    <t>2024-04-16</t>
  </si>
  <si>
    <t>12:10</t>
  </si>
  <si>
    <t>2024-04-09</t>
  </si>
  <si>
    <t>15:39</t>
  </si>
  <si>
    <t>15:07</t>
  </si>
  <si>
    <t>2024-04-05</t>
  </si>
  <si>
    <t>Lincoln Martin</t>
  </si>
  <si>
    <t>08:17</t>
  </si>
  <si>
    <t>David Brooks</t>
  </si>
  <si>
    <t>2024-02-27</t>
  </si>
  <si>
    <t>Lauren Marmor</t>
  </si>
  <si>
    <t>Ivan LaCross</t>
  </si>
  <si>
    <t>Robert Ferrall</t>
  </si>
  <si>
    <t>Astrid Amico</t>
  </si>
  <si>
    <t>Darlene Fletcher</t>
  </si>
  <si>
    <t>Rachael Rosenstein</t>
  </si>
  <si>
    <t>2024-01-22</t>
  </si>
  <si>
    <t>Richard Buckholz</t>
  </si>
  <si>
    <t>Kyra Bartow</t>
  </si>
  <si>
    <t>2023-11-30</t>
  </si>
  <si>
    <t>14:41</t>
  </si>
  <si>
    <t>2023-11-19</t>
  </si>
  <si>
    <t>08:11</t>
  </si>
  <si>
    <t>14:03</t>
  </si>
  <si>
    <t>Sterling Southern</t>
  </si>
  <si>
    <t>2023-10-03</t>
  </si>
  <si>
    <t>07:25</t>
  </si>
  <si>
    <t>2023-09-26</t>
  </si>
  <si>
    <t>2023-09-22</t>
  </si>
  <si>
    <t>13:18</t>
  </si>
  <si>
    <t>Samrudh Nandagopal</t>
  </si>
  <si>
    <t>Keith Wells</t>
  </si>
  <si>
    <t>2023-09-08</t>
  </si>
  <si>
    <t>2023-09-02</t>
  </si>
  <si>
    <t>2023-09-01</t>
  </si>
  <si>
    <t>15:19</t>
  </si>
  <si>
    <t>2023-08-30</t>
  </si>
  <si>
    <t>2023-08-24</t>
  </si>
  <si>
    <t>09:08</t>
  </si>
  <si>
    <t>2023-08-20</t>
  </si>
  <si>
    <t>Cheryl Begley</t>
  </si>
  <si>
    <t>Jefferson Keaton</t>
  </si>
  <si>
    <t>andy Barnett</t>
  </si>
  <si>
    <t>2023-07-23</t>
  </si>
  <si>
    <t>11:56</t>
  </si>
  <si>
    <t>Inner circle treatment plant 4900 W Lake Rd, Cary US-NC 35.65008, -78.75567, Wake</t>
  </si>
  <si>
    <t>Middle Creek High School, Cary US-NC 35.66564, -78.76107, Wake</t>
  </si>
  <si>
    <t>27540, Holly Springs US-NC 35.63956, -78.80822, Wake</t>
  </si>
  <si>
    <t>Charles Byrne</t>
  </si>
  <si>
    <t>Peggy Livingston</t>
  </si>
  <si>
    <t>2023-06-15</t>
  </si>
  <si>
    <t>11:30</t>
  </si>
  <si>
    <t>Public trail treatment plant 4900 W Lake Rd, Cary US-NC 35.65246, -78.75407, Wake</t>
  </si>
  <si>
    <t>908 Bass Lake Rd, Holly Springs US-NC 35.63743, -78.80798, Wake</t>
  </si>
  <si>
    <t>Bass Lake Nature Trail, Holly Springs US-NC (35.6422,-78.8063), Wake</t>
  </si>
  <si>
    <t>09:30</t>
  </si>
  <si>
    <t>NCBA Bass Lake, East and North sides, Holly Springs (35.637, -78.806), Wake</t>
  </si>
  <si>
    <t>NCBA Bass Lake, West and South sides, Holly Springs (35.643, -78.804), Wake</t>
  </si>
  <si>
    <t>07:45</t>
  </si>
  <si>
    <t>Sugg Farm 27540, Holly Springs US-NC 35.63824, -78.81208, Wake</t>
  </si>
  <si>
    <t>Approach to Sugg Farm from Bass  US-NC 35.63532, -78.80818, Wake</t>
  </si>
  <si>
    <t>South end of Bass Lake  and into subdivision, Wake</t>
  </si>
  <si>
    <t>2023-05-15</t>
  </si>
  <si>
    <t>2023-05-01</t>
  </si>
  <si>
    <t>2023-04-19</t>
  </si>
  <si>
    <t>Christine Bartolone</t>
  </si>
  <si>
    <t>Denis DuBay</t>
  </si>
  <si>
    <t>08:03</t>
  </si>
  <si>
    <t>14:13</t>
  </si>
  <si>
    <t>07:54</t>
  </si>
  <si>
    <t>11:46</t>
  </si>
  <si>
    <t>Scott Ellis</t>
  </si>
  <si>
    <t>2023-03-19</t>
  </si>
  <si>
    <t>sarah gardner</t>
  </si>
  <si>
    <t>2023-03-01</t>
  </si>
  <si>
    <t>2023-02-26</t>
  </si>
  <si>
    <t>David Berger</t>
  </si>
  <si>
    <t>14:47</t>
  </si>
  <si>
    <t>2023-01-30</t>
  </si>
  <si>
    <t>17:43</t>
  </si>
  <si>
    <t>2023-01-27</t>
  </si>
  <si>
    <t>15:53</t>
  </si>
  <si>
    <t>2023-01-20</t>
  </si>
  <si>
    <t>16:49</t>
  </si>
  <si>
    <t>11:21</t>
  </si>
  <si>
    <t>US-NC 35.63941, -78.80857, Wake</t>
  </si>
  <si>
    <t>Parking Lot to Marsh APEX SE, Wake</t>
  </si>
  <si>
    <t>Madison Hurd</t>
  </si>
  <si>
    <t>15:34</t>
  </si>
  <si>
    <t>6317 State Road 1301, Fuquay-Varina, North Carolina, US (35.632, -78.782), Wake</t>
  </si>
  <si>
    <t>David Southwick</t>
  </si>
  <si>
    <t>2022-12-31</t>
  </si>
  <si>
    <t>2022-11-29</t>
  </si>
  <si>
    <t>16:44</t>
  </si>
  <si>
    <t>Bass Lake, Holly Springs US-NC (35.6420,-78.8060), Wake</t>
  </si>
  <si>
    <t>2022-09-13</t>
  </si>
  <si>
    <t>07:21</t>
  </si>
  <si>
    <t>07:09</t>
  </si>
  <si>
    <t>2022-09-01</t>
  </si>
  <si>
    <t>27539, Cary US-NC 35.66387, -78.76873, Wake</t>
  </si>
  <si>
    <t>11:59</t>
  </si>
  <si>
    <t>US-NC 35.64253, -78.80569, Wake</t>
  </si>
  <si>
    <t>2022-06-20</t>
  </si>
  <si>
    <t>Ann Sykes</t>
  </si>
  <si>
    <t>Middle Creek High School, Cary US-NC 35.66560, -78.76555, Wake</t>
  </si>
  <si>
    <t>2022-06-09</t>
  </si>
  <si>
    <t>Mill Pond Road, New Bern, North Carolina, US (35.161, -77.005), Craven</t>
  </si>
  <si>
    <t>12:56</t>
  </si>
  <si>
    <t>Bridgeton NCWRC Boat-ramp, New Bern, North Carolina, US (35.145, -77.048), Craven</t>
  </si>
  <si>
    <t>Town of Bridgeton Park, Craven</t>
  </si>
  <si>
    <t>Jenni Ford</t>
  </si>
  <si>
    <t>Beech to Harbor Dr, New Bern US-NC 35.12651, -77.05396, Craven</t>
  </si>
  <si>
    <t>Glenburnie Park Boat-Ramp, New Bern, North Carolina, US (35.14, -77.06), Craven</t>
  </si>
  <si>
    <t>Suzy Jastram</t>
  </si>
  <si>
    <t>North Carolina, US (35.15, -77.061) Wildlife Road, Craven</t>
  </si>
  <si>
    <t>2023-08-15</t>
  </si>
  <si>
    <t>08:02</t>
  </si>
  <si>
    <t>880 Wildlife Rd, New Bern US-NC 35.14529, -77.04740, Craven</t>
  </si>
  <si>
    <t>262–454 Dragstrip Rd, Bridgeton US-NC 35.15716, -77.02700, Craven</t>
  </si>
  <si>
    <t>317–499 Sand Hill Rd, New Bern US-NC 35.13926, -77.00148, Craven</t>
  </si>
  <si>
    <t>610 Half Moon Road, New Bern, North Carolina, US (35.136, -77.01), Craven</t>
  </si>
  <si>
    <t>941 Half Moon Road, New Bern, North Carolina, US (35.141, -77.02), Craven</t>
  </si>
  <si>
    <t>250 Dragstrip Road, New Bern, North Carolina, US (35.157, -77.027), Craven</t>
  </si>
  <si>
    <t>1000-1498 Saints Delight Church Road, New Bern, North Carolina, US (35.164, -77.009), Craven</t>
  </si>
  <si>
    <t>28560, New Bern US-NC (35.1348,-77.0562), Craven</t>
  </si>
  <si>
    <t>390–398 Glenburnie Dr, New Bern US-NC 35.13933, -77.06015, Craven</t>
  </si>
  <si>
    <t>19:12</t>
  </si>
  <si>
    <t>317–499 Sand Hill Rd, New Bern US-NC 35.13903, -77.00116, Craven</t>
  </si>
  <si>
    <t>2326–2470 US-17, New Bern US-NC 35.16364, -77.03981, Craven</t>
  </si>
  <si>
    <t>2023-07-10</t>
  </si>
  <si>
    <t>Bridgeton Boat Ramp, Craven</t>
  </si>
  <si>
    <t>525 Old Vanceboro Rd, New Bern US-NC 35.14952, -77.02916, Craven</t>
  </si>
  <si>
    <t>100–206 Dragstrip Rd, New Bern US-NC (35.1530,-77.0316), Craven</t>
  </si>
  <si>
    <t>263–455 Dragstrip Rd, New Bern US-NC 35.15752, -77.02792, Craven</t>
  </si>
  <si>
    <t>300 Dragstrip Rd, New Bern US-NC (35.1625,-77.0254), Craven</t>
  </si>
  <si>
    <t>262–454 Dragstrip Rd, New Bern US-NC (35.1597,-77.0259), Craven</t>
  </si>
  <si>
    <t>200 Dragstrip Rd, New Bern US-NC 35.15584, -77.02812, Craven</t>
  </si>
  <si>
    <t>460 Old Vanceboro Rd, New Bern US-NC 35.14684, -77.02712, Craven</t>
  </si>
  <si>
    <t>2023-07-04</t>
  </si>
  <si>
    <t>22:01</t>
  </si>
  <si>
    <t>Half Moon. by Cemetary, Craven</t>
  </si>
  <si>
    <t>21:18</t>
  </si>
  <si>
    <t>06:11</t>
  </si>
  <si>
    <t>2472–2494 US-17, New Bern US-NC 35.16656, -77.04104, Craven</t>
  </si>
  <si>
    <t>131–599 Mill Pond Rd, New Bern US-NC 35.16032, -77.00740, Craven</t>
  </si>
  <si>
    <t>08:48</t>
  </si>
  <si>
    <t>131–599 Mill Pond Rd, New Bern US-NC 35.16054, -77.00268, Craven</t>
  </si>
  <si>
    <t>130–598 Mill Pond Rd, New Bern US-NC 35.16033, -77.00012, Craven</t>
  </si>
  <si>
    <t>2410 Georgia Ave, New Bern US-NC 35.12973, -77.05888, Craven</t>
  </si>
  <si>
    <t>07:56</t>
  </si>
  <si>
    <t>2205 Alabama Ave, New Bern US-NC 35.12704, -77.05673, Craven</t>
  </si>
  <si>
    <t>2100–2298 Florida Ave, New Bern US-NC 35.12781, -77.05578, Craven</t>
  </si>
  <si>
    <t>400 Harbor Dr, New Bern US-NC 35.12754, -77.05354, Craven</t>
  </si>
  <si>
    <t>504 Harbor Dr, New Bern US-NC 35.13029, -77.05296, Craven</t>
  </si>
  <si>
    <t>107 Beech St, New Bern US-NC 35.12579, -77.05421, Craven</t>
  </si>
  <si>
    <t>2608 Oaks Rd, New Bern US-NC 35.12754, -77.06210, Craven</t>
  </si>
  <si>
    <t>1001 N B St, Bridgeton US-NC (35.1251,-77.0259), Craven</t>
  </si>
  <si>
    <t>06:43</t>
  </si>
  <si>
    <t>120 Antioch Rd, New Bern US-NC 35.15507, -77.03632, Craven</t>
  </si>
  <si>
    <t>2151 US-17 S, New Bern US-NC 35.15830, -77.03773, Craven</t>
  </si>
  <si>
    <t>05:53</t>
  </si>
  <si>
    <t>427–493 Saints Delight Church Rd, New Bern US-NC 35.14474, -77.01411, Craven</t>
  </si>
  <si>
    <t>05:48</t>
  </si>
  <si>
    <t>317–499 Sand Hill Rd, New Bern US-NC 35.13886, -77.00091, Craven</t>
  </si>
  <si>
    <t>06:42</t>
  </si>
  <si>
    <t>North Carolina, US (35.139, -77.045) Neuse River, Craven</t>
  </si>
  <si>
    <t>2023-06-23</t>
  </si>
  <si>
    <t>21:50</t>
  </si>
  <si>
    <t>520 Half Moon, Craven</t>
  </si>
  <si>
    <t>21:10</t>
  </si>
  <si>
    <t>28560, New Bern US-NC 35.15236, -77.01842, Craven</t>
  </si>
  <si>
    <t>10:03</t>
  </si>
  <si>
    <t>763–999 Saints Delight Church Rd, New Bern US-NC 35.15535, -77.01162, Craven</t>
  </si>
  <si>
    <t>1030–1262 Saints Delight Church Rd, New Bern US-NC 35.16643, -77.00805, Craven</t>
  </si>
  <si>
    <t>09:33</t>
  </si>
  <si>
    <t>766–998 Saints Delight Church Rd, New Bern US-NC 35.15919, -77.00948, Craven</t>
  </si>
  <si>
    <t>20:16</t>
  </si>
  <si>
    <t>2023-05-13</t>
  </si>
  <si>
    <t>17:48</t>
  </si>
  <si>
    <t>Vernon Blades Park, Craven</t>
  </si>
  <si>
    <t>15:18</t>
  </si>
  <si>
    <t>13:49</t>
  </si>
  <si>
    <t>900–1046 US-17 N, Bridgeton US-NC 35.12629, -77.02317, Craven</t>
  </si>
  <si>
    <t>06:25</t>
  </si>
  <si>
    <t>101–109 Saints Delight Church Rd, New Bern US-NC 35.14274, -77.02715, Craven</t>
  </si>
  <si>
    <t>06:05</t>
  </si>
  <si>
    <t>102 Sand Hill Rd, New Bern US-NC 35.14694, -77.01168, Craven</t>
  </si>
  <si>
    <t>11:26</t>
  </si>
  <si>
    <t>300–316 Sand Hill Rd, New Bern US-NC 35.14122, -77.00422, Craven</t>
  </si>
  <si>
    <t>101–109 Saints Delight Church Rd, New Bern US-NC 35.14273, -77.02645, Craven</t>
  </si>
  <si>
    <t>722 Old Vanceboro Rd, New Bern US-NC (35.1524,-77.0336), Craven</t>
  </si>
  <si>
    <t>1601–1765 US-17 S, New Bern US-NC 35.14362, -77.03089, Craven</t>
  </si>
  <si>
    <t>675 Antioch Rd, New Bern US-NC 35.16585, -77.04895, Craven</t>
  </si>
  <si>
    <t>2217 Ridge Rd, New Bern US-NC 35.16607, -77.05583, Craven</t>
  </si>
  <si>
    <t>101 Ramsey Ln, New Bern US-NC 35.16646, -77.05858, Craven</t>
  </si>
  <si>
    <t>08:01</t>
  </si>
  <si>
    <t>2008 Ridge Rd, New Bern US-NC 35.16150, -77.05998, Craven</t>
  </si>
  <si>
    <t>207 Hemlock Dr, New Bern US-NC 35.14924, -77.04794, Craven</t>
  </si>
  <si>
    <t>06:47</t>
  </si>
  <si>
    <t>1772–1856 US-17 N, New Bern US-NC 35.14895, -77.03318, Craven</t>
  </si>
  <si>
    <t>1408 US-17 N, New Bern US-NC 35.13839, -77.02809, Craven</t>
  </si>
  <si>
    <t>1408 US-17 N, New Bern US-NC (35.1379,-77.0279), Craven</t>
  </si>
  <si>
    <t>05:37</t>
  </si>
  <si>
    <t>1432–1462 US-17 N, New Bern US-NC (35.1372,-77.0271), Craven</t>
  </si>
  <si>
    <t>05:20</t>
  </si>
  <si>
    <t>1300 US-17 N, New Bern US-NC 35.13086, -77.02606, Craven</t>
  </si>
  <si>
    <t>05:00</t>
  </si>
  <si>
    <t>912 US-17 N, Bridgeton US-NC 35.12727, -77.02339, Craven</t>
  </si>
  <si>
    <t>13:06</t>
  </si>
  <si>
    <t>20:02</t>
  </si>
  <si>
    <t>12:09</t>
  </si>
  <si>
    <t>Harbor Drive, Craven</t>
  </si>
  <si>
    <t>21:05</t>
  </si>
  <si>
    <t>2023-01-13</t>
  </si>
  <si>
    <t>2022-12-03</t>
  </si>
  <si>
    <t>107 Beech St, New Bern US-NC 35.12580, -77.05412, Craven</t>
  </si>
  <si>
    <t>lester coble</t>
  </si>
  <si>
    <t>303–399 Beech St, New Bern US-NC (35.1289,-77.0532), Craven</t>
  </si>
  <si>
    <t>2022-11-19</t>
  </si>
  <si>
    <t>2022-10-29</t>
  </si>
  <si>
    <t>Oaks Rd at Neuse Ave, New Bern US-NC 35.12505, -77.05349, Craven</t>
  </si>
  <si>
    <t>2022-10-24</t>
  </si>
  <si>
    <t>15:03</t>
  </si>
  <si>
    <t>Bridgeton Wildlife Boat Ramp, Craven</t>
  </si>
  <si>
    <t>12:41</t>
  </si>
  <si>
    <t>405 Harbor Dr, New Bern US-NC 35.12862, -77.05256, Craven</t>
  </si>
  <si>
    <t>504 Harbor Dr, New Bern US-NC 35.13040, -77.05293, Craven</t>
  </si>
  <si>
    <t>405 Harbor Dr, New Bern US-NC 35.12863, -77.05287, Craven</t>
  </si>
  <si>
    <t>2022-07-16</t>
  </si>
  <si>
    <t>Oaks Road at Beech St., New Bern, North Carolina, US (35.125, -77.054), Craven</t>
  </si>
  <si>
    <t>08:32</t>
  </si>
  <si>
    <t>111 Saints Delight Church Rd, New Bern US-NC 35.14285, -77.02630, Craven</t>
  </si>
  <si>
    <t>724 Old Vanceboro Rd, New Bern US-NC (35.1533,-77.0342), Craven</t>
  </si>
  <si>
    <t>07:12</t>
  </si>
  <si>
    <t>490 Old Vanceboro Rd, New Bern US-NC (35.1481,-77.0279), Craven</t>
  </si>
  <si>
    <t>06:49</t>
  </si>
  <si>
    <t>916 N B St, Bridgeton US-NC 35.12520, -77.02459, Craven</t>
  </si>
  <si>
    <t>06:01</t>
  </si>
  <si>
    <t>W Pine St, Bridgeton US-NC (35.1275,-77.0249), Craven</t>
  </si>
  <si>
    <t>2022-06-21</t>
  </si>
  <si>
    <t>402 Harbor Drive, New Bern, North Carolina, US (35.128, -77.053), Craven</t>
  </si>
  <si>
    <t>John Lynch</t>
  </si>
  <si>
    <t>2022-06-14</t>
  </si>
  <si>
    <t>18:11</t>
  </si>
  <si>
    <t>12:03</t>
  </si>
  <si>
    <t>15:26</t>
  </si>
  <si>
    <t>Michael Cheves</t>
  </si>
  <si>
    <t>2022-04-02</t>
  </si>
  <si>
    <t>09:19</t>
  </si>
  <si>
    <t>407 Harbor Dr, New Bern US-NC (35.1293,-77.0532), Craven</t>
  </si>
  <si>
    <t>17:27</t>
  </si>
  <si>
    <t>10:44</t>
  </si>
  <si>
    <t>2022-02-23</t>
  </si>
  <si>
    <t>14:04</t>
  </si>
  <si>
    <t>Town Park, Bridgeton, North Carolina, US (35.129, -77.028), Craven</t>
  </si>
  <si>
    <t>2022-02-14</t>
  </si>
  <si>
    <t>11:51</t>
  </si>
  <si>
    <t>15:36</t>
  </si>
  <si>
    <t>2022-02-08</t>
  </si>
  <si>
    <t>2022-01-26</t>
  </si>
  <si>
    <t>2022-01-25</t>
  </si>
  <si>
    <t>14:52</t>
  </si>
  <si>
    <t>2022-01-14</t>
  </si>
  <si>
    <t>14:26</t>
  </si>
  <si>
    <t>2021-12-09</t>
  </si>
  <si>
    <t>13:38</t>
  </si>
  <si>
    <t>2021-11-22</t>
  </si>
  <si>
    <t>Bridgeton Park Dock, New Bern US-NC 35.12889, -77.02832, Craven</t>
  </si>
  <si>
    <t>11:13</t>
  </si>
  <si>
    <t>Bridgetown Boat Ramp,880 Wildlife Rd, New Bern US-NC (35.1448,-77.0478), Craven</t>
  </si>
  <si>
    <t>09:42</t>
  </si>
  <si>
    <t>14:22</t>
  </si>
  <si>
    <t>NCBA_427–493 Saints Delight Church Rd, New Bern US-NC (35.1447,-77.0141), Craven</t>
  </si>
  <si>
    <t>2021-10-28</t>
  </si>
  <si>
    <t>2021-10-27</t>
  </si>
  <si>
    <t>2021-10-23</t>
  </si>
  <si>
    <t>Audrey Whitlock</t>
  </si>
  <si>
    <t>15:25</t>
  </si>
  <si>
    <t>1437–1497 US-17 S, New Bern US-NC 35.13687, -77.02770, Craven</t>
  </si>
  <si>
    <t>Al Hooks</t>
  </si>
  <si>
    <t>Jeff Lewis</t>
  </si>
  <si>
    <t>2021-09-23</t>
  </si>
  <si>
    <t>13:13</t>
  </si>
  <si>
    <t>2021-09-22</t>
  </si>
  <si>
    <t>Rennys Creek Drive, New Bern, North Carolina, US (35.135, -77.061), Craven</t>
  </si>
  <si>
    <t>Glenburnie Park, New Bern, North Carolina, US (35.141, -77.062), Craven</t>
  </si>
  <si>
    <t>2021-09-21</t>
  </si>
  <si>
    <t>16:00</t>
  </si>
  <si>
    <t>2021-09-11</t>
  </si>
  <si>
    <t>12:06</t>
  </si>
  <si>
    <t>2021-09-10</t>
  </si>
  <si>
    <t>17:16</t>
  </si>
  <si>
    <t>2021-09-07</t>
  </si>
  <si>
    <t>2021-09-06</t>
  </si>
  <si>
    <t>Glenburnie Park, New Bern US-NC (35.1378,-77.0622), Craven</t>
  </si>
  <si>
    <t>2021-08-28</t>
  </si>
  <si>
    <t>16:25</t>
  </si>
  <si>
    <t>1805 National Avenue, New Bern, North Carolina, US (35.125, -77.053), Craven</t>
  </si>
  <si>
    <t>2021-08-25</t>
  </si>
  <si>
    <t>Glenburnie Park, New Bern, North Carolina, US (35.14, -77.061), Craven</t>
  </si>
  <si>
    <t>NCBA_211–285 Sand Hill Rd, New Bern US-NC 35.14380, -77.00727, Craven</t>
  </si>
  <si>
    <t>NCBA_899 Saints Delight Church Rd, New Bern US-NC (35.1574,-77.0107), Craven</t>
  </si>
  <si>
    <t>10:36</t>
  </si>
  <si>
    <t>NCBA_100–128 Mill Pond Rd, New Bern US-NC 35.15942, -77.00944, Craven</t>
  </si>
  <si>
    <t>18:39</t>
  </si>
  <si>
    <t>13:28</t>
  </si>
  <si>
    <t>Glenburnie Park, Craven</t>
  </si>
  <si>
    <t>2021-07-03</t>
  </si>
  <si>
    <t>18:31</t>
  </si>
  <si>
    <t>2021-06-28</t>
  </si>
  <si>
    <t>14:21</t>
  </si>
  <si>
    <t>2021-06-26</t>
  </si>
  <si>
    <t>2021-06-19</t>
  </si>
  <si>
    <t>1565 B St, New Bern US-NC 35.13543, -77.02965, Craven</t>
  </si>
  <si>
    <t>2021-04-14</t>
  </si>
  <si>
    <t>1565 B St, New Bern US-NC 35.13616, -77.02895, Craven</t>
  </si>
  <si>
    <t>2021-04-13</t>
  </si>
  <si>
    <t>1565 B St, New Bern US-NC 35.13605, -77.02950, Craven</t>
  </si>
  <si>
    <t>1565 B St, New Bern US-NC 35.13542, -77.02980, Craven</t>
  </si>
  <si>
    <t>27806, Aurora US-NC (35.2527,-76.7834), Beaufort</t>
  </si>
  <si>
    <t>201–299 Bateman Rd, Aurora US-NC 35.26273, -76.78781, Beaufort</t>
  </si>
  <si>
    <t>3490 West Rd, Aurora US-NC (35.2799,-76.7924), Beaufort</t>
  </si>
  <si>
    <t>West Rd, Aurora US-NC 35.27994, -76.80977, Beaufort</t>
  </si>
  <si>
    <t>905–947 Broome Rd, Aurora US-NC (35.2888,-76.8053), Beaufort</t>
  </si>
  <si>
    <t>27806, Aurora US-NC (35.2856,-76.8080), Beaufort</t>
  </si>
  <si>
    <t>784–898 Idalia Rd, Aurora US-NC (35.2854,-76.7894), Beaufort</t>
  </si>
  <si>
    <t>West Rd, Aurora US-NC (35.2786,-76.7872), Beaufort</t>
  </si>
  <si>
    <t>2800-3344 West Rd Aurora, Beaufort</t>
  </si>
  <si>
    <t>78 Peele Rd, Aurora US-NC 35.28670, -76.76696, Beaufort</t>
  </si>
  <si>
    <t>27806, Aurora US-NC 35.28201, -76.76124, Beaufort</t>
  </si>
  <si>
    <t>06:10</t>
  </si>
  <si>
    <t>27806, Aurora US-NC 35.27936, -76.75905, Beaufort</t>
  </si>
  <si>
    <t>05:46</t>
  </si>
  <si>
    <t>27806, Aurora US-NC 35.27754, -76.75750, Beaufort</t>
  </si>
  <si>
    <t>27806, Aurora US-NC (35.2810,-76.7695), Beaufort</t>
  </si>
  <si>
    <t>05:09</t>
  </si>
  <si>
    <t>2929–2985 Bay City Rd, Aurora US-NC 35.25325, -76.77885, Beaufort</t>
  </si>
  <si>
    <t>201–299 Bateman Rd, Aurora US-NC 35.26279, -76.78681, Beaufort</t>
  </si>
  <si>
    <t>11:04</t>
  </si>
  <si>
    <t>2900–2926 Bay City Rd, Aurora US-NC 35.26217, -76.77872, Beaufort</t>
  </si>
  <si>
    <t>South Creek, Aurora US-NC 35.27365, -76.78384, Beaufort</t>
  </si>
  <si>
    <t>10:27</t>
  </si>
  <si>
    <t>South Creek, Aurora US-NC 35.27198, -76.78372, Beaufort</t>
  </si>
  <si>
    <t>South Creek, Aurora US-NC 35.26683, -76.78371, Beaufort</t>
  </si>
  <si>
    <t>70 Bateman Rd, Aurora US-NC 35.26247, -76.79262, Beaufort</t>
  </si>
  <si>
    <t>1793–1999 Bergin Rd, Aurora US-NC 35.25749, -76.81003, Beaufort</t>
  </si>
  <si>
    <t>3300–3364 Sparrow Rd, Aurora US-NC (35.2591,-76.8098), Beaufort</t>
  </si>
  <si>
    <t>3542–3898 Sparrow Rd, Aurora US-NC 35.26559, -76.80916, Beaufort</t>
  </si>
  <si>
    <t>3174 Idalia Rd, Aurora US-NC 35.26277, -76.80160, Beaufort</t>
  </si>
  <si>
    <t>2801–3345 West Rd, Aurora US-NC (35.2802,-76.8047), Beaufort</t>
  </si>
  <si>
    <t>West Rd, Aurora US-NC 35.27990, -76.81240, Beaufort</t>
  </si>
  <si>
    <t>4100–4322 West Rd, Aurora US-NC 35.27788, -76.78403, Beaufort</t>
  </si>
  <si>
    <t>07:58</t>
  </si>
  <si>
    <t>4101–4323 West Rd, Aurora US-NC (35.2792,-76.7828), Beaufort</t>
  </si>
  <si>
    <t>542–698 Bay City Rd, Aurora US-NC 35.29149, -76.77045, Beaufort</t>
  </si>
  <si>
    <t>07:08</t>
  </si>
  <si>
    <t>143 Royal Hwy, Aurora US-NC 35.28994, -76.76676, Beaufort</t>
  </si>
  <si>
    <t>314 Royal Hwy, Aurora US-NC (35.2908,-76.7643), Beaufort</t>
  </si>
  <si>
    <t>27806, Aurora US-NC (35.2799,-76.7593), Beaufort</t>
  </si>
  <si>
    <t>27806, Aurora US-NC (35.2758,-76.7660), Beaufort</t>
  </si>
  <si>
    <t>27806, Aurora US-NC 35.27870, -76.76814, Beaufort</t>
  </si>
  <si>
    <t>05:36</t>
  </si>
  <si>
    <t>27806, Aurora US-NC 35.28110, -76.76980, Beaufort</t>
  </si>
  <si>
    <t>05:17</t>
  </si>
  <si>
    <t>2024-05-17</t>
  </si>
  <si>
    <t>2024-05-16</t>
  </si>
  <si>
    <t>16:48</t>
  </si>
  <si>
    <t>2172–2324 Bay City Rd, Aurora US-NC 35.27228, -76.77812, Beaufort</t>
  </si>
  <si>
    <t>905–947 Broome Rd, Aurora US-NC 35.29014, -76.80549, Beaufort</t>
  </si>
  <si>
    <t>08:14</t>
  </si>
  <si>
    <t>949–989 Broome Rd, Aurora US-NC 35.28592, -76.80535, Beaufort</t>
  </si>
  <si>
    <t>949–989 Broome Rd, Aurora US-NC 35.28203, -76.80521, Beaufort</t>
  </si>
  <si>
    <t>2800–3344 West Rd, Aurora US-NC 35.27994, -76.79640, Beaufort</t>
  </si>
  <si>
    <t>West Rd, Aurora US-NC 35.27959, -76.79023, Beaufort</t>
  </si>
  <si>
    <t>2374 Idalia Rd, Aurora US-NC 35.26688, -76.79432, Beaufort</t>
  </si>
  <si>
    <t>27806, Aurora US-NC 35.26534, -76.78305, Beaufort</t>
  </si>
  <si>
    <t>801–899 Bateman Rd, Aurora US-NC (35.2629,-76.7835), Beaufort</t>
  </si>
  <si>
    <t>801–899 Bateman Rd, Aurora US-NC 35.26277, -76.78079, Beaufort</t>
  </si>
  <si>
    <t>2987–3035 Bay City Rd, Aurora US-NC 35.25196, -76.77880, Beaufort</t>
  </si>
  <si>
    <t>2986–3034 Bay City Rd, Aurora US-NC 35.25016, -76.77885, Beaufort</t>
  </si>
  <si>
    <t>14:01</t>
  </si>
  <si>
    <t>785–899 Idalia Rd, Aurora US-NC (35.2852,-76.7887), Beaufort</t>
  </si>
  <si>
    <t>2986–3034 Bay City Rd, Aurora US-NC 35.25126, -76.77884, Beaufort</t>
  </si>
  <si>
    <t>09:57</t>
  </si>
  <si>
    <t>2900–2926 Bay City Rd, Aurora US-NC 35.26173, -76.77870, Beaufort</t>
  </si>
  <si>
    <t>2440–2638 Idalia Rd, Aurora US-NC 35.26469, -76.79435, Beaufort</t>
  </si>
  <si>
    <t>1630–2186 Idalia Rd, Aurora US-NC 35.27594, -76.79349, Beaufort</t>
  </si>
  <si>
    <t>525–783 Idalia Rd, Aurora US-NC (35.2877,-76.7881), Beaufort</t>
  </si>
  <si>
    <t>West Rd, Aurora US-NC 35.27950, -76.78954, Beaufort</t>
  </si>
  <si>
    <t>1630–2186 Idalia Rd, Aurora US-NC 35.27443, -76.79421, Beaufort</t>
  </si>
  <si>
    <t>1631–2187 Idalia Rd, Aurora US-NC 35.27217, -76.79420, Beaufort</t>
  </si>
  <si>
    <t>2227–2439 Idalia Rd, Aurora US-NC 35.26761, -76.79426, Beaufort</t>
  </si>
  <si>
    <t>2–98 Bateman Rd, Aurora US-NC 35.26271, -76.79406, Beaufort</t>
  </si>
  <si>
    <t>201–299 Bateman Rd, Aurora US-NC 35.26275, -76.78551, Beaufort</t>
  </si>
  <si>
    <t>06:23</t>
  </si>
  <si>
    <t>2928–2984 Bay City Rd, Aurora US-NC 35.25869, -76.77890, Beaufort</t>
  </si>
  <si>
    <t>06:12</t>
  </si>
  <si>
    <t>2928–2984 Bay City Rd, Aurora US-NC 35.25615, -76.77894, Beaufort</t>
  </si>
  <si>
    <t>1631–2187 Idalia Rd, Aurora US-NC 35.27225, -76.79360, Beaufort</t>
  </si>
  <si>
    <t>801–899 Bateman Rd, Aurora US-NC 35.26265, -76.78248, Beaufort</t>
  </si>
  <si>
    <t>2928–2984 Bay City Rd, Aurora US-NC 35.25551, -76.77896, Beaufort</t>
  </si>
  <si>
    <t>2172–2324 Bay City Rd, Aurora US-NC 35.27283, -76.77810, Beaufort</t>
  </si>
  <si>
    <t>27806, Aurora US-NC 35.27654, -76.78409, Beaufort</t>
  </si>
  <si>
    <t>11:19</t>
  </si>
  <si>
    <t>4163 West Rd, Aurora US-NC 35.28018, -76.78227, Beaufort</t>
  </si>
  <si>
    <t>1574 Idalia Rd, Aurora US-NC 35.27849, -76.79232, Beaufort</t>
  </si>
  <si>
    <t>201–299 Bateman Rd, Aurora US-NC (35.2631,-76.7856), Beaufort</t>
  </si>
  <si>
    <t>801–899 Bateman Rd, Aurora US-NC 35.26265, -76.77948, Beaufort</t>
  </si>
  <si>
    <t>3297 Bay City Rd, Aurora US-NC 35.25795, -76.77888, Beaufort</t>
  </si>
  <si>
    <t>2929–2985 Bay City Rd, Aurora US-NC 35.25357, -76.77888, Beaufort</t>
  </si>
  <si>
    <t>2929–2985 Bay City Rd, Aurora US-NC 35.25287, -76.77881, Beaufort</t>
  </si>
  <si>
    <t>12:27</t>
  </si>
  <si>
    <t>3301–3365 Sparrow Rd, Aurora US-NC 35.25766, -76.81001, Beaufort</t>
  </si>
  <si>
    <t>1700–1798 Sparrow Rd, Aurora US-NC 35.25053, -76.81008, Beaufort</t>
  </si>
  <si>
    <t>15:55</t>
  </si>
  <si>
    <t>2704 Bay City Rd, Aurora US-NC 35.26610, -76.77841, Beaufort</t>
  </si>
  <si>
    <t>949–989 Broome Rd, Aurora US-NC 35.28169, -76.80518, Beaufort</t>
  </si>
  <si>
    <t>Bateman Rd, Aurora US-NC 35.26276, -76.78371, Beaufort</t>
  </si>
  <si>
    <t>3534 Sparrow Rd, Aurora US-NC 35.26405, -76.80880, Beaufort</t>
  </si>
  <si>
    <t>3188–3398 Idalia Rd, Aurora US-NC 35.26296, -76.80698, Beaufort</t>
  </si>
  <si>
    <t>3543–3899 Sparrow Rd, Aurora US-NC 35.26560, -76.81237, Beaufort</t>
  </si>
  <si>
    <t>1793–1999 Bergin Rd, Aurora US-NC 35.25744, -76.81239, Beaufort</t>
  </si>
  <si>
    <t>1945 Bay City Rd, Aurora US-NC 35.27610, -76.77782, Beaufort</t>
  </si>
  <si>
    <t>06:59</t>
  </si>
  <si>
    <t>2929–2985 Bay City Rd, Aurora US-NC 35.25301, -76.77884, Beaufort</t>
  </si>
  <si>
    <t>15:50</t>
  </si>
  <si>
    <t>2634 Bay City Rd, Aurora US-NC 35.26676, -76.77835, Beaufort</t>
  </si>
  <si>
    <t>15:20</t>
  </si>
  <si>
    <t>3401–3489 Sparrow Rd, Aurora US-NC 35.26210, -76.80906, Beaufort</t>
  </si>
  <si>
    <t>2931 Idalia Rd, Aurora US-NC 35.26190, -76.79745, Beaufort</t>
  </si>
  <si>
    <t>14:51</t>
  </si>
  <si>
    <t>14:28</t>
  </si>
  <si>
    <t>760 Bay City Rd, Aurora US-NC 35.29097, -76.77053, Beaufort</t>
  </si>
  <si>
    <t>1383–1501 Bay City Rd, Aurora US-NC 35.28237, -76.77311, Beaufort</t>
  </si>
  <si>
    <t>Joy McCracken</t>
  </si>
  <si>
    <t>06:41</t>
  </si>
  <si>
    <t>West Road at South Creek, Idalia, Beaufort County, NC, Beaufort</t>
  </si>
  <si>
    <t>06:02</t>
  </si>
  <si>
    <t>2326–2848 Bay City Rd, Aurora US-NC 35.27120, -76.77815, Beaufort</t>
  </si>
  <si>
    <t>04:50</t>
  </si>
  <si>
    <t>2929–2985 Bay City Rd, Aurora US-NC 35.25391, -76.77889, Beaufort</t>
  </si>
  <si>
    <t>2023-03-23</t>
  </si>
  <si>
    <t>22:10</t>
  </si>
  <si>
    <t>2050–2170 Bay City Rd, Aurora US-NC 35.27463, -76.77803, Beaufort</t>
  </si>
  <si>
    <t>21:57</t>
  </si>
  <si>
    <t>857–1073 Bay City Rd, Aurora US-NC 35.28839, -76.76885, Beaufort</t>
  </si>
  <si>
    <t>2023-02-10</t>
  </si>
  <si>
    <t>27806, Aurora US-NC 35.28254, -76.77088, Beaufort</t>
  </si>
  <si>
    <t>295–299 Peele Rd, Aurora US-NC 35.28471, -76.76440, Beaufort</t>
  </si>
  <si>
    <t>381–535 Royal Hwy, Aurora US-NC 35.29133, -76.76366, Beaufort</t>
  </si>
  <si>
    <t>04:53</t>
  </si>
  <si>
    <t>701–837 Bay City Rd, Aurora US-NC 35.29068, -76.77053, Beaufort</t>
  </si>
  <si>
    <t>04:30</t>
  </si>
  <si>
    <t>2275–2845 Bay City Rd, Aurora US-NC 35.27121, -76.77813, Beaufort</t>
  </si>
  <si>
    <t>04:19</t>
  </si>
  <si>
    <t>1973–2105 Bay City Rd, Aurora US-NC 35.27555, -76.77791, Beaufort</t>
  </si>
  <si>
    <t>09:06</t>
  </si>
  <si>
    <t>2929–2985 Bay City Rd, Aurora US-NC 35.25328, -76.77887, Beaufort</t>
  </si>
  <si>
    <t>2022-12-08</t>
  </si>
  <si>
    <t>27806, Aurora US-NC 35.27059, -76.76235, Beaufort</t>
  </si>
  <si>
    <t>27806, Aurora US-NC 35.27983, -76.76895, Beaufort</t>
  </si>
  <si>
    <t>1573–1669 Bay City Rd, Aurora US-NC 35.28121, -76.77444, Beaufort</t>
  </si>
  <si>
    <t>06:31</t>
  </si>
  <si>
    <t>1973–2105 Bay City Rd, Aurora US-NC 35.27439, -76.77789, Beaufort</t>
  </si>
  <si>
    <t>sheryl mcnair</t>
  </si>
  <si>
    <t>2021-11-30</t>
  </si>
  <si>
    <t>2750 Bay City Rd, Aurora US-NC 35.26511, -76.77847, Beaufort</t>
  </si>
  <si>
    <t>NCBA_3163 West Rd, Aurora US-NC (35.2800,-76.7986), Beaufort</t>
  </si>
  <si>
    <t>NCBA_West Rd, Aurora US-NC (35.2780,-76.7842), Beaufort</t>
  </si>
  <si>
    <t>NCBA_1573–1669 Bay City Rd, Aurora US-NC (35.2812,-76.7744), Beaufort</t>
  </si>
  <si>
    <t>NCBA_27806, Aurora US-NC (35.2742,-76.7649), Beaufort</t>
  </si>
  <si>
    <t>NCBA_Peele Rd, Aurora US-NC 35.28719, -76.76737, Beaufort</t>
  </si>
  <si>
    <t>NCBA_2928–2984 Bay City Rd, Aurora US-NC 35.25283, -76.77889, Beaufort</t>
  </si>
  <si>
    <t>NCBA_Bateman Rd, Aurora US-NC (35.2628,-76.7837), Beaufort</t>
  </si>
  <si>
    <t>NCBA_3366–3398 Sparrow Rd, Aurora US-NC 35.26194, -76.80920, Beaufort</t>
  </si>
  <si>
    <t>NCBA_3300–3364 Sparrow Rd, Aurora US-NC 35.25771, -76.80990, Beaufort</t>
  </si>
  <si>
    <t>NCBA_NCBA Idalia Rd Cemetery, Aurora US-NC (35.2721,-76.7937), Beaufort</t>
  </si>
  <si>
    <t>NCBA_Idalia Rd, Aurora US-NC 35.28480, -76.78897, Beaufort</t>
  </si>
  <si>
    <t>05:35</t>
  </si>
  <si>
    <t>NCBA_949–989 Broome Rd, Aurora US-NC (35.2867,-76.8053), Beaufort</t>
  </si>
  <si>
    <t>05:21</t>
  </si>
  <si>
    <t>NCBA_West Rd, Aurora US-NC 35.27988, -76.80568, Beaufort</t>
  </si>
  <si>
    <t>Elizabeth White</t>
  </si>
  <si>
    <t>Bay City Road, Beaufort</t>
  </si>
  <si>
    <t>2024-08-02</t>
  </si>
  <si>
    <t>Cape Lookout NS--Ramp 16, Carteret</t>
  </si>
  <si>
    <t>15:45</t>
  </si>
  <si>
    <t>Auto selected 34.89920, -76.25747, Carteret</t>
  </si>
  <si>
    <t>12:49</t>
  </si>
  <si>
    <t>Atlantic SE, Beach, Carteret</t>
  </si>
  <si>
    <t>12:22</t>
  </si>
  <si>
    <t>Sand Island US-NC (34.8868,-76.2732), Carteret</t>
  </si>
  <si>
    <t>Atlantic SE, Drum Inlet, Carteret</t>
  </si>
  <si>
    <t>Atlantic SE, Carteret</t>
  </si>
  <si>
    <t>Sand Island US-NC (34.8954,-76.2611), Carteret</t>
  </si>
  <si>
    <t>Sand Island US-NC (34.9008,-76.2532), Carteret</t>
  </si>
  <si>
    <t>Sand Island US-NC (34.9017,-76.2532), Carteret</t>
  </si>
  <si>
    <t>Auto selected 34.89895, -76.25769, Carteret</t>
  </si>
  <si>
    <t>2022-05-07</t>
  </si>
  <si>
    <t>11:44</t>
  </si>
  <si>
    <t>Cape Lookout NS—North Core Banks, Old Drum Inlet, Carteret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</si>
</sst>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8"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lockstats" displayName="blockstats" ref="A1:W21">
  <autoFilter ref="A1:W21" xr:uid="{00000000-0009-0000-0100-000001000000}"/>
  <tableColumns count="23">
    <tableColumn id="1" xr3:uid="{00000000-0010-0000-0000-000001000000}" name="ID_EBD_NAME"/>
    <tableColumn id="2" xr3:uid="{00000000-0010-0000-0000-000002000000}" name="tot"/>
    <tableColumn id="3" xr3:uid="{00000000-0010-0000-0000-000003000000}" name="con"/>
    <tableColumn id="4" xr3:uid="{00000000-0010-0000-0000-000004000000}" name="breedPctConfirmed"/>
    <tableColumn id="5" xr3:uid="{00000000-0010-0000-0000-000005000000}" name="pos"/>
    <tableColumn id="6" xr3:uid="{00000000-0010-0000-0000-000006000000}" name="breedPctPossible"/>
    <tableColumn id="7" xr3:uid="{00000000-0010-0000-0000-000007000000}" name="pro"/>
    <tableColumn id="8" xr3:uid="{00000000-0010-0000-0000-000008000000}" name="breedPctProbable"/>
    <tableColumn id="9" xr3:uid="{00000000-0010-0000-0000-000009000000}" name="diurnal_hrs"/>
    <tableColumn id="10" xr3:uid="{00000000-0010-0000-0000-00000A000000}" name="nocturnal_hrs"/>
    <tableColumn id="11" xr3:uid="{00000000-0010-0000-0000-00000B000000}" name="num_checklists"/>
    <tableColumn id="12" xr3:uid="{00000000-0010-0000-0000-00000C000000}" name="num_atlasers"/>
    <tableColumn id="13" xr3:uid="{00000000-0010-0000-0000-00000D000000}" name="status"/>
    <tableColumn id="14" xr3:uid="{00000000-0010-0000-0000-00000E000000}" name="REGION"/>
    <tableColumn id="15" xr3:uid="{00000000-0010-0000-0000-00000F000000}" name="ECOREGION"/>
    <tableColumn id="16" xr3:uid="{00000000-0010-0000-0000-000010000000}" name="COUNTY"/>
    <tableColumn id="17" xr3:uid="{00000000-0010-0000-0000-000011000000}" name="updateDate"/>
    <tableColumn id="18" xr3:uid="{00000000-0010-0000-0000-000012000000}" name="ID_BLOCK_CODE"/>
    <tableColumn id="19" xr3:uid="{00000000-0010-0000-0000-000013000000}" name="ID_NCBA_BLOCK"/>
    <tableColumn id="20" xr3:uid="{00000000-0010-0000-0000-000014000000}" name="bbcgCoded"/>
    <tableColumn id="21" xr3:uid="{00000000-0010-0000-0000-000015000000}" name="bbcgConfirmed"/>
    <tableColumn id="22" xr3:uid="{00000000-0010-0000-0000-000016000000}" name="bbcgPossible"/>
    <tableColumn id="23" xr3:uid="{00000000-0010-0000-0000-000017000000}" name="bbcgTotalEffortHr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pecies" displayName="species" ref="A1:O1554">
  <autoFilter ref="A1:O1554" xr:uid="{00000000-0009-0000-0100-000002000000}"/>
  <tableColumns count="15">
    <tableColumn id="1" xr3:uid="{00000000-0010-0000-0100-000001000000}" name="ID_EBD_NAME"/>
    <tableColumn id="2" xr3:uid="{00000000-0010-0000-0100-000002000000}" name="common_name"/>
    <tableColumn id="3" xr3:uid="{00000000-0010-0000-0100-000003000000}" name="breeding_evidence"/>
    <tableColumn id="4" xr3:uid="{00000000-0010-0000-0100-000004000000}" name="breeding_code"/>
    <tableColumn id="5" xr3:uid="{00000000-0010-0000-0100-000005000000}" name="breeding_category"/>
    <tableColumn id="6" xr3:uid="{00000000-0010-0000-0100-000006000000}" name="recent_location"/>
    <tableColumn id="7" xr3:uid="{00000000-0010-0000-0100-000007000000}" name="observation_date"/>
    <tableColumn id="8" xr3:uid="{00000000-0010-0000-0100-000008000000}" name="sampling_event_identifier"/>
    <tableColumn id="9" xr3:uid="{00000000-0010-0000-0100-000009000000}" name="status"/>
    <tableColumn id="10" xr3:uid="{00000000-0010-0000-0100-00000A000000}" name="REGION"/>
    <tableColumn id="11" xr3:uid="{00000000-0010-0000-0100-00000B000000}" name="ECOREGION"/>
    <tableColumn id="12" xr3:uid="{00000000-0010-0000-0100-00000C000000}" name="COUNTY"/>
    <tableColumn id="13" xr3:uid="{00000000-0010-0000-0100-00000D000000}" name="updateDate"/>
    <tableColumn id="14" xr3:uid="{00000000-0010-0000-0100-00000E000000}" name="ID_BLOCK_CODE"/>
    <tableColumn id="15" xr3:uid="{00000000-0010-0000-0100-00000F000000}" name="ID_NCBA_BLOCK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opatlasers" displayName="topatlasers" ref="A1:K70">
  <autoFilter ref="A1:K70" xr:uid="{00000000-0009-0000-0100-000003000000}"/>
  <tableColumns count="11">
    <tableColumn id="1" xr3:uid="{00000000-0010-0000-0200-000001000000}" name="ID_EBD_NAME"/>
    <tableColumn id="2" xr3:uid="{00000000-0010-0000-0200-000002000000}" name="rank"/>
    <tableColumn id="3" xr3:uid="{00000000-0010-0000-0200-000003000000}" name="observer"/>
    <tableColumn id="4" xr3:uid="{00000000-0010-0000-0200-000004000000}" name="confirmed-species"/>
    <tableColumn id="5" xr3:uid="{00000000-0010-0000-0200-000005000000}" name="status"/>
    <tableColumn id="6" xr3:uid="{00000000-0010-0000-0200-000006000000}" name="REGION"/>
    <tableColumn id="7" xr3:uid="{00000000-0010-0000-0200-000007000000}" name="ECOREGION"/>
    <tableColumn id="8" xr3:uid="{00000000-0010-0000-0200-000008000000}" name="COUNTY"/>
    <tableColumn id="9" xr3:uid="{00000000-0010-0000-0200-000009000000}" name="updateDate"/>
    <tableColumn id="10" xr3:uid="{00000000-0010-0000-0200-00000A000000}" name="ID_BLOCK_CODE"/>
    <tableColumn id="11" xr3:uid="{00000000-0010-0000-0200-00000B000000}" name="ID_NCBA_BLOCK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centvisits" displayName="recentvisits" ref="A1:M1269">
  <autoFilter ref="A1:M1269" xr:uid="{00000000-0009-0000-0100-000004000000}"/>
  <tableColumns count="13">
    <tableColumn id="1" xr3:uid="{00000000-0010-0000-0300-000001000000}" name="ID_EBD_NAME"/>
    <tableColumn id="2" xr3:uid="{00000000-0010-0000-0300-000002000000}" name="observer"/>
    <tableColumn id="3" xr3:uid="{00000000-0010-0000-0300-000003000000}" name="observation_date"/>
    <tableColumn id="4" xr3:uid="{00000000-0010-0000-0300-000004000000}" name="checklist"/>
    <tableColumn id="5" xr3:uid="{00000000-0010-0000-0300-000005000000}" name="observation_start_time"/>
    <tableColumn id="6" xr3:uid="{00000000-0010-0000-0300-000006000000}" name="recent_location"/>
    <tableColumn id="7" xr3:uid="{00000000-0010-0000-0300-000007000000}" name="num_spp"/>
    <tableColumn id="8" xr3:uid="{00000000-0010-0000-0300-000008000000}" name="REGION"/>
    <tableColumn id="9" xr3:uid="{00000000-0010-0000-0300-000009000000}" name="ECOREGION"/>
    <tableColumn id="10" xr3:uid="{00000000-0010-0000-0300-00000A000000}" name="COUNTY"/>
    <tableColumn id="11" xr3:uid="{00000000-0010-0000-0300-00000B000000}" name="updateDate"/>
    <tableColumn id="12" xr3:uid="{00000000-0010-0000-0300-00000C000000}" name="ID_BLOCK_CODE"/>
    <tableColumn id="13" xr3:uid="{00000000-0010-0000-0300-00000D000000}" name="ID_NCBA_BLOC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workbookViewId="0">
      <selection activeCell="N23" sqref="N23"/>
    </sheetView>
  </sheetViews>
  <sheetFormatPr defaultRowHeight="15" x14ac:dyDescent="0.25"/>
  <cols>
    <col min="1" max="1" width="31" bestFit="1" customWidth="1"/>
    <col min="2" max="2" width="5.85546875" bestFit="1" customWidth="1"/>
    <col min="3" max="3" width="6.42578125" bestFit="1" customWidth="1"/>
    <col min="4" max="4" width="21" bestFit="1" customWidth="1"/>
    <col min="5" max="5" width="6.42578125" bestFit="1" customWidth="1"/>
    <col min="6" max="6" width="18.85546875" bestFit="1" customWidth="1"/>
    <col min="7" max="7" width="6.28515625" bestFit="1" customWidth="1"/>
    <col min="8" max="8" width="19.5703125" bestFit="1" customWidth="1"/>
    <col min="9" max="9" width="13.28515625" bestFit="1" customWidth="1"/>
    <col min="10" max="10" width="15.5703125" bestFit="1" customWidth="1"/>
    <col min="11" max="11" width="17" bestFit="1" customWidth="1"/>
    <col min="12" max="12" width="15.140625" bestFit="1" customWidth="1"/>
    <col min="13" max="13" width="11.140625" bestFit="1" customWidth="1"/>
    <col min="14" max="14" width="10.28515625" bestFit="1" customWidth="1"/>
    <col min="15" max="15" width="13.85546875" bestFit="1" customWidth="1"/>
    <col min="16" max="16" width="11.7109375" bestFit="1" customWidth="1"/>
    <col min="17" max="17" width="13.7109375" bestFit="1" customWidth="1"/>
    <col min="18" max="18" width="17.85546875" bestFit="1" customWidth="1"/>
    <col min="19" max="19" width="37" bestFit="1" customWidth="1"/>
    <col min="20" max="20" width="13.140625" bestFit="1" customWidth="1"/>
    <col min="21" max="21" width="17" bestFit="1" customWidth="1"/>
    <col min="22" max="22" width="14.85546875" bestFit="1" customWidth="1"/>
    <col min="23" max="23" width="20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71</v>
      </c>
      <c r="C2">
        <v>24</v>
      </c>
      <c r="D2" s="1">
        <v>0.3380281690140845</v>
      </c>
      <c r="E2">
        <v>20</v>
      </c>
      <c r="F2" s="1">
        <v>0.28169014084507038</v>
      </c>
      <c r="G2">
        <v>27</v>
      </c>
      <c r="H2" s="1">
        <v>0.38028169014084512</v>
      </c>
      <c r="I2">
        <v>14.48</v>
      </c>
      <c r="J2">
        <v>0.12</v>
      </c>
      <c r="K2">
        <v>42</v>
      </c>
      <c r="L2">
        <v>5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>
        <v>1</v>
      </c>
      <c r="U2">
        <v>1</v>
      </c>
      <c r="V2">
        <v>0</v>
      </c>
      <c r="W2">
        <v>0</v>
      </c>
    </row>
    <row r="3" spans="1:23" x14ac:dyDescent="0.25">
      <c r="A3" t="s">
        <v>31</v>
      </c>
      <c r="B3">
        <v>70</v>
      </c>
      <c r="C3">
        <v>22</v>
      </c>
      <c r="D3" s="1">
        <v>0.31428571428571428</v>
      </c>
      <c r="E3">
        <v>25</v>
      </c>
      <c r="F3" s="1">
        <v>0.35714285714285721</v>
      </c>
      <c r="G3">
        <v>23</v>
      </c>
      <c r="H3" s="1">
        <v>0.32857142857142863</v>
      </c>
      <c r="I3">
        <v>12.13</v>
      </c>
      <c r="J3">
        <v>0.37</v>
      </c>
      <c r="K3">
        <v>37</v>
      </c>
      <c r="L3">
        <v>5</v>
      </c>
      <c r="M3" t="s">
        <v>24</v>
      </c>
      <c r="N3" t="s">
        <v>32</v>
      </c>
      <c r="O3" t="s">
        <v>33</v>
      </c>
      <c r="P3" t="s">
        <v>34</v>
      </c>
      <c r="Q3" t="s">
        <v>28</v>
      </c>
      <c r="R3" t="s">
        <v>35</v>
      </c>
      <c r="S3" t="s">
        <v>36</v>
      </c>
      <c r="T3">
        <v>1</v>
      </c>
      <c r="U3">
        <v>1</v>
      </c>
      <c r="V3">
        <v>0</v>
      </c>
      <c r="W3">
        <v>0</v>
      </c>
    </row>
    <row r="4" spans="1:23" x14ac:dyDescent="0.25">
      <c r="A4" t="s">
        <v>37</v>
      </c>
      <c r="B4">
        <v>73</v>
      </c>
      <c r="C4">
        <v>20</v>
      </c>
      <c r="D4" s="1">
        <v>0.27397260273972601</v>
      </c>
      <c r="E4">
        <v>17</v>
      </c>
      <c r="F4" s="1">
        <v>0.23287671232876711</v>
      </c>
      <c r="G4">
        <v>36</v>
      </c>
      <c r="H4" s="1">
        <v>0.49315068493150682</v>
      </c>
      <c r="I4">
        <v>24.67</v>
      </c>
      <c r="J4">
        <v>1.07</v>
      </c>
      <c r="K4">
        <v>88</v>
      </c>
      <c r="L4">
        <v>7</v>
      </c>
      <c r="M4" t="s">
        <v>24</v>
      </c>
      <c r="N4" t="s">
        <v>38</v>
      </c>
      <c r="O4" t="s">
        <v>33</v>
      </c>
      <c r="P4" t="s">
        <v>39</v>
      </c>
      <c r="Q4" t="s">
        <v>28</v>
      </c>
      <c r="R4" t="s">
        <v>40</v>
      </c>
      <c r="S4" t="s">
        <v>41</v>
      </c>
      <c r="T4">
        <v>1</v>
      </c>
      <c r="U4">
        <v>1</v>
      </c>
      <c r="V4">
        <v>1</v>
      </c>
      <c r="W4">
        <v>1</v>
      </c>
    </row>
    <row r="5" spans="1:23" x14ac:dyDescent="0.25">
      <c r="A5" t="s">
        <v>42</v>
      </c>
      <c r="B5">
        <v>58</v>
      </c>
      <c r="C5">
        <v>8</v>
      </c>
      <c r="D5" s="1">
        <v>0.13793103448275859</v>
      </c>
      <c r="E5">
        <v>22</v>
      </c>
      <c r="F5" s="1">
        <v>0.37931034482758619</v>
      </c>
      <c r="G5">
        <v>28</v>
      </c>
      <c r="H5" s="1">
        <v>0.48275862068965519</v>
      </c>
      <c r="I5">
        <v>23.17</v>
      </c>
      <c r="J5">
        <v>1.58</v>
      </c>
      <c r="K5">
        <v>77</v>
      </c>
      <c r="L5">
        <v>5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43</v>
      </c>
      <c r="S5" t="s">
        <v>44</v>
      </c>
      <c r="T5">
        <v>1</v>
      </c>
      <c r="U5">
        <v>0</v>
      </c>
      <c r="V5">
        <v>0</v>
      </c>
      <c r="W5">
        <v>1</v>
      </c>
    </row>
    <row r="6" spans="1:23" x14ac:dyDescent="0.25">
      <c r="A6" t="s">
        <v>45</v>
      </c>
      <c r="B6">
        <v>53</v>
      </c>
      <c r="C6">
        <v>13</v>
      </c>
      <c r="D6" s="1">
        <v>0.2452830188679245</v>
      </c>
      <c r="E6">
        <v>24</v>
      </c>
      <c r="F6" s="1">
        <v>0.45283018867924529</v>
      </c>
      <c r="G6">
        <v>16</v>
      </c>
      <c r="H6" s="1">
        <v>0.30188679245283018</v>
      </c>
      <c r="I6">
        <v>5.75</v>
      </c>
      <c r="J6">
        <v>0.78</v>
      </c>
      <c r="K6">
        <v>31</v>
      </c>
      <c r="L6">
        <v>3</v>
      </c>
      <c r="M6" t="s">
        <v>24</v>
      </c>
      <c r="N6" t="s">
        <v>46</v>
      </c>
      <c r="O6" t="s">
        <v>26</v>
      </c>
      <c r="P6" t="s">
        <v>47</v>
      </c>
      <c r="Q6" t="s">
        <v>28</v>
      </c>
      <c r="R6" t="s">
        <v>48</v>
      </c>
      <c r="S6" t="s">
        <v>49</v>
      </c>
      <c r="T6">
        <v>0</v>
      </c>
      <c r="U6">
        <v>0</v>
      </c>
      <c r="V6">
        <v>0</v>
      </c>
      <c r="W6">
        <v>0</v>
      </c>
    </row>
    <row r="7" spans="1:23" x14ac:dyDescent="0.25">
      <c r="A7" t="s">
        <v>50</v>
      </c>
      <c r="B7">
        <v>83</v>
      </c>
      <c r="C7">
        <v>28</v>
      </c>
      <c r="D7" s="1">
        <v>0.33734939759036142</v>
      </c>
      <c r="E7">
        <v>22</v>
      </c>
      <c r="F7" s="1">
        <v>0.26506024096385539</v>
      </c>
      <c r="G7">
        <v>33</v>
      </c>
      <c r="H7" s="1">
        <v>0.39759036144578308</v>
      </c>
      <c r="I7">
        <v>14.88</v>
      </c>
      <c r="J7">
        <v>0.47</v>
      </c>
      <c r="K7">
        <v>45</v>
      </c>
      <c r="L7">
        <v>4</v>
      </c>
      <c r="M7" t="s">
        <v>24</v>
      </c>
      <c r="N7" t="s">
        <v>38</v>
      </c>
      <c r="O7" t="s">
        <v>26</v>
      </c>
      <c r="P7" t="s">
        <v>51</v>
      </c>
      <c r="Q7" t="s">
        <v>28</v>
      </c>
      <c r="R7" t="s">
        <v>52</v>
      </c>
      <c r="S7" t="s">
        <v>53</v>
      </c>
      <c r="T7">
        <v>1</v>
      </c>
      <c r="U7">
        <v>1</v>
      </c>
      <c r="V7">
        <v>0</v>
      </c>
      <c r="W7">
        <v>0</v>
      </c>
    </row>
    <row r="8" spans="1:23" x14ac:dyDescent="0.25">
      <c r="A8" t="s">
        <v>54</v>
      </c>
      <c r="B8">
        <v>1</v>
      </c>
      <c r="C8">
        <v>1</v>
      </c>
      <c r="D8" s="1">
        <v>1</v>
      </c>
      <c r="E8">
        <v>0</v>
      </c>
      <c r="F8" s="1">
        <v>0</v>
      </c>
      <c r="G8">
        <v>0</v>
      </c>
      <c r="H8" s="1">
        <v>0</v>
      </c>
      <c r="I8">
        <v>0.18</v>
      </c>
      <c r="J8">
        <v>0</v>
      </c>
      <c r="K8">
        <v>1</v>
      </c>
      <c r="L8">
        <v>2</v>
      </c>
      <c r="M8" t="s">
        <v>24</v>
      </c>
      <c r="N8" t="s">
        <v>25</v>
      </c>
      <c r="O8" t="s">
        <v>26</v>
      </c>
      <c r="P8" t="s">
        <v>55</v>
      </c>
      <c r="Q8" t="s">
        <v>28</v>
      </c>
      <c r="R8" t="s">
        <v>56</v>
      </c>
      <c r="S8" t="s">
        <v>57</v>
      </c>
      <c r="T8">
        <v>0</v>
      </c>
      <c r="U8">
        <v>1</v>
      </c>
      <c r="V8">
        <v>1</v>
      </c>
      <c r="W8">
        <v>0</v>
      </c>
    </row>
    <row r="9" spans="1:23" x14ac:dyDescent="0.25">
      <c r="A9" t="s">
        <v>58</v>
      </c>
      <c r="B9">
        <v>55</v>
      </c>
      <c r="C9">
        <v>8</v>
      </c>
      <c r="D9" s="1">
        <v>0.14545454545454539</v>
      </c>
      <c r="E9">
        <v>25</v>
      </c>
      <c r="F9" s="1">
        <v>0.45454545454545447</v>
      </c>
      <c r="G9">
        <v>22</v>
      </c>
      <c r="H9" s="1">
        <v>0.4</v>
      </c>
      <c r="I9">
        <v>16.57</v>
      </c>
      <c r="J9">
        <v>0.22</v>
      </c>
      <c r="K9">
        <v>61</v>
      </c>
      <c r="L9">
        <v>7</v>
      </c>
      <c r="M9" t="s">
        <v>24</v>
      </c>
      <c r="N9" t="s">
        <v>25</v>
      </c>
      <c r="O9" t="s">
        <v>26</v>
      </c>
      <c r="P9" t="s">
        <v>59</v>
      </c>
      <c r="Q9" t="s">
        <v>28</v>
      </c>
      <c r="R9" t="s">
        <v>60</v>
      </c>
      <c r="S9" t="s">
        <v>61</v>
      </c>
      <c r="T9">
        <v>1</v>
      </c>
      <c r="U9">
        <v>0</v>
      </c>
      <c r="V9">
        <v>0</v>
      </c>
      <c r="W9">
        <v>0</v>
      </c>
    </row>
    <row r="10" spans="1:23" x14ac:dyDescent="0.25">
      <c r="A10" t="s">
        <v>62</v>
      </c>
      <c r="B10">
        <v>66</v>
      </c>
      <c r="C10">
        <v>16</v>
      </c>
      <c r="D10" s="1">
        <v>0.2424242424242424</v>
      </c>
      <c r="E10">
        <v>23</v>
      </c>
      <c r="F10" s="1">
        <v>0.34848484848484851</v>
      </c>
      <c r="G10">
        <v>27</v>
      </c>
      <c r="H10" s="1">
        <v>0.40909090909090912</v>
      </c>
      <c r="I10">
        <v>9.0500000000000007</v>
      </c>
      <c r="J10">
        <v>0.63</v>
      </c>
      <c r="K10">
        <v>18</v>
      </c>
      <c r="L10">
        <v>1</v>
      </c>
      <c r="M10" t="s">
        <v>24</v>
      </c>
      <c r="N10" t="s">
        <v>63</v>
      </c>
      <c r="O10" t="s">
        <v>26</v>
      </c>
      <c r="P10" t="s">
        <v>64</v>
      </c>
      <c r="Q10" t="s">
        <v>28</v>
      </c>
      <c r="R10" t="s">
        <v>65</v>
      </c>
      <c r="S10" t="s">
        <v>66</v>
      </c>
      <c r="T10">
        <v>1</v>
      </c>
      <c r="U10">
        <v>0</v>
      </c>
      <c r="V10">
        <v>0</v>
      </c>
      <c r="W10">
        <v>0</v>
      </c>
    </row>
    <row r="11" spans="1:23" x14ac:dyDescent="0.25">
      <c r="A11" t="s">
        <v>67</v>
      </c>
      <c r="B11">
        <v>61</v>
      </c>
      <c r="C11">
        <v>19</v>
      </c>
      <c r="D11" s="1">
        <v>0.31147540983606559</v>
      </c>
      <c r="E11">
        <v>15</v>
      </c>
      <c r="F11" s="1">
        <v>0.24590163934426229</v>
      </c>
      <c r="G11">
        <v>27</v>
      </c>
      <c r="H11" s="1">
        <v>0.44262295081967212</v>
      </c>
      <c r="I11">
        <v>10.75</v>
      </c>
      <c r="J11">
        <v>0</v>
      </c>
      <c r="K11">
        <v>37</v>
      </c>
      <c r="L11">
        <v>5</v>
      </c>
      <c r="M11" t="s">
        <v>68</v>
      </c>
      <c r="N11" t="s">
        <v>69</v>
      </c>
      <c r="O11" t="s">
        <v>33</v>
      </c>
      <c r="P11" t="s">
        <v>70</v>
      </c>
      <c r="Q11" t="s">
        <v>28</v>
      </c>
      <c r="R11" t="s">
        <v>71</v>
      </c>
      <c r="S11" t="s">
        <v>72</v>
      </c>
      <c r="T11">
        <v>1</v>
      </c>
      <c r="U11">
        <v>1</v>
      </c>
      <c r="V11">
        <v>1</v>
      </c>
      <c r="W11">
        <v>0</v>
      </c>
    </row>
    <row r="12" spans="1:23" x14ac:dyDescent="0.25">
      <c r="A12" t="s">
        <v>73</v>
      </c>
      <c r="B12">
        <v>0</v>
      </c>
      <c r="C12">
        <v>0</v>
      </c>
      <c r="D12" s="1">
        <v>0</v>
      </c>
      <c r="E12">
        <v>0</v>
      </c>
      <c r="F12" s="1">
        <v>0</v>
      </c>
      <c r="G12">
        <v>0</v>
      </c>
      <c r="H12" s="1">
        <v>0</v>
      </c>
      <c r="I12">
        <v>0</v>
      </c>
      <c r="J12">
        <v>0</v>
      </c>
      <c r="K12">
        <v>0</v>
      </c>
      <c r="L12">
        <v>0</v>
      </c>
      <c r="M12" t="s">
        <v>24</v>
      </c>
      <c r="N12" t="s">
        <v>63</v>
      </c>
      <c r="O12" t="s">
        <v>26</v>
      </c>
      <c r="P12" t="s">
        <v>74</v>
      </c>
      <c r="Q12" t="s">
        <v>28</v>
      </c>
      <c r="R12" t="s">
        <v>75</v>
      </c>
      <c r="S12" t="s">
        <v>76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t="s">
        <v>77</v>
      </c>
      <c r="B13">
        <v>0</v>
      </c>
      <c r="C13">
        <v>0</v>
      </c>
      <c r="D13" s="1">
        <v>0</v>
      </c>
      <c r="E13">
        <v>0</v>
      </c>
      <c r="F13" s="1">
        <v>0</v>
      </c>
      <c r="G13">
        <v>0</v>
      </c>
      <c r="H13" s="1">
        <v>0</v>
      </c>
      <c r="I13">
        <v>0</v>
      </c>
      <c r="J13">
        <v>0</v>
      </c>
      <c r="K13">
        <v>0</v>
      </c>
      <c r="L13">
        <v>0</v>
      </c>
      <c r="M13" t="s">
        <v>24</v>
      </c>
      <c r="N13" t="s">
        <v>63</v>
      </c>
      <c r="O13" t="s">
        <v>26</v>
      </c>
      <c r="P13" t="s">
        <v>74</v>
      </c>
      <c r="Q13" t="s">
        <v>28</v>
      </c>
      <c r="R13" t="s">
        <v>78</v>
      </c>
      <c r="S13" t="s">
        <v>79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t="s">
        <v>80</v>
      </c>
      <c r="B14">
        <v>67</v>
      </c>
      <c r="C14">
        <v>16</v>
      </c>
      <c r="D14" s="1">
        <v>0.2388059701492537</v>
      </c>
      <c r="E14">
        <v>20</v>
      </c>
      <c r="F14" s="1">
        <v>0.29850746268656708</v>
      </c>
      <c r="G14">
        <v>31</v>
      </c>
      <c r="H14" s="1">
        <v>0.46268656716417911</v>
      </c>
      <c r="I14">
        <v>16.88</v>
      </c>
      <c r="J14">
        <v>3.05</v>
      </c>
      <c r="K14">
        <v>55</v>
      </c>
      <c r="L14">
        <v>9</v>
      </c>
      <c r="M14" t="s">
        <v>24</v>
      </c>
      <c r="N14" t="s">
        <v>81</v>
      </c>
      <c r="O14" t="s">
        <v>82</v>
      </c>
      <c r="P14" t="s">
        <v>83</v>
      </c>
      <c r="Q14" t="s">
        <v>28</v>
      </c>
      <c r="R14" t="s">
        <v>84</v>
      </c>
      <c r="S14" t="s">
        <v>85</v>
      </c>
      <c r="T14">
        <v>1</v>
      </c>
      <c r="U14">
        <v>0</v>
      </c>
      <c r="V14">
        <v>0</v>
      </c>
      <c r="W14">
        <v>0</v>
      </c>
    </row>
    <row r="15" spans="1:23" x14ac:dyDescent="0.25">
      <c r="A15" t="s">
        <v>86</v>
      </c>
      <c r="B15">
        <v>85</v>
      </c>
      <c r="C15">
        <v>32</v>
      </c>
      <c r="D15" s="1">
        <v>0.37647058823529411</v>
      </c>
      <c r="E15">
        <v>33</v>
      </c>
      <c r="F15" s="1">
        <v>0.38823529411764712</v>
      </c>
      <c r="G15">
        <v>20</v>
      </c>
      <c r="H15" s="1">
        <v>0.23529411764705879</v>
      </c>
      <c r="I15">
        <v>89.13</v>
      </c>
      <c r="J15">
        <v>0</v>
      </c>
      <c r="K15">
        <v>135</v>
      </c>
      <c r="L15">
        <v>9</v>
      </c>
      <c r="M15" t="s">
        <v>24</v>
      </c>
      <c r="N15" t="s">
        <v>87</v>
      </c>
      <c r="O15" t="s">
        <v>33</v>
      </c>
      <c r="P15" t="s">
        <v>88</v>
      </c>
      <c r="Q15" t="s">
        <v>28</v>
      </c>
      <c r="R15" t="s">
        <v>89</v>
      </c>
      <c r="S15" t="s">
        <v>90</v>
      </c>
      <c r="T15">
        <v>1</v>
      </c>
      <c r="U15">
        <v>1</v>
      </c>
      <c r="V15">
        <v>0</v>
      </c>
      <c r="W15">
        <v>1</v>
      </c>
    </row>
    <row r="16" spans="1:23" x14ac:dyDescent="0.25">
      <c r="A16" t="s">
        <v>91</v>
      </c>
      <c r="B16">
        <v>21</v>
      </c>
      <c r="C16">
        <v>2</v>
      </c>
      <c r="D16" s="1">
        <v>9.5238095238095233E-2</v>
      </c>
      <c r="E16">
        <v>12</v>
      </c>
      <c r="F16" s="1">
        <v>0.5714285714285714</v>
      </c>
      <c r="G16">
        <v>7</v>
      </c>
      <c r="H16" s="1">
        <v>0.33333333333333331</v>
      </c>
      <c r="I16">
        <v>3.67</v>
      </c>
      <c r="J16">
        <v>0</v>
      </c>
      <c r="K16">
        <v>10</v>
      </c>
      <c r="L16">
        <v>1</v>
      </c>
      <c r="M16" t="s">
        <v>24</v>
      </c>
      <c r="N16" t="s">
        <v>81</v>
      </c>
      <c r="O16" t="s">
        <v>82</v>
      </c>
      <c r="P16" t="s">
        <v>92</v>
      </c>
      <c r="Q16" t="s">
        <v>28</v>
      </c>
      <c r="R16" t="s">
        <v>93</v>
      </c>
      <c r="S16" t="s">
        <v>94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t="s">
        <v>95</v>
      </c>
      <c r="B17">
        <v>65</v>
      </c>
      <c r="C17">
        <v>17</v>
      </c>
      <c r="D17" s="1">
        <v>0.26153846153846161</v>
      </c>
      <c r="E17">
        <v>15</v>
      </c>
      <c r="F17" s="1">
        <v>0.23076923076923081</v>
      </c>
      <c r="G17">
        <v>33</v>
      </c>
      <c r="H17" s="1">
        <v>0.50769230769230766</v>
      </c>
      <c r="I17">
        <v>14.42</v>
      </c>
      <c r="J17">
        <v>0</v>
      </c>
      <c r="K17">
        <v>28</v>
      </c>
      <c r="L17">
        <v>5</v>
      </c>
      <c r="M17" t="s">
        <v>24</v>
      </c>
      <c r="N17" t="s">
        <v>87</v>
      </c>
      <c r="O17" t="s">
        <v>33</v>
      </c>
      <c r="P17" t="s">
        <v>96</v>
      </c>
      <c r="Q17" t="s">
        <v>28</v>
      </c>
      <c r="R17" t="s">
        <v>97</v>
      </c>
      <c r="S17" t="s">
        <v>98</v>
      </c>
      <c r="T17">
        <v>1</v>
      </c>
      <c r="U17">
        <v>1</v>
      </c>
      <c r="V17">
        <v>1</v>
      </c>
      <c r="W17">
        <v>0</v>
      </c>
    </row>
    <row r="18" spans="1:23" x14ac:dyDescent="0.25">
      <c r="A18" t="s">
        <v>99</v>
      </c>
      <c r="B18">
        <v>88</v>
      </c>
      <c r="C18">
        <v>42</v>
      </c>
      <c r="D18" s="1">
        <v>0.47727272727272729</v>
      </c>
      <c r="E18">
        <v>29</v>
      </c>
      <c r="F18" s="1">
        <v>0.32954545454545447</v>
      </c>
      <c r="G18">
        <v>17</v>
      </c>
      <c r="H18" s="1">
        <v>0.1931818181818182</v>
      </c>
      <c r="I18">
        <v>238.52</v>
      </c>
      <c r="J18">
        <v>0</v>
      </c>
      <c r="K18">
        <v>290</v>
      </c>
      <c r="L18">
        <v>69</v>
      </c>
      <c r="M18" t="s">
        <v>68</v>
      </c>
      <c r="N18" t="s">
        <v>38</v>
      </c>
      <c r="O18" t="s">
        <v>33</v>
      </c>
      <c r="P18" t="s">
        <v>100</v>
      </c>
      <c r="Q18" t="s">
        <v>28</v>
      </c>
      <c r="R18" t="s">
        <v>101</v>
      </c>
      <c r="S18" t="s">
        <v>102</v>
      </c>
      <c r="T18">
        <v>1</v>
      </c>
      <c r="U18">
        <v>1</v>
      </c>
      <c r="V18">
        <v>0</v>
      </c>
      <c r="W18">
        <v>1</v>
      </c>
    </row>
    <row r="19" spans="1:23" x14ac:dyDescent="0.25">
      <c r="A19" t="s">
        <v>103</v>
      </c>
      <c r="B19">
        <v>76</v>
      </c>
      <c r="C19">
        <v>44</v>
      </c>
      <c r="D19" s="1">
        <v>0.57894736842105265</v>
      </c>
      <c r="E19">
        <v>7</v>
      </c>
      <c r="F19" s="1">
        <v>9.2105263157894732E-2</v>
      </c>
      <c r="G19">
        <v>25</v>
      </c>
      <c r="H19" s="1">
        <v>0.32894736842105271</v>
      </c>
      <c r="I19">
        <v>43.79</v>
      </c>
      <c r="J19">
        <v>4</v>
      </c>
      <c r="K19">
        <v>159</v>
      </c>
      <c r="L19">
        <v>18</v>
      </c>
      <c r="M19" t="s">
        <v>68</v>
      </c>
      <c r="N19" t="s">
        <v>46</v>
      </c>
      <c r="O19" t="s">
        <v>26</v>
      </c>
      <c r="P19" t="s">
        <v>104</v>
      </c>
      <c r="Q19" t="s">
        <v>28</v>
      </c>
      <c r="R19" t="s">
        <v>105</v>
      </c>
      <c r="S19" t="s">
        <v>106</v>
      </c>
      <c r="T19">
        <v>1</v>
      </c>
      <c r="U19">
        <v>1</v>
      </c>
      <c r="V19">
        <v>1</v>
      </c>
      <c r="W19">
        <v>1</v>
      </c>
    </row>
    <row r="20" spans="1:23" x14ac:dyDescent="0.25">
      <c r="A20" t="s">
        <v>107</v>
      </c>
      <c r="B20">
        <v>76</v>
      </c>
      <c r="C20">
        <v>39</v>
      </c>
      <c r="D20" s="1">
        <v>0.51315789473684215</v>
      </c>
      <c r="E20">
        <v>8</v>
      </c>
      <c r="F20" s="1">
        <v>0.10526315789473679</v>
      </c>
      <c r="G20">
        <v>29</v>
      </c>
      <c r="H20" s="1">
        <v>0.38157894736842107</v>
      </c>
      <c r="I20">
        <v>31.48</v>
      </c>
      <c r="J20">
        <v>3.58</v>
      </c>
      <c r="K20">
        <v>159</v>
      </c>
      <c r="L20">
        <v>5</v>
      </c>
      <c r="M20" t="s">
        <v>68</v>
      </c>
      <c r="N20" t="s">
        <v>46</v>
      </c>
      <c r="O20" t="s">
        <v>26</v>
      </c>
      <c r="P20" t="s">
        <v>108</v>
      </c>
      <c r="Q20" t="s">
        <v>28</v>
      </c>
      <c r="R20" t="s">
        <v>109</v>
      </c>
      <c r="S20" t="s">
        <v>110</v>
      </c>
      <c r="T20">
        <v>1</v>
      </c>
      <c r="U20">
        <v>1</v>
      </c>
      <c r="V20">
        <v>1</v>
      </c>
      <c r="W20">
        <v>1</v>
      </c>
    </row>
    <row r="21" spans="1:23" x14ac:dyDescent="0.25">
      <c r="A21" t="s">
        <v>111</v>
      </c>
      <c r="B21">
        <v>29</v>
      </c>
      <c r="C21">
        <v>9</v>
      </c>
      <c r="D21" s="1">
        <v>0.31034482758620691</v>
      </c>
      <c r="E21">
        <v>11</v>
      </c>
      <c r="F21" s="1">
        <v>0.37931034482758619</v>
      </c>
      <c r="G21">
        <v>9</v>
      </c>
      <c r="H21" s="1">
        <v>0.31034482758620691</v>
      </c>
      <c r="I21">
        <v>10.4</v>
      </c>
      <c r="J21">
        <v>0</v>
      </c>
      <c r="K21">
        <v>21</v>
      </c>
      <c r="L21">
        <v>6</v>
      </c>
      <c r="M21" t="s">
        <v>24</v>
      </c>
      <c r="N21" t="s">
        <v>46</v>
      </c>
      <c r="O21" t="s">
        <v>26</v>
      </c>
      <c r="P21" t="s">
        <v>112</v>
      </c>
      <c r="Q21" t="s">
        <v>28</v>
      </c>
      <c r="R21" t="s">
        <v>113</v>
      </c>
      <c r="S21" t="s">
        <v>114</v>
      </c>
      <c r="T21">
        <v>0</v>
      </c>
      <c r="U21">
        <v>1</v>
      </c>
      <c r="V21">
        <v>0</v>
      </c>
      <c r="W21">
        <v>0</v>
      </c>
    </row>
  </sheetData>
  <conditionalFormatting sqref="B2:B21">
    <cfRule type="expression" dxfId="7" priority="5">
      <formula>B2&gt;=55</formula>
    </cfRule>
    <cfRule type="expression" dxfId="6" priority="6" stopIfTrue="1">
      <formula>B2&lt;55</formula>
    </cfRule>
  </conditionalFormatting>
  <conditionalFormatting sqref="D2:D21">
    <cfRule type="expression" dxfId="5" priority="1">
      <formula>D2&lt;0.25</formula>
    </cfRule>
    <cfRule type="expression" dxfId="4" priority="2" stopIfTrue="1">
      <formula>D2&gt;=0.25</formula>
    </cfRule>
  </conditionalFormatting>
  <conditionalFormatting sqref="F2:F21">
    <cfRule type="expression" dxfId="3" priority="3">
      <formula>F2&lt;0.25</formula>
    </cfRule>
    <cfRule type="expression" dxfId="2" priority="4" stopIfTrue="1">
      <formula>F2&gt;=0.25</formula>
    </cfRule>
  </conditionalFormatting>
  <conditionalFormatting sqref="I2:I21">
    <cfRule type="expression" dxfId="1" priority="7">
      <formula>I2&gt;=20</formula>
    </cfRule>
    <cfRule type="expression" dxfId="0" priority="8" stopIfTrue="1">
      <formula>I2&lt;20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54"/>
  <sheetViews>
    <sheetView workbookViewId="0"/>
  </sheetViews>
  <sheetFormatPr defaultRowHeight="15" x14ac:dyDescent="0.25"/>
  <sheetData>
    <row r="1" spans="1:15" x14ac:dyDescent="0.25">
      <c r="A1" t="s">
        <v>0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25">
      <c r="A2" t="s">
        <v>23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tr">
        <f>HYPERLINK("https://ebird.org/atlasnc/checklist/S186491212", "S186491212")</f>
        <v>S186491212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</row>
    <row r="3" spans="1:15" x14ac:dyDescent="0.25">
      <c r="A3" t="s">
        <v>23</v>
      </c>
      <c r="B3" t="s">
        <v>128</v>
      </c>
      <c r="C3" t="s">
        <v>129</v>
      </c>
      <c r="D3" t="s">
        <v>130</v>
      </c>
      <c r="E3" t="s">
        <v>131</v>
      </c>
      <c r="F3" t="s">
        <v>126</v>
      </c>
      <c r="G3" t="s">
        <v>127</v>
      </c>
      <c r="H3" t="str">
        <f>HYPERLINK("https://ebird.org/atlasnc/checklist/S186491212", "S186491212")</f>
        <v>S186491212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</row>
    <row r="4" spans="1:15" x14ac:dyDescent="0.25">
      <c r="A4" t="s">
        <v>23</v>
      </c>
      <c r="B4" t="s">
        <v>132</v>
      </c>
      <c r="C4" t="s">
        <v>133</v>
      </c>
      <c r="D4" t="s">
        <v>134</v>
      </c>
      <c r="E4" t="s">
        <v>135</v>
      </c>
      <c r="F4" t="s">
        <v>136</v>
      </c>
      <c r="G4" t="s">
        <v>127</v>
      </c>
      <c r="H4" t="str">
        <f>HYPERLINK("https://ebird.org/atlasnc/checklist/S186491318", "S186491318")</f>
        <v>S186491318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</row>
    <row r="5" spans="1:15" x14ac:dyDescent="0.25">
      <c r="A5" t="s">
        <v>23</v>
      </c>
      <c r="B5" t="s">
        <v>137</v>
      </c>
      <c r="C5" t="s">
        <v>129</v>
      </c>
      <c r="D5" t="s">
        <v>130</v>
      </c>
      <c r="E5" t="s">
        <v>131</v>
      </c>
      <c r="F5" t="s">
        <v>138</v>
      </c>
      <c r="G5" t="s">
        <v>127</v>
      </c>
      <c r="H5" t="str">
        <f>HYPERLINK("https://ebird.org/atlasnc/checklist/S186491427", "S186491427")</f>
        <v>S186491427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</row>
    <row r="6" spans="1:15" x14ac:dyDescent="0.25">
      <c r="A6" t="s">
        <v>23</v>
      </c>
      <c r="B6" t="s">
        <v>139</v>
      </c>
      <c r="C6" t="s">
        <v>123</v>
      </c>
      <c r="D6" t="s">
        <v>140</v>
      </c>
      <c r="E6" t="s">
        <v>125</v>
      </c>
      <c r="F6" t="s">
        <v>141</v>
      </c>
      <c r="G6" t="s">
        <v>127</v>
      </c>
      <c r="H6" t="str">
        <f>HYPERLINK("https://ebird.org/atlasnc/checklist/S186491735", "S186491735")</f>
        <v>S186491735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  <c r="N6" t="s">
        <v>29</v>
      </c>
      <c r="O6" t="s">
        <v>30</v>
      </c>
    </row>
    <row r="7" spans="1:15" x14ac:dyDescent="0.25">
      <c r="A7" t="s">
        <v>23</v>
      </c>
      <c r="B7" t="s">
        <v>142</v>
      </c>
      <c r="C7" t="s">
        <v>143</v>
      </c>
      <c r="D7" t="s">
        <v>144</v>
      </c>
      <c r="E7" t="s">
        <v>145</v>
      </c>
      <c r="F7" t="s">
        <v>146</v>
      </c>
      <c r="G7" t="s">
        <v>127</v>
      </c>
      <c r="H7" t="str">
        <f>HYPERLINK("https://ebird.org/atlasnc/checklist/S186491890", "S186491890")</f>
        <v>S186491890</v>
      </c>
      <c r="I7" t="s">
        <v>24</v>
      </c>
      <c r="J7" t="s">
        <v>25</v>
      </c>
      <c r="K7" t="s">
        <v>26</v>
      </c>
      <c r="L7" t="s">
        <v>27</v>
      </c>
      <c r="M7" t="s">
        <v>28</v>
      </c>
      <c r="N7" t="s">
        <v>29</v>
      </c>
      <c r="O7" t="s">
        <v>30</v>
      </c>
    </row>
    <row r="8" spans="1:15" x14ac:dyDescent="0.25">
      <c r="A8" t="s">
        <v>23</v>
      </c>
      <c r="B8" t="s">
        <v>147</v>
      </c>
      <c r="C8" t="s">
        <v>129</v>
      </c>
      <c r="D8" t="s">
        <v>130</v>
      </c>
      <c r="E8" t="s">
        <v>131</v>
      </c>
      <c r="F8" t="s">
        <v>146</v>
      </c>
      <c r="G8" t="s">
        <v>127</v>
      </c>
      <c r="H8" t="str">
        <f>HYPERLINK("https://ebird.org/atlasnc/checklist/S186491890", "S186491890")</f>
        <v>S186491890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  <c r="N8" t="s">
        <v>29</v>
      </c>
      <c r="O8" t="s">
        <v>30</v>
      </c>
    </row>
    <row r="9" spans="1:15" x14ac:dyDescent="0.25">
      <c r="A9" t="s">
        <v>23</v>
      </c>
      <c r="B9" t="s">
        <v>148</v>
      </c>
      <c r="C9" t="s">
        <v>123</v>
      </c>
      <c r="D9" t="s">
        <v>140</v>
      </c>
      <c r="E9" t="s">
        <v>125</v>
      </c>
      <c r="F9" t="s">
        <v>146</v>
      </c>
      <c r="G9" t="s">
        <v>127</v>
      </c>
      <c r="H9" t="str">
        <f>HYPERLINK("https://ebird.org/atlasnc/checklist/S186491890", "S186491890")</f>
        <v>S186491890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  <c r="N9" t="s">
        <v>29</v>
      </c>
      <c r="O9" t="s">
        <v>30</v>
      </c>
    </row>
    <row r="10" spans="1:15" x14ac:dyDescent="0.25">
      <c r="A10" t="s">
        <v>23</v>
      </c>
      <c r="B10" t="s">
        <v>149</v>
      </c>
      <c r="C10" t="s">
        <v>129</v>
      </c>
      <c r="D10" t="s">
        <v>130</v>
      </c>
      <c r="E10" t="s">
        <v>131</v>
      </c>
      <c r="F10" t="s">
        <v>150</v>
      </c>
      <c r="G10" t="s">
        <v>127</v>
      </c>
      <c r="H10" t="str">
        <f>HYPERLINK("https://ebird.org/atlasnc/checklist/S186492110", "S186492110")</f>
        <v>S186492110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  <c r="N10" t="s">
        <v>29</v>
      </c>
      <c r="O10" t="s">
        <v>30</v>
      </c>
    </row>
    <row r="11" spans="1:15" x14ac:dyDescent="0.25">
      <c r="A11" t="s">
        <v>23</v>
      </c>
      <c r="B11" t="s">
        <v>151</v>
      </c>
      <c r="C11" t="s">
        <v>143</v>
      </c>
      <c r="D11" t="s">
        <v>144</v>
      </c>
      <c r="E11" t="s">
        <v>145</v>
      </c>
      <c r="F11" t="s">
        <v>152</v>
      </c>
      <c r="G11" t="s">
        <v>127</v>
      </c>
      <c r="H11" t="str">
        <f>HYPERLINK("https://ebird.org/atlasnc/checklist/S186492251", "S186492251")</f>
        <v>S186492251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  <c r="O11" t="s">
        <v>30</v>
      </c>
    </row>
    <row r="12" spans="1:15" x14ac:dyDescent="0.25">
      <c r="A12" t="s">
        <v>23</v>
      </c>
      <c r="B12" t="s">
        <v>153</v>
      </c>
      <c r="C12" t="s">
        <v>143</v>
      </c>
      <c r="D12" t="s">
        <v>144</v>
      </c>
      <c r="E12" t="s">
        <v>145</v>
      </c>
      <c r="F12" t="s">
        <v>152</v>
      </c>
      <c r="G12" t="s">
        <v>127</v>
      </c>
      <c r="H12" t="str">
        <f>HYPERLINK("https://ebird.org/atlasnc/checklist/S186492251", "S186492251")</f>
        <v>S186492251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  <c r="N12" t="s">
        <v>29</v>
      </c>
      <c r="O12" t="s">
        <v>30</v>
      </c>
    </row>
    <row r="13" spans="1:15" x14ac:dyDescent="0.25">
      <c r="A13" t="s">
        <v>23</v>
      </c>
      <c r="B13" t="s">
        <v>154</v>
      </c>
      <c r="C13" t="s">
        <v>129</v>
      </c>
      <c r="D13" t="s">
        <v>130</v>
      </c>
      <c r="E13" t="s">
        <v>131</v>
      </c>
      <c r="F13" t="s">
        <v>152</v>
      </c>
      <c r="G13" t="s">
        <v>127</v>
      </c>
      <c r="H13" t="str">
        <f>HYPERLINK("https://ebird.org/atlasnc/checklist/S186492251", "S186492251")</f>
        <v>S186492251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</row>
    <row r="14" spans="1:15" x14ac:dyDescent="0.25">
      <c r="A14" t="s">
        <v>23</v>
      </c>
      <c r="B14" t="s">
        <v>155</v>
      </c>
      <c r="C14" t="s">
        <v>129</v>
      </c>
      <c r="D14" t="s">
        <v>130</v>
      </c>
      <c r="E14" t="s">
        <v>131</v>
      </c>
      <c r="F14" t="s">
        <v>152</v>
      </c>
      <c r="G14" t="s">
        <v>127</v>
      </c>
      <c r="H14" t="str">
        <f>HYPERLINK("https://ebird.org/atlasnc/checklist/S186492251", "S186492251")</f>
        <v>S186492251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  <c r="N14" t="s">
        <v>29</v>
      </c>
      <c r="O14" t="s">
        <v>30</v>
      </c>
    </row>
    <row r="15" spans="1:15" x14ac:dyDescent="0.25">
      <c r="A15" t="s">
        <v>23</v>
      </c>
      <c r="B15" t="s">
        <v>156</v>
      </c>
      <c r="C15" t="s">
        <v>133</v>
      </c>
      <c r="D15" t="s">
        <v>157</v>
      </c>
      <c r="E15" t="s">
        <v>135</v>
      </c>
      <c r="F15" t="s">
        <v>152</v>
      </c>
      <c r="G15" t="s">
        <v>127</v>
      </c>
      <c r="H15" t="str">
        <f>HYPERLINK("https://ebird.org/atlasnc/checklist/S186492251", "S186492251")</f>
        <v>S186492251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  <c r="N15" t="s">
        <v>29</v>
      </c>
      <c r="O15" t="s">
        <v>30</v>
      </c>
    </row>
    <row r="16" spans="1:15" x14ac:dyDescent="0.25">
      <c r="A16" t="s">
        <v>23</v>
      </c>
      <c r="B16" t="s">
        <v>158</v>
      </c>
      <c r="C16" t="s">
        <v>129</v>
      </c>
      <c r="D16" t="s">
        <v>130</v>
      </c>
      <c r="E16" t="s">
        <v>131</v>
      </c>
      <c r="F16" t="s">
        <v>159</v>
      </c>
      <c r="G16" t="s">
        <v>127</v>
      </c>
      <c r="H16" t="str">
        <f>HYPERLINK("https://ebird.org/atlasnc/checklist/S186492696", "S186492696")</f>
        <v>S186492696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  <c r="N16" t="s">
        <v>29</v>
      </c>
      <c r="O16" t="s">
        <v>30</v>
      </c>
    </row>
    <row r="17" spans="1:15" x14ac:dyDescent="0.25">
      <c r="A17" t="s">
        <v>23</v>
      </c>
      <c r="B17" t="s">
        <v>160</v>
      </c>
      <c r="C17" t="s">
        <v>129</v>
      </c>
      <c r="D17" t="s">
        <v>130</v>
      </c>
      <c r="E17" t="s">
        <v>131</v>
      </c>
      <c r="F17" t="s">
        <v>159</v>
      </c>
      <c r="G17" t="s">
        <v>127</v>
      </c>
      <c r="H17" t="str">
        <f>HYPERLINK("https://ebird.org/atlasnc/checklist/S186492696", "S186492696")</f>
        <v>S186492696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  <c r="N17" t="s">
        <v>29</v>
      </c>
      <c r="O17" t="s">
        <v>30</v>
      </c>
    </row>
    <row r="18" spans="1:15" x14ac:dyDescent="0.25">
      <c r="A18" t="s">
        <v>23</v>
      </c>
      <c r="B18" t="s">
        <v>161</v>
      </c>
      <c r="C18" t="s">
        <v>133</v>
      </c>
      <c r="D18" t="s">
        <v>134</v>
      </c>
      <c r="E18" t="s">
        <v>135</v>
      </c>
      <c r="F18" t="s">
        <v>159</v>
      </c>
      <c r="G18" t="s">
        <v>127</v>
      </c>
      <c r="H18" t="str">
        <f>HYPERLINK("https://ebird.org/atlasnc/checklist/S186492696", "S186492696")</f>
        <v>S186492696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  <c r="N18" t="s">
        <v>29</v>
      </c>
      <c r="O18" t="s">
        <v>30</v>
      </c>
    </row>
    <row r="19" spans="1:15" x14ac:dyDescent="0.25">
      <c r="A19" t="s">
        <v>23</v>
      </c>
      <c r="B19" t="s">
        <v>162</v>
      </c>
      <c r="C19" t="s">
        <v>123</v>
      </c>
      <c r="D19" t="s">
        <v>140</v>
      </c>
      <c r="E19" t="s">
        <v>125</v>
      </c>
      <c r="F19" t="s">
        <v>163</v>
      </c>
      <c r="G19" t="s">
        <v>164</v>
      </c>
      <c r="H19" t="str">
        <f>HYPERLINK("https://ebird.org/atlasnc/checklist/S185251223", "S185251223")</f>
        <v>S185251223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  <c r="N19" t="s">
        <v>29</v>
      </c>
      <c r="O19" t="s">
        <v>30</v>
      </c>
    </row>
    <row r="20" spans="1:15" x14ac:dyDescent="0.25">
      <c r="A20" t="s">
        <v>23</v>
      </c>
      <c r="B20" t="s">
        <v>165</v>
      </c>
      <c r="C20" t="s">
        <v>123</v>
      </c>
      <c r="D20" t="s">
        <v>140</v>
      </c>
      <c r="E20" t="s">
        <v>125</v>
      </c>
      <c r="F20" t="s">
        <v>163</v>
      </c>
      <c r="G20" t="s">
        <v>164</v>
      </c>
      <c r="H20" t="str">
        <f>HYPERLINK("https://ebird.org/atlasnc/checklist/S185251223", "S185251223")</f>
        <v>S185251223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  <c r="N20" t="s">
        <v>29</v>
      </c>
      <c r="O20" t="s">
        <v>30</v>
      </c>
    </row>
    <row r="21" spans="1:15" x14ac:dyDescent="0.25">
      <c r="A21" t="s">
        <v>23</v>
      </c>
      <c r="B21" t="s">
        <v>166</v>
      </c>
      <c r="C21" t="s">
        <v>123</v>
      </c>
      <c r="D21" t="s">
        <v>140</v>
      </c>
      <c r="E21" t="s">
        <v>125</v>
      </c>
      <c r="F21" t="s">
        <v>163</v>
      </c>
      <c r="G21" t="s">
        <v>164</v>
      </c>
      <c r="H21" t="str">
        <f>HYPERLINK("https://ebird.org/atlasnc/checklist/S185251223", "S185251223")</f>
        <v>S185251223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  <c r="N21" t="s">
        <v>29</v>
      </c>
      <c r="O21" t="s">
        <v>30</v>
      </c>
    </row>
    <row r="22" spans="1:15" x14ac:dyDescent="0.25">
      <c r="A22" t="s">
        <v>23</v>
      </c>
      <c r="B22" t="s">
        <v>167</v>
      </c>
      <c r="C22" t="s">
        <v>133</v>
      </c>
      <c r="D22" t="s">
        <v>168</v>
      </c>
      <c r="E22" t="s">
        <v>135</v>
      </c>
      <c r="F22" t="s">
        <v>169</v>
      </c>
      <c r="G22" t="s">
        <v>164</v>
      </c>
      <c r="H22" t="str">
        <f>HYPERLINK("https://ebird.org/atlasnc/checklist/S185250842", "S185250842")</f>
        <v>S185250842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  <c r="N22" t="s">
        <v>29</v>
      </c>
      <c r="O22" t="s">
        <v>30</v>
      </c>
    </row>
    <row r="23" spans="1:15" x14ac:dyDescent="0.25">
      <c r="A23" t="s">
        <v>23</v>
      </c>
      <c r="B23" t="s">
        <v>170</v>
      </c>
      <c r="C23" t="s">
        <v>129</v>
      </c>
      <c r="D23" t="s">
        <v>130</v>
      </c>
      <c r="E23" t="s">
        <v>131</v>
      </c>
      <c r="F23" t="s">
        <v>171</v>
      </c>
      <c r="G23" t="s">
        <v>164</v>
      </c>
      <c r="H23" t="str">
        <f>HYPERLINK("https://ebird.org/atlasnc/checklist/S185250529", "S185250529")</f>
        <v>S185250529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  <c r="N23" t="s">
        <v>29</v>
      </c>
      <c r="O23" t="s">
        <v>30</v>
      </c>
    </row>
    <row r="24" spans="1:15" x14ac:dyDescent="0.25">
      <c r="A24" t="s">
        <v>23</v>
      </c>
      <c r="B24" t="s">
        <v>172</v>
      </c>
      <c r="C24" t="s">
        <v>133</v>
      </c>
      <c r="D24" t="s">
        <v>173</v>
      </c>
      <c r="E24" t="s">
        <v>135</v>
      </c>
      <c r="F24" t="s">
        <v>174</v>
      </c>
      <c r="G24" t="s">
        <v>164</v>
      </c>
      <c r="H24" t="str">
        <f>HYPERLINK("https://ebird.org/atlasnc/checklist/S185250072", "S185250072")</f>
        <v>S185250072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  <c r="N24" t="s">
        <v>29</v>
      </c>
      <c r="O24" t="s">
        <v>30</v>
      </c>
    </row>
    <row r="25" spans="1:15" x14ac:dyDescent="0.25">
      <c r="A25" t="s">
        <v>23</v>
      </c>
      <c r="B25" t="s">
        <v>175</v>
      </c>
      <c r="C25" t="s">
        <v>123</v>
      </c>
      <c r="D25" t="s">
        <v>140</v>
      </c>
      <c r="E25" t="s">
        <v>125</v>
      </c>
      <c r="F25" t="s">
        <v>174</v>
      </c>
      <c r="G25" t="s">
        <v>164</v>
      </c>
      <c r="H25" t="str">
        <f>HYPERLINK("https://ebird.org/atlasnc/checklist/S185250072", "S185250072")</f>
        <v>S185250072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  <c r="N25" t="s">
        <v>29</v>
      </c>
      <c r="O25" t="s">
        <v>30</v>
      </c>
    </row>
    <row r="26" spans="1:15" x14ac:dyDescent="0.25">
      <c r="A26" t="s">
        <v>23</v>
      </c>
      <c r="B26" t="s">
        <v>176</v>
      </c>
      <c r="C26" t="s">
        <v>123</v>
      </c>
      <c r="D26" t="s">
        <v>140</v>
      </c>
      <c r="E26" t="s">
        <v>125</v>
      </c>
      <c r="F26" t="s">
        <v>177</v>
      </c>
      <c r="G26" t="s">
        <v>164</v>
      </c>
      <c r="H26" t="str">
        <f t="shared" ref="H26:H33" si="0">HYPERLINK("https://ebird.org/atlasnc/checklist/S185249352", "S185249352")</f>
        <v>S185249352</v>
      </c>
      <c r="I26" t="s">
        <v>24</v>
      </c>
      <c r="J26" t="s">
        <v>25</v>
      </c>
      <c r="K26" t="s">
        <v>26</v>
      </c>
      <c r="L26" t="s">
        <v>27</v>
      </c>
      <c r="M26" t="s">
        <v>28</v>
      </c>
      <c r="N26" t="s">
        <v>29</v>
      </c>
      <c r="O26" t="s">
        <v>30</v>
      </c>
    </row>
    <row r="27" spans="1:15" x14ac:dyDescent="0.25">
      <c r="A27" t="s">
        <v>23</v>
      </c>
      <c r="B27" t="s">
        <v>178</v>
      </c>
      <c r="C27" t="s">
        <v>129</v>
      </c>
      <c r="D27" t="s">
        <v>130</v>
      </c>
      <c r="E27" t="s">
        <v>131</v>
      </c>
      <c r="F27" t="s">
        <v>177</v>
      </c>
      <c r="G27" t="s">
        <v>164</v>
      </c>
      <c r="H27" t="str">
        <f t="shared" si="0"/>
        <v>S185249352</v>
      </c>
      <c r="I27" t="s">
        <v>24</v>
      </c>
      <c r="J27" t="s">
        <v>25</v>
      </c>
      <c r="K27" t="s">
        <v>26</v>
      </c>
      <c r="L27" t="s">
        <v>27</v>
      </c>
      <c r="M27" t="s">
        <v>28</v>
      </c>
      <c r="N27" t="s">
        <v>29</v>
      </c>
      <c r="O27" t="s">
        <v>30</v>
      </c>
    </row>
    <row r="28" spans="1:15" x14ac:dyDescent="0.25">
      <c r="A28" t="s">
        <v>23</v>
      </c>
      <c r="B28" t="s">
        <v>179</v>
      </c>
      <c r="C28" t="s">
        <v>133</v>
      </c>
      <c r="D28" t="s">
        <v>157</v>
      </c>
      <c r="E28" t="s">
        <v>135</v>
      </c>
      <c r="F28" t="s">
        <v>177</v>
      </c>
      <c r="G28" t="s">
        <v>164</v>
      </c>
      <c r="H28" t="str">
        <f t="shared" si="0"/>
        <v>S185249352</v>
      </c>
      <c r="I28" t="s">
        <v>24</v>
      </c>
      <c r="J28" t="s">
        <v>25</v>
      </c>
      <c r="K28" t="s">
        <v>26</v>
      </c>
      <c r="L28" t="s">
        <v>27</v>
      </c>
      <c r="M28" t="s">
        <v>28</v>
      </c>
      <c r="N28" t="s">
        <v>29</v>
      </c>
      <c r="O28" t="s">
        <v>30</v>
      </c>
    </row>
    <row r="29" spans="1:15" x14ac:dyDescent="0.25">
      <c r="A29" t="s">
        <v>23</v>
      </c>
      <c r="B29" t="s">
        <v>180</v>
      </c>
      <c r="C29" t="s">
        <v>133</v>
      </c>
      <c r="D29" t="s">
        <v>181</v>
      </c>
      <c r="E29" t="s">
        <v>135</v>
      </c>
      <c r="F29" t="s">
        <v>177</v>
      </c>
      <c r="G29" t="s">
        <v>164</v>
      </c>
      <c r="H29" t="str">
        <f t="shared" si="0"/>
        <v>S185249352</v>
      </c>
      <c r="I29" t="s">
        <v>24</v>
      </c>
      <c r="J29" t="s">
        <v>25</v>
      </c>
      <c r="K29" t="s">
        <v>26</v>
      </c>
      <c r="L29" t="s">
        <v>27</v>
      </c>
      <c r="M29" t="s">
        <v>28</v>
      </c>
      <c r="N29" t="s">
        <v>29</v>
      </c>
      <c r="O29" t="s">
        <v>30</v>
      </c>
    </row>
    <row r="30" spans="1:15" x14ac:dyDescent="0.25">
      <c r="A30" t="s">
        <v>23</v>
      </c>
      <c r="B30" t="s">
        <v>182</v>
      </c>
      <c r="C30" t="s">
        <v>133</v>
      </c>
      <c r="D30" t="s">
        <v>183</v>
      </c>
      <c r="E30" t="s">
        <v>135</v>
      </c>
      <c r="F30" t="s">
        <v>177</v>
      </c>
      <c r="G30" t="s">
        <v>164</v>
      </c>
      <c r="H30" t="str">
        <f t="shared" si="0"/>
        <v>S185249352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25">
      <c r="A31" t="s">
        <v>23</v>
      </c>
      <c r="B31" t="s">
        <v>184</v>
      </c>
      <c r="C31" t="s">
        <v>133</v>
      </c>
      <c r="D31" t="s">
        <v>157</v>
      </c>
      <c r="E31" t="s">
        <v>135</v>
      </c>
      <c r="F31" t="s">
        <v>177</v>
      </c>
      <c r="G31" t="s">
        <v>164</v>
      </c>
      <c r="H31" t="str">
        <f t="shared" si="0"/>
        <v>S185249352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  <c r="N31" t="s">
        <v>29</v>
      </c>
      <c r="O31" t="s">
        <v>30</v>
      </c>
    </row>
    <row r="32" spans="1:15" x14ac:dyDescent="0.25">
      <c r="A32" t="s">
        <v>23</v>
      </c>
      <c r="B32" t="s">
        <v>185</v>
      </c>
      <c r="C32" t="s">
        <v>123</v>
      </c>
      <c r="D32" t="s">
        <v>140</v>
      </c>
      <c r="E32" t="s">
        <v>125</v>
      </c>
      <c r="F32" t="s">
        <v>177</v>
      </c>
      <c r="G32" t="s">
        <v>164</v>
      </c>
      <c r="H32" t="str">
        <f t="shared" si="0"/>
        <v>S185249352</v>
      </c>
      <c r="I32" t="s">
        <v>24</v>
      </c>
      <c r="J32" t="s">
        <v>25</v>
      </c>
      <c r="K32" t="s">
        <v>26</v>
      </c>
      <c r="L32" t="s">
        <v>27</v>
      </c>
      <c r="M32" t="s">
        <v>28</v>
      </c>
      <c r="N32" t="s">
        <v>29</v>
      </c>
      <c r="O32" t="s">
        <v>30</v>
      </c>
    </row>
    <row r="33" spans="1:15" x14ac:dyDescent="0.25">
      <c r="A33" t="s">
        <v>23</v>
      </c>
      <c r="B33" t="s">
        <v>186</v>
      </c>
      <c r="C33" t="s">
        <v>123</v>
      </c>
      <c r="D33" t="s">
        <v>33</v>
      </c>
      <c r="E33" t="s">
        <v>125</v>
      </c>
      <c r="F33" t="s">
        <v>177</v>
      </c>
      <c r="G33" t="s">
        <v>164</v>
      </c>
      <c r="H33" t="str">
        <f t="shared" si="0"/>
        <v>S185249352</v>
      </c>
      <c r="I33" t="s">
        <v>24</v>
      </c>
      <c r="J33" t="s">
        <v>25</v>
      </c>
      <c r="K33" t="s">
        <v>26</v>
      </c>
      <c r="L33" t="s">
        <v>27</v>
      </c>
      <c r="M33" t="s">
        <v>28</v>
      </c>
      <c r="N33" t="s">
        <v>29</v>
      </c>
      <c r="O33" t="s">
        <v>30</v>
      </c>
    </row>
    <row r="34" spans="1:15" x14ac:dyDescent="0.25">
      <c r="A34" t="s">
        <v>23</v>
      </c>
      <c r="B34" t="s">
        <v>187</v>
      </c>
      <c r="C34" t="s">
        <v>123</v>
      </c>
      <c r="D34" t="s">
        <v>82</v>
      </c>
      <c r="E34" t="s">
        <v>125</v>
      </c>
      <c r="F34" t="s">
        <v>188</v>
      </c>
      <c r="G34" t="s">
        <v>189</v>
      </c>
      <c r="H34" t="str">
        <f>HYPERLINK("https://ebird.org/atlasnc/checklist/S184605020", "S184605020")</f>
        <v>S184605020</v>
      </c>
      <c r="I34" t="s">
        <v>24</v>
      </c>
      <c r="J34" t="s">
        <v>25</v>
      </c>
      <c r="K34" t="s">
        <v>26</v>
      </c>
      <c r="L34" t="s">
        <v>27</v>
      </c>
      <c r="M34" t="s">
        <v>28</v>
      </c>
      <c r="N34" t="s">
        <v>29</v>
      </c>
      <c r="O34" t="s">
        <v>30</v>
      </c>
    </row>
    <row r="35" spans="1:15" x14ac:dyDescent="0.25">
      <c r="A35" t="s">
        <v>23</v>
      </c>
      <c r="B35" t="s">
        <v>190</v>
      </c>
      <c r="C35" t="s">
        <v>133</v>
      </c>
      <c r="D35" t="s">
        <v>168</v>
      </c>
      <c r="E35" t="s">
        <v>135</v>
      </c>
      <c r="F35" t="s">
        <v>191</v>
      </c>
      <c r="G35" t="s">
        <v>189</v>
      </c>
      <c r="H35" t="str">
        <f>HYPERLINK("https://ebird.org/atlasnc/checklist/S184605843", "S184605843")</f>
        <v>S184605843</v>
      </c>
      <c r="I35" t="s">
        <v>24</v>
      </c>
      <c r="J35" t="s">
        <v>25</v>
      </c>
      <c r="K35" t="s">
        <v>26</v>
      </c>
      <c r="L35" t="s">
        <v>27</v>
      </c>
      <c r="M35" t="s">
        <v>28</v>
      </c>
      <c r="N35" t="s">
        <v>29</v>
      </c>
      <c r="O35" t="s">
        <v>30</v>
      </c>
    </row>
    <row r="36" spans="1:15" x14ac:dyDescent="0.25">
      <c r="A36" t="s">
        <v>23</v>
      </c>
      <c r="B36" t="s">
        <v>192</v>
      </c>
      <c r="C36" t="s">
        <v>123</v>
      </c>
      <c r="D36" t="s">
        <v>193</v>
      </c>
      <c r="E36" t="s">
        <v>125</v>
      </c>
      <c r="F36" t="s">
        <v>191</v>
      </c>
      <c r="G36" t="s">
        <v>189</v>
      </c>
      <c r="H36" t="str">
        <f>HYPERLINK("https://ebird.org/atlasnc/checklist/S184605843", "S184605843")</f>
        <v>S184605843</v>
      </c>
      <c r="I36" t="s">
        <v>24</v>
      </c>
      <c r="J36" t="s">
        <v>25</v>
      </c>
      <c r="K36" t="s">
        <v>26</v>
      </c>
      <c r="L36" t="s">
        <v>27</v>
      </c>
      <c r="M36" t="s">
        <v>28</v>
      </c>
      <c r="N36" t="s">
        <v>29</v>
      </c>
      <c r="O36" t="s">
        <v>30</v>
      </c>
    </row>
    <row r="37" spans="1:15" x14ac:dyDescent="0.25">
      <c r="A37" t="s">
        <v>23</v>
      </c>
      <c r="B37" t="s">
        <v>194</v>
      </c>
      <c r="C37" t="s">
        <v>123</v>
      </c>
      <c r="D37" t="s">
        <v>124</v>
      </c>
      <c r="E37" t="s">
        <v>125</v>
      </c>
      <c r="F37" t="s">
        <v>191</v>
      </c>
      <c r="G37" t="s">
        <v>189</v>
      </c>
      <c r="H37" t="str">
        <f>HYPERLINK("https://ebird.org/atlasnc/checklist/S184605843", "S184605843")</f>
        <v>S184605843</v>
      </c>
      <c r="I37" t="s">
        <v>24</v>
      </c>
      <c r="J37" t="s">
        <v>25</v>
      </c>
      <c r="K37" t="s">
        <v>26</v>
      </c>
      <c r="L37" t="s">
        <v>27</v>
      </c>
      <c r="M37" t="s">
        <v>28</v>
      </c>
      <c r="N37" t="s">
        <v>29</v>
      </c>
      <c r="O37" t="s">
        <v>30</v>
      </c>
    </row>
    <row r="38" spans="1:15" x14ac:dyDescent="0.25">
      <c r="A38" t="s">
        <v>23</v>
      </c>
      <c r="B38" t="s">
        <v>195</v>
      </c>
      <c r="C38" t="s">
        <v>143</v>
      </c>
      <c r="E38" t="s">
        <v>145</v>
      </c>
      <c r="F38" t="s">
        <v>196</v>
      </c>
      <c r="G38" t="s">
        <v>189</v>
      </c>
      <c r="H38" t="str">
        <f>HYPERLINK("https://ebird.org/atlasnc/checklist/S184605599", "S184605599")</f>
        <v>S184605599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  <c r="N38" t="s">
        <v>29</v>
      </c>
      <c r="O38" t="s">
        <v>30</v>
      </c>
    </row>
    <row r="39" spans="1:15" x14ac:dyDescent="0.25">
      <c r="A39" t="s">
        <v>23</v>
      </c>
      <c r="B39" t="s">
        <v>197</v>
      </c>
      <c r="C39" t="s">
        <v>129</v>
      </c>
      <c r="D39" t="s">
        <v>198</v>
      </c>
      <c r="E39" t="s">
        <v>131</v>
      </c>
      <c r="F39" t="s">
        <v>196</v>
      </c>
      <c r="G39" t="s">
        <v>189</v>
      </c>
      <c r="H39" t="str">
        <f>HYPERLINK("https://ebird.org/atlasnc/checklist/S184605599", "S184605599")</f>
        <v>S184605599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  <c r="N39" t="s">
        <v>29</v>
      </c>
      <c r="O39" t="s">
        <v>30</v>
      </c>
    </row>
    <row r="40" spans="1:15" x14ac:dyDescent="0.25">
      <c r="A40" t="s">
        <v>23</v>
      </c>
      <c r="B40" t="s">
        <v>199</v>
      </c>
      <c r="C40" t="s">
        <v>133</v>
      </c>
      <c r="D40" t="s">
        <v>181</v>
      </c>
      <c r="E40" t="s">
        <v>135</v>
      </c>
      <c r="F40" t="s">
        <v>200</v>
      </c>
      <c r="G40" t="s">
        <v>189</v>
      </c>
      <c r="H40" t="str">
        <f>HYPERLINK("https://ebird.org/atlasnc/checklist/S184605373", "S184605373")</f>
        <v>S184605373</v>
      </c>
      <c r="I40" t="s">
        <v>24</v>
      </c>
      <c r="J40" t="s">
        <v>25</v>
      </c>
      <c r="K40" t="s">
        <v>26</v>
      </c>
      <c r="L40" t="s">
        <v>27</v>
      </c>
      <c r="M40" t="s">
        <v>28</v>
      </c>
      <c r="N40" t="s">
        <v>29</v>
      </c>
      <c r="O40" t="s">
        <v>30</v>
      </c>
    </row>
    <row r="41" spans="1:15" x14ac:dyDescent="0.25">
      <c r="A41" t="s">
        <v>23</v>
      </c>
      <c r="B41" t="s">
        <v>201</v>
      </c>
      <c r="C41" t="s">
        <v>129</v>
      </c>
      <c r="D41" t="s">
        <v>130</v>
      </c>
      <c r="E41" t="s">
        <v>131</v>
      </c>
      <c r="F41" t="s">
        <v>202</v>
      </c>
      <c r="G41" t="s">
        <v>189</v>
      </c>
      <c r="H41" t="str">
        <f>HYPERLINK("https://ebird.org/atlasnc/checklist/S184604830", "S184604830")</f>
        <v>S184604830</v>
      </c>
      <c r="I41" t="s">
        <v>24</v>
      </c>
      <c r="J41" t="s">
        <v>25</v>
      </c>
      <c r="K41" t="s">
        <v>26</v>
      </c>
      <c r="L41" t="s">
        <v>27</v>
      </c>
      <c r="M41" t="s">
        <v>28</v>
      </c>
      <c r="N41" t="s">
        <v>29</v>
      </c>
      <c r="O41" t="s">
        <v>30</v>
      </c>
    </row>
    <row r="42" spans="1:15" x14ac:dyDescent="0.25">
      <c r="A42" t="s">
        <v>23</v>
      </c>
      <c r="B42" t="s">
        <v>203</v>
      </c>
      <c r="C42" t="s">
        <v>143</v>
      </c>
      <c r="E42" t="s">
        <v>145</v>
      </c>
      <c r="F42" t="s">
        <v>202</v>
      </c>
      <c r="G42" t="s">
        <v>189</v>
      </c>
      <c r="H42" t="str">
        <f>HYPERLINK("https://ebird.org/atlasnc/checklist/S184604830", "S184604830")</f>
        <v>S184604830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  <c r="N42" t="s">
        <v>29</v>
      </c>
      <c r="O42" t="s">
        <v>30</v>
      </c>
    </row>
    <row r="43" spans="1:15" x14ac:dyDescent="0.25">
      <c r="A43" t="s">
        <v>23</v>
      </c>
      <c r="B43" t="s">
        <v>204</v>
      </c>
      <c r="C43" t="s">
        <v>129</v>
      </c>
      <c r="D43" t="s">
        <v>130</v>
      </c>
      <c r="E43" t="s">
        <v>131</v>
      </c>
      <c r="F43" t="s">
        <v>202</v>
      </c>
      <c r="G43" t="s">
        <v>189</v>
      </c>
      <c r="H43" t="str">
        <f>HYPERLINK("https://ebird.org/atlasnc/checklist/S184604830", "S184604830")</f>
        <v>S184604830</v>
      </c>
      <c r="I43" t="s">
        <v>24</v>
      </c>
      <c r="J43" t="s">
        <v>25</v>
      </c>
      <c r="K43" t="s">
        <v>26</v>
      </c>
      <c r="L43" t="s">
        <v>27</v>
      </c>
      <c r="M43" t="s">
        <v>28</v>
      </c>
      <c r="N43" t="s">
        <v>29</v>
      </c>
      <c r="O43" t="s">
        <v>30</v>
      </c>
    </row>
    <row r="44" spans="1:15" x14ac:dyDescent="0.25">
      <c r="A44" t="s">
        <v>23</v>
      </c>
      <c r="B44" t="s">
        <v>205</v>
      </c>
      <c r="C44" t="s">
        <v>129</v>
      </c>
      <c r="D44" t="s">
        <v>130</v>
      </c>
      <c r="E44" t="s">
        <v>131</v>
      </c>
      <c r="F44" t="s">
        <v>202</v>
      </c>
      <c r="G44" t="s">
        <v>189</v>
      </c>
      <c r="H44" t="str">
        <f>HYPERLINK("https://ebird.org/atlasnc/checklist/S184604830", "S184604830")</f>
        <v>S184604830</v>
      </c>
      <c r="I44" t="s">
        <v>24</v>
      </c>
      <c r="J44" t="s">
        <v>25</v>
      </c>
      <c r="K44" t="s">
        <v>26</v>
      </c>
      <c r="L44" t="s">
        <v>27</v>
      </c>
      <c r="M44" t="s">
        <v>28</v>
      </c>
      <c r="N44" t="s">
        <v>29</v>
      </c>
      <c r="O44" t="s">
        <v>30</v>
      </c>
    </row>
    <row r="45" spans="1:15" x14ac:dyDescent="0.25">
      <c r="A45" t="s">
        <v>23</v>
      </c>
      <c r="B45" t="s">
        <v>206</v>
      </c>
      <c r="C45" t="s">
        <v>133</v>
      </c>
      <c r="D45" t="s">
        <v>183</v>
      </c>
      <c r="E45" t="s">
        <v>135</v>
      </c>
      <c r="F45" t="s">
        <v>207</v>
      </c>
      <c r="G45" t="s">
        <v>189</v>
      </c>
      <c r="H45" t="str">
        <f>HYPERLINK("https://ebird.org/atlasnc/checklist/S184605107", "S184605107")</f>
        <v>S184605107</v>
      </c>
      <c r="I45" t="s">
        <v>24</v>
      </c>
      <c r="J45" t="s">
        <v>25</v>
      </c>
      <c r="K45" t="s">
        <v>26</v>
      </c>
      <c r="L45" t="s">
        <v>27</v>
      </c>
      <c r="M45" t="s">
        <v>28</v>
      </c>
      <c r="N45" t="s">
        <v>29</v>
      </c>
      <c r="O45" t="s">
        <v>30</v>
      </c>
    </row>
    <row r="46" spans="1:15" x14ac:dyDescent="0.25">
      <c r="A46" t="s">
        <v>23</v>
      </c>
      <c r="B46" t="s">
        <v>208</v>
      </c>
      <c r="C46" t="s">
        <v>123</v>
      </c>
      <c r="D46" t="s">
        <v>33</v>
      </c>
      <c r="E46" t="s">
        <v>125</v>
      </c>
      <c r="F46" t="s">
        <v>209</v>
      </c>
      <c r="G46" t="s">
        <v>189</v>
      </c>
      <c r="H46" t="str">
        <f>HYPERLINK("https://ebird.org/atlasnc/checklist/S184604219", "S184604219")</f>
        <v>S184604219</v>
      </c>
      <c r="I46" t="s">
        <v>24</v>
      </c>
      <c r="J46" t="s">
        <v>25</v>
      </c>
      <c r="K46" t="s">
        <v>26</v>
      </c>
      <c r="L46" t="s">
        <v>27</v>
      </c>
      <c r="M46" t="s">
        <v>28</v>
      </c>
      <c r="N46" t="s">
        <v>29</v>
      </c>
      <c r="O46" t="s">
        <v>30</v>
      </c>
    </row>
    <row r="47" spans="1:15" x14ac:dyDescent="0.25">
      <c r="A47" t="s">
        <v>23</v>
      </c>
      <c r="B47" t="s">
        <v>210</v>
      </c>
      <c r="C47" t="s">
        <v>123</v>
      </c>
      <c r="D47" t="s">
        <v>33</v>
      </c>
      <c r="E47" t="s">
        <v>125</v>
      </c>
      <c r="F47" t="s">
        <v>209</v>
      </c>
      <c r="G47" t="s">
        <v>189</v>
      </c>
      <c r="H47" t="str">
        <f>HYPERLINK("https://ebird.org/atlasnc/checklist/S184604219", "S184604219")</f>
        <v>S184604219</v>
      </c>
      <c r="I47" t="s">
        <v>24</v>
      </c>
      <c r="J47" t="s">
        <v>25</v>
      </c>
      <c r="K47" t="s">
        <v>26</v>
      </c>
      <c r="L47" t="s">
        <v>27</v>
      </c>
      <c r="M47" t="s">
        <v>28</v>
      </c>
      <c r="N47" t="s">
        <v>29</v>
      </c>
      <c r="O47" t="s">
        <v>30</v>
      </c>
    </row>
    <row r="48" spans="1:15" x14ac:dyDescent="0.25">
      <c r="A48" t="s">
        <v>23</v>
      </c>
      <c r="B48" t="s">
        <v>211</v>
      </c>
      <c r="C48" t="s">
        <v>123</v>
      </c>
      <c r="D48" t="s">
        <v>33</v>
      </c>
      <c r="E48" t="s">
        <v>125</v>
      </c>
      <c r="F48" t="s">
        <v>209</v>
      </c>
      <c r="G48" t="s">
        <v>189</v>
      </c>
      <c r="H48" t="str">
        <f>HYPERLINK("https://ebird.org/atlasnc/checklist/S184604219", "S184604219")</f>
        <v>S184604219</v>
      </c>
      <c r="I48" t="s">
        <v>24</v>
      </c>
      <c r="J48" t="s">
        <v>25</v>
      </c>
      <c r="K48" t="s">
        <v>26</v>
      </c>
      <c r="L48" t="s">
        <v>27</v>
      </c>
      <c r="M48" t="s">
        <v>28</v>
      </c>
      <c r="N48" t="s">
        <v>29</v>
      </c>
      <c r="O48" t="s">
        <v>30</v>
      </c>
    </row>
    <row r="49" spans="1:15" x14ac:dyDescent="0.25">
      <c r="A49" t="s">
        <v>23</v>
      </c>
      <c r="B49" t="s">
        <v>212</v>
      </c>
      <c r="C49" t="s">
        <v>129</v>
      </c>
      <c r="D49" t="s">
        <v>198</v>
      </c>
      <c r="E49" t="s">
        <v>131</v>
      </c>
      <c r="F49" t="s">
        <v>209</v>
      </c>
      <c r="G49" t="s">
        <v>189</v>
      </c>
      <c r="H49" t="str">
        <f>HYPERLINK("https://ebird.org/atlasnc/checklist/S184604219", "S184604219")</f>
        <v>S184604219</v>
      </c>
      <c r="I49" t="s">
        <v>24</v>
      </c>
      <c r="J49" t="s">
        <v>25</v>
      </c>
      <c r="K49" t="s">
        <v>26</v>
      </c>
      <c r="L49" t="s">
        <v>27</v>
      </c>
      <c r="M49" t="s">
        <v>28</v>
      </c>
      <c r="N49" t="s">
        <v>29</v>
      </c>
      <c r="O49" t="s">
        <v>30</v>
      </c>
    </row>
    <row r="50" spans="1:15" x14ac:dyDescent="0.25">
      <c r="A50" t="s">
        <v>23</v>
      </c>
      <c r="B50" t="s">
        <v>213</v>
      </c>
      <c r="C50" t="s">
        <v>133</v>
      </c>
      <c r="D50" t="s">
        <v>181</v>
      </c>
      <c r="E50" t="s">
        <v>135</v>
      </c>
      <c r="F50" t="s">
        <v>214</v>
      </c>
      <c r="G50" t="s">
        <v>189</v>
      </c>
      <c r="H50" t="str">
        <f>HYPERLINK("https://ebird.org/atlasnc/checklist/S184604078", "S184604078")</f>
        <v>S184604078</v>
      </c>
      <c r="I50" t="s">
        <v>24</v>
      </c>
      <c r="J50" t="s">
        <v>25</v>
      </c>
      <c r="K50" t="s">
        <v>26</v>
      </c>
      <c r="L50" t="s">
        <v>27</v>
      </c>
      <c r="M50" t="s">
        <v>28</v>
      </c>
      <c r="N50" t="s">
        <v>29</v>
      </c>
      <c r="O50" t="s">
        <v>30</v>
      </c>
    </row>
    <row r="51" spans="1:15" x14ac:dyDescent="0.25">
      <c r="A51" t="s">
        <v>23</v>
      </c>
      <c r="B51" t="s">
        <v>215</v>
      </c>
      <c r="C51" t="s">
        <v>133</v>
      </c>
      <c r="D51" t="s">
        <v>134</v>
      </c>
      <c r="E51" t="s">
        <v>135</v>
      </c>
      <c r="F51" t="s">
        <v>214</v>
      </c>
      <c r="G51" t="s">
        <v>189</v>
      </c>
      <c r="H51" t="str">
        <f>HYPERLINK("https://ebird.org/atlasnc/checklist/S184604078", "S184604078")</f>
        <v>S184604078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  <c r="N51" t="s">
        <v>29</v>
      </c>
      <c r="O51" t="s">
        <v>30</v>
      </c>
    </row>
    <row r="52" spans="1:15" x14ac:dyDescent="0.25">
      <c r="A52" t="s">
        <v>23</v>
      </c>
      <c r="B52" t="s">
        <v>216</v>
      </c>
      <c r="C52" t="s">
        <v>123</v>
      </c>
      <c r="D52" t="s">
        <v>33</v>
      </c>
      <c r="E52" t="s">
        <v>125</v>
      </c>
      <c r="F52" t="s">
        <v>214</v>
      </c>
      <c r="G52" t="s">
        <v>189</v>
      </c>
      <c r="H52" t="str">
        <f>HYPERLINK("https://ebird.org/atlasnc/checklist/S184604078", "S184604078")</f>
        <v>S184604078</v>
      </c>
      <c r="I52" t="s">
        <v>24</v>
      </c>
      <c r="J52" t="s">
        <v>25</v>
      </c>
      <c r="K52" t="s">
        <v>26</v>
      </c>
      <c r="L52" t="s">
        <v>27</v>
      </c>
      <c r="M52" t="s">
        <v>28</v>
      </c>
      <c r="N52" t="s">
        <v>29</v>
      </c>
      <c r="O52" t="s">
        <v>30</v>
      </c>
    </row>
    <row r="53" spans="1:15" x14ac:dyDescent="0.25">
      <c r="A53" t="s">
        <v>23</v>
      </c>
      <c r="B53" t="s">
        <v>217</v>
      </c>
      <c r="C53" t="s">
        <v>129</v>
      </c>
      <c r="D53" t="s">
        <v>198</v>
      </c>
      <c r="E53" t="s">
        <v>131</v>
      </c>
      <c r="F53" t="s">
        <v>218</v>
      </c>
      <c r="G53" t="s">
        <v>189</v>
      </c>
      <c r="H53" t="str">
        <f>HYPERLINK("https://ebird.org/atlasnc/checklist/S184603648", "S184603648")</f>
        <v>S184603648</v>
      </c>
      <c r="I53" t="s">
        <v>24</v>
      </c>
      <c r="J53" t="s">
        <v>25</v>
      </c>
      <c r="K53" t="s">
        <v>26</v>
      </c>
      <c r="L53" t="s">
        <v>27</v>
      </c>
      <c r="M53" t="s">
        <v>28</v>
      </c>
      <c r="N53" t="s">
        <v>29</v>
      </c>
      <c r="O53" t="s">
        <v>30</v>
      </c>
    </row>
    <row r="54" spans="1:15" x14ac:dyDescent="0.25">
      <c r="A54" t="s">
        <v>23</v>
      </c>
      <c r="B54" t="s">
        <v>219</v>
      </c>
      <c r="C54" t="s">
        <v>133</v>
      </c>
      <c r="D54" t="s">
        <v>220</v>
      </c>
      <c r="E54" t="s">
        <v>135</v>
      </c>
      <c r="F54" t="s">
        <v>218</v>
      </c>
      <c r="G54" t="s">
        <v>189</v>
      </c>
      <c r="H54" t="str">
        <f>HYPERLINK("https://ebird.org/atlasnc/checklist/S184603648", "S184603648")</f>
        <v>S184603648</v>
      </c>
      <c r="I54" t="s">
        <v>24</v>
      </c>
      <c r="J54" t="s">
        <v>25</v>
      </c>
      <c r="K54" t="s">
        <v>26</v>
      </c>
      <c r="L54" t="s">
        <v>27</v>
      </c>
      <c r="M54" t="s">
        <v>28</v>
      </c>
      <c r="N54" t="s">
        <v>29</v>
      </c>
      <c r="O54" t="s">
        <v>30</v>
      </c>
    </row>
    <row r="55" spans="1:15" x14ac:dyDescent="0.25">
      <c r="A55" t="s">
        <v>23</v>
      </c>
      <c r="B55" t="s">
        <v>221</v>
      </c>
      <c r="C55" t="s">
        <v>133</v>
      </c>
      <c r="D55" t="s">
        <v>222</v>
      </c>
      <c r="E55" t="s">
        <v>135</v>
      </c>
      <c r="F55" t="s">
        <v>223</v>
      </c>
      <c r="G55" t="s">
        <v>189</v>
      </c>
      <c r="H55" t="str">
        <f>HYPERLINK("https://ebird.org/atlasnc/checklist/S184603452", "S184603452")</f>
        <v>S184603452</v>
      </c>
      <c r="I55" t="s">
        <v>24</v>
      </c>
      <c r="J55" t="s">
        <v>25</v>
      </c>
      <c r="K55" t="s">
        <v>26</v>
      </c>
      <c r="L55" t="s">
        <v>27</v>
      </c>
      <c r="M55" t="s">
        <v>28</v>
      </c>
      <c r="N55" t="s">
        <v>29</v>
      </c>
      <c r="O55" t="s">
        <v>30</v>
      </c>
    </row>
    <row r="56" spans="1:15" x14ac:dyDescent="0.25">
      <c r="A56" t="s">
        <v>23</v>
      </c>
      <c r="B56" t="s">
        <v>224</v>
      </c>
      <c r="C56" t="s">
        <v>133</v>
      </c>
      <c r="D56" t="s">
        <v>183</v>
      </c>
      <c r="E56" t="s">
        <v>135</v>
      </c>
      <c r="F56" t="s">
        <v>225</v>
      </c>
      <c r="G56" t="s">
        <v>189</v>
      </c>
      <c r="H56" t="str">
        <f t="shared" ref="H56:H63" si="1">HYPERLINK("https://ebird.org/atlasnc/checklist/S184603033", "S184603033")</f>
        <v>S184603033</v>
      </c>
      <c r="I56" t="s">
        <v>24</v>
      </c>
      <c r="J56" t="s">
        <v>25</v>
      </c>
      <c r="K56" t="s">
        <v>26</v>
      </c>
      <c r="L56" t="s">
        <v>27</v>
      </c>
      <c r="M56" t="s">
        <v>28</v>
      </c>
      <c r="N56" t="s">
        <v>29</v>
      </c>
      <c r="O56" t="s">
        <v>30</v>
      </c>
    </row>
    <row r="57" spans="1:15" x14ac:dyDescent="0.25">
      <c r="A57" t="s">
        <v>23</v>
      </c>
      <c r="B57" t="s">
        <v>226</v>
      </c>
      <c r="C57" t="s">
        <v>129</v>
      </c>
      <c r="D57" t="s">
        <v>198</v>
      </c>
      <c r="E57" t="s">
        <v>131</v>
      </c>
      <c r="F57" t="s">
        <v>225</v>
      </c>
      <c r="G57" t="s">
        <v>189</v>
      </c>
      <c r="H57" t="str">
        <f t="shared" si="1"/>
        <v>S184603033</v>
      </c>
      <c r="I57" t="s">
        <v>24</v>
      </c>
      <c r="J57" t="s">
        <v>25</v>
      </c>
      <c r="K57" t="s">
        <v>26</v>
      </c>
      <c r="L57" t="s">
        <v>27</v>
      </c>
      <c r="M57" t="s">
        <v>28</v>
      </c>
      <c r="N57" t="s">
        <v>29</v>
      </c>
      <c r="O57" t="s">
        <v>30</v>
      </c>
    </row>
    <row r="58" spans="1:15" x14ac:dyDescent="0.25">
      <c r="A58" t="s">
        <v>23</v>
      </c>
      <c r="B58" t="s">
        <v>227</v>
      </c>
      <c r="C58" t="s">
        <v>129</v>
      </c>
      <c r="D58" t="s">
        <v>130</v>
      </c>
      <c r="E58" t="s">
        <v>131</v>
      </c>
      <c r="F58" t="s">
        <v>225</v>
      </c>
      <c r="G58" t="s">
        <v>189</v>
      </c>
      <c r="H58" t="str">
        <f t="shared" si="1"/>
        <v>S184603033</v>
      </c>
      <c r="I58" t="s">
        <v>24</v>
      </c>
      <c r="J58" t="s">
        <v>25</v>
      </c>
      <c r="K58" t="s">
        <v>26</v>
      </c>
      <c r="L58" t="s">
        <v>27</v>
      </c>
      <c r="M58" t="s">
        <v>28</v>
      </c>
      <c r="N58" t="s">
        <v>29</v>
      </c>
      <c r="O58" t="s">
        <v>30</v>
      </c>
    </row>
    <row r="59" spans="1:15" x14ac:dyDescent="0.25">
      <c r="A59" t="s">
        <v>23</v>
      </c>
      <c r="B59" t="s">
        <v>228</v>
      </c>
      <c r="C59" t="s">
        <v>133</v>
      </c>
      <c r="D59" t="s">
        <v>173</v>
      </c>
      <c r="E59" t="s">
        <v>135</v>
      </c>
      <c r="F59" t="s">
        <v>225</v>
      </c>
      <c r="G59" t="s">
        <v>189</v>
      </c>
      <c r="H59" t="str">
        <f t="shared" si="1"/>
        <v>S184603033</v>
      </c>
      <c r="I59" t="s">
        <v>24</v>
      </c>
      <c r="J59" t="s">
        <v>25</v>
      </c>
      <c r="K59" t="s">
        <v>26</v>
      </c>
      <c r="L59" t="s">
        <v>27</v>
      </c>
      <c r="M59" t="s">
        <v>28</v>
      </c>
      <c r="N59" t="s">
        <v>29</v>
      </c>
      <c r="O59" t="s">
        <v>30</v>
      </c>
    </row>
    <row r="60" spans="1:15" x14ac:dyDescent="0.25">
      <c r="A60" t="s">
        <v>23</v>
      </c>
      <c r="B60" t="s">
        <v>229</v>
      </c>
      <c r="C60" t="s">
        <v>133</v>
      </c>
      <c r="D60" t="s">
        <v>220</v>
      </c>
      <c r="E60" t="s">
        <v>135</v>
      </c>
      <c r="F60" t="s">
        <v>225</v>
      </c>
      <c r="G60" t="s">
        <v>189</v>
      </c>
      <c r="H60" t="str">
        <f t="shared" si="1"/>
        <v>S184603033</v>
      </c>
      <c r="I60" t="s">
        <v>24</v>
      </c>
      <c r="J60" t="s">
        <v>25</v>
      </c>
      <c r="K60" t="s">
        <v>26</v>
      </c>
      <c r="L60" t="s">
        <v>27</v>
      </c>
      <c r="M60" t="s">
        <v>28</v>
      </c>
      <c r="N60" t="s">
        <v>29</v>
      </c>
      <c r="O60" t="s">
        <v>30</v>
      </c>
    </row>
    <row r="61" spans="1:15" x14ac:dyDescent="0.25">
      <c r="A61" t="s">
        <v>23</v>
      </c>
      <c r="B61" t="s">
        <v>230</v>
      </c>
      <c r="C61" t="s">
        <v>123</v>
      </c>
      <c r="D61" t="s">
        <v>231</v>
      </c>
      <c r="E61" t="s">
        <v>125</v>
      </c>
      <c r="F61" t="s">
        <v>225</v>
      </c>
      <c r="G61" t="s">
        <v>189</v>
      </c>
      <c r="H61" t="str">
        <f t="shared" si="1"/>
        <v>S184603033</v>
      </c>
      <c r="I61" t="s">
        <v>24</v>
      </c>
      <c r="J61" t="s">
        <v>25</v>
      </c>
      <c r="K61" t="s">
        <v>26</v>
      </c>
      <c r="L61" t="s">
        <v>27</v>
      </c>
      <c r="M61" t="s">
        <v>28</v>
      </c>
      <c r="N61" t="s">
        <v>29</v>
      </c>
      <c r="O61" t="s">
        <v>30</v>
      </c>
    </row>
    <row r="62" spans="1:15" x14ac:dyDescent="0.25">
      <c r="A62" t="s">
        <v>23</v>
      </c>
      <c r="B62" t="s">
        <v>232</v>
      </c>
      <c r="C62" t="s">
        <v>123</v>
      </c>
      <c r="D62" t="s">
        <v>231</v>
      </c>
      <c r="E62" t="s">
        <v>125</v>
      </c>
      <c r="F62" t="s">
        <v>225</v>
      </c>
      <c r="G62" t="s">
        <v>189</v>
      </c>
      <c r="H62" t="str">
        <f t="shared" si="1"/>
        <v>S184603033</v>
      </c>
      <c r="I62" t="s">
        <v>24</v>
      </c>
      <c r="J62" t="s">
        <v>25</v>
      </c>
      <c r="K62" t="s">
        <v>26</v>
      </c>
      <c r="L62" t="s">
        <v>27</v>
      </c>
      <c r="M62" t="s">
        <v>28</v>
      </c>
      <c r="N62" t="s">
        <v>29</v>
      </c>
      <c r="O62" t="s">
        <v>30</v>
      </c>
    </row>
    <row r="63" spans="1:15" x14ac:dyDescent="0.25">
      <c r="A63" t="s">
        <v>23</v>
      </c>
      <c r="B63" t="s">
        <v>233</v>
      </c>
      <c r="C63" t="s">
        <v>133</v>
      </c>
      <c r="D63" t="s">
        <v>157</v>
      </c>
      <c r="E63" t="s">
        <v>135</v>
      </c>
      <c r="F63" t="s">
        <v>225</v>
      </c>
      <c r="G63" t="s">
        <v>189</v>
      </c>
      <c r="H63" t="str">
        <f t="shared" si="1"/>
        <v>S184603033</v>
      </c>
      <c r="I63" t="s">
        <v>24</v>
      </c>
      <c r="J63" t="s">
        <v>25</v>
      </c>
      <c r="K63" t="s">
        <v>26</v>
      </c>
      <c r="L63" t="s">
        <v>27</v>
      </c>
      <c r="M63" t="s">
        <v>28</v>
      </c>
      <c r="N63" t="s">
        <v>29</v>
      </c>
      <c r="O63" t="s">
        <v>30</v>
      </c>
    </row>
    <row r="64" spans="1:15" x14ac:dyDescent="0.25">
      <c r="A64" t="s">
        <v>23</v>
      </c>
      <c r="B64" t="s">
        <v>234</v>
      </c>
      <c r="C64" t="s">
        <v>123</v>
      </c>
      <c r="D64" t="s">
        <v>231</v>
      </c>
      <c r="E64" t="s">
        <v>125</v>
      </c>
      <c r="F64" t="s">
        <v>235</v>
      </c>
      <c r="G64" t="s">
        <v>189</v>
      </c>
      <c r="H64" t="str">
        <f t="shared" ref="H64:H73" si="2">HYPERLINK("https://ebird.org/atlasnc/checklist/S184602410", "S184602410")</f>
        <v>S184602410</v>
      </c>
      <c r="I64" t="s">
        <v>24</v>
      </c>
      <c r="J64" t="s">
        <v>25</v>
      </c>
      <c r="K64" t="s">
        <v>26</v>
      </c>
      <c r="L64" t="s">
        <v>27</v>
      </c>
      <c r="M64" t="s">
        <v>28</v>
      </c>
      <c r="N64" t="s">
        <v>29</v>
      </c>
      <c r="O64" t="s">
        <v>30</v>
      </c>
    </row>
    <row r="65" spans="1:15" x14ac:dyDescent="0.25">
      <c r="A65" t="s">
        <v>23</v>
      </c>
      <c r="B65" t="s">
        <v>236</v>
      </c>
      <c r="C65" t="s">
        <v>123</v>
      </c>
      <c r="D65" t="s">
        <v>231</v>
      </c>
      <c r="E65" t="s">
        <v>125</v>
      </c>
      <c r="F65" t="s">
        <v>235</v>
      </c>
      <c r="G65" t="s">
        <v>189</v>
      </c>
      <c r="H65" t="str">
        <f t="shared" si="2"/>
        <v>S184602410</v>
      </c>
      <c r="I65" t="s">
        <v>24</v>
      </c>
      <c r="J65" t="s">
        <v>25</v>
      </c>
      <c r="K65" t="s">
        <v>26</v>
      </c>
      <c r="L65" t="s">
        <v>27</v>
      </c>
      <c r="M65" t="s">
        <v>28</v>
      </c>
      <c r="N65" t="s">
        <v>29</v>
      </c>
      <c r="O65" t="s">
        <v>30</v>
      </c>
    </row>
    <row r="66" spans="1:15" x14ac:dyDescent="0.25">
      <c r="A66" t="s">
        <v>23</v>
      </c>
      <c r="B66" t="s">
        <v>237</v>
      </c>
      <c r="C66" t="s">
        <v>123</v>
      </c>
      <c r="D66" t="s">
        <v>33</v>
      </c>
      <c r="E66" t="s">
        <v>125</v>
      </c>
      <c r="F66" t="s">
        <v>235</v>
      </c>
      <c r="G66" t="s">
        <v>189</v>
      </c>
      <c r="H66" t="str">
        <f t="shared" si="2"/>
        <v>S184602410</v>
      </c>
      <c r="I66" t="s">
        <v>24</v>
      </c>
      <c r="J66" t="s">
        <v>25</v>
      </c>
      <c r="K66" t="s">
        <v>26</v>
      </c>
      <c r="L66" t="s">
        <v>27</v>
      </c>
      <c r="M66" t="s">
        <v>28</v>
      </c>
      <c r="N66" t="s">
        <v>29</v>
      </c>
      <c r="O66" t="s">
        <v>30</v>
      </c>
    </row>
    <row r="67" spans="1:15" x14ac:dyDescent="0.25">
      <c r="A67" t="s">
        <v>23</v>
      </c>
      <c r="B67" t="s">
        <v>238</v>
      </c>
      <c r="C67" t="s">
        <v>143</v>
      </c>
      <c r="E67" t="s">
        <v>145</v>
      </c>
      <c r="F67" t="s">
        <v>235</v>
      </c>
      <c r="G67" t="s">
        <v>189</v>
      </c>
      <c r="H67" t="str">
        <f t="shared" si="2"/>
        <v>S184602410</v>
      </c>
      <c r="I67" t="s">
        <v>24</v>
      </c>
      <c r="J67" t="s">
        <v>25</v>
      </c>
      <c r="K67" t="s">
        <v>26</v>
      </c>
      <c r="L67" t="s">
        <v>27</v>
      </c>
      <c r="M67" t="s">
        <v>28</v>
      </c>
      <c r="N67" t="s">
        <v>29</v>
      </c>
      <c r="O67" t="s">
        <v>30</v>
      </c>
    </row>
    <row r="68" spans="1:15" x14ac:dyDescent="0.25">
      <c r="A68" t="s">
        <v>23</v>
      </c>
      <c r="B68" t="s">
        <v>239</v>
      </c>
      <c r="C68" t="s">
        <v>133</v>
      </c>
      <c r="D68" t="s">
        <v>181</v>
      </c>
      <c r="E68" t="s">
        <v>135</v>
      </c>
      <c r="F68" t="s">
        <v>235</v>
      </c>
      <c r="G68" t="s">
        <v>189</v>
      </c>
      <c r="H68" t="str">
        <f t="shared" si="2"/>
        <v>S184602410</v>
      </c>
      <c r="I68" t="s">
        <v>24</v>
      </c>
      <c r="J68" t="s">
        <v>25</v>
      </c>
      <c r="K68" t="s">
        <v>26</v>
      </c>
      <c r="L68" t="s">
        <v>27</v>
      </c>
      <c r="M68" t="s">
        <v>28</v>
      </c>
      <c r="N68" t="s">
        <v>29</v>
      </c>
      <c r="O68" t="s">
        <v>30</v>
      </c>
    </row>
    <row r="69" spans="1:15" x14ac:dyDescent="0.25">
      <c r="A69" t="s">
        <v>23</v>
      </c>
      <c r="B69" t="s">
        <v>240</v>
      </c>
      <c r="C69" t="s">
        <v>133</v>
      </c>
      <c r="D69" t="s">
        <v>183</v>
      </c>
      <c r="E69" t="s">
        <v>135</v>
      </c>
      <c r="F69" t="s">
        <v>235</v>
      </c>
      <c r="G69" t="s">
        <v>189</v>
      </c>
      <c r="H69" t="str">
        <f t="shared" si="2"/>
        <v>S184602410</v>
      </c>
      <c r="I69" t="s">
        <v>24</v>
      </c>
      <c r="J69" t="s">
        <v>25</v>
      </c>
      <c r="K69" t="s">
        <v>26</v>
      </c>
      <c r="L69" t="s">
        <v>27</v>
      </c>
      <c r="M69" t="s">
        <v>28</v>
      </c>
      <c r="N69" t="s">
        <v>29</v>
      </c>
      <c r="O69" t="s">
        <v>30</v>
      </c>
    </row>
    <row r="70" spans="1:15" x14ac:dyDescent="0.25">
      <c r="A70" t="s">
        <v>23</v>
      </c>
      <c r="B70" t="s">
        <v>241</v>
      </c>
      <c r="C70" t="s">
        <v>123</v>
      </c>
      <c r="D70" t="s">
        <v>231</v>
      </c>
      <c r="E70" t="s">
        <v>125</v>
      </c>
      <c r="F70" t="s">
        <v>235</v>
      </c>
      <c r="G70" t="s">
        <v>189</v>
      </c>
      <c r="H70" t="str">
        <f t="shared" si="2"/>
        <v>S184602410</v>
      </c>
      <c r="I70" t="s">
        <v>24</v>
      </c>
      <c r="J70" t="s">
        <v>25</v>
      </c>
      <c r="K70" t="s">
        <v>26</v>
      </c>
      <c r="L70" t="s">
        <v>27</v>
      </c>
      <c r="M70" t="s">
        <v>28</v>
      </c>
      <c r="N70" t="s">
        <v>29</v>
      </c>
      <c r="O70" t="s">
        <v>30</v>
      </c>
    </row>
    <row r="71" spans="1:15" x14ac:dyDescent="0.25">
      <c r="A71" t="s">
        <v>23</v>
      </c>
      <c r="B71" t="s">
        <v>242</v>
      </c>
      <c r="C71" t="s">
        <v>123</v>
      </c>
      <c r="D71" t="s">
        <v>140</v>
      </c>
      <c r="E71" t="s">
        <v>125</v>
      </c>
      <c r="F71" t="s">
        <v>235</v>
      </c>
      <c r="G71" t="s">
        <v>189</v>
      </c>
      <c r="H71" t="str">
        <f t="shared" si="2"/>
        <v>S184602410</v>
      </c>
      <c r="I71" t="s">
        <v>24</v>
      </c>
      <c r="J71" t="s">
        <v>25</v>
      </c>
      <c r="K71" t="s">
        <v>26</v>
      </c>
      <c r="L71" t="s">
        <v>27</v>
      </c>
      <c r="M71" t="s">
        <v>28</v>
      </c>
      <c r="N71" t="s">
        <v>29</v>
      </c>
      <c r="O71" t="s">
        <v>30</v>
      </c>
    </row>
    <row r="72" spans="1:15" x14ac:dyDescent="0.25">
      <c r="A72" t="s">
        <v>23</v>
      </c>
      <c r="B72" t="s">
        <v>243</v>
      </c>
      <c r="C72" t="s">
        <v>133</v>
      </c>
      <c r="D72" t="s">
        <v>157</v>
      </c>
      <c r="E72" t="s">
        <v>135</v>
      </c>
      <c r="F72" t="s">
        <v>235</v>
      </c>
      <c r="G72" t="s">
        <v>189</v>
      </c>
      <c r="H72" t="str">
        <f t="shared" si="2"/>
        <v>S184602410</v>
      </c>
      <c r="I72" t="s">
        <v>24</v>
      </c>
      <c r="J72" t="s">
        <v>25</v>
      </c>
      <c r="K72" t="s">
        <v>26</v>
      </c>
      <c r="L72" t="s">
        <v>27</v>
      </c>
      <c r="M72" t="s">
        <v>28</v>
      </c>
      <c r="N72" t="s">
        <v>29</v>
      </c>
      <c r="O72" t="s">
        <v>30</v>
      </c>
    </row>
    <row r="73" spans="1:15" x14ac:dyDescent="0.25">
      <c r="A73" t="s">
        <v>23</v>
      </c>
      <c r="B73" t="s">
        <v>244</v>
      </c>
      <c r="C73" t="s">
        <v>133</v>
      </c>
      <c r="D73" t="s">
        <v>181</v>
      </c>
      <c r="E73" t="s">
        <v>135</v>
      </c>
      <c r="F73" t="s">
        <v>235</v>
      </c>
      <c r="G73" t="s">
        <v>189</v>
      </c>
      <c r="H73" t="str">
        <f t="shared" si="2"/>
        <v>S184602410</v>
      </c>
      <c r="I73" t="s">
        <v>24</v>
      </c>
      <c r="J73" t="s">
        <v>25</v>
      </c>
      <c r="K73" t="s">
        <v>26</v>
      </c>
      <c r="L73" t="s">
        <v>27</v>
      </c>
      <c r="M73" t="s">
        <v>28</v>
      </c>
      <c r="N73" t="s">
        <v>29</v>
      </c>
      <c r="O73" t="s">
        <v>30</v>
      </c>
    </row>
    <row r="74" spans="1:15" x14ac:dyDescent="0.25">
      <c r="A74" t="s">
        <v>23</v>
      </c>
      <c r="B74" t="s">
        <v>245</v>
      </c>
      <c r="C74" t="s">
        <v>143</v>
      </c>
      <c r="E74" t="s">
        <v>145</v>
      </c>
      <c r="F74" t="s">
        <v>246</v>
      </c>
      <c r="G74" t="s">
        <v>247</v>
      </c>
      <c r="H74" t="str">
        <f>HYPERLINK("https://ebird.org/atlasnc/checklist/S163695028", "S163695028")</f>
        <v>S163695028</v>
      </c>
      <c r="I74" t="s">
        <v>24</v>
      </c>
      <c r="J74" t="s">
        <v>25</v>
      </c>
      <c r="K74" t="s">
        <v>26</v>
      </c>
      <c r="L74" t="s">
        <v>27</v>
      </c>
      <c r="M74" t="s">
        <v>28</v>
      </c>
      <c r="N74" t="s">
        <v>29</v>
      </c>
      <c r="O74" t="s">
        <v>30</v>
      </c>
    </row>
    <row r="75" spans="1:15" x14ac:dyDescent="0.25">
      <c r="A75" t="s">
        <v>23</v>
      </c>
      <c r="B75" t="s">
        <v>248</v>
      </c>
      <c r="C75" t="s">
        <v>123</v>
      </c>
      <c r="D75" t="s">
        <v>33</v>
      </c>
      <c r="E75" t="s">
        <v>125</v>
      </c>
      <c r="F75" t="s">
        <v>246</v>
      </c>
      <c r="G75" t="s">
        <v>247</v>
      </c>
      <c r="H75" t="str">
        <f>HYPERLINK("https://ebird.org/atlasnc/checklist/S163695028", "S163695028")</f>
        <v>S163695028</v>
      </c>
      <c r="I75" t="s">
        <v>24</v>
      </c>
      <c r="J75" t="s">
        <v>25</v>
      </c>
      <c r="K75" t="s">
        <v>26</v>
      </c>
      <c r="L75" t="s">
        <v>27</v>
      </c>
      <c r="M75" t="s">
        <v>28</v>
      </c>
      <c r="N75" t="s">
        <v>29</v>
      </c>
      <c r="O75" t="s">
        <v>30</v>
      </c>
    </row>
    <row r="76" spans="1:15" x14ac:dyDescent="0.25">
      <c r="A76" t="s">
        <v>23</v>
      </c>
      <c r="B76" t="s">
        <v>249</v>
      </c>
      <c r="C76" t="s">
        <v>143</v>
      </c>
      <c r="E76" t="s">
        <v>145</v>
      </c>
      <c r="F76" t="s">
        <v>246</v>
      </c>
      <c r="G76" t="s">
        <v>247</v>
      </c>
      <c r="H76" t="str">
        <f>HYPERLINK("https://ebird.org/atlasnc/checklist/S163695028", "S163695028")</f>
        <v>S163695028</v>
      </c>
      <c r="I76" t="s">
        <v>24</v>
      </c>
      <c r="J76" t="s">
        <v>25</v>
      </c>
      <c r="K76" t="s">
        <v>26</v>
      </c>
      <c r="L76" t="s">
        <v>27</v>
      </c>
      <c r="M76" t="s">
        <v>28</v>
      </c>
      <c r="N76" t="s">
        <v>29</v>
      </c>
      <c r="O76" t="s">
        <v>30</v>
      </c>
    </row>
    <row r="77" spans="1:15" x14ac:dyDescent="0.25">
      <c r="A77" t="s">
        <v>23</v>
      </c>
      <c r="B77" t="s">
        <v>250</v>
      </c>
      <c r="C77" t="s">
        <v>143</v>
      </c>
      <c r="E77" t="s">
        <v>145</v>
      </c>
      <c r="F77" t="s">
        <v>246</v>
      </c>
      <c r="G77" t="s">
        <v>247</v>
      </c>
      <c r="H77" t="str">
        <f>HYPERLINK("https://ebird.org/atlasnc/checklist/S163695028", "S163695028")</f>
        <v>S163695028</v>
      </c>
      <c r="I77" t="s">
        <v>24</v>
      </c>
      <c r="J77" t="s">
        <v>25</v>
      </c>
      <c r="K77" t="s">
        <v>26</v>
      </c>
      <c r="L77" t="s">
        <v>27</v>
      </c>
      <c r="M77" t="s">
        <v>28</v>
      </c>
      <c r="N77" t="s">
        <v>29</v>
      </c>
      <c r="O77" t="s">
        <v>30</v>
      </c>
    </row>
    <row r="78" spans="1:15" x14ac:dyDescent="0.25">
      <c r="A78" t="s">
        <v>23</v>
      </c>
      <c r="B78" t="s">
        <v>251</v>
      </c>
      <c r="C78" t="s">
        <v>143</v>
      </c>
      <c r="E78" t="s">
        <v>145</v>
      </c>
      <c r="F78" t="s">
        <v>246</v>
      </c>
      <c r="G78" t="s">
        <v>247</v>
      </c>
      <c r="H78" t="str">
        <f>HYPERLINK("https://ebird.org/atlasnc/checklist/S163695028", "S163695028")</f>
        <v>S163695028</v>
      </c>
      <c r="I78" t="s">
        <v>24</v>
      </c>
      <c r="J78" t="s">
        <v>25</v>
      </c>
      <c r="K78" t="s">
        <v>26</v>
      </c>
      <c r="L78" t="s">
        <v>27</v>
      </c>
      <c r="M78" t="s">
        <v>28</v>
      </c>
      <c r="N78" t="s">
        <v>29</v>
      </c>
      <c r="O78" t="s">
        <v>30</v>
      </c>
    </row>
    <row r="79" spans="1:15" x14ac:dyDescent="0.25">
      <c r="A79" t="s">
        <v>23</v>
      </c>
      <c r="B79" t="s">
        <v>252</v>
      </c>
      <c r="C79" t="s">
        <v>143</v>
      </c>
      <c r="E79" t="s">
        <v>145</v>
      </c>
      <c r="F79" t="s">
        <v>253</v>
      </c>
      <c r="G79" t="s">
        <v>247</v>
      </c>
      <c r="H79" t="str">
        <f>HYPERLINK("https://ebird.org/atlasnc/checklist/S163688481", "S163688481")</f>
        <v>S163688481</v>
      </c>
      <c r="I79" t="s">
        <v>24</v>
      </c>
      <c r="J79" t="s">
        <v>25</v>
      </c>
      <c r="K79" t="s">
        <v>26</v>
      </c>
      <c r="L79" t="s">
        <v>27</v>
      </c>
      <c r="M79" t="s">
        <v>28</v>
      </c>
      <c r="N79" t="s">
        <v>29</v>
      </c>
      <c r="O79" t="s">
        <v>30</v>
      </c>
    </row>
    <row r="80" spans="1:15" x14ac:dyDescent="0.25">
      <c r="A80" t="s">
        <v>23</v>
      </c>
      <c r="B80" t="s">
        <v>254</v>
      </c>
      <c r="C80" t="s">
        <v>143</v>
      </c>
      <c r="E80" t="s">
        <v>145</v>
      </c>
      <c r="F80" t="s">
        <v>253</v>
      </c>
      <c r="G80" t="s">
        <v>247</v>
      </c>
      <c r="H80" t="str">
        <f>HYPERLINK("https://ebird.org/atlasnc/checklist/S163688481", "S163688481")</f>
        <v>S163688481</v>
      </c>
      <c r="I80" t="s">
        <v>24</v>
      </c>
      <c r="J80" t="s">
        <v>25</v>
      </c>
      <c r="K80" t="s">
        <v>26</v>
      </c>
      <c r="L80" t="s">
        <v>27</v>
      </c>
      <c r="M80" t="s">
        <v>28</v>
      </c>
      <c r="N80" t="s">
        <v>29</v>
      </c>
      <c r="O80" t="s">
        <v>30</v>
      </c>
    </row>
    <row r="81" spans="1:15" x14ac:dyDescent="0.25">
      <c r="A81" t="s">
        <v>23</v>
      </c>
      <c r="B81" t="s">
        <v>255</v>
      </c>
      <c r="C81" t="s">
        <v>143</v>
      </c>
      <c r="E81" t="s">
        <v>145</v>
      </c>
      <c r="F81" t="s">
        <v>256</v>
      </c>
      <c r="G81" t="s">
        <v>247</v>
      </c>
      <c r="H81" t="str">
        <f>HYPERLINK("https://ebird.org/atlasnc/checklist/S163687895", "S163687895")</f>
        <v>S163687895</v>
      </c>
      <c r="I81" t="s">
        <v>24</v>
      </c>
      <c r="J81" t="s">
        <v>25</v>
      </c>
      <c r="K81" t="s">
        <v>26</v>
      </c>
      <c r="L81" t="s">
        <v>27</v>
      </c>
      <c r="M81" t="s">
        <v>28</v>
      </c>
      <c r="N81" t="s">
        <v>29</v>
      </c>
      <c r="O81" t="s">
        <v>30</v>
      </c>
    </row>
    <row r="82" spans="1:15" x14ac:dyDescent="0.25">
      <c r="A82" t="s">
        <v>23</v>
      </c>
      <c r="B82" t="s">
        <v>257</v>
      </c>
      <c r="C82" t="s">
        <v>143</v>
      </c>
      <c r="E82" t="s">
        <v>145</v>
      </c>
      <c r="F82" t="s">
        <v>256</v>
      </c>
      <c r="G82" t="s">
        <v>247</v>
      </c>
      <c r="H82" t="str">
        <f>HYPERLINK("https://ebird.org/atlasnc/checklist/S163687895", "S163687895")</f>
        <v>S163687895</v>
      </c>
      <c r="I82" t="s">
        <v>24</v>
      </c>
      <c r="J82" t="s">
        <v>25</v>
      </c>
      <c r="K82" t="s">
        <v>26</v>
      </c>
      <c r="L82" t="s">
        <v>27</v>
      </c>
      <c r="M82" t="s">
        <v>28</v>
      </c>
      <c r="N82" t="s">
        <v>29</v>
      </c>
      <c r="O82" t="s">
        <v>30</v>
      </c>
    </row>
    <row r="83" spans="1:15" x14ac:dyDescent="0.25">
      <c r="A83" t="s">
        <v>23</v>
      </c>
      <c r="B83" t="s">
        <v>258</v>
      </c>
      <c r="C83" t="s">
        <v>143</v>
      </c>
      <c r="E83" t="s">
        <v>145</v>
      </c>
      <c r="F83" t="s">
        <v>256</v>
      </c>
      <c r="G83" t="s">
        <v>247</v>
      </c>
      <c r="H83" t="str">
        <f>HYPERLINK("https://ebird.org/atlasnc/checklist/S163687895", "S163687895")</f>
        <v>S163687895</v>
      </c>
      <c r="I83" t="s">
        <v>24</v>
      </c>
      <c r="J83" t="s">
        <v>25</v>
      </c>
      <c r="K83" t="s">
        <v>26</v>
      </c>
      <c r="L83" t="s">
        <v>27</v>
      </c>
      <c r="M83" t="s">
        <v>28</v>
      </c>
      <c r="N83" t="s">
        <v>29</v>
      </c>
      <c r="O83" t="s">
        <v>30</v>
      </c>
    </row>
    <row r="84" spans="1:15" x14ac:dyDescent="0.25">
      <c r="A84" t="s">
        <v>23</v>
      </c>
      <c r="B84" t="s">
        <v>259</v>
      </c>
      <c r="C84" t="s">
        <v>143</v>
      </c>
      <c r="E84" t="s">
        <v>145</v>
      </c>
      <c r="F84" t="s">
        <v>256</v>
      </c>
      <c r="G84" t="s">
        <v>247</v>
      </c>
      <c r="H84" t="str">
        <f>HYPERLINK("https://ebird.org/atlasnc/checklist/S163687895", "S163687895")</f>
        <v>S163687895</v>
      </c>
      <c r="I84" t="s">
        <v>24</v>
      </c>
      <c r="J84" t="s">
        <v>25</v>
      </c>
      <c r="K84" t="s">
        <v>26</v>
      </c>
      <c r="L84" t="s">
        <v>27</v>
      </c>
      <c r="M84" t="s">
        <v>28</v>
      </c>
      <c r="N84" t="s">
        <v>29</v>
      </c>
      <c r="O84" t="s">
        <v>30</v>
      </c>
    </row>
    <row r="85" spans="1:15" x14ac:dyDescent="0.25">
      <c r="A85" t="s">
        <v>23</v>
      </c>
      <c r="B85" t="s">
        <v>260</v>
      </c>
      <c r="C85" t="s">
        <v>143</v>
      </c>
      <c r="E85" t="s">
        <v>145</v>
      </c>
      <c r="F85" t="s">
        <v>261</v>
      </c>
      <c r="G85" t="s">
        <v>247</v>
      </c>
      <c r="H85" t="str">
        <f>HYPERLINK("https://ebird.org/atlasnc/checklist/S163683868", "S163683868")</f>
        <v>S163683868</v>
      </c>
      <c r="I85" t="s">
        <v>24</v>
      </c>
      <c r="J85" t="s">
        <v>25</v>
      </c>
      <c r="K85" t="s">
        <v>26</v>
      </c>
      <c r="L85" t="s">
        <v>27</v>
      </c>
      <c r="M85" t="s">
        <v>28</v>
      </c>
      <c r="N85" t="s">
        <v>29</v>
      </c>
      <c r="O85" t="s">
        <v>30</v>
      </c>
    </row>
    <row r="86" spans="1:15" x14ac:dyDescent="0.25">
      <c r="A86" t="s">
        <v>23</v>
      </c>
      <c r="B86" t="s">
        <v>262</v>
      </c>
      <c r="C86" t="s">
        <v>143</v>
      </c>
      <c r="E86" t="s">
        <v>145</v>
      </c>
      <c r="F86" t="s">
        <v>261</v>
      </c>
      <c r="G86" t="s">
        <v>247</v>
      </c>
      <c r="H86" t="str">
        <f>HYPERLINK("https://ebird.org/atlasnc/checklist/S163683868", "S163683868")</f>
        <v>S163683868</v>
      </c>
      <c r="I86" t="s">
        <v>24</v>
      </c>
      <c r="J86" t="s">
        <v>25</v>
      </c>
      <c r="K86" t="s">
        <v>26</v>
      </c>
      <c r="L86" t="s">
        <v>27</v>
      </c>
      <c r="M86" t="s">
        <v>28</v>
      </c>
      <c r="N86" t="s">
        <v>29</v>
      </c>
      <c r="O86" t="s">
        <v>30</v>
      </c>
    </row>
    <row r="87" spans="1:15" x14ac:dyDescent="0.25">
      <c r="A87" t="s">
        <v>23</v>
      </c>
      <c r="B87" t="s">
        <v>263</v>
      </c>
      <c r="C87" t="s">
        <v>123</v>
      </c>
      <c r="D87" t="s">
        <v>231</v>
      </c>
      <c r="E87" t="s">
        <v>125</v>
      </c>
      <c r="F87" t="s">
        <v>264</v>
      </c>
      <c r="G87" t="s">
        <v>247</v>
      </c>
      <c r="H87" t="str">
        <f>HYPERLINK("https://ebird.org/atlasnc/checklist/S163679399", "S163679399")</f>
        <v>S163679399</v>
      </c>
      <c r="I87" t="s">
        <v>24</v>
      </c>
      <c r="J87" t="s">
        <v>25</v>
      </c>
      <c r="K87" t="s">
        <v>26</v>
      </c>
      <c r="L87" t="s">
        <v>27</v>
      </c>
      <c r="M87" t="s">
        <v>28</v>
      </c>
      <c r="N87" t="s">
        <v>29</v>
      </c>
      <c r="O87" t="s">
        <v>30</v>
      </c>
    </row>
    <row r="88" spans="1:15" x14ac:dyDescent="0.25">
      <c r="A88" t="s">
        <v>23</v>
      </c>
      <c r="B88" t="s">
        <v>265</v>
      </c>
      <c r="C88" t="s">
        <v>143</v>
      </c>
      <c r="E88" t="s">
        <v>145</v>
      </c>
      <c r="F88" t="s">
        <v>264</v>
      </c>
      <c r="G88" t="s">
        <v>247</v>
      </c>
      <c r="H88" t="str">
        <f>HYPERLINK("https://ebird.org/atlasnc/checklist/S163679399", "S163679399")</f>
        <v>S163679399</v>
      </c>
      <c r="I88" t="s">
        <v>24</v>
      </c>
      <c r="J88" t="s">
        <v>25</v>
      </c>
      <c r="K88" t="s">
        <v>26</v>
      </c>
      <c r="L88" t="s">
        <v>27</v>
      </c>
      <c r="M88" t="s">
        <v>28</v>
      </c>
      <c r="N88" t="s">
        <v>29</v>
      </c>
      <c r="O88" t="s">
        <v>30</v>
      </c>
    </row>
    <row r="89" spans="1:15" x14ac:dyDescent="0.25">
      <c r="A89" t="s">
        <v>23</v>
      </c>
      <c r="B89" t="s">
        <v>266</v>
      </c>
      <c r="C89" t="s">
        <v>123</v>
      </c>
      <c r="D89" t="s">
        <v>33</v>
      </c>
      <c r="E89" t="s">
        <v>125</v>
      </c>
      <c r="F89" t="s">
        <v>267</v>
      </c>
      <c r="G89" t="s">
        <v>247</v>
      </c>
      <c r="H89" t="str">
        <f>HYPERLINK("https://ebird.org/atlasnc/checklist/S163674788", "S163674788")</f>
        <v>S163674788</v>
      </c>
      <c r="I89" t="s">
        <v>24</v>
      </c>
      <c r="J89" t="s">
        <v>25</v>
      </c>
      <c r="K89" t="s">
        <v>26</v>
      </c>
      <c r="L89" t="s">
        <v>27</v>
      </c>
      <c r="M89" t="s">
        <v>28</v>
      </c>
      <c r="N89" t="s">
        <v>29</v>
      </c>
      <c r="O89" t="s">
        <v>30</v>
      </c>
    </row>
    <row r="90" spans="1:15" x14ac:dyDescent="0.25">
      <c r="A90" t="s">
        <v>23</v>
      </c>
      <c r="B90" t="s">
        <v>268</v>
      </c>
      <c r="C90" t="s">
        <v>143</v>
      </c>
      <c r="E90" t="s">
        <v>145</v>
      </c>
      <c r="F90" t="s">
        <v>267</v>
      </c>
      <c r="G90" t="s">
        <v>247</v>
      </c>
      <c r="H90" t="str">
        <f>HYPERLINK("https://ebird.org/atlasnc/checklist/S163674788", "S163674788")</f>
        <v>S163674788</v>
      </c>
      <c r="I90" t="s">
        <v>24</v>
      </c>
      <c r="J90" t="s">
        <v>25</v>
      </c>
      <c r="K90" t="s">
        <v>26</v>
      </c>
      <c r="L90" t="s">
        <v>27</v>
      </c>
      <c r="M90" t="s">
        <v>28</v>
      </c>
      <c r="N90" t="s">
        <v>29</v>
      </c>
      <c r="O90" t="s">
        <v>30</v>
      </c>
    </row>
    <row r="91" spans="1:15" x14ac:dyDescent="0.25">
      <c r="A91" t="s">
        <v>23</v>
      </c>
      <c r="B91" t="s">
        <v>269</v>
      </c>
      <c r="C91" t="s">
        <v>143</v>
      </c>
      <c r="E91" t="s">
        <v>145</v>
      </c>
      <c r="F91" t="s">
        <v>267</v>
      </c>
      <c r="G91" t="s">
        <v>247</v>
      </c>
      <c r="H91" t="str">
        <f>HYPERLINK("https://ebird.org/atlasnc/checklist/S163674788", "S163674788")</f>
        <v>S163674788</v>
      </c>
      <c r="I91" t="s">
        <v>24</v>
      </c>
      <c r="J91" t="s">
        <v>25</v>
      </c>
      <c r="K91" t="s">
        <v>26</v>
      </c>
      <c r="L91" t="s">
        <v>27</v>
      </c>
      <c r="M91" t="s">
        <v>28</v>
      </c>
      <c r="N91" t="s">
        <v>29</v>
      </c>
      <c r="O91" t="s">
        <v>30</v>
      </c>
    </row>
    <row r="92" spans="1:15" x14ac:dyDescent="0.25">
      <c r="A92" t="s">
        <v>23</v>
      </c>
      <c r="B92" t="s">
        <v>270</v>
      </c>
      <c r="C92" t="s">
        <v>143</v>
      </c>
      <c r="E92" t="s">
        <v>145</v>
      </c>
      <c r="F92" t="s">
        <v>267</v>
      </c>
      <c r="G92" t="s">
        <v>247</v>
      </c>
      <c r="H92" t="str">
        <f>HYPERLINK("https://ebird.org/atlasnc/checklist/S163674788", "S163674788")</f>
        <v>S163674788</v>
      </c>
      <c r="I92" t="s">
        <v>24</v>
      </c>
      <c r="J92" t="s">
        <v>25</v>
      </c>
      <c r="K92" t="s">
        <v>26</v>
      </c>
      <c r="L92" t="s">
        <v>27</v>
      </c>
      <c r="M92" t="s">
        <v>28</v>
      </c>
      <c r="N92" t="s">
        <v>29</v>
      </c>
      <c r="O92" t="s">
        <v>30</v>
      </c>
    </row>
    <row r="93" spans="1:15" x14ac:dyDescent="0.25">
      <c r="A93" t="s">
        <v>23</v>
      </c>
      <c r="B93" t="s">
        <v>271</v>
      </c>
      <c r="C93" t="s">
        <v>143</v>
      </c>
      <c r="E93" t="s">
        <v>145</v>
      </c>
      <c r="F93" t="s">
        <v>267</v>
      </c>
      <c r="G93" t="s">
        <v>247</v>
      </c>
      <c r="H93" t="str">
        <f>HYPERLINK("https://ebird.org/atlasnc/checklist/S163674788", "S163674788")</f>
        <v>S163674788</v>
      </c>
      <c r="I93" t="s">
        <v>24</v>
      </c>
      <c r="J93" t="s">
        <v>25</v>
      </c>
      <c r="K93" t="s">
        <v>26</v>
      </c>
      <c r="L93" t="s">
        <v>27</v>
      </c>
      <c r="M93" t="s">
        <v>28</v>
      </c>
      <c r="N93" t="s">
        <v>29</v>
      </c>
      <c r="O93" t="s">
        <v>30</v>
      </c>
    </row>
    <row r="94" spans="1:15" x14ac:dyDescent="0.25">
      <c r="A94" t="s">
        <v>23</v>
      </c>
      <c r="B94" t="s">
        <v>272</v>
      </c>
      <c r="C94" t="s">
        <v>143</v>
      </c>
      <c r="E94" t="s">
        <v>145</v>
      </c>
      <c r="F94" t="s">
        <v>273</v>
      </c>
      <c r="G94" t="s">
        <v>274</v>
      </c>
      <c r="H94" t="str">
        <f>HYPERLINK("https://ebird.org/atlasnc/checklist/S162369008", "S162369008")</f>
        <v>S162369008</v>
      </c>
      <c r="I94" t="s">
        <v>24</v>
      </c>
      <c r="J94" t="s">
        <v>25</v>
      </c>
      <c r="K94" t="s">
        <v>26</v>
      </c>
      <c r="L94" t="s">
        <v>27</v>
      </c>
      <c r="M94" t="s">
        <v>28</v>
      </c>
      <c r="N94" t="s">
        <v>29</v>
      </c>
      <c r="O94" t="s">
        <v>30</v>
      </c>
    </row>
    <row r="95" spans="1:15" x14ac:dyDescent="0.25">
      <c r="A95" t="s">
        <v>23</v>
      </c>
      <c r="B95" t="s">
        <v>275</v>
      </c>
      <c r="C95" t="s">
        <v>143</v>
      </c>
      <c r="E95" t="s">
        <v>145</v>
      </c>
      <c r="F95" t="s">
        <v>273</v>
      </c>
      <c r="G95" t="s">
        <v>274</v>
      </c>
      <c r="H95" t="str">
        <f>HYPERLINK("https://ebird.org/atlasnc/checklist/S162369008", "S162369008")</f>
        <v>S162369008</v>
      </c>
      <c r="I95" t="s">
        <v>24</v>
      </c>
      <c r="J95" t="s">
        <v>25</v>
      </c>
      <c r="K95" t="s">
        <v>26</v>
      </c>
      <c r="L95" t="s">
        <v>27</v>
      </c>
      <c r="M95" t="s">
        <v>28</v>
      </c>
      <c r="N95" t="s">
        <v>29</v>
      </c>
      <c r="O95" t="s">
        <v>30</v>
      </c>
    </row>
    <row r="96" spans="1:15" x14ac:dyDescent="0.25">
      <c r="A96" t="s">
        <v>23</v>
      </c>
      <c r="B96" t="s">
        <v>276</v>
      </c>
      <c r="C96" t="s">
        <v>143</v>
      </c>
      <c r="E96" t="s">
        <v>145</v>
      </c>
      <c r="F96" t="s">
        <v>273</v>
      </c>
      <c r="G96" t="s">
        <v>274</v>
      </c>
      <c r="H96" t="str">
        <f>HYPERLINK("https://ebird.org/atlasnc/checklist/S162369008", "S162369008")</f>
        <v>S162369008</v>
      </c>
      <c r="I96" t="s">
        <v>24</v>
      </c>
      <c r="J96" t="s">
        <v>25</v>
      </c>
      <c r="K96" t="s">
        <v>26</v>
      </c>
      <c r="L96" t="s">
        <v>27</v>
      </c>
      <c r="M96" t="s">
        <v>28</v>
      </c>
      <c r="N96" t="s">
        <v>29</v>
      </c>
      <c r="O96" t="s">
        <v>30</v>
      </c>
    </row>
    <row r="97" spans="1:15" x14ac:dyDescent="0.25">
      <c r="A97" t="s">
        <v>23</v>
      </c>
      <c r="B97" t="s">
        <v>277</v>
      </c>
      <c r="C97" t="s">
        <v>143</v>
      </c>
      <c r="E97" t="s">
        <v>145</v>
      </c>
      <c r="F97" t="s">
        <v>273</v>
      </c>
      <c r="G97" t="s">
        <v>274</v>
      </c>
      <c r="H97" t="str">
        <f>HYPERLINK("https://ebird.org/atlasnc/checklist/S162369008", "S162369008")</f>
        <v>S162369008</v>
      </c>
      <c r="I97" t="s">
        <v>24</v>
      </c>
      <c r="J97" t="s">
        <v>25</v>
      </c>
      <c r="K97" t="s">
        <v>26</v>
      </c>
      <c r="L97" t="s">
        <v>27</v>
      </c>
      <c r="M97" t="s">
        <v>28</v>
      </c>
      <c r="N97" t="s">
        <v>29</v>
      </c>
      <c r="O97" t="s">
        <v>30</v>
      </c>
    </row>
    <row r="98" spans="1:15" x14ac:dyDescent="0.25">
      <c r="A98" t="s">
        <v>23</v>
      </c>
      <c r="B98" t="s">
        <v>278</v>
      </c>
      <c r="C98" t="s">
        <v>143</v>
      </c>
      <c r="E98" t="s">
        <v>145</v>
      </c>
      <c r="F98" t="s">
        <v>273</v>
      </c>
      <c r="G98" t="s">
        <v>274</v>
      </c>
      <c r="H98" t="str">
        <f>HYPERLINK("https://ebird.org/atlasnc/checklist/S162369008", "S162369008")</f>
        <v>S162369008</v>
      </c>
      <c r="I98" t="s">
        <v>24</v>
      </c>
      <c r="J98" t="s">
        <v>25</v>
      </c>
      <c r="K98" t="s">
        <v>26</v>
      </c>
      <c r="L98" t="s">
        <v>27</v>
      </c>
      <c r="M98" t="s">
        <v>28</v>
      </c>
      <c r="N98" t="s">
        <v>29</v>
      </c>
      <c r="O98" t="s">
        <v>30</v>
      </c>
    </row>
    <row r="99" spans="1:15" x14ac:dyDescent="0.25">
      <c r="A99" t="s">
        <v>23</v>
      </c>
      <c r="B99" t="s">
        <v>279</v>
      </c>
      <c r="C99" t="s">
        <v>143</v>
      </c>
      <c r="E99" t="s">
        <v>145</v>
      </c>
      <c r="F99" t="s">
        <v>280</v>
      </c>
      <c r="G99" t="s">
        <v>274</v>
      </c>
      <c r="H99" t="str">
        <f>HYPERLINK("https://ebird.org/atlasnc/checklist/S162494079", "S162494079")</f>
        <v>S162494079</v>
      </c>
      <c r="I99" t="s">
        <v>24</v>
      </c>
      <c r="J99" t="s">
        <v>25</v>
      </c>
      <c r="K99" t="s">
        <v>26</v>
      </c>
      <c r="L99" t="s">
        <v>27</v>
      </c>
      <c r="M99" t="s">
        <v>28</v>
      </c>
      <c r="N99" t="s">
        <v>29</v>
      </c>
      <c r="O99" t="s">
        <v>30</v>
      </c>
    </row>
    <row r="100" spans="1:15" x14ac:dyDescent="0.25">
      <c r="A100" t="s">
        <v>23</v>
      </c>
      <c r="B100" t="s">
        <v>281</v>
      </c>
      <c r="C100" t="s">
        <v>143</v>
      </c>
      <c r="E100" t="s">
        <v>145</v>
      </c>
      <c r="F100" t="s">
        <v>280</v>
      </c>
      <c r="G100" t="s">
        <v>274</v>
      </c>
      <c r="H100" t="str">
        <f>HYPERLINK("https://ebird.org/atlasnc/checklist/S162494079", "S162494079")</f>
        <v>S162494079</v>
      </c>
      <c r="I100" t="s">
        <v>24</v>
      </c>
      <c r="J100" t="s">
        <v>25</v>
      </c>
      <c r="K100" t="s">
        <v>26</v>
      </c>
      <c r="L100" t="s">
        <v>27</v>
      </c>
      <c r="M100" t="s">
        <v>28</v>
      </c>
      <c r="N100" t="s">
        <v>29</v>
      </c>
      <c r="O100" t="s">
        <v>30</v>
      </c>
    </row>
    <row r="101" spans="1:15" x14ac:dyDescent="0.25">
      <c r="A101" t="s">
        <v>23</v>
      </c>
      <c r="B101" t="s">
        <v>282</v>
      </c>
      <c r="C101" t="s">
        <v>143</v>
      </c>
      <c r="E101" t="s">
        <v>145</v>
      </c>
      <c r="F101" t="s">
        <v>283</v>
      </c>
      <c r="G101" t="s">
        <v>284</v>
      </c>
      <c r="H101" t="str">
        <f>HYPERLINK("https://ebird.org/atlasnc/checklist/S159815384", "S159815384")</f>
        <v>S159815384</v>
      </c>
      <c r="I101" t="s">
        <v>24</v>
      </c>
      <c r="J101" t="s">
        <v>25</v>
      </c>
      <c r="K101" t="s">
        <v>26</v>
      </c>
      <c r="L101" t="s">
        <v>27</v>
      </c>
      <c r="M101" t="s">
        <v>28</v>
      </c>
      <c r="N101" t="s">
        <v>29</v>
      </c>
      <c r="O101" t="s">
        <v>30</v>
      </c>
    </row>
    <row r="102" spans="1:15" x14ac:dyDescent="0.25">
      <c r="A102" t="s">
        <v>23</v>
      </c>
      <c r="B102" t="s">
        <v>285</v>
      </c>
      <c r="C102" t="s">
        <v>143</v>
      </c>
      <c r="E102" t="s">
        <v>145</v>
      </c>
      <c r="F102" t="s">
        <v>283</v>
      </c>
      <c r="G102" t="s">
        <v>284</v>
      </c>
      <c r="H102" t="str">
        <f>HYPERLINK("https://ebird.org/atlasnc/checklist/S159815384", "S159815384")</f>
        <v>S159815384</v>
      </c>
      <c r="I102" t="s">
        <v>24</v>
      </c>
      <c r="J102" t="s">
        <v>25</v>
      </c>
      <c r="K102" t="s">
        <v>26</v>
      </c>
      <c r="L102" t="s">
        <v>27</v>
      </c>
      <c r="M102" t="s">
        <v>28</v>
      </c>
      <c r="N102" t="s">
        <v>29</v>
      </c>
      <c r="O102" t="s">
        <v>30</v>
      </c>
    </row>
    <row r="103" spans="1:15" x14ac:dyDescent="0.25">
      <c r="A103" t="s">
        <v>23</v>
      </c>
      <c r="B103" t="s">
        <v>286</v>
      </c>
      <c r="C103" t="s">
        <v>143</v>
      </c>
      <c r="E103" t="s">
        <v>145</v>
      </c>
      <c r="F103" t="s">
        <v>287</v>
      </c>
      <c r="G103" t="s">
        <v>284</v>
      </c>
      <c r="H103" t="str">
        <f>HYPERLINK("https://ebird.org/atlasnc/checklist/S159810600", "S159810600")</f>
        <v>S159810600</v>
      </c>
      <c r="I103" t="s">
        <v>24</v>
      </c>
      <c r="J103" t="s">
        <v>25</v>
      </c>
      <c r="K103" t="s">
        <v>26</v>
      </c>
      <c r="L103" t="s">
        <v>27</v>
      </c>
      <c r="M103" t="s">
        <v>28</v>
      </c>
      <c r="N103" t="s">
        <v>29</v>
      </c>
      <c r="O103" t="s">
        <v>30</v>
      </c>
    </row>
    <row r="104" spans="1:15" x14ac:dyDescent="0.25">
      <c r="A104" t="s">
        <v>23</v>
      </c>
      <c r="B104" t="s">
        <v>288</v>
      </c>
      <c r="C104" t="s">
        <v>143</v>
      </c>
      <c r="E104" t="s">
        <v>145</v>
      </c>
      <c r="F104" t="s">
        <v>287</v>
      </c>
      <c r="G104" t="s">
        <v>284</v>
      </c>
      <c r="H104" t="str">
        <f>HYPERLINK("https://ebird.org/atlasnc/checklist/S159810600", "S159810600")</f>
        <v>S159810600</v>
      </c>
      <c r="I104" t="s">
        <v>24</v>
      </c>
      <c r="J104" t="s">
        <v>25</v>
      </c>
      <c r="K104" t="s">
        <v>26</v>
      </c>
      <c r="L104" t="s">
        <v>27</v>
      </c>
      <c r="M104" t="s">
        <v>28</v>
      </c>
      <c r="N104" t="s">
        <v>29</v>
      </c>
      <c r="O104" t="s">
        <v>30</v>
      </c>
    </row>
    <row r="105" spans="1:15" x14ac:dyDescent="0.25">
      <c r="A105" t="s">
        <v>23</v>
      </c>
      <c r="B105" t="s">
        <v>289</v>
      </c>
      <c r="C105" t="s">
        <v>143</v>
      </c>
      <c r="E105" t="s">
        <v>145</v>
      </c>
      <c r="F105" t="s">
        <v>287</v>
      </c>
      <c r="G105" t="s">
        <v>284</v>
      </c>
      <c r="H105" t="str">
        <f>HYPERLINK("https://ebird.org/atlasnc/checklist/S159810600", "S159810600")</f>
        <v>S159810600</v>
      </c>
      <c r="I105" t="s">
        <v>24</v>
      </c>
      <c r="J105" t="s">
        <v>25</v>
      </c>
      <c r="K105" t="s">
        <v>26</v>
      </c>
      <c r="L105" t="s">
        <v>27</v>
      </c>
      <c r="M105" t="s">
        <v>28</v>
      </c>
      <c r="N105" t="s">
        <v>29</v>
      </c>
      <c r="O105" t="s">
        <v>30</v>
      </c>
    </row>
    <row r="106" spans="1:15" x14ac:dyDescent="0.25">
      <c r="A106" t="s">
        <v>23</v>
      </c>
      <c r="B106" t="s">
        <v>290</v>
      </c>
      <c r="C106" t="s">
        <v>143</v>
      </c>
      <c r="E106" t="s">
        <v>145</v>
      </c>
      <c r="F106" t="s">
        <v>287</v>
      </c>
      <c r="G106" t="s">
        <v>284</v>
      </c>
      <c r="H106" t="str">
        <f>HYPERLINK("https://ebird.org/atlasnc/checklist/S159810600", "S159810600")</f>
        <v>S159810600</v>
      </c>
      <c r="I106" t="s">
        <v>24</v>
      </c>
      <c r="J106" t="s">
        <v>25</v>
      </c>
      <c r="K106" t="s">
        <v>26</v>
      </c>
      <c r="L106" t="s">
        <v>27</v>
      </c>
      <c r="M106" t="s">
        <v>28</v>
      </c>
      <c r="N106" t="s">
        <v>29</v>
      </c>
      <c r="O106" t="s">
        <v>30</v>
      </c>
    </row>
    <row r="107" spans="1:15" x14ac:dyDescent="0.25">
      <c r="A107" t="s">
        <v>23</v>
      </c>
      <c r="B107" t="s">
        <v>291</v>
      </c>
      <c r="C107" t="s">
        <v>143</v>
      </c>
      <c r="E107" t="s">
        <v>145</v>
      </c>
      <c r="F107" t="s">
        <v>287</v>
      </c>
      <c r="G107" t="s">
        <v>284</v>
      </c>
      <c r="H107" t="str">
        <f>HYPERLINK("https://ebird.org/atlasnc/checklist/S159810600", "S159810600")</f>
        <v>S159810600</v>
      </c>
      <c r="I107" t="s">
        <v>24</v>
      </c>
      <c r="J107" t="s">
        <v>25</v>
      </c>
      <c r="K107" t="s">
        <v>26</v>
      </c>
      <c r="L107" t="s">
        <v>27</v>
      </c>
      <c r="M107" t="s">
        <v>28</v>
      </c>
      <c r="N107" t="s">
        <v>29</v>
      </c>
      <c r="O107" t="s">
        <v>30</v>
      </c>
    </row>
    <row r="108" spans="1:15" x14ac:dyDescent="0.25">
      <c r="A108" t="s">
        <v>23</v>
      </c>
      <c r="B108" t="s">
        <v>292</v>
      </c>
      <c r="C108" t="s">
        <v>143</v>
      </c>
      <c r="E108" t="s">
        <v>145</v>
      </c>
      <c r="F108" t="s">
        <v>246</v>
      </c>
      <c r="G108" t="s">
        <v>284</v>
      </c>
      <c r="H108" t="str">
        <f>HYPERLINK("https://ebird.org/atlasnc/checklist/S159809131", "S159809131")</f>
        <v>S159809131</v>
      </c>
      <c r="I108" t="s">
        <v>24</v>
      </c>
      <c r="J108" t="s">
        <v>25</v>
      </c>
      <c r="K108" t="s">
        <v>26</v>
      </c>
      <c r="L108" t="s">
        <v>27</v>
      </c>
      <c r="M108" t="s">
        <v>28</v>
      </c>
      <c r="N108" t="s">
        <v>29</v>
      </c>
      <c r="O108" t="s">
        <v>30</v>
      </c>
    </row>
    <row r="109" spans="1:15" x14ac:dyDescent="0.25">
      <c r="A109" t="s">
        <v>23</v>
      </c>
      <c r="B109" t="s">
        <v>293</v>
      </c>
      <c r="C109" t="s">
        <v>143</v>
      </c>
      <c r="E109" t="s">
        <v>145</v>
      </c>
      <c r="F109" t="s">
        <v>246</v>
      </c>
      <c r="G109" t="s">
        <v>284</v>
      </c>
      <c r="H109" t="str">
        <f>HYPERLINK("https://ebird.org/atlasnc/checklist/S159809131", "S159809131")</f>
        <v>S159809131</v>
      </c>
      <c r="I109" t="s">
        <v>24</v>
      </c>
      <c r="J109" t="s">
        <v>25</v>
      </c>
      <c r="K109" t="s">
        <v>26</v>
      </c>
      <c r="L109" t="s">
        <v>27</v>
      </c>
      <c r="M109" t="s">
        <v>28</v>
      </c>
      <c r="N109" t="s">
        <v>29</v>
      </c>
      <c r="O109" t="s">
        <v>30</v>
      </c>
    </row>
    <row r="110" spans="1:15" x14ac:dyDescent="0.25">
      <c r="A110" t="s">
        <v>23</v>
      </c>
      <c r="B110" t="s">
        <v>294</v>
      </c>
      <c r="C110" t="s">
        <v>129</v>
      </c>
      <c r="D110" t="s">
        <v>130</v>
      </c>
      <c r="E110" t="s">
        <v>131</v>
      </c>
      <c r="F110" t="s">
        <v>295</v>
      </c>
      <c r="G110" t="s">
        <v>296</v>
      </c>
      <c r="H110" t="str">
        <f>HYPERLINK("https://ebird.org/atlasnc/checklist/S113811992", "S113811992")</f>
        <v>S113811992</v>
      </c>
      <c r="I110" t="s">
        <v>24</v>
      </c>
      <c r="J110" t="s">
        <v>25</v>
      </c>
      <c r="K110" t="s">
        <v>26</v>
      </c>
      <c r="L110" t="s">
        <v>27</v>
      </c>
      <c r="M110" t="s">
        <v>28</v>
      </c>
      <c r="N110" t="s">
        <v>29</v>
      </c>
      <c r="O110" t="s">
        <v>30</v>
      </c>
    </row>
    <row r="111" spans="1:15" x14ac:dyDescent="0.25">
      <c r="A111" t="s">
        <v>23</v>
      </c>
      <c r="B111" t="s">
        <v>297</v>
      </c>
      <c r="C111" t="s">
        <v>129</v>
      </c>
      <c r="D111" t="s">
        <v>198</v>
      </c>
      <c r="E111" t="s">
        <v>131</v>
      </c>
      <c r="F111" t="s">
        <v>295</v>
      </c>
      <c r="G111" t="s">
        <v>296</v>
      </c>
      <c r="H111" t="str">
        <f>HYPERLINK("https://ebird.org/atlasnc/checklist/S113811992", "S113811992")</f>
        <v>S113811992</v>
      </c>
      <c r="I111" t="s">
        <v>24</v>
      </c>
      <c r="J111" t="s">
        <v>25</v>
      </c>
      <c r="K111" t="s">
        <v>26</v>
      </c>
      <c r="L111" t="s">
        <v>27</v>
      </c>
      <c r="M111" t="s">
        <v>28</v>
      </c>
      <c r="N111" t="s">
        <v>29</v>
      </c>
      <c r="O111" t="s">
        <v>30</v>
      </c>
    </row>
    <row r="112" spans="1:15" x14ac:dyDescent="0.25">
      <c r="A112" t="s">
        <v>31</v>
      </c>
      <c r="B112" t="s">
        <v>298</v>
      </c>
      <c r="C112" t="s">
        <v>123</v>
      </c>
      <c r="D112" t="s">
        <v>82</v>
      </c>
      <c r="E112" t="s">
        <v>125</v>
      </c>
      <c r="F112" t="s">
        <v>299</v>
      </c>
      <c r="G112" t="s">
        <v>300</v>
      </c>
      <c r="H112" t="str">
        <f>HYPERLINK("https://ebird.org/atlasnc/checklist/S181055987", "S181055987")</f>
        <v>S181055987</v>
      </c>
      <c r="I112" t="s">
        <v>24</v>
      </c>
      <c r="J112" t="s">
        <v>32</v>
      </c>
      <c r="K112" t="s">
        <v>33</v>
      </c>
      <c r="L112" t="s">
        <v>34</v>
      </c>
      <c r="M112" t="s">
        <v>28</v>
      </c>
      <c r="N112" t="s">
        <v>35</v>
      </c>
      <c r="O112" t="s">
        <v>36</v>
      </c>
    </row>
    <row r="113" spans="1:15" x14ac:dyDescent="0.25">
      <c r="A113" t="s">
        <v>31</v>
      </c>
      <c r="B113" t="s">
        <v>217</v>
      </c>
      <c r="C113" t="s">
        <v>129</v>
      </c>
      <c r="D113" t="s">
        <v>130</v>
      </c>
      <c r="E113" t="s">
        <v>131</v>
      </c>
      <c r="F113" t="s">
        <v>301</v>
      </c>
      <c r="G113" t="s">
        <v>300</v>
      </c>
      <c r="H113" t="str">
        <f>HYPERLINK("https://ebird.org/atlasnc/checklist/S181055768", "S181055768")</f>
        <v>S181055768</v>
      </c>
      <c r="I113" t="s">
        <v>24</v>
      </c>
      <c r="J113" t="s">
        <v>32</v>
      </c>
      <c r="K113" t="s">
        <v>33</v>
      </c>
      <c r="L113" t="s">
        <v>34</v>
      </c>
      <c r="M113" t="s">
        <v>28</v>
      </c>
      <c r="N113" t="s">
        <v>35</v>
      </c>
      <c r="O113" t="s">
        <v>36</v>
      </c>
    </row>
    <row r="114" spans="1:15" x14ac:dyDescent="0.25">
      <c r="A114" t="s">
        <v>31</v>
      </c>
      <c r="B114" t="s">
        <v>229</v>
      </c>
      <c r="C114" t="s">
        <v>133</v>
      </c>
      <c r="D114" t="s">
        <v>157</v>
      </c>
      <c r="E114" t="s">
        <v>135</v>
      </c>
      <c r="F114" t="s">
        <v>301</v>
      </c>
      <c r="G114" t="s">
        <v>300</v>
      </c>
      <c r="H114" t="str">
        <f>HYPERLINK("https://ebird.org/atlasnc/checklist/S181055768", "S181055768")</f>
        <v>S181055768</v>
      </c>
      <c r="I114" t="s">
        <v>24</v>
      </c>
      <c r="J114" t="s">
        <v>32</v>
      </c>
      <c r="K114" t="s">
        <v>33</v>
      </c>
      <c r="L114" t="s">
        <v>34</v>
      </c>
      <c r="M114" t="s">
        <v>28</v>
      </c>
      <c r="N114" t="s">
        <v>35</v>
      </c>
      <c r="O114" t="s">
        <v>36</v>
      </c>
    </row>
    <row r="115" spans="1:15" x14ac:dyDescent="0.25">
      <c r="A115" t="s">
        <v>31</v>
      </c>
      <c r="B115" t="s">
        <v>302</v>
      </c>
      <c r="C115" t="s">
        <v>129</v>
      </c>
      <c r="D115" t="s">
        <v>198</v>
      </c>
      <c r="E115" t="s">
        <v>131</v>
      </c>
      <c r="F115" t="s">
        <v>301</v>
      </c>
      <c r="G115" t="s">
        <v>300</v>
      </c>
      <c r="H115" t="str">
        <f>HYPERLINK("https://ebird.org/atlasnc/checklist/S181055768", "S181055768")</f>
        <v>S181055768</v>
      </c>
      <c r="I115" t="s">
        <v>24</v>
      </c>
      <c r="J115" t="s">
        <v>32</v>
      </c>
      <c r="K115" t="s">
        <v>33</v>
      </c>
      <c r="L115" t="s">
        <v>34</v>
      </c>
      <c r="M115" t="s">
        <v>28</v>
      </c>
      <c r="N115" t="s">
        <v>35</v>
      </c>
      <c r="O115" t="s">
        <v>36</v>
      </c>
    </row>
    <row r="116" spans="1:15" x14ac:dyDescent="0.25">
      <c r="A116" t="s">
        <v>31</v>
      </c>
      <c r="B116" t="s">
        <v>268</v>
      </c>
      <c r="C116" t="s">
        <v>143</v>
      </c>
      <c r="D116" t="s">
        <v>144</v>
      </c>
      <c r="E116" t="s">
        <v>145</v>
      </c>
      <c r="F116" t="s">
        <v>303</v>
      </c>
      <c r="G116" t="s">
        <v>300</v>
      </c>
      <c r="H116" t="str">
        <f>HYPERLINK("https://ebird.org/atlasnc/checklist/S181047005", "S181047005")</f>
        <v>S181047005</v>
      </c>
      <c r="I116" t="s">
        <v>24</v>
      </c>
      <c r="J116" t="s">
        <v>32</v>
      </c>
      <c r="K116" t="s">
        <v>33</v>
      </c>
      <c r="L116" t="s">
        <v>34</v>
      </c>
      <c r="M116" t="s">
        <v>28</v>
      </c>
      <c r="N116" t="s">
        <v>35</v>
      </c>
      <c r="O116" t="s">
        <v>36</v>
      </c>
    </row>
    <row r="117" spans="1:15" x14ac:dyDescent="0.25">
      <c r="A117" t="s">
        <v>31</v>
      </c>
      <c r="B117" t="s">
        <v>194</v>
      </c>
      <c r="C117" t="s">
        <v>123</v>
      </c>
      <c r="D117" t="s">
        <v>193</v>
      </c>
      <c r="E117" t="s">
        <v>125</v>
      </c>
      <c r="F117" t="s">
        <v>303</v>
      </c>
      <c r="G117" t="s">
        <v>300</v>
      </c>
      <c r="H117" t="str">
        <f>HYPERLINK("https://ebird.org/atlasnc/checklist/S181047005", "S181047005")</f>
        <v>S181047005</v>
      </c>
      <c r="I117" t="s">
        <v>24</v>
      </c>
      <c r="J117" t="s">
        <v>32</v>
      </c>
      <c r="K117" t="s">
        <v>33</v>
      </c>
      <c r="L117" t="s">
        <v>34</v>
      </c>
      <c r="M117" t="s">
        <v>28</v>
      </c>
      <c r="N117" t="s">
        <v>35</v>
      </c>
      <c r="O117" t="s">
        <v>36</v>
      </c>
    </row>
    <row r="118" spans="1:15" x14ac:dyDescent="0.25">
      <c r="A118" t="s">
        <v>31</v>
      </c>
      <c r="B118" t="s">
        <v>128</v>
      </c>
      <c r="C118" t="s">
        <v>129</v>
      </c>
      <c r="D118" t="s">
        <v>130</v>
      </c>
      <c r="E118" t="s">
        <v>131</v>
      </c>
      <c r="F118" t="s">
        <v>304</v>
      </c>
      <c r="G118" t="s">
        <v>300</v>
      </c>
      <c r="H118" t="str">
        <f>HYPERLINK("https://ebird.org/atlasnc/checklist/S181046685", "S181046685")</f>
        <v>S181046685</v>
      </c>
      <c r="I118" t="s">
        <v>24</v>
      </c>
      <c r="J118" t="s">
        <v>32</v>
      </c>
      <c r="K118" t="s">
        <v>33</v>
      </c>
      <c r="L118" t="s">
        <v>34</v>
      </c>
      <c r="M118" t="s">
        <v>28</v>
      </c>
      <c r="N118" t="s">
        <v>35</v>
      </c>
      <c r="O118" t="s">
        <v>36</v>
      </c>
    </row>
    <row r="119" spans="1:15" x14ac:dyDescent="0.25">
      <c r="A119" t="s">
        <v>31</v>
      </c>
      <c r="B119" t="s">
        <v>165</v>
      </c>
      <c r="C119" t="s">
        <v>123</v>
      </c>
      <c r="D119" t="s">
        <v>82</v>
      </c>
      <c r="E119" t="s">
        <v>125</v>
      </c>
      <c r="F119" t="s">
        <v>304</v>
      </c>
      <c r="G119" t="s">
        <v>300</v>
      </c>
      <c r="H119" t="str">
        <f>HYPERLINK("https://ebird.org/atlasnc/checklist/S181046685", "S181046685")</f>
        <v>S181046685</v>
      </c>
      <c r="I119" t="s">
        <v>24</v>
      </c>
      <c r="J119" t="s">
        <v>32</v>
      </c>
      <c r="K119" t="s">
        <v>33</v>
      </c>
      <c r="L119" t="s">
        <v>34</v>
      </c>
      <c r="M119" t="s">
        <v>28</v>
      </c>
      <c r="N119" t="s">
        <v>35</v>
      </c>
      <c r="O119" t="s">
        <v>36</v>
      </c>
    </row>
    <row r="120" spans="1:15" x14ac:dyDescent="0.25">
      <c r="A120" t="s">
        <v>31</v>
      </c>
      <c r="B120" t="s">
        <v>290</v>
      </c>
      <c r="C120" t="s">
        <v>123</v>
      </c>
      <c r="D120" t="s">
        <v>82</v>
      </c>
      <c r="E120" t="s">
        <v>125</v>
      </c>
      <c r="F120" t="s">
        <v>304</v>
      </c>
      <c r="G120" t="s">
        <v>300</v>
      </c>
      <c r="H120" t="str">
        <f>HYPERLINK("https://ebird.org/atlasnc/checklist/S181046685", "S181046685")</f>
        <v>S181046685</v>
      </c>
      <c r="I120" t="s">
        <v>24</v>
      </c>
      <c r="J120" t="s">
        <v>32</v>
      </c>
      <c r="K120" t="s">
        <v>33</v>
      </c>
      <c r="L120" t="s">
        <v>34</v>
      </c>
      <c r="M120" t="s">
        <v>28</v>
      </c>
      <c r="N120" t="s">
        <v>35</v>
      </c>
      <c r="O120" t="s">
        <v>36</v>
      </c>
    </row>
    <row r="121" spans="1:15" x14ac:dyDescent="0.25">
      <c r="A121" t="s">
        <v>31</v>
      </c>
      <c r="B121" t="s">
        <v>185</v>
      </c>
      <c r="C121" t="s">
        <v>123</v>
      </c>
      <c r="D121" t="s">
        <v>82</v>
      </c>
      <c r="E121" t="s">
        <v>125</v>
      </c>
      <c r="F121" t="s">
        <v>304</v>
      </c>
      <c r="G121" t="s">
        <v>300</v>
      </c>
      <c r="H121" t="str">
        <f>HYPERLINK("https://ebird.org/atlasnc/checklist/S181046685", "S181046685")</f>
        <v>S181046685</v>
      </c>
      <c r="I121" t="s">
        <v>24</v>
      </c>
      <c r="J121" t="s">
        <v>32</v>
      </c>
      <c r="K121" t="s">
        <v>33</v>
      </c>
      <c r="L121" t="s">
        <v>34</v>
      </c>
      <c r="M121" t="s">
        <v>28</v>
      </c>
      <c r="N121" t="s">
        <v>35</v>
      </c>
      <c r="O121" t="s">
        <v>36</v>
      </c>
    </row>
    <row r="122" spans="1:15" x14ac:dyDescent="0.25">
      <c r="A122" t="s">
        <v>31</v>
      </c>
      <c r="B122" t="s">
        <v>305</v>
      </c>
      <c r="C122" t="s">
        <v>129</v>
      </c>
      <c r="D122" t="s">
        <v>198</v>
      </c>
      <c r="E122" t="s">
        <v>131</v>
      </c>
      <c r="F122" t="s">
        <v>304</v>
      </c>
      <c r="G122" t="s">
        <v>300</v>
      </c>
      <c r="H122" t="str">
        <f>HYPERLINK("https://ebird.org/atlasnc/checklist/S181046685", "S181046685")</f>
        <v>S181046685</v>
      </c>
      <c r="I122" t="s">
        <v>24</v>
      </c>
      <c r="J122" t="s">
        <v>32</v>
      </c>
      <c r="K122" t="s">
        <v>33</v>
      </c>
      <c r="L122" t="s">
        <v>34</v>
      </c>
      <c r="M122" t="s">
        <v>28</v>
      </c>
      <c r="N122" t="s">
        <v>35</v>
      </c>
      <c r="O122" t="s">
        <v>36</v>
      </c>
    </row>
    <row r="123" spans="1:15" x14ac:dyDescent="0.25">
      <c r="A123" t="s">
        <v>31</v>
      </c>
      <c r="B123" t="s">
        <v>176</v>
      </c>
      <c r="C123" t="s">
        <v>123</v>
      </c>
      <c r="D123" t="s">
        <v>231</v>
      </c>
      <c r="E123" t="s">
        <v>125</v>
      </c>
      <c r="F123" t="s">
        <v>306</v>
      </c>
      <c r="G123" t="s">
        <v>300</v>
      </c>
      <c r="H123" t="str">
        <f>HYPERLINK("https://ebird.org/atlasnc/checklist/S181046298", "S181046298")</f>
        <v>S181046298</v>
      </c>
      <c r="I123" t="s">
        <v>24</v>
      </c>
      <c r="J123" t="s">
        <v>32</v>
      </c>
      <c r="K123" t="s">
        <v>33</v>
      </c>
      <c r="L123" t="s">
        <v>34</v>
      </c>
      <c r="M123" t="s">
        <v>28</v>
      </c>
      <c r="N123" t="s">
        <v>35</v>
      </c>
      <c r="O123" t="s">
        <v>36</v>
      </c>
    </row>
    <row r="124" spans="1:15" x14ac:dyDescent="0.25">
      <c r="A124" t="s">
        <v>31</v>
      </c>
      <c r="B124" t="s">
        <v>158</v>
      </c>
      <c r="C124" t="s">
        <v>129</v>
      </c>
      <c r="D124" t="s">
        <v>130</v>
      </c>
      <c r="E124" t="s">
        <v>131</v>
      </c>
      <c r="F124" t="s">
        <v>306</v>
      </c>
      <c r="G124" t="s">
        <v>300</v>
      </c>
      <c r="H124" t="str">
        <f>HYPERLINK("https://ebird.org/atlasnc/checklist/S181046298", "S181046298")</f>
        <v>S181046298</v>
      </c>
      <c r="I124" t="s">
        <v>24</v>
      </c>
      <c r="J124" t="s">
        <v>32</v>
      </c>
      <c r="K124" t="s">
        <v>33</v>
      </c>
      <c r="L124" t="s">
        <v>34</v>
      </c>
      <c r="M124" t="s">
        <v>28</v>
      </c>
      <c r="N124" t="s">
        <v>35</v>
      </c>
      <c r="O124" t="s">
        <v>36</v>
      </c>
    </row>
    <row r="125" spans="1:15" x14ac:dyDescent="0.25">
      <c r="A125" t="s">
        <v>31</v>
      </c>
      <c r="B125" t="s">
        <v>224</v>
      </c>
      <c r="C125" t="s">
        <v>133</v>
      </c>
      <c r="D125" t="s">
        <v>183</v>
      </c>
      <c r="E125" t="s">
        <v>135</v>
      </c>
      <c r="F125" t="s">
        <v>307</v>
      </c>
      <c r="G125" t="s">
        <v>300</v>
      </c>
      <c r="H125" t="str">
        <f t="shared" ref="H125:H130" si="3">HYPERLINK("https://ebird.org/atlasnc/checklist/S181045790", "S181045790")</f>
        <v>S181045790</v>
      </c>
      <c r="I125" t="s">
        <v>24</v>
      </c>
      <c r="J125" t="s">
        <v>32</v>
      </c>
      <c r="K125" t="s">
        <v>33</v>
      </c>
      <c r="L125" t="s">
        <v>34</v>
      </c>
      <c r="M125" t="s">
        <v>28</v>
      </c>
      <c r="N125" t="s">
        <v>35</v>
      </c>
      <c r="O125" t="s">
        <v>36</v>
      </c>
    </row>
    <row r="126" spans="1:15" x14ac:dyDescent="0.25">
      <c r="A126" t="s">
        <v>31</v>
      </c>
      <c r="B126" t="s">
        <v>308</v>
      </c>
      <c r="C126" t="s">
        <v>129</v>
      </c>
      <c r="D126" t="s">
        <v>130</v>
      </c>
      <c r="E126" t="s">
        <v>131</v>
      </c>
      <c r="F126" t="s">
        <v>307</v>
      </c>
      <c r="G126" t="s">
        <v>300</v>
      </c>
      <c r="H126" t="str">
        <f t="shared" si="3"/>
        <v>S181045790</v>
      </c>
      <c r="I126" t="s">
        <v>24</v>
      </c>
      <c r="J126" t="s">
        <v>32</v>
      </c>
      <c r="K126" t="s">
        <v>33</v>
      </c>
      <c r="L126" t="s">
        <v>34</v>
      </c>
      <c r="M126" t="s">
        <v>28</v>
      </c>
      <c r="N126" t="s">
        <v>35</v>
      </c>
      <c r="O126" t="s">
        <v>36</v>
      </c>
    </row>
    <row r="127" spans="1:15" x14ac:dyDescent="0.25">
      <c r="A127" t="s">
        <v>31</v>
      </c>
      <c r="B127" t="s">
        <v>232</v>
      </c>
      <c r="C127" t="s">
        <v>129</v>
      </c>
      <c r="D127" t="s">
        <v>198</v>
      </c>
      <c r="E127" t="s">
        <v>131</v>
      </c>
      <c r="F127" t="s">
        <v>307</v>
      </c>
      <c r="G127" t="s">
        <v>300</v>
      </c>
      <c r="H127" t="str">
        <f t="shared" si="3"/>
        <v>S181045790</v>
      </c>
      <c r="I127" t="s">
        <v>24</v>
      </c>
      <c r="J127" t="s">
        <v>32</v>
      </c>
      <c r="K127" t="s">
        <v>33</v>
      </c>
      <c r="L127" t="s">
        <v>34</v>
      </c>
      <c r="M127" t="s">
        <v>28</v>
      </c>
      <c r="N127" t="s">
        <v>35</v>
      </c>
      <c r="O127" t="s">
        <v>36</v>
      </c>
    </row>
    <row r="128" spans="1:15" x14ac:dyDescent="0.25">
      <c r="A128" t="s">
        <v>31</v>
      </c>
      <c r="B128" t="s">
        <v>156</v>
      </c>
      <c r="C128" t="s">
        <v>129</v>
      </c>
      <c r="D128" t="s">
        <v>198</v>
      </c>
      <c r="E128" t="s">
        <v>131</v>
      </c>
      <c r="F128" t="s">
        <v>307</v>
      </c>
      <c r="G128" t="s">
        <v>300</v>
      </c>
      <c r="H128" t="str">
        <f t="shared" si="3"/>
        <v>S181045790</v>
      </c>
      <c r="I128" t="s">
        <v>24</v>
      </c>
      <c r="J128" t="s">
        <v>32</v>
      </c>
      <c r="K128" t="s">
        <v>33</v>
      </c>
      <c r="L128" t="s">
        <v>34</v>
      </c>
      <c r="M128" t="s">
        <v>28</v>
      </c>
      <c r="N128" t="s">
        <v>35</v>
      </c>
      <c r="O128" t="s">
        <v>36</v>
      </c>
    </row>
    <row r="129" spans="1:15" x14ac:dyDescent="0.25">
      <c r="A129" t="s">
        <v>31</v>
      </c>
      <c r="B129" t="s">
        <v>139</v>
      </c>
      <c r="C129" t="s">
        <v>123</v>
      </c>
      <c r="D129" t="s">
        <v>82</v>
      </c>
      <c r="E129" t="s">
        <v>125</v>
      </c>
      <c r="F129" t="s">
        <v>307</v>
      </c>
      <c r="G129" t="s">
        <v>300</v>
      </c>
      <c r="H129" t="str">
        <f t="shared" si="3"/>
        <v>S181045790</v>
      </c>
      <c r="I129" t="s">
        <v>24</v>
      </c>
      <c r="J129" t="s">
        <v>32</v>
      </c>
      <c r="K129" t="s">
        <v>33</v>
      </c>
      <c r="L129" t="s">
        <v>34</v>
      </c>
      <c r="M129" t="s">
        <v>28</v>
      </c>
      <c r="N129" t="s">
        <v>35</v>
      </c>
      <c r="O129" t="s">
        <v>36</v>
      </c>
    </row>
    <row r="130" spans="1:15" x14ac:dyDescent="0.25">
      <c r="A130" t="s">
        <v>31</v>
      </c>
      <c r="B130" t="s">
        <v>243</v>
      </c>
      <c r="C130" t="s">
        <v>129</v>
      </c>
      <c r="D130" t="s">
        <v>198</v>
      </c>
      <c r="E130" t="s">
        <v>131</v>
      </c>
      <c r="F130" t="s">
        <v>307</v>
      </c>
      <c r="G130" t="s">
        <v>300</v>
      </c>
      <c r="H130" t="str">
        <f t="shared" si="3"/>
        <v>S181045790</v>
      </c>
      <c r="I130" t="s">
        <v>24</v>
      </c>
      <c r="J130" t="s">
        <v>32</v>
      </c>
      <c r="K130" t="s">
        <v>33</v>
      </c>
      <c r="L130" t="s">
        <v>34</v>
      </c>
      <c r="M130" t="s">
        <v>28</v>
      </c>
      <c r="N130" t="s">
        <v>35</v>
      </c>
      <c r="O130" t="s">
        <v>36</v>
      </c>
    </row>
    <row r="131" spans="1:15" x14ac:dyDescent="0.25">
      <c r="A131" t="s">
        <v>31</v>
      </c>
      <c r="B131" t="s">
        <v>309</v>
      </c>
      <c r="C131" t="s">
        <v>143</v>
      </c>
      <c r="D131" t="s">
        <v>144</v>
      </c>
      <c r="E131" t="s">
        <v>145</v>
      </c>
      <c r="F131" t="s">
        <v>310</v>
      </c>
      <c r="G131" t="s">
        <v>300</v>
      </c>
      <c r="H131" t="str">
        <f>HYPERLINK("https://ebird.org/atlasnc/checklist/S181037420", "S181037420")</f>
        <v>S181037420</v>
      </c>
      <c r="I131" t="s">
        <v>24</v>
      </c>
      <c r="J131" t="s">
        <v>32</v>
      </c>
      <c r="K131" t="s">
        <v>33</v>
      </c>
      <c r="L131" t="s">
        <v>34</v>
      </c>
      <c r="M131" t="s">
        <v>28</v>
      </c>
      <c r="N131" t="s">
        <v>35</v>
      </c>
      <c r="O131" t="s">
        <v>36</v>
      </c>
    </row>
    <row r="132" spans="1:15" x14ac:dyDescent="0.25">
      <c r="A132" t="s">
        <v>31</v>
      </c>
      <c r="B132" t="s">
        <v>160</v>
      </c>
      <c r="C132" t="s">
        <v>129</v>
      </c>
      <c r="D132" t="s">
        <v>130</v>
      </c>
      <c r="E132" t="s">
        <v>131</v>
      </c>
      <c r="F132" t="s">
        <v>310</v>
      </c>
      <c r="G132" t="s">
        <v>300</v>
      </c>
      <c r="H132" t="str">
        <f>HYPERLINK("https://ebird.org/atlasnc/checklist/S181037420", "S181037420")</f>
        <v>S181037420</v>
      </c>
      <c r="I132" t="s">
        <v>24</v>
      </c>
      <c r="J132" t="s">
        <v>32</v>
      </c>
      <c r="K132" t="s">
        <v>33</v>
      </c>
      <c r="L132" t="s">
        <v>34</v>
      </c>
      <c r="M132" t="s">
        <v>28</v>
      </c>
      <c r="N132" t="s">
        <v>35</v>
      </c>
      <c r="O132" t="s">
        <v>36</v>
      </c>
    </row>
    <row r="133" spans="1:15" x14ac:dyDescent="0.25">
      <c r="A133" t="s">
        <v>31</v>
      </c>
      <c r="B133" t="s">
        <v>230</v>
      </c>
      <c r="C133" t="s">
        <v>129</v>
      </c>
      <c r="D133" t="s">
        <v>130</v>
      </c>
      <c r="E133" t="s">
        <v>131</v>
      </c>
      <c r="F133" t="s">
        <v>310</v>
      </c>
      <c r="G133" t="s">
        <v>300</v>
      </c>
      <c r="H133" t="str">
        <f>HYPERLINK("https://ebird.org/atlasnc/checklist/S181037420", "S181037420")</f>
        <v>S181037420</v>
      </c>
      <c r="I133" t="s">
        <v>24</v>
      </c>
      <c r="J133" t="s">
        <v>32</v>
      </c>
      <c r="K133" t="s">
        <v>33</v>
      </c>
      <c r="L133" t="s">
        <v>34</v>
      </c>
      <c r="M133" t="s">
        <v>28</v>
      </c>
      <c r="N133" t="s">
        <v>35</v>
      </c>
      <c r="O133" t="s">
        <v>36</v>
      </c>
    </row>
    <row r="134" spans="1:15" x14ac:dyDescent="0.25">
      <c r="A134" t="s">
        <v>31</v>
      </c>
      <c r="B134" t="s">
        <v>297</v>
      </c>
      <c r="C134" t="s">
        <v>129</v>
      </c>
      <c r="D134" t="s">
        <v>198</v>
      </c>
      <c r="E134" t="s">
        <v>131</v>
      </c>
      <c r="F134" t="s">
        <v>311</v>
      </c>
      <c r="G134" t="s">
        <v>300</v>
      </c>
      <c r="H134" t="str">
        <f>HYPERLINK("https://ebird.org/atlasnc/checklist/S181035891", "S181035891")</f>
        <v>S181035891</v>
      </c>
      <c r="I134" t="s">
        <v>24</v>
      </c>
      <c r="J134" t="s">
        <v>32</v>
      </c>
      <c r="K134" t="s">
        <v>33</v>
      </c>
      <c r="L134" t="s">
        <v>34</v>
      </c>
      <c r="M134" t="s">
        <v>28</v>
      </c>
      <c r="N134" t="s">
        <v>35</v>
      </c>
      <c r="O134" t="s">
        <v>36</v>
      </c>
    </row>
    <row r="135" spans="1:15" x14ac:dyDescent="0.25">
      <c r="A135" t="s">
        <v>31</v>
      </c>
      <c r="B135" t="s">
        <v>248</v>
      </c>
      <c r="C135" t="s">
        <v>133</v>
      </c>
      <c r="D135" t="s">
        <v>134</v>
      </c>
      <c r="E135" t="s">
        <v>135</v>
      </c>
      <c r="F135" t="s">
        <v>311</v>
      </c>
      <c r="G135" t="s">
        <v>300</v>
      </c>
      <c r="H135" t="str">
        <f>HYPERLINK("https://ebird.org/atlasnc/checklist/S181035891", "S181035891")</f>
        <v>S181035891</v>
      </c>
      <c r="I135" t="s">
        <v>24</v>
      </c>
      <c r="J135" t="s">
        <v>32</v>
      </c>
      <c r="K135" t="s">
        <v>33</v>
      </c>
      <c r="L135" t="s">
        <v>34</v>
      </c>
      <c r="M135" t="s">
        <v>28</v>
      </c>
      <c r="N135" t="s">
        <v>35</v>
      </c>
      <c r="O135" t="s">
        <v>36</v>
      </c>
    </row>
    <row r="136" spans="1:15" x14ac:dyDescent="0.25">
      <c r="A136" t="s">
        <v>31</v>
      </c>
      <c r="B136" t="s">
        <v>192</v>
      </c>
      <c r="C136" t="s">
        <v>129</v>
      </c>
      <c r="D136" t="s">
        <v>198</v>
      </c>
      <c r="E136" t="s">
        <v>131</v>
      </c>
      <c r="F136" t="s">
        <v>311</v>
      </c>
      <c r="G136" t="s">
        <v>300</v>
      </c>
      <c r="H136" t="str">
        <f>HYPERLINK("https://ebird.org/atlasnc/checklist/S181035891", "S181035891")</f>
        <v>S181035891</v>
      </c>
      <c r="I136" t="s">
        <v>24</v>
      </c>
      <c r="J136" t="s">
        <v>32</v>
      </c>
      <c r="K136" t="s">
        <v>33</v>
      </c>
      <c r="L136" t="s">
        <v>34</v>
      </c>
      <c r="M136" t="s">
        <v>28</v>
      </c>
      <c r="N136" t="s">
        <v>35</v>
      </c>
      <c r="O136" t="s">
        <v>36</v>
      </c>
    </row>
    <row r="137" spans="1:15" x14ac:dyDescent="0.25">
      <c r="A137" t="s">
        <v>31</v>
      </c>
      <c r="B137" t="s">
        <v>179</v>
      </c>
      <c r="C137" t="s">
        <v>133</v>
      </c>
      <c r="D137" t="s">
        <v>183</v>
      </c>
      <c r="E137" t="s">
        <v>135</v>
      </c>
      <c r="F137" t="s">
        <v>312</v>
      </c>
      <c r="G137" t="s">
        <v>300</v>
      </c>
      <c r="H137" t="str">
        <f>HYPERLINK("https://ebird.org/atlasnc/checklist/S181035669", "S181035669")</f>
        <v>S181035669</v>
      </c>
      <c r="I137" t="s">
        <v>24</v>
      </c>
      <c r="J137" t="s">
        <v>32</v>
      </c>
      <c r="K137" t="s">
        <v>33</v>
      </c>
      <c r="L137" t="s">
        <v>34</v>
      </c>
      <c r="M137" t="s">
        <v>28</v>
      </c>
      <c r="N137" t="s">
        <v>35</v>
      </c>
      <c r="O137" t="s">
        <v>36</v>
      </c>
    </row>
    <row r="138" spans="1:15" x14ac:dyDescent="0.25">
      <c r="A138" t="s">
        <v>31</v>
      </c>
      <c r="B138" t="s">
        <v>219</v>
      </c>
      <c r="C138" t="s">
        <v>123</v>
      </c>
      <c r="D138" t="s">
        <v>193</v>
      </c>
      <c r="E138" t="s">
        <v>125</v>
      </c>
      <c r="F138" t="s">
        <v>312</v>
      </c>
      <c r="G138" t="s">
        <v>300</v>
      </c>
      <c r="H138" t="str">
        <f>HYPERLINK("https://ebird.org/atlasnc/checklist/S181035669", "S181035669")</f>
        <v>S181035669</v>
      </c>
      <c r="I138" t="s">
        <v>24</v>
      </c>
      <c r="J138" t="s">
        <v>32</v>
      </c>
      <c r="K138" t="s">
        <v>33</v>
      </c>
      <c r="L138" t="s">
        <v>34</v>
      </c>
      <c r="M138" t="s">
        <v>28</v>
      </c>
      <c r="N138" t="s">
        <v>35</v>
      </c>
      <c r="O138" t="s">
        <v>36</v>
      </c>
    </row>
    <row r="139" spans="1:15" x14ac:dyDescent="0.25">
      <c r="A139" t="s">
        <v>31</v>
      </c>
      <c r="B139" t="s">
        <v>313</v>
      </c>
      <c r="C139" t="s">
        <v>133</v>
      </c>
      <c r="D139" t="s">
        <v>134</v>
      </c>
      <c r="E139" t="s">
        <v>135</v>
      </c>
      <c r="F139" t="s">
        <v>312</v>
      </c>
      <c r="G139" t="s">
        <v>300</v>
      </c>
      <c r="H139" t="str">
        <f>HYPERLINK("https://ebird.org/atlasnc/checklist/S181035669", "S181035669")</f>
        <v>S181035669</v>
      </c>
      <c r="I139" t="s">
        <v>24</v>
      </c>
      <c r="J139" t="s">
        <v>32</v>
      </c>
      <c r="K139" t="s">
        <v>33</v>
      </c>
      <c r="L139" t="s">
        <v>34</v>
      </c>
      <c r="M139" t="s">
        <v>28</v>
      </c>
      <c r="N139" t="s">
        <v>35</v>
      </c>
      <c r="O139" t="s">
        <v>36</v>
      </c>
    </row>
    <row r="140" spans="1:15" x14ac:dyDescent="0.25">
      <c r="A140" t="s">
        <v>31</v>
      </c>
      <c r="B140" t="s">
        <v>190</v>
      </c>
      <c r="C140" t="s">
        <v>129</v>
      </c>
      <c r="D140" t="s">
        <v>130</v>
      </c>
      <c r="E140" t="s">
        <v>131</v>
      </c>
      <c r="F140" t="s">
        <v>314</v>
      </c>
      <c r="G140" t="s">
        <v>300</v>
      </c>
      <c r="H140" t="str">
        <f>HYPERLINK("https://ebird.org/atlasnc/checklist/S181035411", "S181035411")</f>
        <v>S181035411</v>
      </c>
      <c r="I140" t="s">
        <v>24</v>
      </c>
      <c r="J140" t="s">
        <v>32</v>
      </c>
      <c r="K140" t="s">
        <v>33</v>
      </c>
      <c r="L140" t="s">
        <v>34</v>
      </c>
      <c r="M140" t="s">
        <v>28</v>
      </c>
      <c r="N140" t="s">
        <v>35</v>
      </c>
      <c r="O140" t="s">
        <v>36</v>
      </c>
    </row>
    <row r="141" spans="1:15" x14ac:dyDescent="0.25">
      <c r="A141" t="s">
        <v>31</v>
      </c>
      <c r="B141" t="s">
        <v>211</v>
      </c>
      <c r="C141" t="s">
        <v>123</v>
      </c>
      <c r="D141" t="s">
        <v>33</v>
      </c>
      <c r="E141" t="s">
        <v>125</v>
      </c>
      <c r="F141" t="s">
        <v>314</v>
      </c>
      <c r="G141" t="s">
        <v>300</v>
      </c>
      <c r="H141" t="str">
        <f>HYPERLINK("https://ebird.org/atlasnc/checklist/S181035411", "S181035411")</f>
        <v>S181035411</v>
      </c>
      <c r="I141" t="s">
        <v>24</v>
      </c>
      <c r="J141" t="s">
        <v>32</v>
      </c>
      <c r="K141" t="s">
        <v>33</v>
      </c>
      <c r="L141" t="s">
        <v>34</v>
      </c>
      <c r="M141" t="s">
        <v>28</v>
      </c>
      <c r="N141" t="s">
        <v>35</v>
      </c>
      <c r="O141" t="s">
        <v>36</v>
      </c>
    </row>
    <row r="142" spans="1:15" x14ac:dyDescent="0.25">
      <c r="A142" t="s">
        <v>31</v>
      </c>
      <c r="B142" t="s">
        <v>252</v>
      </c>
      <c r="C142" t="s">
        <v>133</v>
      </c>
      <c r="D142" t="s">
        <v>183</v>
      </c>
      <c r="E142" t="s">
        <v>135</v>
      </c>
      <c r="F142" t="s">
        <v>315</v>
      </c>
      <c r="G142" t="s">
        <v>300</v>
      </c>
      <c r="H142" t="str">
        <f>HYPERLINK("https://ebird.org/atlasnc/checklist/S181035040", "S181035040")</f>
        <v>S181035040</v>
      </c>
      <c r="I142" t="s">
        <v>24</v>
      </c>
      <c r="J142" t="s">
        <v>32</v>
      </c>
      <c r="K142" t="s">
        <v>33</v>
      </c>
      <c r="L142" t="s">
        <v>34</v>
      </c>
      <c r="M142" t="s">
        <v>28</v>
      </c>
      <c r="N142" t="s">
        <v>35</v>
      </c>
      <c r="O142" t="s">
        <v>36</v>
      </c>
    </row>
    <row r="143" spans="1:15" x14ac:dyDescent="0.25">
      <c r="A143" t="s">
        <v>31</v>
      </c>
      <c r="B143" t="s">
        <v>162</v>
      </c>
      <c r="C143" t="s">
        <v>133</v>
      </c>
      <c r="D143" t="s">
        <v>222</v>
      </c>
      <c r="E143" t="s">
        <v>135</v>
      </c>
      <c r="F143" t="s">
        <v>315</v>
      </c>
      <c r="G143" t="s">
        <v>300</v>
      </c>
      <c r="H143" t="str">
        <f>HYPERLINK("https://ebird.org/atlasnc/checklist/S181035040", "S181035040")</f>
        <v>S181035040</v>
      </c>
      <c r="I143" t="s">
        <v>24</v>
      </c>
      <c r="J143" t="s">
        <v>32</v>
      </c>
      <c r="K143" t="s">
        <v>33</v>
      </c>
      <c r="L143" t="s">
        <v>34</v>
      </c>
      <c r="M143" t="s">
        <v>28</v>
      </c>
      <c r="N143" t="s">
        <v>35</v>
      </c>
      <c r="O143" t="s">
        <v>36</v>
      </c>
    </row>
    <row r="144" spans="1:15" x14ac:dyDescent="0.25">
      <c r="A144" t="s">
        <v>31</v>
      </c>
      <c r="B144" t="s">
        <v>212</v>
      </c>
      <c r="C144" t="s">
        <v>123</v>
      </c>
      <c r="D144" t="s">
        <v>316</v>
      </c>
      <c r="E144" t="s">
        <v>125</v>
      </c>
      <c r="F144" t="s">
        <v>315</v>
      </c>
      <c r="G144" t="s">
        <v>300</v>
      </c>
      <c r="H144" t="str">
        <f>HYPERLINK("https://ebird.org/atlasnc/checklist/S181035040", "S181035040")</f>
        <v>S181035040</v>
      </c>
      <c r="I144" t="s">
        <v>24</v>
      </c>
      <c r="J144" t="s">
        <v>32</v>
      </c>
      <c r="K144" t="s">
        <v>33</v>
      </c>
      <c r="L144" t="s">
        <v>34</v>
      </c>
      <c r="M144" t="s">
        <v>28</v>
      </c>
      <c r="N144" t="s">
        <v>35</v>
      </c>
      <c r="O144" t="s">
        <v>36</v>
      </c>
    </row>
    <row r="145" spans="1:15" x14ac:dyDescent="0.25">
      <c r="A145" t="s">
        <v>31</v>
      </c>
      <c r="B145" t="s">
        <v>186</v>
      </c>
      <c r="C145" t="s">
        <v>123</v>
      </c>
      <c r="D145" t="s">
        <v>124</v>
      </c>
      <c r="E145" t="s">
        <v>125</v>
      </c>
      <c r="F145" t="s">
        <v>315</v>
      </c>
      <c r="G145" t="s">
        <v>300</v>
      </c>
      <c r="H145" t="str">
        <f>HYPERLINK("https://ebird.org/atlasnc/checklist/S181035040", "S181035040")</f>
        <v>S181035040</v>
      </c>
      <c r="I145" t="s">
        <v>24</v>
      </c>
      <c r="J145" t="s">
        <v>32</v>
      </c>
      <c r="K145" t="s">
        <v>33</v>
      </c>
      <c r="L145" t="s">
        <v>34</v>
      </c>
      <c r="M145" t="s">
        <v>28</v>
      </c>
      <c r="N145" t="s">
        <v>35</v>
      </c>
      <c r="O145" t="s">
        <v>36</v>
      </c>
    </row>
    <row r="146" spans="1:15" x14ac:dyDescent="0.25">
      <c r="A146" t="s">
        <v>31</v>
      </c>
      <c r="B146" t="s">
        <v>180</v>
      </c>
      <c r="C146" t="s">
        <v>123</v>
      </c>
      <c r="D146" t="s">
        <v>140</v>
      </c>
      <c r="E146" t="s">
        <v>125</v>
      </c>
      <c r="F146" t="s">
        <v>317</v>
      </c>
      <c r="G146" t="s">
        <v>300</v>
      </c>
      <c r="H146" t="str">
        <f>HYPERLINK("https://ebird.org/atlasnc/checklist/S181034514", "S181034514")</f>
        <v>S181034514</v>
      </c>
      <c r="I146" t="s">
        <v>24</v>
      </c>
      <c r="J146" t="s">
        <v>32</v>
      </c>
      <c r="K146" t="s">
        <v>33</v>
      </c>
      <c r="L146" t="s">
        <v>34</v>
      </c>
      <c r="M146" t="s">
        <v>28</v>
      </c>
      <c r="N146" t="s">
        <v>35</v>
      </c>
      <c r="O146" t="s">
        <v>36</v>
      </c>
    </row>
    <row r="147" spans="1:15" x14ac:dyDescent="0.25">
      <c r="A147" t="s">
        <v>31</v>
      </c>
      <c r="B147" t="s">
        <v>197</v>
      </c>
      <c r="C147" t="s">
        <v>123</v>
      </c>
      <c r="D147" t="s">
        <v>140</v>
      </c>
      <c r="E147" t="s">
        <v>125</v>
      </c>
      <c r="F147" t="s">
        <v>317</v>
      </c>
      <c r="G147" t="s">
        <v>300</v>
      </c>
      <c r="H147" t="str">
        <f>HYPERLINK("https://ebird.org/atlasnc/checklist/S181034514", "S181034514")</f>
        <v>S181034514</v>
      </c>
      <c r="I147" t="s">
        <v>24</v>
      </c>
      <c r="J147" t="s">
        <v>32</v>
      </c>
      <c r="K147" t="s">
        <v>33</v>
      </c>
      <c r="L147" t="s">
        <v>34</v>
      </c>
      <c r="M147" t="s">
        <v>28</v>
      </c>
      <c r="N147" t="s">
        <v>35</v>
      </c>
      <c r="O147" t="s">
        <v>36</v>
      </c>
    </row>
    <row r="148" spans="1:15" x14ac:dyDescent="0.25">
      <c r="A148" t="s">
        <v>31</v>
      </c>
      <c r="B148" t="s">
        <v>148</v>
      </c>
      <c r="C148" t="s">
        <v>129</v>
      </c>
      <c r="D148" t="s">
        <v>198</v>
      </c>
      <c r="E148" t="s">
        <v>131</v>
      </c>
      <c r="F148" t="s">
        <v>318</v>
      </c>
      <c r="G148" t="s">
        <v>319</v>
      </c>
      <c r="H148" t="str">
        <f>HYPERLINK("https://ebird.org/atlasnc/checklist/S178024465", "S178024465")</f>
        <v>S178024465</v>
      </c>
      <c r="I148" t="s">
        <v>24</v>
      </c>
      <c r="J148" t="s">
        <v>32</v>
      </c>
      <c r="K148" t="s">
        <v>33</v>
      </c>
      <c r="L148" t="s">
        <v>34</v>
      </c>
      <c r="M148" t="s">
        <v>28</v>
      </c>
      <c r="N148" t="s">
        <v>35</v>
      </c>
      <c r="O148" t="s">
        <v>36</v>
      </c>
    </row>
    <row r="149" spans="1:15" x14ac:dyDescent="0.25">
      <c r="A149" t="s">
        <v>31</v>
      </c>
      <c r="B149" t="s">
        <v>155</v>
      </c>
      <c r="C149" t="s">
        <v>123</v>
      </c>
      <c r="D149" t="s">
        <v>316</v>
      </c>
      <c r="E149" t="s">
        <v>125</v>
      </c>
      <c r="F149" t="s">
        <v>320</v>
      </c>
      <c r="G149" t="s">
        <v>319</v>
      </c>
      <c r="H149" t="str">
        <f>HYPERLINK("https://ebird.org/atlasnc/checklist/S178024334", "S178024334")</f>
        <v>S178024334</v>
      </c>
      <c r="I149" t="s">
        <v>24</v>
      </c>
      <c r="J149" t="s">
        <v>32</v>
      </c>
      <c r="K149" t="s">
        <v>33</v>
      </c>
      <c r="L149" t="s">
        <v>34</v>
      </c>
      <c r="M149" t="s">
        <v>28</v>
      </c>
      <c r="N149" t="s">
        <v>35</v>
      </c>
      <c r="O149" t="s">
        <v>36</v>
      </c>
    </row>
    <row r="150" spans="1:15" x14ac:dyDescent="0.25">
      <c r="A150" t="s">
        <v>31</v>
      </c>
      <c r="B150" t="s">
        <v>239</v>
      </c>
      <c r="C150" t="s">
        <v>129</v>
      </c>
      <c r="D150" t="s">
        <v>130</v>
      </c>
      <c r="E150" t="s">
        <v>131</v>
      </c>
      <c r="F150" t="s">
        <v>320</v>
      </c>
      <c r="G150" t="s">
        <v>319</v>
      </c>
      <c r="H150" t="str">
        <f>HYPERLINK("https://ebird.org/atlasnc/checklist/S178024334", "S178024334")</f>
        <v>S178024334</v>
      </c>
      <c r="I150" t="s">
        <v>24</v>
      </c>
      <c r="J150" t="s">
        <v>32</v>
      </c>
      <c r="K150" t="s">
        <v>33</v>
      </c>
      <c r="L150" t="s">
        <v>34</v>
      </c>
      <c r="M150" t="s">
        <v>28</v>
      </c>
      <c r="N150" t="s">
        <v>35</v>
      </c>
      <c r="O150" t="s">
        <v>36</v>
      </c>
    </row>
    <row r="151" spans="1:15" x14ac:dyDescent="0.25">
      <c r="A151" t="s">
        <v>31</v>
      </c>
      <c r="B151" t="s">
        <v>122</v>
      </c>
      <c r="C151" t="s">
        <v>129</v>
      </c>
      <c r="D151" t="s">
        <v>130</v>
      </c>
      <c r="E151" t="s">
        <v>131</v>
      </c>
      <c r="F151" t="s">
        <v>321</v>
      </c>
      <c r="G151" t="s">
        <v>319</v>
      </c>
      <c r="H151" t="str">
        <f>HYPERLINK("https://ebird.org/atlasnc/checklist/S178024042", "S178024042")</f>
        <v>S178024042</v>
      </c>
      <c r="I151" t="s">
        <v>24</v>
      </c>
      <c r="J151" t="s">
        <v>32</v>
      </c>
      <c r="K151" t="s">
        <v>33</v>
      </c>
      <c r="L151" t="s">
        <v>34</v>
      </c>
      <c r="M151" t="s">
        <v>28</v>
      </c>
      <c r="N151" t="s">
        <v>35</v>
      </c>
      <c r="O151" t="s">
        <v>36</v>
      </c>
    </row>
    <row r="152" spans="1:15" x14ac:dyDescent="0.25">
      <c r="A152" t="s">
        <v>31</v>
      </c>
      <c r="B152" t="s">
        <v>203</v>
      </c>
      <c r="C152" t="s">
        <v>129</v>
      </c>
      <c r="D152" t="s">
        <v>130</v>
      </c>
      <c r="E152" t="s">
        <v>131</v>
      </c>
      <c r="F152" t="s">
        <v>322</v>
      </c>
      <c r="G152" t="s">
        <v>319</v>
      </c>
      <c r="H152" t="str">
        <f>HYPERLINK("https://ebird.org/atlasnc/checklist/S178023815", "S178023815")</f>
        <v>S178023815</v>
      </c>
      <c r="I152" t="s">
        <v>24</v>
      </c>
      <c r="J152" t="s">
        <v>32</v>
      </c>
      <c r="K152" t="s">
        <v>33</v>
      </c>
      <c r="L152" t="s">
        <v>34</v>
      </c>
      <c r="M152" t="s">
        <v>28</v>
      </c>
      <c r="N152" t="s">
        <v>35</v>
      </c>
      <c r="O152" t="s">
        <v>36</v>
      </c>
    </row>
    <row r="153" spans="1:15" x14ac:dyDescent="0.25">
      <c r="A153" t="s">
        <v>31</v>
      </c>
      <c r="B153" t="s">
        <v>208</v>
      </c>
      <c r="C153" t="s">
        <v>129</v>
      </c>
      <c r="D153" t="s">
        <v>130</v>
      </c>
      <c r="E153" t="s">
        <v>131</v>
      </c>
      <c r="F153" t="s">
        <v>322</v>
      </c>
      <c r="G153" t="s">
        <v>319</v>
      </c>
      <c r="H153" t="str">
        <f>HYPERLINK("https://ebird.org/atlasnc/checklist/S178023815", "S178023815")</f>
        <v>S178023815</v>
      </c>
      <c r="I153" t="s">
        <v>24</v>
      </c>
      <c r="J153" t="s">
        <v>32</v>
      </c>
      <c r="K153" t="s">
        <v>33</v>
      </c>
      <c r="L153" t="s">
        <v>34</v>
      </c>
      <c r="M153" t="s">
        <v>28</v>
      </c>
      <c r="N153" t="s">
        <v>35</v>
      </c>
      <c r="O153" t="s">
        <v>36</v>
      </c>
    </row>
    <row r="154" spans="1:15" x14ac:dyDescent="0.25">
      <c r="A154" t="s">
        <v>31</v>
      </c>
      <c r="B154" t="s">
        <v>240</v>
      </c>
      <c r="C154" t="s">
        <v>133</v>
      </c>
      <c r="D154" t="s">
        <v>183</v>
      </c>
      <c r="E154" t="s">
        <v>135</v>
      </c>
      <c r="F154" t="s">
        <v>322</v>
      </c>
      <c r="G154" t="s">
        <v>319</v>
      </c>
      <c r="H154" t="str">
        <f>HYPERLINK("https://ebird.org/atlasnc/checklist/S178023815", "S178023815")</f>
        <v>S178023815</v>
      </c>
      <c r="I154" t="s">
        <v>24</v>
      </c>
      <c r="J154" t="s">
        <v>32</v>
      </c>
      <c r="K154" t="s">
        <v>33</v>
      </c>
      <c r="L154" t="s">
        <v>34</v>
      </c>
      <c r="M154" t="s">
        <v>28</v>
      </c>
      <c r="N154" t="s">
        <v>35</v>
      </c>
      <c r="O154" t="s">
        <v>36</v>
      </c>
    </row>
    <row r="155" spans="1:15" x14ac:dyDescent="0.25">
      <c r="A155" t="s">
        <v>31</v>
      </c>
      <c r="B155" t="s">
        <v>238</v>
      </c>
      <c r="C155" t="s">
        <v>123</v>
      </c>
      <c r="D155" t="s">
        <v>33</v>
      </c>
      <c r="E155" t="s">
        <v>125</v>
      </c>
      <c r="F155" t="s">
        <v>323</v>
      </c>
      <c r="G155" t="s">
        <v>319</v>
      </c>
      <c r="H155" t="str">
        <f>HYPERLINK("https://ebird.org/atlasnc/checklist/S178022442", "S178022442")</f>
        <v>S178022442</v>
      </c>
      <c r="I155" t="s">
        <v>24</v>
      </c>
      <c r="J155" t="s">
        <v>32</v>
      </c>
      <c r="K155" t="s">
        <v>33</v>
      </c>
      <c r="L155" t="s">
        <v>34</v>
      </c>
      <c r="M155" t="s">
        <v>28</v>
      </c>
      <c r="N155" t="s">
        <v>35</v>
      </c>
      <c r="O155" t="s">
        <v>36</v>
      </c>
    </row>
    <row r="156" spans="1:15" x14ac:dyDescent="0.25">
      <c r="A156" t="s">
        <v>31</v>
      </c>
      <c r="B156" t="s">
        <v>237</v>
      </c>
      <c r="C156" t="s">
        <v>133</v>
      </c>
      <c r="D156" t="s">
        <v>183</v>
      </c>
      <c r="E156" t="s">
        <v>135</v>
      </c>
      <c r="F156" t="s">
        <v>317</v>
      </c>
      <c r="G156" t="s">
        <v>319</v>
      </c>
      <c r="H156" t="str">
        <f>HYPERLINK("https://ebird.org/atlasnc/checklist/S178022037", "S178022037")</f>
        <v>S178022037</v>
      </c>
      <c r="I156" t="s">
        <v>24</v>
      </c>
      <c r="J156" t="s">
        <v>32</v>
      </c>
      <c r="K156" t="s">
        <v>33</v>
      </c>
      <c r="L156" t="s">
        <v>34</v>
      </c>
      <c r="M156" t="s">
        <v>28</v>
      </c>
      <c r="N156" t="s">
        <v>35</v>
      </c>
      <c r="O156" t="s">
        <v>36</v>
      </c>
    </row>
    <row r="157" spans="1:15" x14ac:dyDescent="0.25">
      <c r="A157" t="s">
        <v>31</v>
      </c>
      <c r="B157" t="s">
        <v>175</v>
      </c>
      <c r="C157" t="s">
        <v>123</v>
      </c>
      <c r="D157" t="s">
        <v>193</v>
      </c>
      <c r="E157" t="s">
        <v>125</v>
      </c>
      <c r="F157" t="s">
        <v>317</v>
      </c>
      <c r="G157" t="s">
        <v>319</v>
      </c>
      <c r="H157" t="str">
        <f>HYPERLINK("https://ebird.org/atlasnc/checklist/S178022037", "S178022037")</f>
        <v>S178022037</v>
      </c>
      <c r="I157" t="s">
        <v>24</v>
      </c>
      <c r="J157" t="s">
        <v>32</v>
      </c>
      <c r="K157" t="s">
        <v>33</v>
      </c>
      <c r="L157" t="s">
        <v>34</v>
      </c>
      <c r="M157" t="s">
        <v>28</v>
      </c>
      <c r="N157" t="s">
        <v>35</v>
      </c>
      <c r="O157" t="s">
        <v>36</v>
      </c>
    </row>
    <row r="158" spans="1:15" x14ac:dyDescent="0.25">
      <c r="A158" t="s">
        <v>31</v>
      </c>
      <c r="B158" t="s">
        <v>154</v>
      </c>
      <c r="C158" t="s">
        <v>129</v>
      </c>
      <c r="D158" t="s">
        <v>130</v>
      </c>
      <c r="E158" t="s">
        <v>131</v>
      </c>
      <c r="F158" t="s">
        <v>324</v>
      </c>
      <c r="G158" t="s">
        <v>319</v>
      </c>
      <c r="H158" t="str">
        <f>HYPERLINK("https://ebird.org/atlasnc/checklist/S178021782", "S178021782")</f>
        <v>S178021782</v>
      </c>
      <c r="I158" t="s">
        <v>24</v>
      </c>
      <c r="J158" t="s">
        <v>32</v>
      </c>
      <c r="K158" t="s">
        <v>33</v>
      </c>
      <c r="L158" t="s">
        <v>34</v>
      </c>
      <c r="M158" t="s">
        <v>28</v>
      </c>
      <c r="N158" t="s">
        <v>35</v>
      </c>
      <c r="O158" t="s">
        <v>36</v>
      </c>
    </row>
    <row r="159" spans="1:15" x14ac:dyDescent="0.25">
      <c r="A159" t="s">
        <v>31</v>
      </c>
      <c r="B159" t="s">
        <v>161</v>
      </c>
      <c r="C159" t="s">
        <v>133</v>
      </c>
      <c r="D159" t="s">
        <v>157</v>
      </c>
      <c r="E159" t="s">
        <v>135</v>
      </c>
      <c r="F159" t="s">
        <v>324</v>
      </c>
      <c r="G159" t="s">
        <v>319</v>
      </c>
      <c r="H159" t="str">
        <f>HYPERLINK("https://ebird.org/atlasnc/checklist/S178021782", "S178021782")</f>
        <v>S178021782</v>
      </c>
      <c r="I159" t="s">
        <v>24</v>
      </c>
      <c r="J159" t="s">
        <v>32</v>
      </c>
      <c r="K159" t="s">
        <v>33</v>
      </c>
      <c r="L159" t="s">
        <v>34</v>
      </c>
      <c r="M159" t="s">
        <v>28</v>
      </c>
      <c r="N159" t="s">
        <v>35</v>
      </c>
      <c r="O159" t="s">
        <v>36</v>
      </c>
    </row>
    <row r="160" spans="1:15" x14ac:dyDescent="0.25">
      <c r="A160" t="s">
        <v>31</v>
      </c>
      <c r="B160" t="s">
        <v>147</v>
      </c>
      <c r="C160" t="s">
        <v>129</v>
      </c>
      <c r="D160" t="s">
        <v>130</v>
      </c>
      <c r="E160" t="s">
        <v>131</v>
      </c>
      <c r="F160" t="s">
        <v>325</v>
      </c>
      <c r="G160" t="s">
        <v>319</v>
      </c>
      <c r="H160" t="str">
        <f>HYPERLINK("https://ebird.org/atlasnc/checklist/S178021332", "S178021332")</f>
        <v>S178021332</v>
      </c>
      <c r="I160" t="s">
        <v>24</v>
      </c>
      <c r="J160" t="s">
        <v>32</v>
      </c>
      <c r="K160" t="s">
        <v>33</v>
      </c>
      <c r="L160" t="s">
        <v>34</v>
      </c>
      <c r="M160" t="s">
        <v>28</v>
      </c>
      <c r="N160" t="s">
        <v>35</v>
      </c>
      <c r="O160" t="s">
        <v>36</v>
      </c>
    </row>
    <row r="161" spans="1:15" x14ac:dyDescent="0.25">
      <c r="A161" t="s">
        <v>31</v>
      </c>
      <c r="B161" t="s">
        <v>205</v>
      </c>
      <c r="C161" t="s">
        <v>133</v>
      </c>
      <c r="D161" t="s">
        <v>157</v>
      </c>
      <c r="E161" t="s">
        <v>135</v>
      </c>
      <c r="F161" t="s">
        <v>325</v>
      </c>
      <c r="G161" t="s">
        <v>319</v>
      </c>
      <c r="H161" t="str">
        <f>HYPERLINK("https://ebird.org/atlasnc/checklist/S178021332", "S178021332")</f>
        <v>S178021332</v>
      </c>
      <c r="I161" t="s">
        <v>24</v>
      </c>
      <c r="J161" t="s">
        <v>32</v>
      </c>
      <c r="K161" t="s">
        <v>33</v>
      </c>
      <c r="L161" t="s">
        <v>34</v>
      </c>
      <c r="M161" t="s">
        <v>28</v>
      </c>
      <c r="N161" t="s">
        <v>35</v>
      </c>
      <c r="O161" t="s">
        <v>36</v>
      </c>
    </row>
    <row r="162" spans="1:15" x14ac:dyDescent="0.25">
      <c r="A162" t="s">
        <v>31</v>
      </c>
      <c r="B162" t="s">
        <v>167</v>
      </c>
      <c r="C162" t="s">
        <v>133</v>
      </c>
      <c r="D162" t="s">
        <v>157</v>
      </c>
      <c r="E162" t="s">
        <v>135</v>
      </c>
      <c r="F162" t="s">
        <v>325</v>
      </c>
      <c r="G162" t="s">
        <v>319</v>
      </c>
      <c r="H162" t="str">
        <f>HYPERLINK("https://ebird.org/atlasnc/checklist/S178021332", "S178021332")</f>
        <v>S178021332</v>
      </c>
      <c r="I162" t="s">
        <v>24</v>
      </c>
      <c r="J162" t="s">
        <v>32</v>
      </c>
      <c r="K162" t="s">
        <v>33</v>
      </c>
      <c r="L162" t="s">
        <v>34</v>
      </c>
      <c r="M162" t="s">
        <v>28</v>
      </c>
      <c r="N162" t="s">
        <v>35</v>
      </c>
      <c r="O162" t="s">
        <v>36</v>
      </c>
    </row>
    <row r="163" spans="1:15" x14ac:dyDescent="0.25">
      <c r="A163" t="s">
        <v>31</v>
      </c>
      <c r="B163" t="s">
        <v>216</v>
      </c>
      <c r="C163" t="s">
        <v>123</v>
      </c>
      <c r="D163" t="s">
        <v>33</v>
      </c>
      <c r="E163" t="s">
        <v>125</v>
      </c>
      <c r="F163" t="s">
        <v>325</v>
      </c>
      <c r="G163" t="s">
        <v>319</v>
      </c>
      <c r="H163" t="str">
        <f>HYPERLINK("https://ebird.org/atlasnc/checklist/S178021332", "S178021332")</f>
        <v>S178021332</v>
      </c>
      <c r="I163" t="s">
        <v>24</v>
      </c>
      <c r="J163" t="s">
        <v>32</v>
      </c>
      <c r="K163" t="s">
        <v>33</v>
      </c>
      <c r="L163" t="s">
        <v>34</v>
      </c>
      <c r="M163" t="s">
        <v>28</v>
      </c>
      <c r="N163" t="s">
        <v>35</v>
      </c>
      <c r="O163" t="s">
        <v>36</v>
      </c>
    </row>
    <row r="164" spans="1:15" x14ac:dyDescent="0.25">
      <c r="A164" t="s">
        <v>31</v>
      </c>
      <c r="B164" t="s">
        <v>326</v>
      </c>
      <c r="C164" t="s">
        <v>133</v>
      </c>
      <c r="D164" t="s">
        <v>183</v>
      </c>
      <c r="E164" t="s">
        <v>135</v>
      </c>
      <c r="F164" t="s">
        <v>325</v>
      </c>
      <c r="G164" t="s">
        <v>319</v>
      </c>
      <c r="H164" t="str">
        <f>HYPERLINK("https://ebird.org/atlasnc/checklist/S178021332", "S178021332")</f>
        <v>S178021332</v>
      </c>
      <c r="I164" t="s">
        <v>24</v>
      </c>
      <c r="J164" t="s">
        <v>32</v>
      </c>
      <c r="K164" t="s">
        <v>33</v>
      </c>
      <c r="L164" t="s">
        <v>34</v>
      </c>
      <c r="M164" t="s">
        <v>28</v>
      </c>
      <c r="N164" t="s">
        <v>35</v>
      </c>
      <c r="O164" t="s">
        <v>36</v>
      </c>
    </row>
    <row r="165" spans="1:15" x14ac:dyDescent="0.25">
      <c r="A165" t="s">
        <v>31</v>
      </c>
      <c r="B165" t="s">
        <v>215</v>
      </c>
      <c r="C165" t="s">
        <v>133</v>
      </c>
      <c r="D165" t="s">
        <v>183</v>
      </c>
      <c r="E165" t="s">
        <v>135</v>
      </c>
      <c r="F165" t="s">
        <v>327</v>
      </c>
      <c r="G165" t="s">
        <v>319</v>
      </c>
      <c r="H165" t="str">
        <f>HYPERLINK("https://ebird.org/atlasnc/checklist/S178020365", "S178020365")</f>
        <v>S178020365</v>
      </c>
      <c r="I165" t="s">
        <v>24</v>
      </c>
      <c r="J165" t="s">
        <v>32</v>
      </c>
      <c r="K165" t="s">
        <v>33</v>
      </c>
      <c r="L165" t="s">
        <v>34</v>
      </c>
      <c r="M165" t="s">
        <v>28</v>
      </c>
      <c r="N165" t="s">
        <v>35</v>
      </c>
      <c r="O165" t="s">
        <v>36</v>
      </c>
    </row>
    <row r="166" spans="1:15" x14ac:dyDescent="0.25">
      <c r="A166" t="s">
        <v>31</v>
      </c>
      <c r="B166" t="s">
        <v>233</v>
      </c>
      <c r="C166" t="s">
        <v>129</v>
      </c>
      <c r="D166" t="s">
        <v>198</v>
      </c>
      <c r="E166" t="s">
        <v>131</v>
      </c>
      <c r="F166" t="s">
        <v>327</v>
      </c>
      <c r="G166" t="s">
        <v>319</v>
      </c>
      <c r="H166" t="str">
        <f>HYPERLINK("https://ebird.org/atlasnc/checklist/S178020365", "S178020365")</f>
        <v>S178020365</v>
      </c>
      <c r="I166" t="s">
        <v>24</v>
      </c>
      <c r="J166" t="s">
        <v>32</v>
      </c>
      <c r="K166" t="s">
        <v>33</v>
      </c>
      <c r="L166" t="s">
        <v>34</v>
      </c>
      <c r="M166" t="s">
        <v>28</v>
      </c>
      <c r="N166" t="s">
        <v>35</v>
      </c>
      <c r="O166" t="s">
        <v>36</v>
      </c>
    </row>
    <row r="167" spans="1:15" x14ac:dyDescent="0.25">
      <c r="A167" t="s">
        <v>31</v>
      </c>
      <c r="B167" t="s">
        <v>210</v>
      </c>
      <c r="C167" t="s">
        <v>129</v>
      </c>
      <c r="D167" t="s">
        <v>198</v>
      </c>
      <c r="E167" t="s">
        <v>131</v>
      </c>
      <c r="F167" t="s">
        <v>314</v>
      </c>
      <c r="G167" t="s">
        <v>319</v>
      </c>
      <c r="H167" t="str">
        <f>HYPERLINK("https://ebird.org/atlasnc/checklist/S178020315", "S178020315")</f>
        <v>S178020315</v>
      </c>
      <c r="I167" t="s">
        <v>24</v>
      </c>
      <c r="J167" t="s">
        <v>32</v>
      </c>
      <c r="K167" t="s">
        <v>33</v>
      </c>
      <c r="L167" t="s">
        <v>34</v>
      </c>
      <c r="M167" t="s">
        <v>28</v>
      </c>
      <c r="N167" t="s">
        <v>35</v>
      </c>
      <c r="O167" t="s">
        <v>36</v>
      </c>
    </row>
    <row r="168" spans="1:15" x14ac:dyDescent="0.25">
      <c r="A168" t="s">
        <v>31</v>
      </c>
      <c r="B168" t="s">
        <v>236</v>
      </c>
      <c r="C168" t="s">
        <v>129</v>
      </c>
      <c r="D168" t="s">
        <v>198</v>
      </c>
      <c r="E168" t="s">
        <v>131</v>
      </c>
      <c r="F168" t="s">
        <v>328</v>
      </c>
      <c r="G168" t="s">
        <v>329</v>
      </c>
      <c r="H168" t="str">
        <f>HYPERLINK("https://ebird.org/atlasnc/checklist/S114077006", "S114077006")</f>
        <v>S114077006</v>
      </c>
      <c r="I168" t="s">
        <v>24</v>
      </c>
      <c r="J168" t="s">
        <v>32</v>
      </c>
      <c r="K168" t="s">
        <v>33</v>
      </c>
      <c r="L168" t="s">
        <v>34</v>
      </c>
      <c r="M168" t="s">
        <v>28</v>
      </c>
      <c r="N168" t="s">
        <v>35</v>
      </c>
      <c r="O168" t="s">
        <v>36</v>
      </c>
    </row>
    <row r="169" spans="1:15" x14ac:dyDescent="0.25">
      <c r="A169" t="s">
        <v>31</v>
      </c>
      <c r="B169" t="s">
        <v>281</v>
      </c>
      <c r="C169" t="s">
        <v>123</v>
      </c>
      <c r="D169" t="s">
        <v>33</v>
      </c>
      <c r="E169" t="s">
        <v>125</v>
      </c>
      <c r="F169" t="s">
        <v>330</v>
      </c>
      <c r="G169" t="s">
        <v>331</v>
      </c>
      <c r="H169" t="str">
        <f>HYPERLINK("https://ebird.org/atlasnc/checklist/S113985843", "S113985843")</f>
        <v>S113985843</v>
      </c>
      <c r="I169" t="s">
        <v>24</v>
      </c>
      <c r="J169" t="s">
        <v>32</v>
      </c>
      <c r="K169" t="s">
        <v>33</v>
      </c>
      <c r="L169" t="s">
        <v>34</v>
      </c>
      <c r="M169" t="s">
        <v>28</v>
      </c>
      <c r="N169" t="s">
        <v>35</v>
      </c>
      <c r="O169" t="s">
        <v>36</v>
      </c>
    </row>
    <row r="170" spans="1:15" x14ac:dyDescent="0.25">
      <c r="A170" t="s">
        <v>31</v>
      </c>
      <c r="B170" t="s">
        <v>184</v>
      </c>
      <c r="C170" t="s">
        <v>129</v>
      </c>
      <c r="D170" t="s">
        <v>130</v>
      </c>
      <c r="E170" t="s">
        <v>131</v>
      </c>
      <c r="F170" t="s">
        <v>330</v>
      </c>
      <c r="G170" t="s">
        <v>331</v>
      </c>
      <c r="H170" t="str">
        <f>HYPERLINK("https://ebird.org/atlasnc/checklist/S113985843", "S113985843")</f>
        <v>S113985843</v>
      </c>
      <c r="I170" t="s">
        <v>24</v>
      </c>
      <c r="J170" t="s">
        <v>32</v>
      </c>
      <c r="K170" t="s">
        <v>33</v>
      </c>
      <c r="L170" t="s">
        <v>34</v>
      </c>
      <c r="M170" t="s">
        <v>28</v>
      </c>
      <c r="N170" t="s">
        <v>35</v>
      </c>
      <c r="O170" t="s">
        <v>36</v>
      </c>
    </row>
    <row r="171" spans="1:15" x14ac:dyDescent="0.25">
      <c r="A171" t="s">
        <v>31</v>
      </c>
      <c r="B171" t="s">
        <v>228</v>
      </c>
      <c r="C171" t="s">
        <v>123</v>
      </c>
      <c r="D171" t="s">
        <v>193</v>
      </c>
      <c r="E171" t="s">
        <v>125</v>
      </c>
      <c r="F171" t="s">
        <v>332</v>
      </c>
      <c r="G171" t="s">
        <v>331</v>
      </c>
      <c r="H171" t="str">
        <f>HYPERLINK("https://ebird.org/atlasnc/checklist/S113985826", "S113985826")</f>
        <v>S113985826</v>
      </c>
      <c r="I171" t="s">
        <v>24</v>
      </c>
      <c r="J171" t="s">
        <v>32</v>
      </c>
      <c r="K171" t="s">
        <v>33</v>
      </c>
      <c r="L171" t="s">
        <v>34</v>
      </c>
      <c r="M171" t="s">
        <v>28</v>
      </c>
      <c r="N171" t="s">
        <v>35</v>
      </c>
      <c r="O171" t="s">
        <v>36</v>
      </c>
    </row>
    <row r="172" spans="1:15" x14ac:dyDescent="0.25">
      <c r="A172" t="s">
        <v>31</v>
      </c>
      <c r="B172" t="s">
        <v>206</v>
      </c>
      <c r="C172" t="s">
        <v>123</v>
      </c>
      <c r="D172" t="s">
        <v>193</v>
      </c>
      <c r="E172" t="s">
        <v>125</v>
      </c>
      <c r="F172" t="s">
        <v>332</v>
      </c>
      <c r="G172" t="s">
        <v>331</v>
      </c>
      <c r="H172" t="str">
        <f>HYPERLINK("https://ebird.org/atlasnc/checklist/S113985826", "S113985826")</f>
        <v>S113985826</v>
      </c>
      <c r="I172" t="s">
        <v>24</v>
      </c>
      <c r="J172" t="s">
        <v>32</v>
      </c>
      <c r="K172" t="s">
        <v>33</v>
      </c>
      <c r="L172" t="s">
        <v>34</v>
      </c>
      <c r="M172" t="s">
        <v>28</v>
      </c>
      <c r="N172" t="s">
        <v>35</v>
      </c>
      <c r="O172" t="s">
        <v>36</v>
      </c>
    </row>
    <row r="173" spans="1:15" x14ac:dyDescent="0.25">
      <c r="A173" t="s">
        <v>31</v>
      </c>
      <c r="B173" t="s">
        <v>172</v>
      </c>
      <c r="C173" t="s">
        <v>133</v>
      </c>
      <c r="D173" t="s">
        <v>183</v>
      </c>
      <c r="E173" t="s">
        <v>135</v>
      </c>
      <c r="F173" t="s">
        <v>332</v>
      </c>
      <c r="G173" t="s">
        <v>331</v>
      </c>
      <c r="H173" t="str">
        <f>HYPERLINK("https://ebird.org/atlasnc/checklist/S113985826", "S113985826")</f>
        <v>S113985826</v>
      </c>
      <c r="I173" t="s">
        <v>24</v>
      </c>
      <c r="J173" t="s">
        <v>32</v>
      </c>
      <c r="K173" t="s">
        <v>33</v>
      </c>
      <c r="L173" t="s">
        <v>34</v>
      </c>
      <c r="M173" t="s">
        <v>28</v>
      </c>
      <c r="N173" t="s">
        <v>35</v>
      </c>
      <c r="O173" t="s">
        <v>36</v>
      </c>
    </row>
    <row r="174" spans="1:15" x14ac:dyDescent="0.25">
      <c r="A174" t="s">
        <v>31</v>
      </c>
      <c r="B174" t="s">
        <v>182</v>
      </c>
      <c r="C174" t="s">
        <v>133</v>
      </c>
      <c r="D174" t="s">
        <v>183</v>
      </c>
      <c r="E174" t="s">
        <v>135</v>
      </c>
      <c r="F174" t="s">
        <v>332</v>
      </c>
      <c r="G174" t="s">
        <v>331</v>
      </c>
      <c r="H174" t="str">
        <f>HYPERLINK("https://ebird.org/atlasnc/checklist/S113985826", "S113985826")</f>
        <v>S113985826</v>
      </c>
      <c r="I174" t="s">
        <v>24</v>
      </c>
      <c r="J174" t="s">
        <v>32</v>
      </c>
      <c r="K174" t="s">
        <v>33</v>
      </c>
      <c r="L174" t="s">
        <v>34</v>
      </c>
      <c r="M174" t="s">
        <v>28</v>
      </c>
      <c r="N174" t="s">
        <v>35</v>
      </c>
      <c r="O174" t="s">
        <v>36</v>
      </c>
    </row>
    <row r="175" spans="1:15" x14ac:dyDescent="0.25">
      <c r="A175" t="s">
        <v>31</v>
      </c>
      <c r="B175" t="s">
        <v>187</v>
      </c>
      <c r="C175" t="s">
        <v>133</v>
      </c>
      <c r="D175" t="s">
        <v>181</v>
      </c>
      <c r="E175" t="s">
        <v>135</v>
      </c>
      <c r="F175" t="s">
        <v>332</v>
      </c>
      <c r="G175" t="s">
        <v>331</v>
      </c>
      <c r="H175" t="str">
        <f>HYPERLINK("https://ebird.org/atlasnc/checklist/S113985826", "S113985826")</f>
        <v>S113985826</v>
      </c>
      <c r="I175" t="s">
        <v>24</v>
      </c>
      <c r="J175" t="s">
        <v>32</v>
      </c>
      <c r="K175" t="s">
        <v>33</v>
      </c>
      <c r="L175" t="s">
        <v>34</v>
      </c>
      <c r="M175" t="s">
        <v>28</v>
      </c>
      <c r="N175" t="s">
        <v>35</v>
      </c>
      <c r="O175" t="s">
        <v>36</v>
      </c>
    </row>
    <row r="176" spans="1:15" x14ac:dyDescent="0.25">
      <c r="A176" t="s">
        <v>31</v>
      </c>
      <c r="B176" t="s">
        <v>263</v>
      </c>
      <c r="C176" t="s">
        <v>123</v>
      </c>
      <c r="D176" t="s">
        <v>33</v>
      </c>
      <c r="E176" t="s">
        <v>125</v>
      </c>
      <c r="F176" t="s">
        <v>333</v>
      </c>
      <c r="G176" t="s">
        <v>331</v>
      </c>
      <c r="H176" t="str">
        <f>HYPERLINK("https://ebird.org/atlasnc/checklist/S113985783", "S113985783")</f>
        <v>S113985783</v>
      </c>
      <c r="I176" t="s">
        <v>24</v>
      </c>
      <c r="J176" t="s">
        <v>32</v>
      </c>
      <c r="K176" t="s">
        <v>33</v>
      </c>
      <c r="L176" t="s">
        <v>34</v>
      </c>
      <c r="M176" t="s">
        <v>28</v>
      </c>
      <c r="N176" t="s">
        <v>35</v>
      </c>
      <c r="O176" t="s">
        <v>36</v>
      </c>
    </row>
    <row r="177" spans="1:15" x14ac:dyDescent="0.25">
      <c r="A177" t="s">
        <v>31</v>
      </c>
      <c r="B177" t="s">
        <v>234</v>
      </c>
      <c r="C177" t="s">
        <v>123</v>
      </c>
      <c r="D177" t="s">
        <v>231</v>
      </c>
      <c r="E177" t="s">
        <v>125</v>
      </c>
      <c r="F177" t="s">
        <v>333</v>
      </c>
      <c r="G177" t="s">
        <v>331</v>
      </c>
      <c r="H177" t="str">
        <f>HYPERLINK("https://ebird.org/atlasnc/checklist/S113985783", "S113985783")</f>
        <v>S113985783</v>
      </c>
      <c r="I177" t="s">
        <v>24</v>
      </c>
      <c r="J177" t="s">
        <v>32</v>
      </c>
      <c r="K177" t="s">
        <v>33</v>
      </c>
      <c r="L177" t="s">
        <v>34</v>
      </c>
      <c r="M177" t="s">
        <v>28</v>
      </c>
      <c r="N177" t="s">
        <v>35</v>
      </c>
      <c r="O177" t="s">
        <v>36</v>
      </c>
    </row>
    <row r="178" spans="1:15" x14ac:dyDescent="0.25">
      <c r="A178" t="s">
        <v>31</v>
      </c>
      <c r="B178" t="s">
        <v>132</v>
      </c>
      <c r="C178" t="s">
        <v>133</v>
      </c>
      <c r="D178" t="s">
        <v>334</v>
      </c>
      <c r="E178" t="s">
        <v>135</v>
      </c>
      <c r="F178" t="s">
        <v>333</v>
      </c>
      <c r="G178" t="s">
        <v>331</v>
      </c>
      <c r="H178" t="str">
        <f>HYPERLINK("https://ebird.org/atlasnc/checklist/S113985783", "S113985783")</f>
        <v>S113985783</v>
      </c>
      <c r="I178" t="s">
        <v>24</v>
      </c>
      <c r="J178" t="s">
        <v>32</v>
      </c>
      <c r="K178" t="s">
        <v>33</v>
      </c>
      <c r="L178" t="s">
        <v>34</v>
      </c>
      <c r="M178" t="s">
        <v>28</v>
      </c>
      <c r="N178" t="s">
        <v>35</v>
      </c>
      <c r="O178" t="s">
        <v>36</v>
      </c>
    </row>
    <row r="179" spans="1:15" x14ac:dyDescent="0.25">
      <c r="A179" t="s">
        <v>31</v>
      </c>
      <c r="B179" t="s">
        <v>242</v>
      </c>
      <c r="C179" t="s">
        <v>133</v>
      </c>
      <c r="D179" t="s">
        <v>183</v>
      </c>
      <c r="E179" t="s">
        <v>135</v>
      </c>
      <c r="F179" t="s">
        <v>333</v>
      </c>
      <c r="G179" t="s">
        <v>331</v>
      </c>
      <c r="H179" t="str">
        <f>HYPERLINK("https://ebird.org/atlasnc/checklist/S113985783", "S113985783")</f>
        <v>S113985783</v>
      </c>
      <c r="I179" t="s">
        <v>24</v>
      </c>
      <c r="J179" t="s">
        <v>32</v>
      </c>
      <c r="K179" t="s">
        <v>33</v>
      </c>
      <c r="L179" t="s">
        <v>34</v>
      </c>
      <c r="M179" t="s">
        <v>28</v>
      </c>
      <c r="N179" t="s">
        <v>35</v>
      </c>
      <c r="O179" t="s">
        <v>36</v>
      </c>
    </row>
    <row r="180" spans="1:15" x14ac:dyDescent="0.25">
      <c r="A180" t="s">
        <v>31</v>
      </c>
      <c r="B180" t="s">
        <v>221</v>
      </c>
      <c r="C180" t="s">
        <v>133</v>
      </c>
      <c r="D180" t="s">
        <v>222</v>
      </c>
      <c r="E180" t="s">
        <v>135</v>
      </c>
      <c r="F180" t="s">
        <v>335</v>
      </c>
      <c r="G180" t="s">
        <v>331</v>
      </c>
      <c r="H180" t="str">
        <f>HYPERLINK("https://ebird.org/atlasnc/checklist/S113985760", "S113985760")</f>
        <v>S113985760</v>
      </c>
      <c r="I180" t="s">
        <v>24</v>
      </c>
      <c r="J180" t="s">
        <v>32</v>
      </c>
      <c r="K180" t="s">
        <v>33</v>
      </c>
      <c r="L180" t="s">
        <v>34</v>
      </c>
      <c r="M180" t="s">
        <v>28</v>
      </c>
      <c r="N180" t="s">
        <v>35</v>
      </c>
      <c r="O180" t="s">
        <v>36</v>
      </c>
    </row>
    <row r="181" spans="1:15" x14ac:dyDescent="0.25">
      <c r="A181" t="s">
        <v>31</v>
      </c>
      <c r="B181" t="s">
        <v>213</v>
      </c>
      <c r="C181" t="s">
        <v>133</v>
      </c>
      <c r="D181" t="s">
        <v>181</v>
      </c>
      <c r="E181" t="s">
        <v>135</v>
      </c>
      <c r="F181" t="s">
        <v>336</v>
      </c>
      <c r="G181" t="s">
        <v>331</v>
      </c>
      <c r="H181" t="str">
        <f>HYPERLINK("https://ebird.org/atlasnc/checklist/S113985728", "S113985728")</f>
        <v>S113985728</v>
      </c>
      <c r="I181" t="s">
        <v>24</v>
      </c>
      <c r="J181" t="s">
        <v>32</v>
      </c>
      <c r="K181" t="s">
        <v>33</v>
      </c>
      <c r="L181" t="s">
        <v>34</v>
      </c>
      <c r="M181" t="s">
        <v>28</v>
      </c>
      <c r="N181" t="s">
        <v>35</v>
      </c>
      <c r="O181" t="s">
        <v>36</v>
      </c>
    </row>
    <row r="182" spans="1:15" x14ac:dyDescent="0.25">
      <c r="A182" t="s">
        <v>31</v>
      </c>
      <c r="B182" t="s">
        <v>244</v>
      </c>
      <c r="C182" t="s">
        <v>133</v>
      </c>
      <c r="D182" t="s">
        <v>183</v>
      </c>
      <c r="E182" t="s">
        <v>135</v>
      </c>
      <c r="F182" t="s">
        <v>336</v>
      </c>
      <c r="G182" t="s">
        <v>331</v>
      </c>
      <c r="H182" t="str">
        <f>HYPERLINK("https://ebird.org/atlasnc/checklist/S113985728", "S113985728")</f>
        <v>S113985728</v>
      </c>
      <c r="I182" t="s">
        <v>24</v>
      </c>
      <c r="J182" t="s">
        <v>32</v>
      </c>
      <c r="K182" t="s">
        <v>33</v>
      </c>
      <c r="L182" t="s">
        <v>34</v>
      </c>
      <c r="M182" t="s">
        <v>28</v>
      </c>
      <c r="N182" t="s">
        <v>35</v>
      </c>
      <c r="O182" t="s">
        <v>36</v>
      </c>
    </row>
    <row r="183" spans="1:15" x14ac:dyDescent="0.25">
      <c r="A183" t="s">
        <v>31</v>
      </c>
      <c r="B183" t="s">
        <v>241</v>
      </c>
      <c r="C183" t="s">
        <v>123</v>
      </c>
      <c r="D183" t="s">
        <v>316</v>
      </c>
      <c r="E183" t="s">
        <v>125</v>
      </c>
      <c r="F183" t="s">
        <v>337</v>
      </c>
      <c r="G183" t="s">
        <v>331</v>
      </c>
      <c r="H183" t="str">
        <f>HYPERLINK("https://ebird.org/atlasnc/checklist/S113985714", "S113985714")</f>
        <v>S113985714</v>
      </c>
      <c r="I183" t="s">
        <v>24</v>
      </c>
      <c r="J183" t="s">
        <v>32</v>
      </c>
      <c r="K183" t="s">
        <v>33</v>
      </c>
      <c r="L183" t="s">
        <v>34</v>
      </c>
      <c r="M183" t="s">
        <v>28</v>
      </c>
      <c r="N183" t="s">
        <v>35</v>
      </c>
      <c r="O183" t="s">
        <v>36</v>
      </c>
    </row>
    <row r="184" spans="1:15" x14ac:dyDescent="0.25">
      <c r="A184" t="s">
        <v>31</v>
      </c>
      <c r="B184" t="s">
        <v>195</v>
      </c>
      <c r="C184" t="s">
        <v>143</v>
      </c>
      <c r="E184" t="s">
        <v>145</v>
      </c>
      <c r="F184" t="s">
        <v>338</v>
      </c>
      <c r="G184" t="s">
        <v>339</v>
      </c>
      <c r="H184" t="str">
        <f>HYPERLINK("https://ebird.org/atlasnc/checklist/S91531451", "S91531451")</f>
        <v>S91531451</v>
      </c>
      <c r="I184" t="s">
        <v>24</v>
      </c>
      <c r="J184" t="s">
        <v>32</v>
      </c>
      <c r="K184" t="s">
        <v>33</v>
      </c>
      <c r="L184" t="s">
        <v>34</v>
      </c>
      <c r="M184" t="s">
        <v>28</v>
      </c>
      <c r="N184" t="s">
        <v>35</v>
      </c>
      <c r="O184" t="s">
        <v>36</v>
      </c>
    </row>
    <row r="185" spans="1:15" x14ac:dyDescent="0.25">
      <c r="A185" t="s">
        <v>37</v>
      </c>
      <c r="B185" t="s">
        <v>297</v>
      </c>
      <c r="C185" t="s">
        <v>133</v>
      </c>
      <c r="D185" t="s">
        <v>157</v>
      </c>
      <c r="E185" t="s">
        <v>135</v>
      </c>
      <c r="F185" t="s">
        <v>340</v>
      </c>
      <c r="G185" t="s">
        <v>341</v>
      </c>
      <c r="H185" t="str">
        <f>HYPERLINK("https://ebird.org/atlasnc/checklist/S188690854", "S188690854")</f>
        <v>S188690854</v>
      </c>
      <c r="I185" t="s">
        <v>24</v>
      </c>
      <c r="J185" t="s">
        <v>38</v>
      </c>
      <c r="K185" t="s">
        <v>33</v>
      </c>
      <c r="L185" t="s">
        <v>39</v>
      </c>
      <c r="M185" t="s">
        <v>28</v>
      </c>
      <c r="N185" t="s">
        <v>40</v>
      </c>
      <c r="O185" t="s">
        <v>41</v>
      </c>
    </row>
    <row r="186" spans="1:15" x14ac:dyDescent="0.25">
      <c r="A186" t="s">
        <v>37</v>
      </c>
      <c r="B186" t="s">
        <v>281</v>
      </c>
      <c r="C186" t="s">
        <v>123</v>
      </c>
      <c r="D186" t="s">
        <v>33</v>
      </c>
      <c r="E186" t="s">
        <v>125</v>
      </c>
      <c r="F186" t="s">
        <v>342</v>
      </c>
      <c r="G186" t="s">
        <v>341</v>
      </c>
      <c r="H186" t="str">
        <f>HYPERLINK("https://ebird.org/atlasnc/checklist/S188690781", "S188690781")</f>
        <v>S188690781</v>
      </c>
      <c r="I186" t="s">
        <v>24</v>
      </c>
      <c r="J186" t="s">
        <v>38</v>
      </c>
      <c r="K186" t="s">
        <v>33</v>
      </c>
      <c r="L186" t="s">
        <v>39</v>
      </c>
      <c r="M186" t="s">
        <v>28</v>
      </c>
      <c r="N186" t="s">
        <v>40</v>
      </c>
      <c r="O186" t="s">
        <v>41</v>
      </c>
    </row>
    <row r="187" spans="1:15" x14ac:dyDescent="0.25">
      <c r="A187" t="s">
        <v>37</v>
      </c>
      <c r="B187" t="s">
        <v>167</v>
      </c>
      <c r="C187" t="s">
        <v>133</v>
      </c>
      <c r="D187" t="s">
        <v>134</v>
      </c>
      <c r="E187" t="s">
        <v>135</v>
      </c>
      <c r="F187" t="s">
        <v>343</v>
      </c>
      <c r="G187" t="s">
        <v>341</v>
      </c>
      <c r="H187" t="str">
        <f>HYPERLINK("https://ebird.org/atlasnc/checklist/S188558629", "S188558629")</f>
        <v>S188558629</v>
      </c>
      <c r="I187" t="s">
        <v>24</v>
      </c>
      <c r="J187" t="s">
        <v>38</v>
      </c>
      <c r="K187" t="s">
        <v>33</v>
      </c>
      <c r="L187" t="s">
        <v>39</v>
      </c>
      <c r="M187" t="s">
        <v>28</v>
      </c>
      <c r="N187" t="s">
        <v>40</v>
      </c>
      <c r="O187" t="s">
        <v>41</v>
      </c>
    </row>
    <row r="188" spans="1:15" x14ac:dyDescent="0.25">
      <c r="A188" t="s">
        <v>37</v>
      </c>
      <c r="B188" t="s">
        <v>176</v>
      </c>
      <c r="C188" t="s">
        <v>129</v>
      </c>
      <c r="D188" t="s">
        <v>198</v>
      </c>
      <c r="E188" t="s">
        <v>131</v>
      </c>
      <c r="F188" t="s">
        <v>344</v>
      </c>
      <c r="G188" t="s">
        <v>345</v>
      </c>
      <c r="H188" t="str">
        <f>HYPERLINK("https://ebird.org/atlasnc/checklist/S187324202", "S187324202")</f>
        <v>S187324202</v>
      </c>
      <c r="I188" t="s">
        <v>24</v>
      </c>
      <c r="J188" t="s">
        <v>38</v>
      </c>
      <c r="K188" t="s">
        <v>33</v>
      </c>
      <c r="L188" t="s">
        <v>39</v>
      </c>
      <c r="M188" t="s">
        <v>28</v>
      </c>
      <c r="N188" t="s">
        <v>40</v>
      </c>
      <c r="O188" t="s">
        <v>41</v>
      </c>
    </row>
    <row r="189" spans="1:15" x14ac:dyDescent="0.25">
      <c r="A189" t="s">
        <v>37</v>
      </c>
      <c r="B189" t="s">
        <v>234</v>
      </c>
      <c r="C189" t="s">
        <v>143</v>
      </c>
      <c r="E189" t="s">
        <v>145</v>
      </c>
      <c r="F189" t="s">
        <v>346</v>
      </c>
      <c r="G189" t="s">
        <v>345</v>
      </c>
      <c r="H189" t="str">
        <f>HYPERLINK("https://ebird.org/atlasnc/checklist/S187324031", "S187324031")</f>
        <v>S187324031</v>
      </c>
      <c r="I189" t="s">
        <v>24</v>
      </c>
      <c r="J189" t="s">
        <v>38</v>
      </c>
      <c r="K189" t="s">
        <v>33</v>
      </c>
      <c r="L189" t="s">
        <v>39</v>
      </c>
      <c r="M189" t="s">
        <v>28</v>
      </c>
      <c r="N189" t="s">
        <v>40</v>
      </c>
      <c r="O189" t="s">
        <v>41</v>
      </c>
    </row>
    <row r="190" spans="1:15" x14ac:dyDescent="0.25">
      <c r="A190" t="s">
        <v>37</v>
      </c>
      <c r="B190" t="s">
        <v>151</v>
      </c>
      <c r="C190" t="s">
        <v>143</v>
      </c>
      <c r="D190" t="s">
        <v>144</v>
      </c>
      <c r="E190" t="s">
        <v>145</v>
      </c>
      <c r="F190" t="s">
        <v>347</v>
      </c>
      <c r="G190" t="s">
        <v>345</v>
      </c>
      <c r="H190" t="str">
        <f>HYPERLINK("https://ebird.org/atlasnc/checklist/S187323992", "S187323992")</f>
        <v>S187323992</v>
      </c>
      <c r="I190" t="s">
        <v>24</v>
      </c>
      <c r="J190" t="s">
        <v>38</v>
      </c>
      <c r="K190" t="s">
        <v>33</v>
      </c>
      <c r="L190" t="s">
        <v>39</v>
      </c>
      <c r="M190" t="s">
        <v>28</v>
      </c>
      <c r="N190" t="s">
        <v>40</v>
      </c>
      <c r="O190" t="s">
        <v>41</v>
      </c>
    </row>
    <row r="191" spans="1:15" x14ac:dyDescent="0.25">
      <c r="A191" t="s">
        <v>37</v>
      </c>
      <c r="B191" t="s">
        <v>212</v>
      </c>
      <c r="C191" t="s">
        <v>129</v>
      </c>
      <c r="D191" t="s">
        <v>198</v>
      </c>
      <c r="E191" t="s">
        <v>131</v>
      </c>
      <c r="F191" t="s">
        <v>348</v>
      </c>
      <c r="G191" t="s">
        <v>345</v>
      </c>
      <c r="H191" t="str">
        <f>HYPERLINK("https://ebird.org/atlasnc/checklist/S187323958", "S187323958")</f>
        <v>S187323958</v>
      </c>
      <c r="I191" t="s">
        <v>24</v>
      </c>
      <c r="J191" t="s">
        <v>38</v>
      </c>
      <c r="K191" t="s">
        <v>33</v>
      </c>
      <c r="L191" t="s">
        <v>39</v>
      </c>
      <c r="M191" t="s">
        <v>28</v>
      </c>
      <c r="N191" t="s">
        <v>40</v>
      </c>
      <c r="O191" t="s">
        <v>41</v>
      </c>
    </row>
    <row r="192" spans="1:15" x14ac:dyDescent="0.25">
      <c r="A192" t="s">
        <v>37</v>
      </c>
      <c r="B192" t="s">
        <v>221</v>
      </c>
      <c r="C192" t="s">
        <v>143</v>
      </c>
      <c r="E192" t="s">
        <v>145</v>
      </c>
      <c r="F192" t="s">
        <v>349</v>
      </c>
      <c r="G192" t="s">
        <v>345</v>
      </c>
      <c r="H192" t="str">
        <f>HYPERLINK("https://ebird.org/atlasnc/checklist/S187323896", "S187323896")</f>
        <v>S187323896</v>
      </c>
      <c r="I192" t="s">
        <v>24</v>
      </c>
      <c r="J192" t="s">
        <v>38</v>
      </c>
      <c r="K192" t="s">
        <v>33</v>
      </c>
      <c r="L192" t="s">
        <v>39</v>
      </c>
      <c r="M192" t="s">
        <v>28</v>
      </c>
      <c r="N192" t="s">
        <v>40</v>
      </c>
      <c r="O192" t="s">
        <v>41</v>
      </c>
    </row>
    <row r="193" spans="1:15" x14ac:dyDescent="0.25">
      <c r="A193" t="s">
        <v>37</v>
      </c>
      <c r="B193" t="s">
        <v>187</v>
      </c>
      <c r="C193" t="s">
        <v>133</v>
      </c>
      <c r="D193" t="s">
        <v>183</v>
      </c>
      <c r="E193" t="s">
        <v>135</v>
      </c>
      <c r="F193" t="s">
        <v>347</v>
      </c>
      <c r="G193" t="s">
        <v>345</v>
      </c>
      <c r="H193" t="str">
        <f>HYPERLINK("https://ebird.org/atlasnc/checklist/S187323865", "S187323865")</f>
        <v>S187323865</v>
      </c>
      <c r="I193" t="s">
        <v>24</v>
      </c>
      <c r="J193" t="s">
        <v>38</v>
      </c>
      <c r="K193" t="s">
        <v>33</v>
      </c>
      <c r="L193" t="s">
        <v>39</v>
      </c>
      <c r="M193" t="s">
        <v>28</v>
      </c>
      <c r="N193" t="s">
        <v>40</v>
      </c>
      <c r="O193" t="s">
        <v>41</v>
      </c>
    </row>
    <row r="194" spans="1:15" x14ac:dyDescent="0.25">
      <c r="A194" t="s">
        <v>37</v>
      </c>
      <c r="B194" t="s">
        <v>228</v>
      </c>
      <c r="C194" t="s">
        <v>129</v>
      </c>
      <c r="D194" t="s">
        <v>130</v>
      </c>
      <c r="E194" t="s">
        <v>131</v>
      </c>
      <c r="F194" t="s">
        <v>350</v>
      </c>
      <c r="G194" t="s">
        <v>345</v>
      </c>
      <c r="H194" t="str">
        <f>HYPERLINK("https://ebird.org/atlasnc/checklist/S187323812", "S187323812")</f>
        <v>S187323812</v>
      </c>
      <c r="I194" t="s">
        <v>24</v>
      </c>
      <c r="J194" t="s">
        <v>38</v>
      </c>
      <c r="K194" t="s">
        <v>33</v>
      </c>
      <c r="L194" t="s">
        <v>39</v>
      </c>
      <c r="M194" t="s">
        <v>28</v>
      </c>
      <c r="N194" t="s">
        <v>40</v>
      </c>
      <c r="O194" t="s">
        <v>41</v>
      </c>
    </row>
    <row r="195" spans="1:15" x14ac:dyDescent="0.25">
      <c r="A195" t="s">
        <v>37</v>
      </c>
      <c r="B195" t="s">
        <v>166</v>
      </c>
      <c r="C195" t="s">
        <v>133</v>
      </c>
      <c r="D195" t="s">
        <v>183</v>
      </c>
      <c r="E195" t="s">
        <v>135</v>
      </c>
      <c r="F195" t="s">
        <v>350</v>
      </c>
      <c r="G195" t="s">
        <v>345</v>
      </c>
      <c r="H195" t="str">
        <f>HYPERLINK("https://ebird.org/atlasnc/checklist/S187323812", "S187323812")</f>
        <v>S187323812</v>
      </c>
      <c r="I195" t="s">
        <v>24</v>
      </c>
      <c r="J195" t="s">
        <v>38</v>
      </c>
      <c r="K195" t="s">
        <v>33</v>
      </c>
      <c r="L195" t="s">
        <v>39</v>
      </c>
      <c r="M195" t="s">
        <v>28</v>
      </c>
      <c r="N195" t="s">
        <v>40</v>
      </c>
      <c r="O195" t="s">
        <v>41</v>
      </c>
    </row>
    <row r="196" spans="1:15" x14ac:dyDescent="0.25">
      <c r="A196" t="s">
        <v>37</v>
      </c>
      <c r="B196" t="s">
        <v>243</v>
      </c>
      <c r="C196" t="s">
        <v>123</v>
      </c>
      <c r="D196" t="s">
        <v>33</v>
      </c>
      <c r="E196" t="s">
        <v>125</v>
      </c>
      <c r="F196" t="s">
        <v>350</v>
      </c>
      <c r="G196" t="s">
        <v>345</v>
      </c>
      <c r="H196" t="str">
        <f>HYPERLINK("https://ebird.org/atlasnc/checklist/S187323812", "S187323812")</f>
        <v>S187323812</v>
      </c>
      <c r="I196" t="s">
        <v>24</v>
      </c>
      <c r="J196" t="s">
        <v>38</v>
      </c>
      <c r="K196" t="s">
        <v>33</v>
      </c>
      <c r="L196" t="s">
        <v>39</v>
      </c>
      <c r="M196" t="s">
        <v>28</v>
      </c>
      <c r="N196" t="s">
        <v>40</v>
      </c>
      <c r="O196" t="s">
        <v>41</v>
      </c>
    </row>
    <row r="197" spans="1:15" x14ac:dyDescent="0.25">
      <c r="A197" t="s">
        <v>37</v>
      </c>
      <c r="B197" t="s">
        <v>351</v>
      </c>
      <c r="C197" t="s">
        <v>123</v>
      </c>
      <c r="D197" t="s">
        <v>140</v>
      </c>
      <c r="E197" t="s">
        <v>125</v>
      </c>
      <c r="F197" t="s">
        <v>352</v>
      </c>
      <c r="G197" t="s">
        <v>345</v>
      </c>
      <c r="H197" t="str">
        <f>HYPERLINK("https://ebird.org/atlasnc/checklist/S187323534", "S187323534")</f>
        <v>S187323534</v>
      </c>
      <c r="I197" t="s">
        <v>24</v>
      </c>
      <c r="J197" t="s">
        <v>38</v>
      </c>
      <c r="K197" t="s">
        <v>33</v>
      </c>
      <c r="L197" t="s">
        <v>39</v>
      </c>
      <c r="M197" t="s">
        <v>28</v>
      </c>
      <c r="N197" t="s">
        <v>40</v>
      </c>
      <c r="O197" t="s">
        <v>41</v>
      </c>
    </row>
    <row r="198" spans="1:15" x14ac:dyDescent="0.25">
      <c r="A198" t="s">
        <v>37</v>
      </c>
      <c r="B198" t="s">
        <v>353</v>
      </c>
      <c r="C198" t="s">
        <v>123</v>
      </c>
      <c r="D198" t="s">
        <v>140</v>
      </c>
      <c r="E198" t="s">
        <v>125</v>
      </c>
      <c r="F198" t="s">
        <v>354</v>
      </c>
      <c r="G198" t="s">
        <v>127</v>
      </c>
      <c r="H198" t="str">
        <f>HYPERLINK("https://ebird.org/atlasnc/checklist/S186548834", "S186548834")</f>
        <v>S186548834</v>
      </c>
      <c r="I198" t="s">
        <v>24</v>
      </c>
      <c r="J198" t="s">
        <v>38</v>
      </c>
      <c r="K198" t="s">
        <v>33</v>
      </c>
      <c r="L198" t="s">
        <v>39</v>
      </c>
      <c r="M198" t="s">
        <v>28</v>
      </c>
      <c r="N198" t="s">
        <v>40</v>
      </c>
      <c r="O198" t="s">
        <v>41</v>
      </c>
    </row>
    <row r="199" spans="1:15" x14ac:dyDescent="0.25">
      <c r="A199" t="s">
        <v>37</v>
      </c>
      <c r="B199" t="s">
        <v>148</v>
      </c>
      <c r="C199" t="s">
        <v>123</v>
      </c>
      <c r="D199" t="s">
        <v>140</v>
      </c>
      <c r="E199" t="s">
        <v>125</v>
      </c>
      <c r="F199" t="s">
        <v>355</v>
      </c>
      <c r="G199" t="s">
        <v>164</v>
      </c>
      <c r="H199" t="str">
        <f>HYPERLINK("https://ebird.org/atlasnc/checklist/S185124524", "S185124524")</f>
        <v>S185124524</v>
      </c>
      <c r="I199" t="s">
        <v>24</v>
      </c>
      <c r="J199" t="s">
        <v>38</v>
      </c>
      <c r="K199" t="s">
        <v>33</v>
      </c>
      <c r="L199" t="s">
        <v>39</v>
      </c>
      <c r="M199" t="s">
        <v>28</v>
      </c>
      <c r="N199" t="s">
        <v>40</v>
      </c>
      <c r="O199" t="s">
        <v>41</v>
      </c>
    </row>
    <row r="200" spans="1:15" x14ac:dyDescent="0.25">
      <c r="A200" t="s">
        <v>37</v>
      </c>
      <c r="B200" t="s">
        <v>165</v>
      </c>
      <c r="C200" t="s">
        <v>133</v>
      </c>
      <c r="D200" t="s">
        <v>157</v>
      </c>
      <c r="E200" t="s">
        <v>135</v>
      </c>
      <c r="F200" t="s">
        <v>356</v>
      </c>
      <c r="G200" t="s">
        <v>164</v>
      </c>
      <c r="H200" t="str">
        <f>HYPERLINK("https://ebird.org/atlasnc/checklist/S185124430", "S185124430")</f>
        <v>S185124430</v>
      </c>
      <c r="I200" t="s">
        <v>24</v>
      </c>
      <c r="J200" t="s">
        <v>38</v>
      </c>
      <c r="K200" t="s">
        <v>33</v>
      </c>
      <c r="L200" t="s">
        <v>39</v>
      </c>
      <c r="M200" t="s">
        <v>28</v>
      </c>
      <c r="N200" t="s">
        <v>40</v>
      </c>
      <c r="O200" t="s">
        <v>41</v>
      </c>
    </row>
    <row r="201" spans="1:15" x14ac:dyDescent="0.25">
      <c r="A201" t="s">
        <v>37</v>
      </c>
      <c r="B201" t="s">
        <v>230</v>
      </c>
      <c r="C201" t="s">
        <v>123</v>
      </c>
      <c r="D201" t="s">
        <v>33</v>
      </c>
      <c r="E201" t="s">
        <v>125</v>
      </c>
      <c r="F201" t="s">
        <v>356</v>
      </c>
      <c r="G201" t="s">
        <v>164</v>
      </c>
      <c r="H201" t="str">
        <f>HYPERLINK("https://ebird.org/atlasnc/checklist/S185124430", "S185124430")</f>
        <v>S185124430</v>
      </c>
      <c r="I201" t="s">
        <v>24</v>
      </c>
      <c r="J201" t="s">
        <v>38</v>
      </c>
      <c r="K201" t="s">
        <v>33</v>
      </c>
      <c r="L201" t="s">
        <v>39</v>
      </c>
      <c r="M201" t="s">
        <v>28</v>
      </c>
      <c r="N201" t="s">
        <v>40</v>
      </c>
      <c r="O201" t="s">
        <v>41</v>
      </c>
    </row>
    <row r="202" spans="1:15" x14ac:dyDescent="0.25">
      <c r="A202" t="s">
        <v>37</v>
      </c>
      <c r="B202" t="s">
        <v>252</v>
      </c>
      <c r="C202" t="s">
        <v>143</v>
      </c>
      <c r="E202" t="s">
        <v>145</v>
      </c>
      <c r="F202" t="s">
        <v>357</v>
      </c>
      <c r="G202" t="s">
        <v>164</v>
      </c>
      <c r="H202" t="str">
        <f>HYPERLINK("https://ebird.org/atlasnc/checklist/S185124241", "S185124241")</f>
        <v>S185124241</v>
      </c>
      <c r="I202" t="s">
        <v>24</v>
      </c>
      <c r="J202" t="s">
        <v>38</v>
      </c>
      <c r="K202" t="s">
        <v>33</v>
      </c>
      <c r="L202" t="s">
        <v>39</v>
      </c>
      <c r="M202" t="s">
        <v>28</v>
      </c>
      <c r="N202" t="s">
        <v>40</v>
      </c>
      <c r="O202" t="s">
        <v>41</v>
      </c>
    </row>
    <row r="203" spans="1:15" x14ac:dyDescent="0.25">
      <c r="A203" t="s">
        <v>37</v>
      </c>
      <c r="B203" t="s">
        <v>197</v>
      </c>
      <c r="C203" t="s">
        <v>123</v>
      </c>
      <c r="D203" t="s">
        <v>124</v>
      </c>
      <c r="E203" t="s">
        <v>125</v>
      </c>
      <c r="F203" t="s">
        <v>349</v>
      </c>
      <c r="G203" t="s">
        <v>164</v>
      </c>
      <c r="H203" t="str">
        <f>HYPERLINK("https://ebird.org/atlasnc/checklist/S185123877", "S185123877")</f>
        <v>S185123877</v>
      </c>
      <c r="I203" t="s">
        <v>24</v>
      </c>
      <c r="J203" t="s">
        <v>38</v>
      </c>
      <c r="K203" t="s">
        <v>33</v>
      </c>
      <c r="L203" t="s">
        <v>39</v>
      </c>
      <c r="M203" t="s">
        <v>28</v>
      </c>
      <c r="N203" t="s">
        <v>40</v>
      </c>
      <c r="O203" t="s">
        <v>41</v>
      </c>
    </row>
    <row r="204" spans="1:15" x14ac:dyDescent="0.25">
      <c r="A204" t="s">
        <v>37</v>
      </c>
      <c r="B204" t="s">
        <v>139</v>
      </c>
      <c r="C204" t="s">
        <v>133</v>
      </c>
      <c r="D204" t="s">
        <v>183</v>
      </c>
      <c r="E204" t="s">
        <v>135</v>
      </c>
      <c r="F204" t="s">
        <v>349</v>
      </c>
      <c r="G204" t="s">
        <v>164</v>
      </c>
      <c r="H204" t="str">
        <f>HYPERLINK("https://ebird.org/atlasnc/checklist/S185123877", "S185123877")</f>
        <v>S185123877</v>
      </c>
      <c r="I204" t="s">
        <v>24</v>
      </c>
      <c r="J204" t="s">
        <v>38</v>
      </c>
      <c r="K204" t="s">
        <v>33</v>
      </c>
      <c r="L204" t="s">
        <v>39</v>
      </c>
      <c r="M204" t="s">
        <v>28</v>
      </c>
      <c r="N204" t="s">
        <v>40</v>
      </c>
      <c r="O204" t="s">
        <v>41</v>
      </c>
    </row>
    <row r="205" spans="1:15" x14ac:dyDescent="0.25">
      <c r="A205" t="s">
        <v>37</v>
      </c>
      <c r="B205" t="s">
        <v>237</v>
      </c>
      <c r="C205" t="s">
        <v>123</v>
      </c>
      <c r="D205" t="s">
        <v>140</v>
      </c>
      <c r="E205" t="s">
        <v>125</v>
      </c>
      <c r="F205" t="s">
        <v>358</v>
      </c>
      <c r="G205" t="s">
        <v>164</v>
      </c>
      <c r="H205" t="str">
        <f>HYPERLINK("https://ebird.org/atlasnc/checklist/S185123743", "S185123743")</f>
        <v>S185123743</v>
      </c>
      <c r="I205" t="s">
        <v>24</v>
      </c>
      <c r="J205" t="s">
        <v>38</v>
      </c>
      <c r="K205" t="s">
        <v>33</v>
      </c>
      <c r="L205" t="s">
        <v>39</v>
      </c>
      <c r="M205" t="s">
        <v>28</v>
      </c>
      <c r="N205" t="s">
        <v>40</v>
      </c>
      <c r="O205" t="s">
        <v>41</v>
      </c>
    </row>
    <row r="206" spans="1:15" x14ac:dyDescent="0.25">
      <c r="A206" t="s">
        <v>37</v>
      </c>
      <c r="B206" t="s">
        <v>226</v>
      </c>
      <c r="C206" t="s">
        <v>123</v>
      </c>
      <c r="D206" t="s">
        <v>140</v>
      </c>
      <c r="E206" t="s">
        <v>125</v>
      </c>
      <c r="F206" t="s">
        <v>352</v>
      </c>
      <c r="G206" t="s">
        <v>164</v>
      </c>
      <c r="H206" t="str">
        <f t="shared" ref="H206:H212" si="4">HYPERLINK("https://ebird.org/atlasnc/checklist/S185123541", "S185123541")</f>
        <v>S185123541</v>
      </c>
      <c r="I206" t="s">
        <v>24</v>
      </c>
      <c r="J206" t="s">
        <v>38</v>
      </c>
      <c r="K206" t="s">
        <v>33</v>
      </c>
      <c r="L206" t="s">
        <v>39</v>
      </c>
      <c r="M206" t="s">
        <v>28</v>
      </c>
      <c r="N206" t="s">
        <v>40</v>
      </c>
      <c r="O206" t="s">
        <v>41</v>
      </c>
    </row>
    <row r="207" spans="1:15" x14ac:dyDescent="0.25">
      <c r="A207" t="s">
        <v>37</v>
      </c>
      <c r="B207" t="s">
        <v>122</v>
      </c>
      <c r="C207" t="s">
        <v>123</v>
      </c>
      <c r="D207" t="s">
        <v>316</v>
      </c>
      <c r="E207" t="s">
        <v>125</v>
      </c>
      <c r="F207" t="s">
        <v>352</v>
      </c>
      <c r="G207" t="s">
        <v>164</v>
      </c>
      <c r="H207" t="str">
        <f t="shared" si="4"/>
        <v>S185123541</v>
      </c>
      <c r="I207" t="s">
        <v>24</v>
      </c>
      <c r="J207" t="s">
        <v>38</v>
      </c>
      <c r="K207" t="s">
        <v>33</v>
      </c>
      <c r="L207" t="s">
        <v>39</v>
      </c>
      <c r="M207" t="s">
        <v>28</v>
      </c>
      <c r="N207" t="s">
        <v>40</v>
      </c>
      <c r="O207" t="s">
        <v>41</v>
      </c>
    </row>
    <row r="208" spans="1:15" x14ac:dyDescent="0.25">
      <c r="A208" t="s">
        <v>37</v>
      </c>
      <c r="B208" t="s">
        <v>240</v>
      </c>
      <c r="C208" t="s">
        <v>123</v>
      </c>
      <c r="D208" t="s">
        <v>33</v>
      </c>
      <c r="E208" t="s">
        <v>125</v>
      </c>
      <c r="F208" t="s">
        <v>352</v>
      </c>
      <c r="G208" t="s">
        <v>164</v>
      </c>
      <c r="H208" t="str">
        <f t="shared" si="4"/>
        <v>S185123541</v>
      </c>
      <c r="I208" t="s">
        <v>24</v>
      </c>
      <c r="J208" t="s">
        <v>38</v>
      </c>
      <c r="K208" t="s">
        <v>33</v>
      </c>
      <c r="L208" t="s">
        <v>39</v>
      </c>
      <c r="M208" t="s">
        <v>28</v>
      </c>
      <c r="N208" t="s">
        <v>40</v>
      </c>
      <c r="O208" t="s">
        <v>41</v>
      </c>
    </row>
    <row r="209" spans="1:15" x14ac:dyDescent="0.25">
      <c r="A209" t="s">
        <v>37</v>
      </c>
      <c r="B209" t="s">
        <v>175</v>
      </c>
      <c r="C209" t="s">
        <v>123</v>
      </c>
      <c r="D209" t="s">
        <v>140</v>
      </c>
      <c r="E209" t="s">
        <v>125</v>
      </c>
      <c r="F209" t="s">
        <v>352</v>
      </c>
      <c r="G209" t="s">
        <v>164</v>
      </c>
      <c r="H209" t="str">
        <f t="shared" si="4"/>
        <v>S185123541</v>
      </c>
      <c r="I209" t="s">
        <v>24</v>
      </c>
      <c r="J209" t="s">
        <v>38</v>
      </c>
      <c r="K209" t="s">
        <v>33</v>
      </c>
      <c r="L209" t="s">
        <v>39</v>
      </c>
      <c r="M209" t="s">
        <v>28</v>
      </c>
      <c r="N209" t="s">
        <v>40</v>
      </c>
      <c r="O209" t="s">
        <v>41</v>
      </c>
    </row>
    <row r="210" spans="1:15" x14ac:dyDescent="0.25">
      <c r="A210" t="s">
        <v>37</v>
      </c>
      <c r="B210" t="s">
        <v>182</v>
      </c>
      <c r="C210" t="s">
        <v>133</v>
      </c>
      <c r="D210" t="s">
        <v>183</v>
      </c>
      <c r="E210" t="s">
        <v>135</v>
      </c>
      <c r="F210" t="s">
        <v>352</v>
      </c>
      <c r="G210" t="s">
        <v>164</v>
      </c>
      <c r="H210" t="str">
        <f t="shared" si="4"/>
        <v>S185123541</v>
      </c>
      <c r="I210" t="s">
        <v>24</v>
      </c>
      <c r="J210" t="s">
        <v>38</v>
      </c>
      <c r="K210" t="s">
        <v>33</v>
      </c>
      <c r="L210" t="s">
        <v>39</v>
      </c>
      <c r="M210" t="s">
        <v>28</v>
      </c>
      <c r="N210" t="s">
        <v>40</v>
      </c>
      <c r="O210" t="s">
        <v>41</v>
      </c>
    </row>
    <row r="211" spans="1:15" x14ac:dyDescent="0.25">
      <c r="A211" t="s">
        <v>37</v>
      </c>
      <c r="B211" t="s">
        <v>298</v>
      </c>
      <c r="C211" t="s">
        <v>133</v>
      </c>
      <c r="D211" t="s">
        <v>181</v>
      </c>
      <c r="E211" t="s">
        <v>135</v>
      </c>
      <c r="F211" t="s">
        <v>352</v>
      </c>
      <c r="G211" t="s">
        <v>164</v>
      </c>
      <c r="H211" t="str">
        <f t="shared" si="4"/>
        <v>S185123541</v>
      </c>
      <c r="I211" t="s">
        <v>24</v>
      </c>
      <c r="J211" t="s">
        <v>38</v>
      </c>
      <c r="K211" t="s">
        <v>33</v>
      </c>
      <c r="L211" t="s">
        <v>39</v>
      </c>
      <c r="M211" t="s">
        <v>28</v>
      </c>
      <c r="N211" t="s">
        <v>40</v>
      </c>
      <c r="O211" t="s">
        <v>41</v>
      </c>
    </row>
    <row r="212" spans="1:15" x14ac:dyDescent="0.25">
      <c r="A212" t="s">
        <v>37</v>
      </c>
      <c r="B212" t="s">
        <v>194</v>
      </c>
      <c r="C212" t="s">
        <v>123</v>
      </c>
      <c r="D212" t="s">
        <v>33</v>
      </c>
      <c r="E212" t="s">
        <v>125</v>
      </c>
      <c r="F212" t="s">
        <v>352</v>
      </c>
      <c r="G212" t="s">
        <v>164</v>
      </c>
      <c r="H212" t="str">
        <f t="shared" si="4"/>
        <v>S185123541</v>
      </c>
      <c r="I212" t="s">
        <v>24</v>
      </c>
      <c r="J212" t="s">
        <v>38</v>
      </c>
      <c r="K212" t="s">
        <v>33</v>
      </c>
      <c r="L212" t="s">
        <v>39</v>
      </c>
      <c r="M212" t="s">
        <v>28</v>
      </c>
      <c r="N212" t="s">
        <v>40</v>
      </c>
      <c r="O212" t="s">
        <v>41</v>
      </c>
    </row>
    <row r="213" spans="1:15" x14ac:dyDescent="0.25">
      <c r="A213" t="s">
        <v>37</v>
      </c>
      <c r="B213" t="s">
        <v>160</v>
      </c>
      <c r="C213" t="s">
        <v>123</v>
      </c>
      <c r="D213" t="s">
        <v>33</v>
      </c>
      <c r="E213" t="s">
        <v>125</v>
      </c>
      <c r="F213" t="s">
        <v>346</v>
      </c>
      <c r="G213" t="s">
        <v>164</v>
      </c>
      <c r="H213" t="str">
        <f>HYPERLINK("https://ebird.org/atlasnc/checklist/S185123396", "S185123396")</f>
        <v>S185123396</v>
      </c>
      <c r="I213" t="s">
        <v>24</v>
      </c>
      <c r="J213" t="s">
        <v>38</v>
      </c>
      <c r="K213" t="s">
        <v>33</v>
      </c>
      <c r="L213" t="s">
        <v>39</v>
      </c>
      <c r="M213" t="s">
        <v>28</v>
      </c>
      <c r="N213" t="s">
        <v>40</v>
      </c>
      <c r="O213" t="s">
        <v>41</v>
      </c>
    </row>
    <row r="214" spans="1:15" x14ac:dyDescent="0.25">
      <c r="A214" t="s">
        <v>37</v>
      </c>
      <c r="B214" t="s">
        <v>239</v>
      </c>
      <c r="C214" t="s">
        <v>123</v>
      </c>
      <c r="D214" t="s">
        <v>33</v>
      </c>
      <c r="E214" t="s">
        <v>125</v>
      </c>
      <c r="F214" t="s">
        <v>346</v>
      </c>
      <c r="G214" t="s">
        <v>164</v>
      </c>
      <c r="H214" t="str">
        <f>HYPERLINK("https://ebird.org/atlasnc/checklist/S185123396", "S185123396")</f>
        <v>S185123396</v>
      </c>
      <c r="I214" t="s">
        <v>24</v>
      </c>
      <c r="J214" t="s">
        <v>38</v>
      </c>
      <c r="K214" t="s">
        <v>33</v>
      </c>
      <c r="L214" t="s">
        <v>39</v>
      </c>
      <c r="M214" t="s">
        <v>28</v>
      </c>
      <c r="N214" t="s">
        <v>40</v>
      </c>
      <c r="O214" t="s">
        <v>41</v>
      </c>
    </row>
    <row r="215" spans="1:15" x14ac:dyDescent="0.25">
      <c r="A215" t="s">
        <v>37</v>
      </c>
      <c r="B215" t="s">
        <v>161</v>
      </c>
      <c r="C215" t="s">
        <v>133</v>
      </c>
      <c r="D215" t="s">
        <v>157</v>
      </c>
      <c r="E215" t="s">
        <v>135</v>
      </c>
      <c r="F215" t="s">
        <v>346</v>
      </c>
      <c r="G215" t="s">
        <v>164</v>
      </c>
      <c r="H215" t="str">
        <f>HYPERLINK("https://ebird.org/atlasnc/checklist/S185123396", "S185123396")</f>
        <v>S185123396</v>
      </c>
      <c r="I215" t="s">
        <v>24</v>
      </c>
      <c r="J215" t="s">
        <v>38</v>
      </c>
      <c r="K215" t="s">
        <v>33</v>
      </c>
      <c r="L215" t="s">
        <v>39</v>
      </c>
      <c r="M215" t="s">
        <v>28</v>
      </c>
      <c r="N215" t="s">
        <v>40</v>
      </c>
      <c r="O215" t="s">
        <v>41</v>
      </c>
    </row>
    <row r="216" spans="1:15" x14ac:dyDescent="0.25">
      <c r="A216" t="s">
        <v>37</v>
      </c>
      <c r="B216" t="s">
        <v>229</v>
      </c>
      <c r="C216" t="s">
        <v>129</v>
      </c>
      <c r="D216" t="s">
        <v>130</v>
      </c>
      <c r="E216" t="s">
        <v>131</v>
      </c>
      <c r="F216" t="s">
        <v>359</v>
      </c>
      <c r="G216" t="s">
        <v>164</v>
      </c>
      <c r="H216" t="str">
        <f>HYPERLINK("https://ebird.org/atlasnc/checklist/S185123194", "S185123194")</f>
        <v>S185123194</v>
      </c>
      <c r="I216" t="s">
        <v>24</v>
      </c>
      <c r="J216" t="s">
        <v>38</v>
      </c>
      <c r="K216" t="s">
        <v>33</v>
      </c>
      <c r="L216" t="s">
        <v>39</v>
      </c>
      <c r="M216" t="s">
        <v>28</v>
      </c>
      <c r="N216" t="s">
        <v>40</v>
      </c>
      <c r="O216" t="s">
        <v>41</v>
      </c>
    </row>
    <row r="217" spans="1:15" x14ac:dyDescent="0.25">
      <c r="A217" t="s">
        <v>37</v>
      </c>
      <c r="B217" t="s">
        <v>192</v>
      </c>
      <c r="C217" t="s">
        <v>129</v>
      </c>
      <c r="D217" t="s">
        <v>198</v>
      </c>
      <c r="E217" t="s">
        <v>131</v>
      </c>
      <c r="F217" t="s">
        <v>359</v>
      </c>
      <c r="G217" t="s">
        <v>164</v>
      </c>
      <c r="H217" t="str">
        <f>HYPERLINK("https://ebird.org/atlasnc/checklist/S185123194", "S185123194")</f>
        <v>S185123194</v>
      </c>
      <c r="I217" t="s">
        <v>24</v>
      </c>
      <c r="J217" t="s">
        <v>38</v>
      </c>
      <c r="K217" t="s">
        <v>33</v>
      </c>
      <c r="L217" t="s">
        <v>39</v>
      </c>
      <c r="M217" t="s">
        <v>28</v>
      </c>
      <c r="N217" t="s">
        <v>40</v>
      </c>
      <c r="O217" t="s">
        <v>41</v>
      </c>
    </row>
    <row r="218" spans="1:15" x14ac:dyDescent="0.25">
      <c r="A218" t="s">
        <v>37</v>
      </c>
      <c r="B218" t="s">
        <v>219</v>
      </c>
      <c r="C218" t="s">
        <v>129</v>
      </c>
      <c r="D218" t="s">
        <v>130</v>
      </c>
      <c r="E218" t="s">
        <v>131</v>
      </c>
      <c r="F218" t="s">
        <v>360</v>
      </c>
      <c r="G218" t="s">
        <v>164</v>
      </c>
      <c r="H218" t="str">
        <f>HYPERLINK("https://ebird.org/atlasnc/checklist/S185123060", "S185123060")</f>
        <v>S185123060</v>
      </c>
      <c r="I218" t="s">
        <v>24</v>
      </c>
      <c r="J218" t="s">
        <v>38</v>
      </c>
      <c r="K218" t="s">
        <v>33</v>
      </c>
      <c r="L218" t="s">
        <v>39</v>
      </c>
      <c r="M218" t="s">
        <v>28</v>
      </c>
      <c r="N218" t="s">
        <v>40</v>
      </c>
      <c r="O218" t="s">
        <v>41</v>
      </c>
    </row>
    <row r="219" spans="1:15" x14ac:dyDescent="0.25">
      <c r="A219" t="s">
        <v>37</v>
      </c>
      <c r="B219" t="s">
        <v>248</v>
      </c>
      <c r="C219" t="s">
        <v>133</v>
      </c>
      <c r="D219" t="s">
        <v>134</v>
      </c>
      <c r="E219" t="s">
        <v>135</v>
      </c>
      <c r="F219" t="s">
        <v>361</v>
      </c>
      <c r="G219" t="s">
        <v>164</v>
      </c>
      <c r="H219" t="str">
        <f>HYPERLINK("https://ebird.org/atlasnc/checklist/S185122976", "S185122976")</f>
        <v>S185122976</v>
      </c>
      <c r="I219" t="s">
        <v>24</v>
      </c>
      <c r="J219" t="s">
        <v>38</v>
      </c>
      <c r="K219" t="s">
        <v>33</v>
      </c>
      <c r="L219" t="s">
        <v>39</v>
      </c>
      <c r="M219" t="s">
        <v>28</v>
      </c>
      <c r="N219" t="s">
        <v>40</v>
      </c>
      <c r="O219" t="s">
        <v>41</v>
      </c>
    </row>
    <row r="220" spans="1:15" x14ac:dyDescent="0.25">
      <c r="A220" t="s">
        <v>37</v>
      </c>
      <c r="B220" t="s">
        <v>205</v>
      </c>
      <c r="C220" t="s">
        <v>129</v>
      </c>
      <c r="D220" t="s">
        <v>130</v>
      </c>
      <c r="E220" t="s">
        <v>131</v>
      </c>
      <c r="F220" t="s">
        <v>361</v>
      </c>
      <c r="G220" t="s">
        <v>164</v>
      </c>
      <c r="H220" t="str">
        <f>HYPERLINK("https://ebird.org/atlasnc/checklist/S185122976", "S185122976")</f>
        <v>S185122976</v>
      </c>
      <c r="I220" t="s">
        <v>24</v>
      </c>
      <c r="J220" t="s">
        <v>38</v>
      </c>
      <c r="K220" t="s">
        <v>33</v>
      </c>
      <c r="L220" t="s">
        <v>39</v>
      </c>
      <c r="M220" t="s">
        <v>28</v>
      </c>
      <c r="N220" t="s">
        <v>40</v>
      </c>
      <c r="O220" t="s">
        <v>41</v>
      </c>
    </row>
    <row r="221" spans="1:15" x14ac:dyDescent="0.25">
      <c r="A221" t="s">
        <v>37</v>
      </c>
      <c r="B221" t="s">
        <v>362</v>
      </c>
      <c r="C221" t="s">
        <v>129</v>
      </c>
      <c r="D221" t="s">
        <v>198</v>
      </c>
      <c r="E221" t="s">
        <v>131</v>
      </c>
      <c r="F221" t="s">
        <v>361</v>
      </c>
      <c r="G221" t="s">
        <v>164</v>
      </c>
      <c r="H221" t="str">
        <f>HYPERLINK("https://ebird.org/atlasnc/checklist/S185122976", "S185122976")</f>
        <v>S185122976</v>
      </c>
      <c r="I221" t="s">
        <v>24</v>
      </c>
      <c r="J221" t="s">
        <v>38</v>
      </c>
      <c r="K221" t="s">
        <v>33</v>
      </c>
      <c r="L221" t="s">
        <v>39</v>
      </c>
      <c r="M221" t="s">
        <v>28</v>
      </c>
      <c r="N221" t="s">
        <v>40</v>
      </c>
      <c r="O221" t="s">
        <v>41</v>
      </c>
    </row>
    <row r="222" spans="1:15" x14ac:dyDescent="0.25">
      <c r="A222" t="s">
        <v>37</v>
      </c>
      <c r="B222" t="s">
        <v>363</v>
      </c>
      <c r="C222" t="s">
        <v>129</v>
      </c>
      <c r="D222" t="s">
        <v>130</v>
      </c>
      <c r="E222" t="s">
        <v>131</v>
      </c>
      <c r="F222" t="s">
        <v>364</v>
      </c>
      <c r="G222" t="s">
        <v>365</v>
      </c>
      <c r="H222" t="str">
        <f>HYPERLINK("https://ebird.org/atlasnc/checklist/S181447626", "S181447626")</f>
        <v>S181447626</v>
      </c>
      <c r="I222" t="s">
        <v>24</v>
      </c>
      <c r="J222" t="s">
        <v>38</v>
      </c>
      <c r="K222" t="s">
        <v>33</v>
      </c>
      <c r="L222" t="s">
        <v>39</v>
      </c>
      <c r="M222" t="s">
        <v>28</v>
      </c>
      <c r="N222" t="s">
        <v>40</v>
      </c>
      <c r="O222" t="s">
        <v>41</v>
      </c>
    </row>
    <row r="223" spans="1:15" x14ac:dyDescent="0.25">
      <c r="A223" t="s">
        <v>37</v>
      </c>
      <c r="B223" t="s">
        <v>294</v>
      </c>
      <c r="C223" t="s">
        <v>123</v>
      </c>
      <c r="D223" t="s">
        <v>33</v>
      </c>
      <c r="E223" t="s">
        <v>125</v>
      </c>
      <c r="F223" t="s">
        <v>364</v>
      </c>
      <c r="G223" t="s">
        <v>365</v>
      </c>
      <c r="H223" t="str">
        <f>HYPERLINK("https://ebird.org/atlasnc/checklist/S181447626", "S181447626")</f>
        <v>S181447626</v>
      </c>
      <c r="I223" t="s">
        <v>24</v>
      </c>
      <c r="J223" t="s">
        <v>38</v>
      </c>
      <c r="K223" t="s">
        <v>33</v>
      </c>
      <c r="L223" t="s">
        <v>39</v>
      </c>
      <c r="M223" t="s">
        <v>28</v>
      </c>
      <c r="N223" t="s">
        <v>40</v>
      </c>
      <c r="O223" t="s">
        <v>41</v>
      </c>
    </row>
    <row r="224" spans="1:15" x14ac:dyDescent="0.25">
      <c r="A224" t="s">
        <v>37</v>
      </c>
      <c r="B224" t="s">
        <v>179</v>
      </c>
      <c r="C224" t="s">
        <v>123</v>
      </c>
      <c r="D224" t="s">
        <v>33</v>
      </c>
      <c r="E224" t="s">
        <v>125</v>
      </c>
      <c r="F224" t="s">
        <v>364</v>
      </c>
      <c r="G224" t="s">
        <v>365</v>
      </c>
      <c r="H224" t="str">
        <f>HYPERLINK("https://ebird.org/atlasnc/checklist/S181447626", "S181447626")</f>
        <v>S181447626</v>
      </c>
      <c r="I224" t="s">
        <v>24</v>
      </c>
      <c r="J224" t="s">
        <v>38</v>
      </c>
      <c r="K224" t="s">
        <v>33</v>
      </c>
      <c r="L224" t="s">
        <v>39</v>
      </c>
      <c r="M224" t="s">
        <v>28</v>
      </c>
      <c r="N224" t="s">
        <v>40</v>
      </c>
      <c r="O224" t="s">
        <v>41</v>
      </c>
    </row>
    <row r="225" spans="1:15" x14ac:dyDescent="0.25">
      <c r="A225" t="s">
        <v>37</v>
      </c>
      <c r="B225" t="s">
        <v>180</v>
      </c>
      <c r="C225" t="s">
        <v>133</v>
      </c>
      <c r="D225" t="s">
        <v>168</v>
      </c>
      <c r="E225" t="s">
        <v>135</v>
      </c>
      <c r="F225" t="s">
        <v>366</v>
      </c>
      <c r="G225" t="s">
        <v>365</v>
      </c>
      <c r="H225" t="str">
        <f>HYPERLINK("https://ebird.org/atlasnc/checklist/S181447397", "S181447397")</f>
        <v>S181447397</v>
      </c>
      <c r="I225" t="s">
        <v>24</v>
      </c>
      <c r="J225" t="s">
        <v>38</v>
      </c>
      <c r="K225" t="s">
        <v>33</v>
      </c>
      <c r="L225" t="s">
        <v>39</v>
      </c>
      <c r="M225" t="s">
        <v>28</v>
      </c>
      <c r="N225" t="s">
        <v>40</v>
      </c>
      <c r="O225" t="s">
        <v>41</v>
      </c>
    </row>
    <row r="226" spans="1:15" x14ac:dyDescent="0.25">
      <c r="A226" t="s">
        <v>37</v>
      </c>
      <c r="B226" t="s">
        <v>241</v>
      </c>
      <c r="C226" t="s">
        <v>133</v>
      </c>
      <c r="D226" t="s">
        <v>157</v>
      </c>
      <c r="E226" t="s">
        <v>135</v>
      </c>
      <c r="F226" t="s">
        <v>366</v>
      </c>
      <c r="G226" t="s">
        <v>365</v>
      </c>
      <c r="H226" t="str">
        <f>HYPERLINK("https://ebird.org/atlasnc/checklist/S181447397", "S181447397")</f>
        <v>S181447397</v>
      </c>
      <c r="I226" t="s">
        <v>24</v>
      </c>
      <c r="J226" t="s">
        <v>38</v>
      </c>
      <c r="K226" t="s">
        <v>33</v>
      </c>
      <c r="L226" t="s">
        <v>39</v>
      </c>
      <c r="M226" t="s">
        <v>28</v>
      </c>
      <c r="N226" t="s">
        <v>40</v>
      </c>
      <c r="O226" t="s">
        <v>41</v>
      </c>
    </row>
    <row r="227" spans="1:15" x14ac:dyDescent="0.25">
      <c r="A227" t="s">
        <v>37</v>
      </c>
      <c r="B227" t="s">
        <v>242</v>
      </c>
      <c r="C227" t="s">
        <v>133</v>
      </c>
      <c r="D227" t="s">
        <v>181</v>
      </c>
      <c r="E227" t="s">
        <v>135</v>
      </c>
      <c r="F227" t="s">
        <v>366</v>
      </c>
      <c r="G227" t="s">
        <v>365</v>
      </c>
      <c r="H227" t="str">
        <f>HYPERLINK("https://ebird.org/atlasnc/checklist/S181447397", "S181447397")</f>
        <v>S181447397</v>
      </c>
      <c r="I227" t="s">
        <v>24</v>
      </c>
      <c r="J227" t="s">
        <v>38</v>
      </c>
      <c r="K227" t="s">
        <v>33</v>
      </c>
      <c r="L227" t="s">
        <v>39</v>
      </c>
      <c r="M227" t="s">
        <v>28</v>
      </c>
      <c r="N227" t="s">
        <v>40</v>
      </c>
      <c r="O227" t="s">
        <v>41</v>
      </c>
    </row>
    <row r="228" spans="1:15" x14ac:dyDescent="0.25">
      <c r="A228" t="s">
        <v>37</v>
      </c>
      <c r="B228" t="s">
        <v>265</v>
      </c>
      <c r="C228" t="s">
        <v>123</v>
      </c>
      <c r="D228" t="s">
        <v>33</v>
      </c>
      <c r="E228" t="s">
        <v>125</v>
      </c>
      <c r="F228" t="s">
        <v>367</v>
      </c>
      <c r="G228" t="s">
        <v>365</v>
      </c>
      <c r="H228" t="str">
        <f>HYPERLINK("https://ebird.org/atlasnc/checklist/S181446846", "S181446846")</f>
        <v>S181446846</v>
      </c>
      <c r="I228" t="s">
        <v>24</v>
      </c>
      <c r="J228" t="s">
        <v>38</v>
      </c>
      <c r="K228" t="s">
        <v>33</v>
      </c>
      <c r="L228" t="s">
        <v>39</v>
      </c>
      <c r="M228" t="s">
        <v>28</v>
      </c>
      <c r="N228" t="s">
        <v>40</v>
      </c>
      <c r="O228" t="s">
        <v>41</v>
      </c>
    </row>
    <row r="229" spans="1:15" x14ac:dyDescent="0.25">
      <c r="A229" t="s">
        <v>37</v>
      </c>
      <c r="B229" t="s">
        <v>206</v>
      </c>
      <c r="C229" t="s">
        <v>133</v>
      </c>
      <c r="D229" t="s">
        <v>181</v>
      </c>
      <c r="E229" t="s">
        <v>135</v>
      </c>
      <c r="F229" t="s">
        <v>368</v>
      </c>
      <c r="G229" t="s">
        <v>365</v>
      </c>
      <c r="H229" t="str">
        <f>HYPERLINK("https://ebird.org/atlasnc/checklist/S181446238", "S181446238")</f>
        <v>S181446238</v>
      </c>
      <c r="I229" t="s">
        <v>24</v>
      </c>
      <c r="J229" t="s">
        <v>38</v>
      </c>
      <c r="K229" t="s">
        <v>33</v>
      </c>
      <c r="L229" t="s">
        <v>39</v>
      </c>
      <c r="M229" t="s">
        <v>28</v>
      </c>
      <c r="N229" t="s">
        <v>40</v>
      </c>
      <c r="O229" t="s">
        <v>41</v>
      </c>
    </row>
    <row r="230" spans="1:15" x14ac:dyDescent="0.25">
      <c r="A230" t="s">
        <v>37</v>
      </c>
      <c r="B230" t="s">
        <v>155</v>
      </c>
      <c r="C230" t="s">
        <v>143</v>
      </c>
      <c r="E230" t="s">
        <v>145</v>
      </c>
      <c r="F230" t="s">
        <v>369</v>
      </c>
      <c r="G230" t="s">
        <v>365</v>
      </c>
      <c r="H230" t="str">
        <f>HYPERLINK("https://ebird.org/atlasnc/checklist/S181445867", "S181445867")</f>
        <v>S181445867</v>
      </c>
      <c r="I230" t="s">
        <v>24</v>
      </c>
      <c r="J230" t="s">
        <v>38</v>
      </c>
      <c r="K230" t="s">
        <v>33</v>
      </c>
      <c r="L230" t="s">
        <v>39</v>
      </c>
      <c r="M230" t="s">
        <v>28</v>
      </c>
      <c r="N230" t="s">
        <v>40</v>
      </c>
      <c r="O230" t="s">
        <v>41</v>
      </c>
    </row>
    <row r="231" spans="1:15" x14ac:dyDescent="0.25">
      <c r="A231" t="s">
        <v>37</v>
      </c>
      <c r="B231" t="s">
        <v>370</v>
      </c>
      <c r="C231" t="s">
        <v>133</v>
      </c>
      <c r="D231" t="s">
        <v>371</v>
      </c>
      <c r="E231" t="s">
        <v>135</v>
      </c>
      <c r="F231" t="s">
        <v>372</v>
      </c>
      <c r="G231" t="s">
        <v>373</v>
      </c>
      <c r="H231" t="str">
        <f>HYPERLINK("https://ebird.org/atlasnc/checklist/S177858387", "S177858387")</f>
        <v>S177858387</v>
      </c>
      <c r="I231" t="s">
        <v>24</v>
      </c>
      <c r="J231" t="s">
        <v>38</v>
      </c>
      <c r="K231" t="s">
        <v>33</v>
      </c>
      <c r="L231" t="s">
        <v>39</v>
      </c>
      <c r="M231" t="s">
        <v>28</v>
      </c>
      <c r="N231" t="s">
        <v>40</v>
      </c>
      <c r="O231" t="s">
        <v>41</v>
      </c>
    </row>
    <row r="232" spans="1:15" x14ac:dyDescent="0.25">
      <c r="A232" t="s">
        <v>37</v>
      </c>
      <c r="B232" t="s">
        <v>162</v>
      </c>
      <c r="C232" t="s">
        <v>123</v>
      </c>
      <c r="D232" t="s">
        <v>82</v>
      </c>
      <c r="E232" t="s">
        <v>125</v>
      </c>
      <c r="F232" t="s">
        <v>374</v>
      </c>
      <c r="G232" t="s">
        <v>373</v>
      </c>
      <c r="H232" t="str">
        <f>HYPERLINK("https://ebird.org/atlasnc/checklist/S177858263", "S177858263")</f>
        <v>S177858263</v>
      </c>
      <c r="I232" t="s">
        <v>24</v>
      </c>
      <c r="J232" t="s">
        <v>38</v>
      </c>
      <c r="K232" t="s">
        <v>33</v>
      </c>
      <c r="L232" t="s">
        <v>39</v>
      </c>
      <c r="M232" t="s">
        <v>28</v>
      </c>
      <c r="N232" t="s">
        <v>40</v>
      </c>
      <c r="O232" t="s">
        <v>41</v>
      </c>
    </row>
    <row r="233" spans="1:15" x14ac:dyDescent="0.25">
      <c r="A233" t="s">
        <v>37</v>
      </c>
      <c r="B233" t="s">
        <v>213</v>
      </c>
      <c r="C233" t="s">
        <v>133</v>
      </c>
      <c r="D233" t="s">
        <v>181</v>
      </c>
      <c r="E233" t="s">
        <v>135</v>
      </c>
      <c r="F233" t="s">
        <v>366</v>
      </c>
      <c r="G233" t="s">
        <v>373</v>
      </c>
      <c r="H233" t="str">
        <f>HYPERLINK("https://ebird.org/atlasnc/checklist/S177857907", "S177857907")</f>
        <v>S177857907</v>
      </c>
      <c r="I233" t="s">
        <v>24</v>
      </c>
      <c r="J233" t="s">
        <v>38</v>
      </c>
      <c r="K233" t="s">
        <v>33</v>
      </c>
      <c r="L233" t="s">
        <v>39</v>
      </c>
      <c r="M233" t="s">
        <v>28</v>
      </c>
      <c r="N233" t="s">
        <v>40</v>
      </c>
      <c r="O233" t="s">
        <v>41</v>
      </c>
    </row>
    <row r="234" spans="1:15" x14ac:dyDescent="0.25">
      <c r="A234" t="s">
        <v>37</v>
      </c>
      <c r="B234" t="s">
        <v>195</v>
      </c>
      <c r="C234" t="s">
        <v>129</v>
      </c>
      <c r="D234" t="s">
        <v>130</v>
      </c>
      <c r="E234" t="s">
        <v>131</v>
      </c>
      <c r="F234" t="s">
        <v>375</v>
      </c>
      <c r="G234" t="s">
        <v>373</v>
      </c>
      <c r="H234" t="str">
        <f>HYPERLINK("https://ebird.org/atlasnc/checklist/S177857722", "S177857722")</f>
        <v>S177857722</v>
      </c>
      <c r="I234" t="s">
        <v>24</v>
      </c>
      <c r="J234" t="s">
        <v>38</v>
      </c>
      <c r="K234" t="s">
        <v>33</v>
      </c>
      <c r="L234" t="s">
        <v>39</v>
      </c>
      <c r="M234" t="s">
        <v>28</v>
      </c>
      <c r="N234" t="s">
        <v>40</v>
      </c>
      <c r="O234" t="s">
        <v>41</v>
      </c>
    </row>
    <row r="235" spans="1:15" x14ac:dyDescent="0.25">
      <c r="A235" t="s">
        <v>37</v>
      </c>
      <c r="B235" t="s">
        <v>203</v>
      </c>
      <c r="C235" t="s">
        <v>129</v>
      </c>
      <c r="D235" t="s">
        <v>130</v>
      </c>
      <c r="E235" t="s">
        <v>131</v>
      </c>
      <c r="F235" t="s">
        <v>375</v>
      </c>
      <c r="G235" t="s">
        <v>373</v>
      </c>
      <c r="H235" t="str">
        <f>HYPERLINK("https://ebird.org/atlasnc/checklist/S177857722", "S177857722")</f>
        <v>S177857722</v>
      </c>
      <c r="I235" t="s">
        <v>24</v>
      </c>
      <c r="J235" t="s">
        <v>38</v>
      </c>
      <c r="K235" t="s">
        <v>33</v>
      </c>
      <c r="L235" t="s">
        <v>39</v>
      </c>
      <c r="M235" t="s">
        <v>28</v>
      </c>
      <c r="N235" t="s">
        <v>40</v>
      </c>
      <c r="O235" t="s">
        <v>41</v>
      </c>
    </row>
    <row r="236" spans="1:15" x14ac:dyDescent="0.25">
      <c r="A236" t="s">
        <v>37</v>
      </c>
      <c r="B236" t="s">
        <v>326</v>
      </c>
      <c r="C236" t="s">
        <v>133</v>
      </c>
      <c r="D236" t="s">
        <v>157</v>
      </c>
      <c r="E236" t="s">
        <v>135</v>
      </c>
      <c r="F236" t="s">
        <v>376</v>
      </c>
      <c r="G236" t="s">
        <v>373</v>
      </c>
      <c r="H236" t="str">
        <f>HYPERLINK("https://ebird.org/atlasnc/checklist/S177857685", "S177857685")</f>
        <v>S177857685</v>
      </c>
      <c r="I236" t="s">
        <v>24</v>
      </c>
      <c r="J236" t="s">
        <v>38</v>
      </c>
      <c r="K236" t="s">
        <v>33</v>
      </c>
      <c r="L236" t="s">
        <v>39</v>
      </c>
      <c r="M236" t="s">
        <v>28</v>
      </c>
      <c r="N236" t="s">
        <v>40</v>
      </c>
      <c r="O236" t="s">
        <v>41</v>
      </c>
    </row>
    <row r="237" spans="1:15" x14ac:dyDescent="0.25">
      <c r="A237" t="s">
        <v>37</v>
      </c>
      <c r="B237" t="s">
        <v>186</v>
      </c>
      <c r="C237" t="s">
        <v>123</v>
      </c>
      <c r="D237" t="s">
        <v>231</v>
      </c>
      <c r="E237" t="s">
        <v>125</v>
      </c>
      <c r="F237" t="s">
        <v>377</v>
      </c>
      <c r="G237" t="s">
        <v>373</v>
      </c>
      <c r="H237" t="str">
        <f>HYPERLINK("https://ebird.org/atlasnc/checklist/S177857617", "S177857617")</f>
        <v>S177857617</v>
      </c>
      <c r="I237" t="s">
        <v>24</v>
      </c>
      <c r="J237" t="s">
        <v>38</v>
      </c>
      <c r="K237" t="s">
        <v>33</v>
      </c>
      <c r="L237" t="s">
        <v>39</v>
      </c>
      <c r="M237" t="s">
        <v>28</v>
      </c>
      <c r="N237" t="s">
        <v>40</v>
      </c>
      <c r="O237" t="s">
        <v>41</v>
      </c>
    </row>
    <row r="238" spans="1:15" x14ac:dyDescent="0.25">
      <c r="A238" t="s">
        <v>37</v>
      </c>
      <c r="B238" t="s">
        <v>184</v>
      </c>
      <c r="C238" t="s">
        <v>133</v>
      </c>
      <c r="D238" t="s">
        <v>157</v>
      </c>
      <c r="E238" t="s">
        <v>135</v>
      </c>
      <c r="F238" t="s">
        <v>378</v>
      </c>
      <c r="G238" t="s">
        <v>373</v>
      </c>
      <c r="H238" t="str">
        <f>HYPERLINK("https://ebird.org/atlasnc/checklist/S177857332", "S177857332")</f>
        <v>S177857332</v>
      </c>
      <c r="I238" t="s">
        <v>24</v>
      </c>
      <c r="J238" t="s">
        <v>38</v>
      </c>
      <c r="K238" t="s">
        <v>33</v>
      </c>
      <c r="L238" t="s">
        <v>39</v>
      </c>
      <c r="M238" t="s">
        <v>28</v>
      </c>
      <c r="N238" t="s">
        <v>40</v>
      </c>
      <c r="O238" t="s">
        <v>41</v>
      </c>
    </row>
    <row r="239" spans="1:15" x14ac:dyDescent="0.25">
      <c r="A239" t="s">
        <v>37</v>
      </c>
      <c r="B239" t="s">
        <v>236</v>
      </c>
      <c r="C239" t="s">
        <v>129</v>
      </c>
      <c r="D239" t="s">
        <v>198</v>
      </c>
      <c r="E239" t="s">
        <v>131</v>
      </c>
      <c r="F239" t="s">
        <v>379</v>
      </c>
      <c r="G239" t="s">
        <v>373</v>
      </c>
      <c r="H239" t="str">
        <f>HYPERLINK("https://ebird.org/atlasnc/checklist/S177855789", "S177855789")</f>
        <v>S177855789</v>
      </c>
      <c r="I239" t="s">
        <v>24</v>
      </c>
      <c r="J239" t="s">
        <v>38</v>
      </c>
      <c r="K239" t="s">
        <v>33</v>
      </c>
      <c r="L239" t="s">
        <v>39</v>
      </c>
      <c r="M239" t="s">
        <v>28</v>
      </c>
      <c r="N239" t="s">
        <v>40</v>
      </c>
      <c r="O239" t="s">
        <v>41</v>
      </c>
    </row>
    <row r="240" spans="1:15" x14ac:dyDescent="0.25">
      <c r="A240" t="s">
        <v>37</v>
      </c>
      <c r="B240" t="s">
        <v>266</v>
      </c>
      <c r="C240" t="s">
        <v>123</v>
      </c>
      <c r="D240" t="s">
        <v>316</v>
      </c>
      <c r="E240" t="s">
        <v>125</v>
      </c>
      <c r="F240" t="s">
        <v>380</v>
      </c>
      <c r="G240" t="s">
        <v>381</v>
      </c>
      <c r="H240" t="str">
        <f t="shared" ref="H240:H246" si="5">HYPERLINK("https://ebird.org/atlasnc/checklist/S166872120", "S166872120")</f>
        <v>S166872120</v>
      </c>
      <c r="I240" t="s">
        <v>24</v>
      </c>
      <c r="J240" t="s">
        <v>38</v>
      </c>
      <c r="K240" t="s">
        <v>33</v>
      </c>
      <c r="L240" t="s">
        <v>39</v>
      </c>
      <c r="M240" t="s">
        <v>28</v>
      </c>
      <c r="N240" t="s">
        <v>40</v>
      </c>
      <c r="O240" t="s">
        <v>41</v>
      </c>
    </row>
    <row r="241" spans="1:15" x14ac:dyDescent="0.25">
      <c r="A241" t="s">
        <v>37</v>
      </c>
      <c r="B241" t="s">
        <v>158</v>
      </c>
      <c r="C241" t="s">
        <v>143</v>
      </c>
      <c r="E241" t="s">
        <v>145</v>
      </c>
      <c r="F241" t="s">
        <v>380</v>
      </c>
      <c r="G241" t="s">
        <v>381</v>
      </c>
      <c r="H241" t="str">
        <f t="shared" si="5"/>
        <v>S166872120</v>
      </c>
      <c r="I241" t="s">
        <v>24</v>
      </c>
      <c r="J241" t="s">
        <v>38</v>
      </c>
      <c r="K241" t="s">
        <v>33</v>
      </c>
      <c r="L241" t="s">
        <v>39</v>
      </c>
      <c r="M241" t="s">
        <v>28</v>
      </c>
      <c r="N241" t="s">
        <v>40</v>
      </c>
      <c r="O241" t="s">
        <v>41</v>
      </c>
    </row>
    <row r="242" spans="1:15" x14ac:dyDescent="0.25">
      <c r="A242" t="s">
        <v>37</v>
      </c>
      <c r="B242" t="s">
        <v>147</v>
      </c>
      <c r="C242" t="s">
        <v>123</v>
      </c>
      <c r="D242" t="s">
        <v>382</v>
      </c>
      <c r="E242" t="s">
        <v>125</v>
      </c>
      <c r="F242" t="s">
        <v>380</v>
      </c>
      <c r="G242" t="s">
        <v>381</v>
      </c>
      <c r="H242" t="str">
        <f t="shared" si="5"/>
        <v>S166872120</v>
      </c>
      <c r="I242" t="s">
        <v>24</v>
      </c>
      <c r="J242" t="s">
        <v>38</v>
      </c>
      <c r="K242" t="s">
        <v>33</v>
      </c>
      <c r="L242" t="s">
        <v>39</v>
      </c>
      <c r="M242" t="s">
        <v>28</v>
      </c>
      <c r="N242" t="s">
        <v>40</v>
      </c>
      <c r="O242" t="s">
        <v>41</v>
      </c>
    </row>
    <row r="243" spans="1:15" x14ac:dyDescent="0.25">
      <c r="A243" t="s">
        <v>37</v>
      </c>
      <c r="B243" t="s">
        <v>383</v>
      </c>
      <c r="C243" t="s">
        <v>123</v>
      </c>
      <c r="D243" t="s">
        <v>316</v>
      </c>
      <c r="E243" t="s">
        <v>125</v>
      </c>
      <c r="F243" t="s">
        <v>380</v>
      </c>
      <c r="G243" t="s">
        <v>381</v>
      </c>
      <c r="H243" t="str">
        <f t="shared" si="5"/>
        <v>S166872120</v>
      </c>
      <c r="I243" t="s">
        <v>24</v>
      </c>
      <c r="J243" t="s">
        <v>38</v>
      </c>
      <c r="K243" t="s">
        <v>33</v>
      </c>
      <c r="L243" t="s">
        <v>39</v>
      </c>
      <c r="M243" t="s">
        <v>28</v>
      </c>
      <c r="N243" t="s">
        <v>40</v>
      </c>
      <c r="O243" t="s">
        <v>41</v>
      </c>
    </row>
    <row r="244" spans="1:15" x14ac:dyDescent="0.25">
      <c r="A244" t="s">
        <v>37</v>
      </c>
      <c r="B244" t="s">
        <v>270</v>
      </c>
      <c r="C244" t="s">
        <v>143</v>
      </c>
      <c r="E244" t="s">
        <v>145</v>
      </c>
      <c r="F244" t="s">
        <v>380</v>
      </c>
      <c r="G244" t="s">
        <v>381</v>
      </c>
      <c r="H244" t="str">
        <f t="shared" si="5"/>
        <v>S166872120</v>
      </c>
      <c r="I244" t="s">
        <v>24</v>
      </c>
      <c r="J244" t="s">
        <v>38</v>
      </c>
      <c r="K244" t="s">
        <v>33</v>
      </c>
      <c r="L244" t="s">
        <v>39</v>
      </c>
      <c r="M244" t="s">
        <v>28</v>
      </c>
      <c r="N244" t="s">
        <v>40</v>
      </c>
      <c r="O244" t="s">
        <v>41</v>
      </c>
    </row>
    <row r="245" spans="1:15" x14ac:dyDescent="0.25">
      <c r="A245" t="s">
        <v>37</v>
      </c>
      <c r="B245" t="s">
        <v>271</v>
      </c>
      <c r="C245" t="s">
        <v>143</v>
      </c>
      <c r="E245" t="s">
        <v>145</v>
      </c>
      <c r="F245" t="s">
        <v>380</v>
      </c>
      <c r="G245" t="s">
        <v>381</v>
      </c>
      <c r="H245" t="str">
        <f t="shared" si="5"/>
        <v>S166872120</v>
      </c>
      <c r="I245" t="s">
        <v>24</v>
      </c>
      <c r="J245" t="s">
        <v>38</v>
      </c>
      <c r="K245" t="s">
        <v>33</v>
      </c>
      <c r="L245" t="s">
        <v>39</v>
      </c>
      <c r="M245" t="s">
        <v>28</v>
      </c>
      <c r="N245" t="s">
        <v>40</v>
      </c>
      <c r="O245" t="s">
        <v>41</v>
      </c>
    </row>
    <row r="246" spans="1:15" x14ac:dyDescent="0.25">
      <c r="A246" t="s">
        <v>37</v>
      </c>
      <c r="B246" t="s">
        <v>250</v>
      </c>
      <c r="C246" t="s">
        <v>143</v>
      </c>
      <c r="E246" t="s">
        <v>145</v>
      </c>
      <c r="F246" t="s">
        <v>380</v>
      </c>
      <c r="G246" t="s">
        <v>381</v>
      </c>
      <c r="H246" t="str">
        <f t="shared" si="5"/>
        <v>S166872120</v>
      </c>
      <c r="I246" t="s">
        <v>24</v>
      </c>
      <c r="J246" t="s">
        <v>38</v>
      </c>
      <c r="K246" t="s">
        <v>33</v>
      </c>
      <c r="L246" t="s">
        <v>39</v>
      </c>
      <c r="M246" t="s">
        <v>28</v>
      </c>
      <c r="N246" t="s">
        <v>40</v>
      </c>
      <c r="O246" t="s">
        <v>41</v>
      </c>
    </row>
    <row r="247" spans="1:15" x14ac:dyDescent="0.25">
      <c r="A247" t="s">
        <v>37</v>
      </c>
      <c r="B247" t="s">
        <v>384</v>
      </c>
      <c r="C247" t="s">
        <v>143</v>
      </c>
      <c r="E247" t="s">
        <v>145</v>
      </c>
      <c r="F247" t="s">
        <v>385</v>
      </c>
      <c r="G247" t="s">
        <v>381</v>
      </c>
      <c r="H247" t="str">
        <f>HYPERLINK("https://ebird.org/atlasnc/checklist/S166872260", "S166872260")</f>
        <v>S166872260</v>
      </c>
      <c r="I247" t="s">
        <v>24</v>
      </c>
      <c r="J247" t="s">
        <v>38</v>
      </c>
      <c r="K247" t="s">
        <v>33</v>
      </c>
      <c r="L247" t="s">
        <v>39</v>
      </c>
      <c r="M247" t="s">
        <v>28</v>
      </c>
      <c r="N247" t="s">
        <v>40</v>
      </c>
      <c r="O247" t="s">
        <v>41</v>
      </c>
    </row>
    <row r="248" spans="1:15" x14ac:dyDescent="0.25">
      <c r="A248" t="s">
        <v>37</v>
      </c>
      <c r="B248" t="s">
        <v>211</v>
      </c>
      <c r="C248" t="s">
        <v>123</v>
      </c>
      <c r="D248" t="s">
        <v>82</v>
      </c>
      <c r="E248" t="s">
        <v>125</v>
      </c>
      <c r="F248" t="s">
        <v>385</v>
      </c>
      <c r="G248" t="s">
        <v>381</v>
      </c>
      <c r="H248" t="str">
        <f>HYPERLINK("https://ebird.org/atlasnc/checklist/S166872260", "S166872260")</f>
        <v>S166872260</v>
      </c>
      <c r="I248" t="s">
        <v>24</v>
      </c>
      <c r="J248" t="s">
        <v>38</v>
      </c>
      <c r="K248" t="s">
        <v>33</v>
      </c>
      <c r="L248" t="s">
        <v>39</v>
      </c>
      <c r="M248" t="s">
        <v>28</v>
      </c>
      <c r="N248" t="s">
        <v>40</v>
      </c>
      <c r="O248" t="s">
        <v>41</v>
      </c>
    </row>
    <row r="249" spans="1:15" x14ac:dyDescent="0.25">
      <c r="A249" t="s">
        <v>37</v>
      </c>
      <c r="B249" t="s">
        <v>260</v>
      </c>
      <c r="C249" t="s">
        <v>143</v>
      </c>
      <c r="E249" t="s">
        <v>145</v>
      </c>
      <c r="F249" t="s">
        <v>386</v>
      </c>
      <c r="G249" t="s">
        <v>381</v>
      </c>
      <c r="H249" t="str">
        <f>HYPERLINK("https://ebird.org/atlasnc/checklist/S166872661", "S166872661")</f>
        <v>S166872661</v>
      </c>
      <c r="I249" t="s">
        <v>24</v>
      </c>
      <c r="J249" t="s">
        <v>38</v>
      </c>
      <c r="K249" t="s">
        <v>33</v>
      </c>
      <c r="L249" t="s">
        <v>39</v>
      </c>
      <c r="M249" t="s">
        <v>28</v>
      </c>
      <c r="N249" t="s">
        <v>40</v>
      </c>
      <c r="O249" t="s">
        <v>41</v>
      </c>
    </row>
    <row r="250" spans="1:15" x14ac:dyDescent="0.25">
      <c r="A250" t="s">
        <v>37</v>
      </c>
      <c r="B250" t="s">
        <v>208</v>
      </c>
      <c r="C250" t="s">
        <v>123</v>
      </c>
      <c r="D250" t="s">
        <v>231</v>
      </c>
      <c r="E250" t="s">
        <v>125</v>
      </c>
      <c r="F250" t="s">
        <v>387</v>
      </c>
      <c r="G250" t="s">
        <v>381</v>
      </c>
      <c r="H250" t="str">
        <f>HYPERLINK("https://ebird.org/atlasnc/checklist/S166873077", "S166873077")</f>
        <v>S166873077</v>
      </c>
      <c r="I250" t="s">
        <v>24</v>
      </c>
      <c r="J250" t="s">
        <v>38</v>
      </c>
      <c r="K250" t="s">
        <v>33</v>
      </c>
      <c r="L250" t="s">
        <v>39</v>
      </c>
      <c r="M250" t="s">
        <v>28</v>
      </c>
      <c r="N250" t="s">
        <v>40</v>
      </c>
      <c r="O250" t="s">
        <v>41</v>
      </c>
    </row>
    <row r="251" spans="1:15" x14ac:dyDescent="0.25">
      <c r="A251" t="s">
        <v>37</v>
      </c>
      <c r="B251" t="s">
        <v>249</v>
      </c>
      <c r="C251" t="s">
        <v>143</v>
      </c>
      <c r="E251" t="s">
        <v>145</v>
      </c>
      <c r="F251" t="s">
        <v>388</v>
      </c>
      <c r="G251" t="s">
        <v>381</v>
      </c>
      <c r="H251" t="str">
        <f>HYPERLINK("https://ebird.org/atlasnc/checklist/S166873160", "S166873160")</f>
        <v>S166873160</v>
      </c>
      <c r="I251" t="s">
        <v>24</v>
      </c>
      <c r="J251" t="s">
        <v>38</v>
      </c>
      <c r="K251" t="s">
        <v>33</v>
      </c>
      <c r="L251" t="s">
        <v>39</v>
      </c>
      <c r="M251" t="s">
        <v>28</v>
      </c>
      <c r="N251" t="s">
        <v>40</v>
      </c>
      <c r="O251" t="s">
        <v>41</v>
      </c>
    </row>
    <row r="252" spans="1:15" x14ac:dyDescent="0.25">
      <c r="A252" t="s">
        <v>37</v>
      </c>
      <c r="B252" t="s">
        <v>289</v>
      </c>
      <c r="C252" t="s">
        <v>143</v>
      </c>
      <c r="E252" t="s">
        <v>145</v>
      </c>
      <c r="F252" t="s">
        <v>389</v>
      </c>
      <c r="G252" t="s">
        <v>381</v>
      </c>
      <c r="H252" t="str">
        <f>HYPERLINK("https://ebird.org/atlasnc/checklist/S166873266", "S166873266")</f>
        <v>S166873266</v>
      </c>
      <c r="I252" t="s">
        <v>24</v>
      </c>
      <c r="J252" t="s">
        <v>38</v>
      </c>
      <c r="K252" t="s">
        <v>33</v>
      </c>
      <c r="L252" t="s">
        <v>39</v>
      </c>
      <c r="M252" t="s">
        <v>28</v>
      </c>
      <c r="N252" t="s">
        <v>40</v>
      </c>
      <c r="O252" t="s">
        <v>41</v>
      </c>
    </row>
    <row r="253" spans="1:15" x14ac:dyDescent="0.25">
      <c r="A253" t="s">
        <v>37</v>
      </c>
      <c r="B253" t="s">
        <v>290</v>
      </c>
      <c r="C253" t="s">
        <v>129</v>
      </c>
      <c r="D253" t="s">
        <v>198</v>
      </c>
      <c r="E253" t="s">
        <v>131</v>
      </c>
      <c r="F253" t="s">
        <v>389</v>
      </c>
      <c r="G253" t="s">
        <v>381</v>
      </c>
      <c r="H253" t="str">
        <f>HYPERLINK("https://ebird.org/atlasnc/checklist/S166873266", "S166873266")</f>
        <v>S166873266</v>
      </c>
      <c r="I253" t="s">
        <v>24</v>
      </c>
      <c r="J253" t="s">
        <v>38</v>
      </c>
      <c r="K253" t="s">
        <v>33</v>
      </c>
      <c r="L253" t="s">
        <v>39</v>
      </c>
      <c r="M253" t="s">
        <v>28</v>
      </c>
      <c r="N253" t="s">
        <v>40</v>
      </c>
      <c r="O253" t="s">
        <v>41</v>
      </c>
    </row>
    <row r="254" spans="1:15" x14ac:dyDescent="0.25">
      <c r="A254" t="s">
        <v>37</v>
      </c>
      <c r="B254" t="s">
        <v>254</v>
      </c>
      <c r="C254" t="s">
        <v>143</v>
      </c>
      <c r="E254" t="s">
        <v>145</v>
      </c>
      <c r="F254" t="s">
        <v>389</v>
      </c>
      <c r="G254" t="s">
        <v>381</v>
      </c>
      <c r="H254" t="str">
        <f>HYPERLINK("https://ebird.org/atlasnc/checklist/S166873266", "S166873266")</f>
        <v>S166873266</v>
      </c>
      <c r="I254" t="s">
        <v>24</v>
      </c>
      <c r="J254" t="s">
        <v>38</v>
      </c>
      <c r="K254" t="s">
        <v>33</v>
      </c>
      <c r="L254" t="s">
        <v>39</v>
      </c>
      <c r="M254" t="s">
        <v>28</v>
      </c>
      <c r="N254" t="s">
        <v>40</v>
      </c>
      <c r="O254" t="s">
        <v>41</v>
      </c>
    </row>
    <row r="255" spans="1:15" x14ac:dyDescent="0.25">
      <c r="A255" t="s">
        <v>37</v>
      </c>
      <c r="B255" t="s">
        <v>251</v>
      </c>
      <c r="C255" t="s">
        <v>143</v>
      </c>
      <c r="E255" t="s">
        <v>145</v>
      </c>
      <c r="F255" t="s">
        <v>390</v>
      </c>
      <c r="G255" t="s">
        <v>391</v>
      </c>
      <c r="H255" t="str">
        <f>HYPERLINK("https://ebird.org/atlasnc/checklist/S107822017", "S107822017")</f>
        <v>S107822017</v>
      </c>
      <c r="I255" t="s">
        <v>24</v>
      </c>
      <c r="J255" t="s">
        <v>38</v>
      </c>
      <c r="K255" t="s">
        <v>33</v>
      </c>
      <c r="L255" t="s">
        <v>39</v>
      </c>
      <c r="M255" t="s">
        <v>28</v>
      </c>
      <c r="N255" t="s">
        <v>40</v>
      </c>
      <c r="O255" t="s">
        <v>41</v>
      </c>
    </row>
    <row r="256" spans="1:15" x14ac:dyDescent="0.25">
      <c r="A256" t="s">
        <v>37</v>
      </c>
      <c r="B256" t="s">
        <v>201</v>
      </c>
      <c r="C256" t="s">
        <v>133</v>
      </c>
      <c r="D256" t="s">
        <v>134</v>
      </c>
      <c r="E256" t="s">
        <v>135</v>
      </c>
      <c r="F256" t="s">
        <v>392</v>
      </c>
      <c r="G256" t="s">
        <v>391</v>
      </c>
      <c r="H256" t="str">
        <f t="shared" ref="H256:H261" si="6">HYPERLINK("https://ebird.org/atlasnc/checklist/S107821976", "S107821976")</f>
        <v>S107821976</v>
      </c>
      <c r="I256" t="s">
        <v>24</v>
      </c>
      <c r="J256" t="s">
        <v>38</v>
      </c>
      <c r="K256" t="s">
        <v>33</v>
      </c>
      <c r="L256" t="s">
        <v>39</v>
      </c>
      <c r="M256" t="s">
        <v>28</v>
      </c>
      <c r="N256" t="s">
        <v>40</v>
      </c>
      <c r="O256" t="s">
        <v>41</v>
      </c>
    </row>
    <row r="257" spans="1:15" x14ac:dyDescent="0.25">
      <c r="A257" t="s">
        <v>37</v>
      </c>
      <c r="B257" t="s">
        <v>204</v>
      </c>
      <c r="C257" t="s">
        <v>123</v>
      </c>
      <c r="D257" t="s">
        <v>231</v>
      </c>
      <c r="E257" t="s">
        <v>125</v>
      </c>
      <c r="F257" t="s">
        <v>392</v>
      </c>
      <c r="G257" t="s">
        <v>391</v>
      </c>
      <c r="H257" t="str">
        <f t="shared" si="6"/>
        <v>S107821976</v>
      </c>
      <c r="I257" t="s">
        <v>24</v>
      </c>
      <c r="J257" t="s">
        <v>38</v>
      </c>
      <c r="K257" t="s">
        <v>33</v>
      </c>
      <c r="L257" t="s">
        <v>39</v>
      </c>
      <c r="M257" t="s">
        <v>28</v>
      </c>
      <c r="N257" t="s">
        <v>40</v>
      </c>
      <c r="O257" t="s">
        <v>41</v>
      </c>
    </row>
    <row r="258" spans="1:15" x14ac:dyDescent="0.25">
      <c r="A258" t="s">
        <v>37</v>
      </c>
      <c r="B258" t="s">
        <v>210</v>
      </c>
      <c r="C258" t="s">
        <v>129</v>
      </c>
      <c r="D258" t="s">
        <v>198</v>
      </c>
      <c r="E258" t="s">
        <v>131</v>
      </c>
      <c r="F258" t="s">
        <v>392</v>
      </c>
      <c r="G258" t="s">
        <v>391</v>
      </c>
      <c r="H258" t="str">
        <f t="shared" si="6"/>
        <v>S107821976</v>
      </c>
      <c r="I258" t="s">
        <v>24</v>
      </c>
      <c r="J258" t="s">
        <v>38</v>
      </c>
      <c r="K258" t="s">
        <v>33</v>
      </c>
      <c r="L258" t="s">
        <v>39</v>
      </c>
      <c r="M258" t="s">
        <v>28</v>
      </c>
      <c r="N258" t="s">
        <v>40</v>
      </c>
      <c r="O258" t="s">
        <v>41</v>
      </c>
    </row>
    <row r="259" spans="1:15" x14ac:dyDescent="0.25">
      <c r="A259" t="s">
        <v>37</v>
      </c>
      <c r="B259" t="s">
        <v>190</v>
      </c>
      <c r="C259" t="s">
        <v>123</v>
      </c>
      <c r="D259" t="s">
        <v>33</v>
      </c>
      <c r="E259" t="s">
        <v>125</v>
      </c>
      <c r="F259" t="s">
        <v>392</v>
      </c>
      <c r="G259" t="s">
        <v>391</v>
      </c>
      <c r="H259" t="str">
        <f t="shared" si="6"/>
        <v>S107821976</v>
      </c>
      <c r="I259" t="s">
        <v>24</v>
      </c>
      <c r="J259" t="s">
        <v>38</v>
      </c>
      <c r="K259" t="s">
        <v>33</v>
      </c>
      <c r="L259" t="s">
        <v>39</v>
      </c>
      <c r="M259" t="s">
        <v>28</v>
      </c>
      <c r="N259" t="s">
        <v>40</v>
      </c>
      <c r="O259" t="s">
        <v>41</v>
      </c>
    </row>
    <row r="260" spans="1:15" x14ac:dyDescent="0.25">
      <c r="A260" t="s">
        <v>37</v>
      </c>
      <c r="B260" t="s">
        <v>288</v>
      </c>
      <c r="C260" t="s">
        <v>129</v>
      </c>
      <c r="D260" t="s">
        <v>130</v>
      </c>
      <c r="E260" t="s">
        <v>131</v>
      </c>
      <c r="F260" t="s">
        <v>392</v>
      </c>
      <c r="G260" t="s">
        <v>391</v>
      </c>
      <c r="H260" t="str">
        <f t="shared" si="6"/>
        <v>S107821976</v>
      </c>
      <c r="I260" t="s">
        <v>24</v>
      </c>
      <c r="J260" t="s">
        <v>38</v>
      </c>
      <c r="K260" t="s">
        <v>33</v>
      </c>
      <c r="L260" t="s">
        <v>39</v>
      </c>
      <c r="M260" t="s">
        <v>28</v>
      </c>
      <c r="N260" t="s">
        <v>40</v>
      </c>
      <c r="O260" t="s">
        <v>41</v>
      </c>
    </row>
    <row r="261" spans="1:15" x14ac:dyDescent="0.25">
      <c r="A261" t="s">
        <v>37</v>
      </c>
      <c r="B261" t="s">
        <v>156</v>
      </c>
      <c r="C261" t="s">
        <v>123</v>
      </c>
      <c r="D261" t="s">
        <v>124</v>
      </c>
      <c r="E261" t="s">
        <v>125</v>
      </c>
      <c r="F261" t="s">
        <v>392</v>
      </c>
      <c r="G261" t="s">
        <v>391</v>
      </c>
      <c r="H261" t="str">
        <f t="shared" si="6"/>
        <v>S107821976</v>
      </c>
      <c r="I261" t="s">
        <v>24</v>
      </c>
      <c r="J261" t="s">
        <v>38</v>
      </c>
      <c r="K261" t="s">
        <v>33</v>
      </c>
      <c r="L261" t="s">
        <v>39</v>
      </c>
      <c r="M261" t="s">
        <v>28</v>
      </c>
      <c r="N261" t="s">
        <v>40</v>
      </c>
      <c r="O261" t="s">
        <v>41</v>
      </c>
    </row>
    <row r="262" spans="1:15" x14ac:dyDescent="0.25">
      <c r="A262" t="s">
        <v>37</v>
      </c>
      <c r="B262" t="s">
        <v>216</v>
      </c>
      <c r="C262" t="s">
        <v>123</v>
      </c>
      <c r="D262" t="s">
        <v>33</v>
      </c>
      <c r="E262" t="s">
        <v>125</v>
      </c>
      <c r="F262" t="s">
        <v>393</v>
      </c>
      <c r="G262" t="s">
        <v>391</v>
      </c>
      <c r="H262" t="str">
        <f>HYPERLINK("https://ebird.org/atlasnc/checklist/S107821938", "S107821938")</f>
        <v>S107821938</v>
      </c>
      <c r="I262" t="s">
        <v>24</v>
      </c>
      <c r="J262" t="s">
        <v>38</v>
      </c>
      <c r="K262" t="s">
        <v>33</v>
      </c>
      <c r="L262" t="s">
        <v>39</v>
      </c>
      <c r="M262" t="s">
        <v>28</v>
      </c>
      <c r="N262" t="s">
        <v>40</v>
      </c>
      <c r="O262" t="s">
        <v>41</v>
      </c>
    </row>
    <row r="263" spans="1:15" x14ac:dyDescent="0.25">
      <c r="A263" t="s">
        <v>37</v>
      </c>
      <c r="B263" t="s">
        <v>172</v>
      </c>
      <c r="C263" t="s">
        <v>123</v>
      </c>
      <c r="D263" t="s">
        <v>124</v>
      </c>
      <c r="E263" t="s">
        <v>125</v>
      </c>
      <c r="F263" t="s">
        <v>393</v>
      </c>
      <c r="G263" t="s">
        <v>391</v>
      </c>
      <c r="H263" t="str">
        <f>HYPERLINK("https://ebird.org/atlasnc/checklist/S107821938", "S107821938")</f>
        <v>S107821938</v>
      </c>
      <c r="I263" t="s">
        <v>24</v>
      </c>
      <c r="J263" t="s">
        <v>38</v>
      </c>
      <c r="K263" t="s">
        <v>33</v>
      </c>
      <c r="L263" t="s">
        <v>39</v>
      </c>
      <c r="M263" t="s">
        <v>28</v>
      </c>
      <c r="N263" t="s">
        <v>40</v>
      </c>
      <c r="O263" t="s">
        <v>41</v>
      </c>
    </row>
    <row r="264" spans="1:15" x14ac:dyDescent="0.25">
      <c r="A264" t="s">
        <v>37</v>
      </c>
      <c r="B264" t="s">
        <v>232</v>
      </c>
      <c r="C264" t="s">
        <v>129</v>
      </c>
      <c r="D264" t="s">
        <v>198</v>
      </c>
      <c r="E264" t="s">
        <v>131</v>
      </c>
      <c r="F264" t="s">
        <v>393</v>
      </c>
      <c r="G264" t="s">
        <v>391</v>
      </c>
      <c r="H264" t="str">
        <f>HYPERLINK("https://ebird.org/atlasnc/checklist/S107821938", "S107821938")</f>
        <v>S107821938</v>
      </c>
      <c r="I264" t="s">
        <v>24</v>
      </c>
      <c r="J264" t="s">
        <v>38</v>
      </c>
      <c r="K264" t="s">
        <v>33</v>
      </c>
      <c r="L264" t="s">
        <v>39</v>
      </c>
      <c r="M264" t="s">
        <v>28</v>
      </c>
      <c r="N264" t="s">
        <v>40</v>
      </c>
      <c r="O264" t="s">
        <v>41</v>
      </c>
    </row>
    <row r="265" spans="1:15" x14ac:dyDescent="0.25">
      <c r="A265" t="s">
        <v>37</v>
      </c>
      <c r="B265" t="s">
        <v>394</v>
      </c>
      <c r="C265" t="s">
        <v>123</v>
      </c>
      <c r="D265" t="s">
        <v>124</v>
      </c>
      <c r="E265" t="s">
        <v>125</v>
      </c>
      <c r="F265" t="s">
        <v>395</v>
      </c>
      <c r="G265" t="s">
        <v>391</v>
      </c>
      <c r="H265" t="str">
        <f>HYPERLINK("https://ebird.org/atlasnc/checklist/S107821918", "S107821918")</f>
        <v>S107821918</v>
      </c>
      <c r="I265" t="s">
        <v>24</v>
      </c>
      <c r="J265" t="s">
        <v>38</v>
      </c>
      <c r="K265" t="s">
        <v>33</v>
      </c>
      <c r="L265" t="s">
        <v>39</v>
      </c>
      <c r="M265" t="s">
        <v>28</v>
      </c>
      <c r="N265" t="s">
        <v>40</v>
      </c>
      <c r="O265" t="s">
        <v>41</v>
      </c>
    </row>
    <row r="266" spans="1:15" x14ac:dyDescent="0.25">
      <c r="A266" t="s">
        <v>37</v>
      </c>
      <c r="B266" t="s">
        <v>224</v>
      </c>
      <c r="C266" t="s">
        <v>143</v>
      </c>
      <c r="D266" t="s">
        <v>144</v>
      </c>
      <c r="E266" t="s">
        <v>145</v>
      </c>
      <c r="F266" t="s">
        <v>396</v>
      </c>
      <c r="G266" t="s">
        <v>391</v>
      </c>
      <c r="H266" t="str">
        <f t="shared" ref="H266:H271" si="7">HYPERLINK("https://ebird.org/atlasnc/checklist/S107821839", "S107821839")</f>
        <v>S107821839</v>
      </c>
      <c r="I266" t="s">
        <v>24</v>
      </c>
      <c r="J266" t="s">
        <v>38</v>
      </c>
      <c r="K266" t="s">
        <v>33</v>
      </c>
      <c r="L266" t="s">
        <v>39</v>
      </c>
      <c r="M266" t="s">
        <v>28</v>
      </c>
      <c r="N266" t="s">
        <v>40</v>
      </c>
      <c r="O266" t="s">
        <v>41</v>
      </c>
    </row>
    <row r="267" spans="1:15" x14ac:dyDescent="0.25">
      <c r="A267" t="s">
        <v>37</v>
      </c>
      <c r="B267" t="s">
        <v>263</v>
      </c>
      <c r="C267" t="s">
        <v>123</v>
      </c>
      <c r="D267" t="s">
        <v>33</v>
      </c>
      <c r="E267" t="s">
        <v>125</v>
      </c>
      <c r="F267" t="s">
        <v>396</v>
      </c>
      <c r="G267" t="s">
        <v>391</v>
      </c>
      <c r="H267" t="str">
        <f t="shared" si="7"/>
        <v>S107821839</v>
      </c>
      <c r="I267" t="s">
        <v>24</v>
      </c>
      <c r="J267" t="s">
        <v>38</v>
      </c>
      <c r="K267" t="s">
        <v>33</v>
      </c>
      <c r="L267" t="s">
        <v>39</v>
      </c>
      <c r="M267" t="s">
        <v>28</v>
      </c>
      <c r="N267" t="s">
        <v>40</v>
      </c>
      <c r="O267" t="s">
        <v>41</v>
      </c>
    </row>
    <row r="268" spans="1:15" x14ac:dyDescent="0.25">
      <c r="A268" t="s">
        <v>37</v>
      </c>
      <c r="B268" t="s">
        <v>128</v>
      </c>
      <c r="C268" t="s">
        <v>123</v>
      </c>
      <c r="D268" t="s">
        <v>33</v>
      </c>
      <c r="E268" t="s">
        <v>125</v>
      </c>
      <c r="F268" t="s">
        <v>396</v>
      </c>
      <c r="G268" t="s">
        <v>391</v>
      </c>
      <c r="H268" t="str">
        <f t="shared" si="7"/>
        <v>S107821839</v>
      </c>
      <c r="I268" t="s">
        <v>24</v>
      </c>
      <c r="J268" t="s">
        <v>38</v>
      </c>
      <c r="K268" t="s">
        <v>33</v>
      </c>
      <c r="L268" t="s">
        <v>39</v>
      </c>
      <c r="M268" t="s">
        <v>28</v>
      </c>
      <c r="N268" t="s">
        <v>40</v>
      </c>
      <c r="O268" t="s">
        <v>41</v>
      </c>
    </row>
    <row r="269" spans="1:15" x14ac:dyDescent="0.25">
      <c r="A269" t="s">
        <v>37</v>
      </c>
      <c r="B269" t="s">
        <v>185</v>
      </c>
      <c r="C269" t="s">
        <v>123</v>
      </c>
      <c r="D269" t="s">
        <v>33</v>
      </c>
      <c r="E269" t="s">
        <v>125</v>
      </c>
      <c r="F269" t="s">
        <v>396</v>
      </c>
      <c r="G269" t="s">
        <v>391</v>
      </c>
      <c r="H269" t="str">
        <f t="shared" si="7"/>
        <v>S107821839</v>
      </c>
      <c r="I269" t="s">
        <v>24</v>
      </c>
      <c r="J269" t="s">
        <v>38</v>
      </c>
      <c r="K269" t="s">
        <v>33</v>
      </c>
      <c r="L269" t="s">
        <v>39</v>
      </c>
      <c r="M269" t="s">
        <v>28</v>
      </c>
      <c r="N269" t="s">
        <v>40</v>
      </c>
      <c r="O269" t="s">
        <v>41</v>
      </c>
    </row>
    <row r="270" spans="1:15" x14ac:dyDescent="0.25">
      <c r="A270" t="s">
        <v>37</v>
      </c>
      <c r="B270" t="s">
        <v>305</v>
      </c>
      <c r="C270" t="s">
        <v>123</v>
      </c>
      <c r="D270" t="s">
        <v>33</v>
      </c>
      <c r="E270" t="s">
        <v>125</v>
      </c>
      <c r="F270" t="s">
        <v>396</v>
      </c>
      <c r="G270" t="s">
        <v>391</v>
      </c>
      <c r="H270" t="str">
        <f t="shared" si="7"/>
        <v>S107821839</v>
      </c>
      <c r="I270" t="s">
        <v>24</v>
      </c>
      <c r="J270" t="s">
        <v>38</v>
      </c>
      <c r="K270" t="s">
        <v>33</v>
      </c>
      <c r="L270" t="s">
        <v>39</v>
      </c>
      <c r="M270" t="s">
        <v>28</v>
      </c>
      <c r="N270" t="s">
        <v>40</v>
      </c>
      <c r="O270" t="s">
        <v>41</v>
      </c>
    </row>
    <row r="271" spans="1:15" x14ac:dyDescent="0.25">
      <c r="A271" t="s">
        <v>37</v>
      </c>
      <c r="B271" t="s">
        <v>244</v>
      </c>
      <c r="C271" t="s">
        <v>133</v>
      </c>
      <c r="D271" t="s">
        <v>371</v>
      </c>
      <c r="E271" t="s">
        <v>135</v>
      </c>
      <c r="F271" t="s">
        <v>396</v>
      </c>
      <c r="G271" t="s">
        <v>391</v>
      </c>
      <c r="H271" t="str">
        <f t="shared" si="7"/>
        <v>S107821839</v>
      </c>
      <c r="I271" t="s">
        <v>24</v>
      </c>
      <c r="J271" t="s">
        <v>38</v>
      </c>
      <c r="K271" t="s">
        <v>33</v>
      </c>
      <c r="L271" t="s">
        <v>39</v>
      </c>
      <c r="M271" t="s">
        <v>28</v>
      </c>
      <c r="N271" t="s">
        <v>40</v>
      </c>
      <c r="O271" t="s">
        <v>41</v>
      </c>
    </row>
    <row r="272" spans="1:15" x14ac:dyDescent="0.25">
      <c r="A272" t="s">
        <v>37</v>
      </c>
      <c r="B272" t="s">
        <v>397</v>
      </c>
      <c r="C272" t="s">
        <v>129</v>
      </c>
      <c r="D272" t="s">
        <v>198</v>
      </c>
      <c r="E272" t="s">
        <v>131</v>
      </c>
      <c r="F272" t="s">
        <v>398</v>
      </c>
      <c r="G272" t="s">
        <v>391</v>
      </c>
      <c r="H272" t="str">
        <f>HYPERLINK("https://ebird.org/atlasnc/checklist/S107821803", "S107821803")</f>
        <v>S107821803</v>
      </c>
      <c r="I272" t="s">
        <v>24</v>
      </c>
      <c r="J272" t="s">
        <v>38</v>
      </c>
      <c r="K272" t="s">
        <v>33</v>
      </c>
      <c r="L272" t="s">
        <v>39</v>
      </c>
      <c r="M272" t="s">
        <v>28</v>
      </c>
      <c r="N272" t="s">
        <v>40</v>
      </c>
      <c r="O272" t="s">
        <v>41</v>
      </c>
    </row>
    <row r="273" spans="1:15" x14ac:dyDescent="0.25">
      <c r="A273" t="s">
        <v>37</v>
      </c>
      <c r="B273" t="s">
        <v>215</v>
      </c>
      <c r="C273" t="s">
        <v>129</v>
      </c>
      <c r="D273" t="s">
        <v>198</v>
      </c>
      <c r="E273" t="s">
        <v>131</v>
      </c>
      <c r="F273" t="s">
        <v>399</v>
      </c>
      <c r="G273" t="s">
        <v>391</v>
      </c>
      <c r="H273" t="str">
        <f>HYPERLINK("https://ebird.org/atlasnc/checklist/S107821729", "S107821729")</f>
        <v>S107821729</v>
      </c>
      <c r="I273" t="s">
        <v>24</v>
      </c>
      <c r="J273" t="s">
        <v>38</v>
      </c>
      <c r="K273" t="s">
        <v>33</v>
      </c>
      <c r="L273" t="s">
        <v>39</v>
      </c>
      <c r="M273" t="s">
        <v>28</v>
      </c>
      <c r="N273" t="s">
        <v>40</v>
      </c>
      <c r="O273" t="s">
        <v>41</v>
      </c>
    </row>
    <row r="274" spans="1:15" x14ac:dyDescent="0.25">
      <c r="A274" t="s">
        <v>37</v>
      </c>
      <c r="B274" t="s">
        <v>233</v>
      </c>
      <c r="C274" t="s">
        <v>123</v>
      </c>
      <c r="D274" t="s">
        <v>33</v>
      </c>
      <c r="E274" t="s">
        <v>125</v>
      </c>
      <c r="F274" t="s">
        <v>399</v>
      </c>
      <c r="G274" t="s">
        <v>391</v>
      </c>
      <c r="H274" t="str">
        <f>HYPERLINK("https://ebird.org/atlasnc/checklist/S107821729", "S107821729")</f>
        <v>S107821729</v>
      </c>
      <c r="I274" t="s">
        <v>24</v>
      </c>
      <c r="J274" t="s">
        <v>38</v>
      </c>
      <c r="K274" t="s">
        <v>33</v>
      </c>
      <c r="L274" t="s">
        <v>39</v>
      </c>
      <c r="M274" t="s">
        <v>28</v>
      </c>
      <c r="N274" t="s">
        <v>40</v>
      </c>
      <c r="O274" t="s">
        <v>41</v>
      </c>
    </row>
    <row r="275" spans="1:15" x14ac:dyDescent="0.25">
      <c r="A275" t="s">
        <v>42</v>
      </c>
      <c r="B275" t="s">
        <v>400</v>
      </c>
      <c r="C275" t="s">
        <v>123</v>
      </c>
      <c r="D275" t="s">
        <v>33</v>
      </c>
      <c r="E275" t="s">
        <v>125</v>
      </c>
      <c r="F275" t="s">
        <v>401</v>
      </c>
      <c r="G275" t="s">
        <v>345</v>
      </c>
      <c r="H275" t="str">
        <f>HYPERLINK("https://ebird.org/atlasnc/checklist/S187282440", "S187282440")</f>
        <v>S187282440</v>
      </c>
      <c r="I275" t="s">
        <v>24</v>
      </c>
      <c r="J275" t="s">
        <v>25</v>
      </c>
      <c r="K275" t="s">
        <v>26</v>
      </c>
      <c r="L275" t="s">
        <v>27</v>
      </c>
      <c r="M275" t="s">
        <v>28</v>
      </c>
      <c r="N275" t="s">
        <v>43</v>
      </c>
      <c r="O275" t="s">
        <v>44</v>
      </c>
    </row>
    <row r="276" spans="1:15" x14ac:dyDescent="0.25">
      <c r="A276" t="s">
        <v>42</v>
      </c>
      <c r="B276" t="s">
        <v>176</v>
      </c>
      <c r="C276" t="s">
        <v>129</v>
      </c>
      <c r="D276" t="s">
        <v>198</v>
      </c>
      <c r="E276" t="s">
        <v>131</v>
      </c>
      <c r="F276" t="s">
        <v>402</v>
      </c>
      <c r="G276" t="s">
        <v>345</v>
      </c>
      <c r="H276" t="str">
        <f>HYPERLINK("https://ebird.org/atlasnc/checklist/S187282590", "S187282590")</f>
        <v>S187282590</v>
      </c>
      <c r="I276" t="s">
        <v>24</v>
      </c>
      <c r="J276" t="s">
        <v>25</v>
      </c>
      <c r="K276" t="s">
        <v>26</v>
      </c>
      <c r="L276" t="s">
        <v>27</v>
      </c>
      <c r="M276" t="s">
        <v>28</v>
      </c>
      <c r="N276" t="s">
        <v>43</v>
      </c>
      <c r="O276" t="s">
        <v>44</v>
      </c>
    </row>
    <row r="277" spans="1:15" x14ac:dyDescent="0.25">
      <c r="A277" t="s">
        <v>42</v>
      </c>
      <c r="B277" t="s">
        <v>236</v>
      </c>
      <c r="C277" t="s">
        <v>123</v>
      </c>
      <c r="D277" t="s">
        <v>33</v>
      </c>
      <c r="E277" t="s">
        <v>125</v>
      </c>
      <c r="F277" t="s">
        <v>403</v>
      </c>
      <c r="G277" t="s">
        <v>345</v>
      </c>
      <c r="H277" t="str">
        <f>HYPERLINK("https://ebird.org/atlasnc/checklist/S187282930", "S187282930")</f>
        <v>S187282930</v>
      </c>
      <c r="I277" t="s">
        <v>24</v>
      </c>
      <c r="J277" t="s">
        <v>25</v>
      </c>
      <c r="K277" t="s">
        <v>26</v>
      </c>
      <c r="L277" t="s">
        <v>27</v>
      </c>
      <c r="M277" t="s">
        <v>28</v>
      </c>
      <c r="N277" t="s">
        <v>43</v>
      </c>
      <c r="O277" t="s">
        <v>44</v>
      </c>
    </row>
    <row r="278" spans="1:15" x14ac:dyDescent="0.25">
      <c r="A278" t="s">
        <v>42</v>
      </c>
      <c r="B278" t="s">
        <v>215</v>
      </c>
      <c r="C278" t="s">
        <v>123</v>
      </c>
      <c r="D278" t="s">
        <v>140</v>
      </c>
      <c r="E278" t="s">
        <v>125</v>
      </c>
      <c r="F278" t="s">
        <v>404</v>
      </c>
      <c r="G278" t="s">
        <v>405</v>
      </c>
      <c r="H278" t="str">
        <f>HYPERLINK("https://ebird.org/atlasnc/checklist/S184950926", "S184950926")</f>
        <v>S184950926</v>
      </c>
      <c r="I278" t="s">
        <v>24</v>
      </c>
      <c r="J278" t="s">
        <v>25</v>
      </c>
      <c r="K278" t="s">
        <v>26</v>
      </c>
      <c r="L278" t="s">
        <v>27</v>
      </c>
      <c r="M278" t="s">
        <v>28</v>
      </c>
      <c r="N278" t="s">
        <v>43</v>
      </c>
      <c r="O278" t="s">
        <v>44</v>
      </c>
    </row>
    <row r="279" spans="1:15" x14ac:dyDescent="0.25">
      <c r="A279" t="s">
        <v>42</v>
      </c>
      <c r="B279" t="s">
        <v>190</v>
      </c>
      <c r="C279" t="s">
        <v>129</v>
      </c>
      <c r="D279" t="s">
        <v>130</v>
      </c>
      <c r="E279" t="s">
        <v>131</v>
      </c>
      <c r="F279" t="s">
        <v>406</v>
      </c>
      <c r="G279" t="s">
        <v>405</v>
      </c>
      <c r="H279" t="str">
        <f>HYPERLINK("https://ebird.org/atlasnc/checklist/S184950890", "S184950890")</f>
        <v>S184950890</v>
      </c>
      <c r="I279" t="s">
        <v>24</v>
      </c>
      <c r="J279" t="s">
        <v>25</v>
      </c>
      <c r="K279" t="s">
        <v>26</v>
      </c>
      <c r="L279" t="s">
        <v>27</v>
      </c>
      <c r="M279" t="s">
        <v>28</v>
      </c>
      <c r="N279" t="s">
        <v>43</v>
      </c>
      <c r="O279" t="s">
        <v>44</v>
      </c>
    </row>
    <row r="280" spans="1:15" x14ac:dyDescent="0.25">
      <c r="A280" t="s">
        <v>42</v>
      </c>
      <c r="B280" t="s">
        <v>180</v>
      </c>
      <c r="C280" t="s">
        <v>123</v>
      </c>
      <c r="D280" t="s">
        <v>193</v>
      </c>
      <c r="E280" t="s">
        <v>125</v>
      </c>
      <c r="F280" t="s">
        <v>406</v>
      </c>
      <c r="G280" t="s">
        <v>405</v>
      </c>
      <c r="H280" t="str">
        <f>HYPERLINK("https://ebird.org/atlasnc/checklist/S184950890", "S184950890")</f>
        <v>S184950890</v>
      </c>
      <c r="I280" t="s">
        <v>24</v>
      </c>
      <c r="J280" t="s">
        <v>25</v>
      </c>
      <c r="K280" t="s">
        <v>26</v>
      </c>
      <c r="L280" t="s">
        <v>27</v>
      </c>
      <c r="M280" t="s">
        <v>28</v>
      </c>
      <c r="N280" t="s">
        <v>43</v>
      </c>
      <c r="O280" t="s">
        <v>44</v>
      </c>
    </row>
    <row r="281" spans="1:15" x14ac:dyDescent="0.25">
      <c r="A281" t="s">
        <v>42</v>
      </c>
      <c r="B281" t="s">
        <v>204</v>
      </c>
      <c r="C281" t="s">
        <v>129</v>
      </c>
      <c r="D281" t="s">
        <v>130</v>
      </c>
      <c r="E281" t="s">
        <v>131</v>
      </c>
      <c r="F281" t="s">
        <v>407</v>
      </c>
      <c r="G281" t="s">
        <v>405</v>
      </c>
      <c r="H281" t="str">
        <f>HYPERLINK("https://ebird.org/atlasnc/checklist/S184950768", "S184950768")</f>
        <v>S184950768</v>
      </c>
      <c r="I281" t="s">
        <v>24</v>
      </c>
      <c r="J281" t="s">
        <v>25</v>
      </c>
      <c r="K281" t="s">
        <v>26</v>
      </c>
      <c r="L281" t="s">
        <v>27</v>
      </c>
      <c r="M281" t="s">
        <v>28</v>
      </c>
      <c r="N281" t="s">
        <v>43</v>
      </c>
      <c r="O281" t="s">
        <v>44</v>
      </c>
    </row>
    <row r="282" spans="1:15" x14ac:dyDescent="0.25">
      <c r="A282" t="s">
        <v>42</v>
      </c>
      <c r="B282" t="s">
        <v>210</v>
      </c>
      <c r="C282" t="s">
        <v>129</v>
      </c>
      <c r="D282" t="s">
        <v>130</v>
      </c>
      <c r="E282" t="s">
        <v>131</v>
      </c>
      <c r="F282" t="s">
        <v>408</v>
      </c>
      <c r="G282" t="s">
        <v>405</v>
      </c>
      <c r="H282" t="str">
        <f>HYPERLINK("https://ebird.org/atlasnc/checklist/S184950687", "S184950687")</f>
        <v>S184950687</v>
      </c>
      <c r="I282" t="s">
        <v>24</v>
      </c>
      <c r="J282" t="s">
        <v>25</v>
      </c>
      <c r="K282" t="s">
        <v>26</v>
      </c>
      <c r="L282" t="s">
        <v>27</v>
      </c>
      <c r="M282" t="s">
        <v>28</v>
      </c>
      <c r="N282" t="s">
        <v>43</v>
      </c>
      <c r="O282" t="s">
        <v>44</v>
      </c>
    </row>
    <row r="283" spans="1:15" x14ac:dyDescent="0.25">
      <c r="A283" t="s">
        <v>42</v>
      </c>
      <c r="B283" t="s">
        <v>297</v>
      </c>
      <c r="C283" t="s">
        <v>123</v>
      </c>
      <c r="D283" t="s">
        <v>140</v>
      </c>
      <c r="E283" t="s">
        <v>125</v>
      </c>
      <c r="F283" t="s">
        <v>408</v>
      </c>
      <c r="G283" t="s">
        <v>405</v>
      </c>
      <c r="H283" t="str">
        <f>HYPERLINK("https://ebird.org/atlasnc/checklist/S184950687", "S184950687")</f>
        <v>S184950687</v>
      </c>
      <c r="I283" t="s">
        <v>24</v>
      </c>
      <c r="J283" t="s">
        <v>25</v>
      </c>
      <c r="K283" t="s">
        <v>26</v>
      </c>
      <c r="L283" t="s">
        <v>27</v>
      </c>
      <c r="M283" t="s">
        <v>28</v>
      </c>
      <c r="N283" t="s">
        <v>43</v>
      </c>
      <c r="O283" t="s">
        <v>44</v>
      </c>
    </row>
    <row r="284" spans="1:15" x14ac:dyDescent="0.25">
      <c r="A284" t="s">
        <v>42</v>
      </c>
      <c r="B284" t="s">
        <v>211</v>
      </c>
      <c r="C284" t="s">
        <v>123</v>
      </c>
      <c r="D284" t="s">
        <v>140</v>
      </c>
      <c r="E284" t="s">
        <v>125</v>
      </c>
      <c r="F284" t="s">
        <v>408</v>
      </c>
      <c r="G284" t="s">
        <v>405</v>
      </c>
      <c r="H284" t="str">
        <f>HYPERLINK("https://ebird.org/atlasnc/checklist/S184950687", "S184950687")</f>
        <v>S184950687</v>
      </c>
      <c r="I284" t="s">
        <v>24</v>
      </c>
      <c r="J284" t="s">
        <v>25</v>
      </c>
      <c r="K284" t="s">
        <v>26</v>
      </c>
      <c r="L284" t="s">
        <v>27</v>
      </c>
      <c r="M284" t="s">
        <v>28</v>
      </c>
      <c r="N284" t="s">
        <v>43</v>
      </c>
      <c r="O284" t="s">
        <v>44</v>
      </c>
    </row>
    <row r="285" spans="1:15" x14ac:dyDescent="0.25">
      <c r="A285" t="s">
        <v>42</v>
      </c>
      <c r="B285" t="s">
        <v>288</v>
      </c>
      <c r="C285" t="s">
        <v>129</v>
      </c>
      <c r="D285" t="s">
        <v>198</v>
      </c>
      <c r="E285" t="s">
        <v>131</v>
      </c>
      <c r="F285" t="s">
        <v>408</v>
      </c>
      <c r="G285" t="s">
        <v>405</v>
      </c>
      <c r="H285" t="str">
        <f>HYPERLINK("https://ebird.org/atlasnc/checklist/S184950687", "S184950687")</f>
        <v>S184950687</v>
      </c>
      <c r="I285" t="s">
        <v>24</v>
      </c>
      <c r="J285" t="s">
        <v>25</v>
      </c>
      <c r="K285" t="s">
        <v>26</v>
      </c>
      <c r="L285" t="s">
        <v>27</v>
      </c>
      <c r="M285" t="s">
        <v>28</v>
      </c>
      <c r="N285" t="s">
        <v>43</v>
      </c>
      <c r="O285" t="s">
        <v>44</v>
      </c>
    </row>
    <row r="286" spans="1:15" x14ac:dyDescent="0.25">
      <c r="A286" t="s">
        <v>42</v>
      </c>
      <c r="B286" t="s">
        <v>186</v>
      </c>
      <c r="C286" t="s">
        <v>129</v>
      </c>
      <c r="D286" t="s">
        <v>198</v>
      </c>
      <c r="E286" t="s">
        <v>131</v>
      </c>
      <c r="F286" t="s">
        <v>408</v>
      </c>
      <c r="G286" t="s">
        <v>405</v>
      </c>
      <c r="H286" t="str">
        <f>HYPERLINK("https://ebird.org/atlasnc/checklist/S184950687", "S184950687")</f>
        <v>S184950687</v>
      </c>
      <c r="I286" t="s">
        <v>24</v>
      </c>
      <c r="J286" t="s">
        <v>25</v>
      </c>
      <c r="K286" t="s">
        <v>26</v>
      </c>
      <c r="L286" t="s">
        <v>27</v>
      </c>
      <c r="M286" t="s">
        <v>28</v>
      </c>
      <c r="N286" t="s">
        <v>43</v>
      </c>
      <c r="O286" t="s">
        <v>44</v>
      </c>
    </row>
    <row r="287" spans="1:15" x14ac:dyDescent="0.25">
      <c r="A287" t="s">
        <v>42</v>
      </c>
      <c r="B287" t="s">
        <v>226</v>
      </c>
      <c r="C287" t="s">
        <v>129</v>
      </c>
      <c r="D287" t="s">
        <v>198</v>
      </c>
      <c r="E287" t="s">
        <v>131</v>
      </c>
      <c r="F287" t="s">
        <v>409</v>
      </c>
      <c r="G287" t="s">
        <v>405</v>
      </c>
      <c r="H287" t="str">
        <f>HYPERLINK("https://ebird.org/atlasnc/checklist/S184950656", "S184950656")</f>
        <v>S184950656</v>
      </c>
      <c r="I287" t="s">
        <v>24</v>
      </c>
      <c r="J287" t="s">
        <v>25</v>
      </c>
      <c r="K287" t="s">
        <v>26</v>
      </c>
      <c r="L287" t="s">
        <v>27</v>
      </c>
      <c r="M287" t="s">
        <v>28</v>
      </c>
      <c r="N287" t="s">
        <v>43</v>
      </c>
      <c r="O287" t="s">
        <v>44</v>
      </c>
    </row>
    <row r="288" spans="1:15" x14ac:dyDescent="0.25">
      <c r="A288" t="s">
        <v>42</v>
      </c>
      <c r="B288" t="s">
        <v>410</v>
      </c>
      <c r="C288" t="s">
        <v>123</v>
      </c>
      <c r="D288" t="s">
        <v>140</v>
      </c>
      <c r="E288" t="s">
        <v>125</v>
      </c>
      <c r="F288" t="s">
        <v>409</v>
      </c>
      <c r="G288" t="s">
        <v>405</v>
      </c>
      <c r="H288" t="str">
        <f>HYPERLINK("https://ebird.org/atlasnc/checklist/S184950656", "S184950656")</f>
        <v>S184950656</v>
      </c>
      <c r="I288" t="s">
        <v>24</v>
      </c>
      <c r="J288" t="s">
        <v>25</v>
      </c>
      <c r="K288" t="s">
        <v>26</v>
      </c>
      <c r="L288" t="s">
        <v>27</v>
      </c>
      <c r="M288" t="s">
        <v>28</v>
      </c>
      <c r="N288" t="s">
        <v>43</v>
      </c>
      <c r="O288" t="s">
        <v>44</v>
      </c>
    </row>
    <row r="289" spans="1:15" x14ac:dyDescent="0.25">
      <c r="A289" t="s">
        <v>42</v>
      </c>
      <c r="B289" t="s">
        <v>370</v>
      </c>
      <c r="C289" t="s">
        <v>123</v>
      </c>
      <c r="D289" t="s">
        <v>140</v>
      </c>
      <c r="E289" t="s">
        <v>125</v>
      </c>
      <c r="F289" t="s">
        <v>409</v>
      </c>
      <c r="G289" t="s">
        <v>405</v>
      </c>
      <c r="H289" t="str">
        <f>HYPERLINK("https://ebird.org/atlasnc/checklist/S184950656", "S184950656")</f>
        <v>S184950656</v>
      </c>
      <c r="I289" t="s">
        <v>24</v>
      </c>
      <c r="J289" t="s">
        <v>25</v>
      </c>
      <c r="K289" t="s">
        <v>26</v>
      </c>
      <c r="L289" t="s">
        <v>27</v>
      </c>
      <c r="M289" t="s">
        <v>28</v>
      </c>
      <c r="N289" t="s">
        <v>43</v>
      </c>
      <c r="O289" t="s">
        <v>44</v>
      </c>
    </row>
    <row r="290" spans="1:15" x14ac:dyDescent="0.25">
      <c r="A290" t="s">
        <v>42</v>
      </c>
      <c r="B290" t="s">
        <v>242</v>
      </c>
      <c r="C290" t="s">
        <v>133</v>
      </c>
      <c r="D290" t="s">
        <v>181</v>
      </c>
      <c r="E290" t="s">
        <v>135</v>
      </c>
      <c r="F290" t="s">
        <v>409</v>
      </c>
      <c r="G290" t="s">
        <v>405</v>
      </c>
      <c r="H290" t="str">
        <f>HYPERLINK("https://ebird.org/atlasnc/checklist/S184950656", "S184950656")</f>
        <v>S184950656</v>
      </c>
      <c r="I290" t="s">
        <v>24</v>
      </c>
      <c r="J290" t="s">
        <v>25</v>
      </c>
      <c r="K290" t="s">
        <v>26</v>
      </c>
      <c r="L290" t="s">
        <v>27</v>
      </c>
      <c r="M290" t="s">
        <v>28</v>
      </c>
      <c r="N290" t="s">
        <v>43</v>
      </c>
      <c r="O290" t="s">
        <v>44</v>
      </c>
    </row>
    <row r="291" spans="1:15" x14ac:dyDescent="0.25">
      <c r="A291" t="s">
        <v>42</v>
      </c>
      <c r="B291" t="s">
        <v>252</v>
      </c>
      <c r="C291" t="s">
        <v>129</v>
      </c>
      <c r="D291" t="s">
        <v>130</v>
      </c>
      <c r="E291" t="s">
        <v>131</v>
      </c>
      <c r="F291" t="s">
        <v>411</v>
      </c>
      <c r="G291" t="s">
        <v>405</v>
      </c>
      <c r="H291" t="str">
        <f>HYPERLINK("https://ebird.org/atlasnc/checklist/S184950615", "S184950615")</f>
        <v>S184950615</v>
      </c>
      <c r="I291" t="s">
        <v>24</v>
      </c>
      <c r="J291" t="s">
        <v>25</v>
      </c>
      <c r="K291" t="s">
        <v>26</v>
      </c>
      <c r="L291" t="s">
        <v>27</v>
      </c>
      <c r="M291" t="s">
        <v>28</v>
      </c>
      <c r="N291" t="s">
        <v>43</v>
      </c>
      <c r="O291" t="s">
        <v>44</v>
      </c>
    </row>
    <row r="292" spans="1:15" x14ac:dyDescent="0.25">
      <c r="A292" t="s">
        <v>42</v>
      </c>
      <c r="B292" t="s">
        <v>298</v>
      </c>
      <c r="C292" t="s">
        <v>123</v>
      </c>
      <c r="D292" t="s">
        <v>140</v>
      </c>
      <c r="E292" t="s">
        <v>125</v>
      </c>
      <c r="F292" t="s">
        <v>411</v>
      </c>
      <c r="G292" t="s">
        <v>405</v>
      </c>
      <c r="H292" t="str">
        <f>HYPERLINK("https://ebird.org/atlasnc/checklist/S184950615", "S184950615")</f>
        <v>S184950615</v>
      </c>
      <c r="I292" t="s">
        <v>24</v>
      </c>
      <c r="J292" t="s">
        <v>25</v>
      </c>
      <c r="K292" t="s">
        <v>26</v>
      </c>
      <c r="L292" t="s">
        <v>27</v>
      </c>
      <c r="M292" t="s">
        <v>28</v>
      </c>
      <c r="N292" t="s">
        <v>43</v>
      </c>
      <c r="O292" t="s">
        <v>44</v>
      </c>
    </row>
    <row r="293" spans="1:15" x14ac:dyDescent="0.25">
      <c r="A293" t="s">
        <v>42</v>
      </c>
      <c r="B293" t="s">
        <v>221</v>
      </c>
      <c r="C293" t="s">
        <v>143</v>
      </c>
      <c r="D293" t="s">
        <v>144</v>
      </c>
      <c r="E293" t="s">
        <v>145</v>
      </c>
      <c r="F293" t="s">
        <v>412</v>
      </c>
      <c r="G293" t="s">
        <v>405</v>
      </c>
      <c r="H293" t="str">
        <f>HYPERLINK("https://ebird.org/atlasnc/checklist/S184950587", "S184950587")</f>
        <v>S184950587</v>
      </c>
      <c r="I293" t="s">
        <v>24</v>
      </c>
      <c r="J293" t="s">
        <v>25</v>
      </c>
      <c r="K293" t="s">
        <v>26</v>
      </c>
      <c r="L293" t="s">
        <v>27</v>
      </c>
      <c r="M293" t="s">
        <v>28</v>
      </c>
      <c r="N293" t="s">
        <v>43</v>
      </c>
      <c r="O293" t="s">
        <v>44</v>
      </c>
    </row>
    <row r="294" spans="1:15" x14ac:dyDescent="0.25">
      <c r="A294" t="s">
        <v>42</v>
      </c>
      <c r="B294" t="s">
        <v>413</v>
      </c>
      <c r="C294" t="s">
        <v>123</v>
      </c>
      <c r="D294" t="s">
        <v>140</v>
      </c>
      <c r="E294" t="s">
        <v>125</v>
      </c>
      <c r="F294" t="s">
        <v>412</v>
      </c>
      <c r="G294" t="s">
        <v>405</v>
      </c>
      <c r="H294" t="str">
        <f>HYPERLINK("https://ebird.org/atlasnc/checklist/S184950587", "S184950587")</f>
        <v>S184950587</v>
      </c>
      <c r="I294" t="s">
        <v>24</v>
      </c>
      <c r="J294" t="s">
        <v>25</v>
      </c>
      <c r="K294" t="s">
        <v>26</v>
      </c>
      <c r="L294" t="s">
        <v>27</v>
      </c>
      <c r="M294" t="s">
        <v>28</v>
      </c>
      <c r="N294" t="s">
        <v>43</v>
      </c>
      <c r="O294" t="s">
        <v>44</v>
      </c>
    </row>
    <row r="295" spans="1:15" x14ac:dyDescent="0.25">
      <c r="A295" t="s">
        <v>42</v>
      </c>
      <c r="B295" t="s">
        <v>353</v>
      </c>
      <c r="C295" t="s">
        <v>129</v>
      </c>
      <c r="D295" t="s">
        <v>198</v>
      </c>
      <c r="E295" t="s">
        <v>131</v>
      </c>
      <c r="F295" t="s">
        <v>414</v>
      </c>
      <c r="G295" t="s">
        <v>405</v>
      </c>
      <c r="H295" t="str">
        <f>HYPERLINK("https://ebird.org/atlasnc/checklist/S184950540", "S184950540")</f>
        <v>S184950540</v>
      </c>
      <c r="I295" t="s">
        <v>24</v>
      </c>
      <c r="J295" t="s">
        <v>25</v>
      </c>
      <c r="K295" t="s">
        <v>26</v>
      </c>
      <c r="L295" t="s">
        <v>27</v>
      </c>
      <c r="M295" t="s">
        <v>28</v>
      </c>
      <c r="N295" t="s">
        <v>43</v>
      </c>
      <c r="O295" t="s">
        <v>44</v>
      </c>
    </row>
    <row r="296" spans="1:15" x14ac:dyDescent="0.25">
      <c r="A296" t="s">
        <v>42</v>
      </c>
      <c r="B296" t="s">
        <v>162</v>
      </c>
      <c r="C296" t="s">
        <v>129</v>
      </c>
      <c r="D296" t="s">
        <v>198</v>
      </c>
      <c r="E296" t="s">
        <v>131</v>
      </c>
      <c r="F296" t="s">
        <v>414</v>
      </c>
      <c r="G296" t="s">
        <v>405</v>
      </c>
      <c r="H296" t="str">
        <f>HYPERLINK("https://ebird.org/atlasnc/checklist/S184950540", "S184950540")</f>
        <v>S184950540</v>
      </c>
      <c r="I296" t="s">
        <v>24</v>
      </c>
      <c r="J296" t="s">
        <v>25</v>
      </c>
      <c r="K296" t="s">
        <v>26</v>
      </c>
      <c r="L296" t="s">
        <v>27</v>
      </c>
      <c r="M296" t="s">
        <v>28</v>
      </c>
      <c r="N296" t="s">
        <v>43</v>
      </c>
      <c r="O296" t="s">
        <v>44</v>
      </c>
    </row>
    <row r="297" spans="1:15" x14ac:dyDescent="0.25">
      <c r="A297" t="s">
        <v>42</v>
      </c>
      <c r="B297" t="s">
        <v>206</v>
      </c>
      <c r="C297" t="s">
        <v>129</v>
      </c>
      <c r="D297" t="s">
        <v>130</v>
      </c>
      <c r="E297" t="s">
        <v>131</v>
      </c>
      <c r="F297" t="s">
        <v>404</v>
      </c>
      <c r="G297" t="s">
        <v>415</v>
      </c>
      <c r="H297" t="str">
        <f>HYPERLINK("https://ebird.org/atlasnc/checklist/S179753069", "S179753069")</f>
        <v>S179753069</v>
      </c>
      <c r="I297" t="s">
        <v>24</v>
      </c>
      <c r="J297" t="s">
        <v>25</v>
      </c>
      <c r="K297" t="s">
        <v>26</v>
      </c>
      <c r="L297" t="s">
        <v>27</v>
      </c>
      <c r="M297" t="s">
        <v>28</v>
      </c>
      <c r="N297" t="s">
        <v>43</v>
      </c>
      <c r="O297" t="s">
        <v>44</v>
      </c>
    </row>
    <row r="298" spans="1:15" x14ac:dyDescent="0.25">
      <c r="A298" t="s">
        <v>42</v>
      </c>
      <c r="B298" t="s">
        <v>219</v>
      </c>
      <c r="C298" t="s">
        <v>133</v>
      </c>
      <c r="D298" t="s">
        <v>222</v>
      </c>
      <c r="E298" t="s">
        <v>135</v>
      </c>
      <c r="F298" t="s">
        <v>416</v>
      </c>
      <c r="G298" t="s">
        <v>415</v>
      </c>
      <c r="H298" t="str">
        <f>HYPERLINK("https://ebird.org/atlasnc/checklist/S179753001", "S179753001")</f>
        <v>S179753001</v>
      </c>
      <c r="I298" t="s">
        <v>24</v>
      </c>
      <c r="J298" t="s">
        <v>25</v>
      </c>
      <c r="K298" t="s">
        <v>26</v>
      </c>
      <c r="L298" t="s">
        <v>27</v>
      </c>
      <c r="M298" t="s">
        <v>28</v>
      </c>
      <c r="N298" t="s">
        <v>43</v>
      </c>
      <c r="O298" t="s">
        <v>44</v>
      </c>
    </row>
    <row r="299" spans="1:15" x14ac:dyDescent="0.25">
      <c r="A299" t="s">
        <v>42</v>
      </c>
      <c r="B299" t="s">
        <v>167</v>
      </c>
      <c r="C299" t="s">
        <v>123</v>
      </c>
      <c r="D299" t="s">
        <v>124</v>
      </c>
      <c r="E299" t="s">
        <v>125</v>
      </c>
      <c r="F299" t="s">
        <v>416</v>
      </c>
      <c r="G299" t="s">
        <v>415</v>
      </c>
      <c r="H299" t="str">
        <f>HYPERLINK("https://ebird.org/atlasnc/checklist/S179753001", "S179753001")</f>
        <v>S179753001</v>
      </c>
      <c r="I299" t="s">
        <v>24</v>
      </c>
      <c r="J299" t="s">
        <v>25</v>
      </c>
      <c r="K299" t="s">
        <v>26</v>
      </c>
      <c r="L299" t="s">
        <v>27</v>
      </c>
      <c r="M299" t="s">
        <v>28</v>
      </c>
      <c r="N299" t="s">
        <v>43</v>
      </c>
      <c r="O299" t="s">
        <v>44</v>
      </c>
    </row>
    <row r="300" spans="1:15" x14ac:dyDescent="0.25">
      <c r="A300" t="s">
        <v>42</v>
      </c>
      <c r="B300" t="s">
        <v>208</v>
      </c>
      <c r="C300" t="s">
        <v>123</v>
      </c>
      <c r="D300" t="s">
        <v>33</v>
      </c>
      <c r="E300" t="s">
        <v>125</v>
      </c>
      <c r="F300" t="s">
        <v>406</v>
      </c>
      <c r="G300" t="s">
        <v>415</v>
      </c>
      <c r="H300" t="str">
        <f>HYPERLINK("https://ebird.org/atlasnc/checklist/S179752952", "S179752952")</f>
        <v>S179752952</v>
      </c>
      <c r="I300" t="s">
        <v>24</v>
      </c>
      <c r="J300" t="s">
        <v>25</v>
      </c>
      <c r="K300" t="s">
        <v>26</v>
      </c>
      <c r="L300" t="s">
        <v>27</v>
      </c>
      <c r="M300" t="s">
        <v>28</v>
      </c>
      <c r="N300" t="s">
        <v>43</v>
      </c>
      <c r="O300" t="s">
        <v>44</v>
      </c>
    </row>
    <row r="301" spans="1:15" x14ac:dyDescent="0.25">
      <c r="A301" t="s">
        <v>42</v>
      </c>
      <c r="B301" t="s">
        <v>147</v>
      </c>
      <c r="C301" t="s">
        <v>123</v>
      </c>
      <c r="D301" t="s">
        <v>33</v>
      </c>
      <c r="E301" t="s">
        <v>125</v>
      </c>
      <c r="F301" t="s">
        <v>406</v>
      </c>
      <c r="G301" t="s">
        <v>415</v>
      </c>
      <c r="H301" t="str">
        <f>HYPERLINK("https://ebird.org/atlasnc/checklist/S179752952", "S179752952")</f>
        <v>S179752952</v>
      </c>
      <c r="I301" t="s">
        <v>24</v>
      </c>
      <c r="J301" t="s">
        <v>25</v>
      </c>
      <c r="K301" t="s">
        <v>26</v>
      </c>
      <c r="L301" t="s">
        <v>27</v>
      </c>
      <c r="M301" t="s">
        <v>28</v>
      </c>
      <c r="N301" t="s">
        <v>43</v>
      </c>
      <c r="O301" t="s">
        <v>44</v>
      </c>
    </row>
    <row r="302" spans="1:15" x14ac:dyDescent="0.25">
      <c r="A302" t="s">
        <v>42</v>
      </c>
      <c r="B302" t="s">
        <v>184</v>
      </c>
      <c r="C302" t="s">
        <v>129</v>
      </c>
      <c r="D302" t="s">
        <v>198</v>
      </c>
      <c r="E302" t="s">
        <v>131</v>
      </c>
      <c r="F302" t="s">
        <v>406</v>
      </c>
      <c r="G302" t="s">
        <v>415</v>
      </c>
      <c r="H302" t="str">
        <f>HYPERLINK("https://ebird.org/atlasnc/checklist/S179752952", "S179752952")</f>
        <v>S179752952</v>
      </c>
      <c r="I302" t="s">
        <v>24</v>
      </c>
      <c r="J302" t="s">
        <v>25</v>
      </c>
      <c r="K302" t="s">
        <v>26</v>
      </c>
      <c r="L302" t="s">
        <v>27</v>
      </c>
      <c r="M302" t="s">
        <v>28</v>
      </c>
      <c r="N302" t="s">
        <v>43</v>
      </c>
      <c r="O302" t="s">
        <v>44</v>
      </c>
    </row>
    <row r="303" spans="1:15" x14ac:dyDescent="0.25">
      <c r="A303" t="s">
        <v>42</v>
      </c>
      <c r="B303" t="s">
        <v>187</v>
      </c>
      <c r="C303" t="s">
        <v>123</v>
      </c>
      <c r="D303" t="s">
        <v>33</v>
      </c>
      <c r="E303" t="s">
        <v>125</v>
      </c>
      <c r="F303" t="s">
        <v>406</v>
      </c>
      <c r="G303" t="s">
        <v>415</v>
      </c>
      <c r="H303" t="str">
        <f>HYPERLINK("https://ebird.org/atlasnc/checklist/S179752952", "S179752952")</f>
        <v>S179752952</v>
      </c>
      <c r="I303" t="s">
        <v>24</v>
      </c>
      <c r="J303" t="s">
        <v>25</v>
      </c>
      <c r="K303" t="s">
        <v>26</v>
      </c>
      <c r="L303" t="s">
        <v>27</v>
      </c>
      <c r="M303" t="s">
        <v>28</v>
      </c>
      <c r="N303" t="s">
        <v>43</v>
      </c>
      <c r="O303" t="s">
        <v>44</v>
      </c>
    </row>
    <row r="304" spans="1:15" x14ac:dyDescent="0.25">
      <c r="A304" t="s">
        <v>42</v>
      </c>
      <c r="B304" t="s">
        <v>192</v>
      </c>
      <c r="C304" t="s">
        <v>129</v>
      </c>
      <c r="D304" t="s">
        <v>198</v>
      </c>
      <c r="E304" t="s">
        <v>131</v>
      </c>
      <c r="F304" t="s">
        <v>407</v>
      </c>
      <c r="G304" t="s">
        <v>415</v>
      </c>
      <c r="H304" t="str">
        <f>HYPERLINK("https://ebird.org/atlasnc/checklist/S179752898", "S179752898")</f>
        <v>S179752898</v>
      </c>
      <c r="I304" t="s">
        <v>24</v>
      </c>
      <c r="J304" t="s">
        <v>25</v>
      </c>
      <c r="K304" t="s">
        <v>26</v>
      </c>
      <c r="L304" t="s">
        <v>27</v>
      </c>
      <c r="M304" t="s">
        <v>28</v>
      </c>
      <c r="N304" t="s">
        <v>43</v>
      </c>
      <c r="O304" t="s">
        <v>44</v>
      </c>
    </row>
    <row r="305" spans="1:15" x14ac:dyDescent="0.25">
      <c r="A305" t="s">
        <v>42</v>
      </c>
      <c r="B305" t="s">
        <v>166</v>
      </c>
      <c r="C305" t="s">
        <v>123</v>
      </c>
      <c r="D305" t="s">
        <v>124</v>
      </c>
      <c r="E305" t="s">
        <v>125</v>
      </c>
      <c r="F305" t="s">
        <v>407</v>
      </c>
      <c r="G305" t="s">
        <v>415</v>
      </c>
      <c r="H305" t="str">
        <f>HYPERLINK("https://ebird.org/atlasnc/checklist/S179752898", "S179752898")</f>
        <v>S179752898</v>
      </c>
      <c r="I305" t="s">
        <v>24</v>
      </c>
      <c r="J305" t="s">
        <v>25</v>
      </c>
      <c r="K305" t="s">
        <v>26</v>
      </c>
      <c r="L305" t="s">
        <v>27</v>
      </c>
      <c r="M305" t="s">
        <v>28</v>
      </c>
      <c r="N305" t="s">
        <v>43</v>
      </c>
      <c r="O305" t="s">
        <v>44</v>
      </c>
    </row>
    <row r="306" spans="1:15" x14ac:dyDescent="0.25">
      <c r="A306" t="s">
        <v>42</v>
      </c>
      <c r="B306" t="s">
        <v>394</v>
      </c>
      <c r="C306" t="s">
        <v>129</v>
      </c>
      <c r="D306" t="s">
        <v>198</v>
      </c>
      <c r="E306" t="s">
        <v>131</v>
      </c>
      <c r="F306" t="s">
        <v>407</v>
      </c>
      <c r="G306" t="s">
        <v>415</v>
      </c>
      <c r="H306" t="str">
        <f>HYPERLINK("https://ebird.org/atlasnc/checklist/S179752898", "S179752898")</f>
        <v>S179752898</v>
      </c>
      <c r="I306" t="s">
        <v>24</v>
      </c>
      <c r="J306" t="s">
        <v>25</v>
      </c>
      <c r="K306" t="s">
        <v>26</v>
      </c>
      <c r="L306" t="s">
        <v>27</v>
      </c>
      <c r="M306" t="s">
        <v>28</v>
      </c>
      <c r="N306" t="s">
        <v>43</v>
      </c>
      <c r="O306" t="s">
        <v>44</v>
      </c>
    </row>
    <row r="307" spans="1:15" x14ac:dyDescent="0.25">
      <c r="A307" t="s">
        <v>42</v>
      </c>
      <c r="B307" t="s">
        <v>194</v>
      </c>
      <c r="C307" t="s">
        <v>123</v>
      </c>
      <c r="D307" t="s">
        <v>33</v>
      </c>
      <c r="E307" t="s">
        <v>125</v>
      </c>
      <c r="F307" t="s">
        <v>407</v>
      </c>
      <c r="G307" t="s">
        <v>415</v>
      </c>
      <c r="H307" t="str">
        <f>HYPERLINK("https://ebird.org/atlasnc/checklist/S179752898", "S179752898")</f>
        <v>S179752898</v>
      </c>
      <c r="I307" t="s">
        <v>24</v>
      </c>
      <c r="J307" t="s">
        <v>25</v>
      </c>
      <c r="K307" t="s">
        <v>26</v>
      </c>
      <c r="L307" t="s">
        <v>27</v>
      </c>
      <c r="M307" t="s">
        <v>28</v>
      </c>
      <c r="N307" t="s">
        <v>43</v>
      </c>
      <c r="O307" t="s">
        <v>44</v>
      </c>
    </row>
    <row r="308" spans="1:15" x14ac:dyDescent="0.25">
      <c r="A308" t="s">
        <v>42</v>
      </c>
      <c r="B308" t="s">
        <v>175</v>
      </c>
      <c r="C308" t="s">
        <v>123</v>
      </c>
      <c r="D308" t="s">
        <v>82</v>
      </c>
      <c r="E308" t="s">
        <v>125</v>
      </c>
      <c r="F308" t="s">
        <v>417</v>
      </c>
      <c r="G308" t="s">
        <v>415</v>
      </c>
      <c r="H308" t="str">
        <f>HYPERLINK("https://ebird.org/atlasnc/checklist/S179752815", "S179752815")</f>
        <v>S179752815</v>
      </c>
      <c r="I308" t="s">
        <v>24</v>
      </c>
      <c r="J308" t="s">
        <v>25</v>
      </c>
      <c r="K308" t="s">
        <v>26</v>
      </c>
      <c r="L308" t="s">
        <v>27</v>
      </c>
      <c r="M308" t="s">
        <v>28</v>
      </c>
      <c r="N308" t="s">
        <v>43</v>
      </c>
      <c r="O308" t="s">
        <v>44</v>
      </c>
    </row>
    <row r="309" spans="1:15" x14ac:dyDescent="0.25">
      <c r="A309" t="s">
        <v>42</v>
      </c>
      <c r="B309" t="s">
        <v>244</v>
      </c>
      <c r="C309" t="s">
        <v>123</v>
      </c>
      <c r="D309" t="s">
        <v>33</v>
      </c>
      <c r="E309" t="s">
        <v>125</v>
      </c>
      <c r="F309" t="s">
        <v>417</v>
      </c>
      <c r="G309" t="s">
        <v>415</v>
      </c>
      <c r="H309" t="str">
        <f>HYPERLINK("https://ebird.org/atlasnc/checklist/S179752815", "S179752815")</f>
        <v>S179752815</v>
      </c>
      <c r="I309" t="s">
        <v>24</v>
      </c>
      <c r="J309" t="s">
        <v>25</v>
      </c>
      <c r="K309" t="s">
        <v>26</v>
      </c>
      <c r="L309" t="s">
        <v>27</v>
      </c>
      <c r="M309" t="s">
        <v>28</v>
      </c>
      <c r="N309" t="s">
        <v>43</v>
      </c>
      <c r="O309" t="s">
        <v>44</v>
      </c>
    </row>
    <row r="310" spans="1:15" x14ac:dyDescent="0.25">
      <c r="A310" t="s">
        <v>42</v>
      </c>
      <c r="B310" t="s">
        <v>165</v>
      </c>
      <c r="C310" t="s">
        <v>129</v>
      </c>
      <c r="D310" t="s">
        <v>198</v>
      </c>
      <c r="E310" t="s">
        <v>131</v>
      </c>
      <c r="F310" t="s">
        <v>408</v>
      </c>
      <c r="G310" t="s">
        <v>415</v>
      </c>
      <c r="H310" t="str">
        <f>HYPERLINK("https://ebird.org/atlasnc/checklist/S179752744", "S179752744")</f>
        <v>S179752744</v>
      </c>
      <c r="I310" t="s">
        <v>24</v>
      </c>
      <c r="J310" t="s">
        <v>25</v>
      </c>
      <c r="K310" t="s">
        <v>26</v>
      </c>
      <c r="L310" t="s">
        <v>27</v>
      </c>
      <c r="M310" t="s">
        <v>28</v>
      </c>
      <c r="N310" t="s">
        <v>43</v>
      </c>
      <c r="O310" t="s">
        <v>44</v>
      </c>
    </row>
    <row r="311" spans="1:15" x14ac:dyDescent="0.25">
      <c r="A311" t="s">
        <v>42</v>
      </c>
      <c r="B311" t="s">
        <v>240</v>
      </c>
      <c r="C311" t="s">
        <v>123</v>
      </c>
      <c r="D311" t="s">
        <v>82</v>
      </c>
      <c r="E311" t="s">
        <v>125</v>
      </c>
      <c r="F311" t="s">
        <v>408</v>
      </c>
      <c r="G311" t="s">
        <v>415</v>
      </c>
      <c r="H311" t="str">
        <f>HYPERLINK("https://ebird.org/atlasnc/checklist/S179752744", "S179752744")</f>
        <v>S179752744</v>
      </c>
      <c r="I311" t="s">
        <v>24</v>
      </c>
      <c r="J311" t="s">
        <v>25</v>
      </c>
      <c r="K311" t="s">
        <v>26</v>
      </c>
      <c r="L311" t="s">
        <v>27</v>
      </c>
      <c r="M311" t="s">
        <v>28</v>
      </c>
      <c r="N311" t="s">
        <v>43</v>
      </c>
      <c r="O311" t="s">
        <v>44</v>
      </c>
    </row>
    <row r="312" spans="1:15" x14ac:dyDescent="0.25">
      <c r="A312" t="s">
        <v>42</v>
      </c>
      <c r="B312" t="s">
        <v>212</v>
      </c>
      <c r="C312" t="s">
        <v>129</v>
      </c>
      <c r="D312" t="s">
        <v>198</v>
      </c>
      <c r="E312" t="s">
        <v>131</v>
      </c>
      <c r="F312" t="s">
        <v>408</v>
      </c>
      <c r="G312" t="s">
        <v>415</v>
      </c>
      <c r="H312" t="str">
        <f>HYPERLINK("https://ebird.org/atlasnc/checklist/S179752744", "S179752744")</f>
        <v>S179752744</v>
      </c>
      <c r="I312" t="s">
        <v>24</v>
      </c>
      <c r="J312" t="s">
        <v>25</v>
      </c>
      <c r="K312" t="s">
        <v>26</v>
      </c>
      <c r="L312" t="s">
        <v>27</v>
      </c>
      <c r="M312" t="s">
        <v>28</v>
      </c>
      <c r="N312" t="s">
        <v>43</v>
      </c>
      <c r="O312" t="s">
        <v>44</v>
      </c>
    </row>
    <row r="313" spans="1:15" x14ac:dyDescent="0.25">
      <c r="A313" t="s">
        <v>42</v>
      </c>
      <c r="B313" t="s">
        <v>139</v>
      </c>
      <c r="C313" t="s">
        <v>123</v>
      </c>
      <c r="D313" t="s">
        <v>82</v>
      </c>
      <c r="E313" t="s">
        <v>125</v>
      </c>
      <c r="F313" t="s">
        <v>408</v>
      </c>
      <c r="G313" t="s">
        <v>415</v>
      </c>
      <c r="H313" t="str">
        <f>HYPERLINK("https://ebird.org/atlasnc/checklist/S179752744", "S179752744")</f>
        <v>S179752744</v>
      </c>
      <c r="I313" t="s">
        <v>24</v>
      </c>
      <c r="J313" t="s">
        <v>25</v>
      </c>
      <c r="K313" t="s">
        <v>26</v>
      </c>
      <c r="L313" t="s">
        <v>27</v>
      </c>
      <c r="M313" t="s">
        <v>28</v>
      </c>
      <c r="N313" t="s">
        <v>43</v>
      </c>
      <c r="O313" t="s">
        <v>44</v>
      </c>
    </row>
    <row r="314" spans="1:15" x14ac:dyDescent="0.25">
      <c r="A314" t="s">
        <v>42</v>
      </c>
      <c r="B314" t="s">
        <v>239</v>
      </c>
      <c r="C314" t="s">
        <v>123</v>
      </c>
      <c r="D314" t="s">
        <v>33</v>
      </c>
      <c r="E314" t="s">
        <v>125</v>
      </c>
      <c r="F314" t="s">
        <v>411</v>
      </c>
      <c r="G314" t="s">
        <v>415</v>
      </c>
      <c r="H314" t="str">
        <f>HYPERLINK("https://ebird.org/atlasnc/checklist/S179752613", "S179752613")</f>
        <v>S179752613</v>
      </c>
      <c r="I314" t="s">
        <v>24</v>
      </c>
      <c r="J314" t="s">
        <v>25</v>
      </c>
      <c r="K314" t="s">
        <v>26</v>
      </c>
      <c r="L314" t="s">
        <v>27</v>
      </c>
      <c r="M314" t="s">
        <v>28</v>
      </c>
      <c r="N314" t="s">
        <v>43</v>
      </c>
      <c r="O314" t="s">
        <v>44</v>
      </c>
    </row>
    <row r="315" spans="1:15" x14ac:dyDescent="0.25">
      <c r="A315" t="s">
        <v>42</v>
      </c>
      <c r="B315" t="s">
        <v>237</v>
      </c>
      <c r="C315" t="s">
        <v>123</v>
      </c>
      <c r="D315" t="s">
        <v>33</v>
      </c>
      <c r="E315" t="s">
        <v>125</v>
      </c>
      <c r="F315" t="s">
        <v>412</v>
      </c>
      <c r="G315" t="s">
        <v>415</v>
      </c>
      <c r="H315" t="str">
        <f>HYPERLINK("https://ebird.org/atlasnc/checklist/S179752562", "S179752562")</f>
        <v>S179752562</v>
      </c>
      <c r="I315" t="s">
        <v>24</v>
      </c>
      <c r="J315" t="s">
        <v>25</v>
      </c>
      <c r="K315" t="s">
        <v>26</v>
      </c>
      <c r="L315" t="s">
        <v>27</v>
      </c>
      <c r="M315" t="s">
        <v>28</v>
      </c>
      <c r="N315" t="s">
        <v>43</v>
      </c>
      <c r="O315" t="s">
        <v>44</v>
      </c>
    </row>
    <row r="316" spans="1:15" x14ac:dyDescent="0.25">
      <c r="A316" t="s">
        <v>42</v>
      </c>
      <c r="B316" t="s">
        <v>155</v>
      </c>
      <c r="C316" t="s">
        <v>143</v>
      </c>
      <c r="D316" t="s">
        <v>144</v>
      </c>
      <c r="E316" t="s">
        <v>145</v>
      </c>
      <c r="F316" t="s">
        <v>414</v>
      </c>
      <c r="G316" t="s">
        <v>415</v>
      </c>
      <c r="H316" t="str">
        <f>HYPERLINK("https://ebird.org/atlasnc/checklist/S179752504", "S179752504")</f>
        <v>S179752504</v>
      </c>
      <c r="I316" t="s">
        <v>24</v>
      </c>
      <c r="J316" t="s">
        <v>25</v>
      </c>
      <c r="K316" t="s">
        <v>26</v>
      </c>
      <c r="L316" t="s">
        <v>27</v>
      </c>
      <c r="M316" t="s">
        <v>28</v>
      </c>
      <c r="N316" t="s">
        <v>43</v>
      </c>
      <c r="O316" t="s">
        <v>44</v>
      </c>
    </row>
    <row r="317" spans="1:15" x14ac:dyDescent="0.25">
      <c r="A317" t="s">
        <v>42</v>
      </c>
      <c r="B317" t="s">
        <v>213</v>
      </c>
      <c r="C317" t="s">
        <v>129</v>
      </c>
      <c r="D317" t="s">
        <v>198</v>
      </c>
      <c r="E317" t="s">
        <v>131</v>
      </c>
      <c r="F317" t="s">
        <v>414</v>
      </c>
      <c r="G317" t="s">
        <v>415</v>
      </c>
      <c r="H317" t="str">
        <f>HYPERLINK("https://ebird.org/atlasnc/checklist/S179752504", "S179752504")</f>
        <v>S179752504</v>
      </c>
      <c r="I317" t="s">
        <v>24</v>
      </c>
      <c r="J317" t="s">
        <v>25</v>
      </c>
      <c r="K317" t="s">
        <v>26</v>
      </c>
      <c r="L317" t="s">
        <v>27</v>
      </c>
      <c r="M317" t="s">
        <v>28</v>
      </c>
      <c r="N317" t="s">
        <v>43</v>
      </c>
      <c r="O317" t="s">
        <v>44</v>
      </c>
    </row>
    <row r="318" spans="1:15" x14ac:dyDescent="0.25">
      <c r="A318" t="s">
        <v>42</v>
      </c>
      <c r="B318" t="s">
        <v>397</v>
      </c>
      <c r="C318" t="s">
        <v>143</v>
      </c>
      <c r="E318" t="s">
        <v>145</v>
      </c>
      <c r="F318" t="s">
        <v>418</v>
      </c>
      <c r="G318" t="s">
        <v>419</v>
      </c>
      <c r="H318" t="str">
        <f>HYPERLINK("https://ebird.org/atlasnc/checklist/S165583316", "S165583316")</f>
        <v>S165583316</v>
      </c>
      <c r="I318" t="s">
        <v>24</v>
      </c>
      <c r="J318" t="s">
        <v>25</v>
      </c>
      <c r="K318" t="s">
        <v>26</v>
      </c>
      <c r="L318" t="s">
        <v>27</v>
      </c>
      <c r="M318" t="s">
        <v>28</v>
      </c>
      <c r="N318" t="s">
        <v>43</v>
      </c>
      <c r="O318" t="s">
        <v>44</v>
      </c>
    </row>
    <row r="319" spans="1:15" x14ac:dyDescent="0.25">
      <c r="A319" t="s">
        <v>42</v>
      </c>
      <c r="B319" t="s">
        <v>156</v>
      </c>
      <c r="C319" t="s">
        <v>143</v>
      </c>
      <c r="E319" t="s">
        <v>145</v>
      </c>
      <c r="F319" t="s">
        <v>418</v>
      </c>
      <c r="G319" t="s">
        <v>419</v>
      </c>
      <c r="H319" t="str">
        <f>HYPERLINK("https://ebird.org/atlasnc/checklist/S165583316", "S165583316")</f>
        <v>S165583316</v>
      </c>
      <c r="I319" t="s">
        <v>24</v>
      </c>
      <c r="J319" t="s">
        <v>25</v>
      </c>
      <c r="K319" t="s">
        <v>26</v>
      </c>
      <c r="L319" t="s">
        <v>27</v>
      </c>
      <c r="M319" t="s">
        <v>28</v>
      </c>
      <c r="N319" t="s">
        <v>43</v>
      </c>
      <c r="O319" t="s">
        <v>44</v>
      </c>
    </row>
    <row r="320" spans="1:15" x14ac:dyDescent="0.25">
      <c r="A320" t="s">
        <v>42</v>
      </c>
      <c r="B320" t="s">
        <v>260</v>
      </c>
      <c r="C320" t="s">
        <v>143</v>
      </c>
      <c r="E320" t="s">
        <v>145</v>
      </c>
      <c r="F320" t="s">
        <v>420</v>
      </c>
      <c r="G320" t="s">
        <v>419</v>
      </c>
      <c r="H320" t="str">
        <f>HYPERLINK("https://ebird.org/atlasnc/checklist/S165807494", "S165807494")</f>
        <v>S165807494</v>
      </c>
      <c r="I320" t="s">
        <v>24</v>
      </c>
      <c r="J320" t="s">
        <v>25</v>
      </c>
      <c r="K320" t="s">
        <v>26</v>
      </c>
      <c r="L320" t="s">
        <v>27</v>
      </c>
      <c r="M320" t="s">
        <v>28</v>
      </c>
      <c r="N320" t="s">
        <v>43</v>
      </c>
      <c r="O320" t="s">
        <v>44</v>
      </c>
    </row>
    <row r="321" spans="1:15" x14ac:dyDescent="0.25">
      <c r="A321" t="s">
        <v>42</v>
      </c>
      <c r="B321" t="s">
        <v>289</v>
      </c>
      <c r="C321" t="s">
        <v>143</v>
      </c>
      <c r="E321" t="s">
        <v>145</v>
      </c>
      <c r="F321" t="s">
        <v>421</v>
      </c>
      <c r="G321" t="s">
        <v>419</v>
      </c>
      <c r="H321" t="str">
        <f>HYPERLINK("https://ebird.org/atlasnc/checklist/S165808282", "S165808282")</f>
        <v>S165808282</v>
      </c>
      <c r="I321" t="s">
        <v>24</v>
      </c>
      <c r="J321" t="s">
        <v>25</v>
      </c>
      <c r="K321" t="s">
        <v>26</v>
      </c>
      <c r="L321" t="s">
        <v>27</v>
      </c>
      <c r="M321" t="s">
        <v>28</v>
      </c>
      <c r="N321" t="s">
        <v>43</v>
      </c>
      <c r="O321" t="s">
        <v>44</v>
      </c>
    </row>
    <row r="322" spans="1:15" x14ac:dyDescent="0.25">
      <c r="A322" t="s">
        <v>42</v>
      </c>
      <c r="B322" t="s">
        <v>363</v>
      </c>
      <c r="C322" t="s">
        <v>143</v>
      </c>
      <c r="E322" t="s">
        <v>145</v>
      </c>
      <c r="F322" t="s">
        <v>422</v>
      </c>
      <c r="G322" t="s">
        <v>419</v>
      </c>
      <c r="H322" t="str">
        <f>HYPERLINK("https://ebird.org/atlasnc/checklist/S165815453", "S165815453")</f>
        <v>S165815453</v>
      </c>
      <c r="I322" t="s">
        <v>24</v>
      </c>
      <c r="J322" t="s">
        <v>25</v>
      </c>
      <c r="K322" t="s">
        <v>26</v>
      </c>
      <c r="L322" t="s">
        <v>27</v>
      </c>
      <c r="M322" t="s">
        <v>28</v>
      </c>
      <c r="N322" t="s">
        <v>43</v>
      </c>
      <c r="O322" t="s">
        <v>44</v>
      </c>
    </row>
    <row r="323" spans="1:15" x14ac:dyDescent="0.25">
      <c r="A323" t="s">
        <v>42</v>
      </c>
      <c r="B323" t="s">
        <v>266</v>
      </c>
      <c r="C323" t="s">
        <v>143</v>
      </c>
      <c r="E323" t="s">
        <v>145</v>
      </c>
      <c r="F323" t="s">
        <v>423</v>
      </c>
      <c r="G323" t="s">
        <v>424</v>
      </c>
      <c r="H323" t="str">
        <f t="shared" ref="H323:H330" si="8">HYPERLINK("https://ebird.org/atlasnc/checklist/S160933368", "S160933368")</f>
        <v>S160933368</v>
      </c>
      <c r="I323" t="s">
        <v>24</v>
      </c>
      <c r="J323" t="s">
        <v>25</v>
      </c>
      <c r="K323" t="s">
        <v>26</v>
      </c>
      <c r="L323" t="s">
        <v>27</v>
      </c>
      <c r="M323" t="s">
        <v>28</v>
      </c>
      <c r="N323" t="s">
        <v>43</v>
      </c>
      <c r="O323" t="s">
        <v>44</v>
      </c>
    </row>
    <row r="324" spans="1:15" x14ac:dyDescent="0.25">
      <c r="A324" t="s">
        <v>42</v>
      </c>
      <c r="B324" t="s">
        <v>425</v>
      </c>
      <c r="C324" t="s">
        <v>143</v>
      </c>
      <c r="E324" t="s">
        <v>145</v>
      </c>
      <c r="F324" t="s">
        <v>423</v>
      </c>
      <c r="G324" t="s">
        <v>424</v>
      </c>
      <c r="H324" t="str">
        <f t="shared" si="8"/>
        <v>S160933368</v>
      </c>
      <c r="I324" t="s">
        <v>24</v>
      </c>
      <c r="J324" t="s">
        <v>25</v>
      </c>
      <c r="K324" t="s">
        <v>26</v>
      </c>
      <c r="L324" t="s">
        <v>27</v>
      </c>
      <c r="M324" t="s">
        <v>28</v>
      </c>
      <c r="N324" t="s">
        <v>43</v>
      </c>
      <c r="O324" t="s">
        <v>44</v>
      </c>
    </row>
    <row r="325" spans="1:15" x14ac:dyDescent="0.25">
      <c r="A325" t="s">
        <v>42</v>
      </c>
      <c r="B325" t="s">
        <v>201</v>
      </c>
      <c r="C325" t="s">
        <v>143</v>
      </c>
      <c r="E325" t="s">
        <v>145</v>
      </c>
      <c r="F325" t="s">
        <v>423</v>
      </c>
      <c r="G325" t="s">
        <v>424</v>
      </c>
      <c r="H325" t="str">
        <f t="shared" si="8"/>
        <v>S160933368</v>
      </c>
      <c r="I325" t="s">
        <v>24</v>
      </c>
      <c r="J325" t="s">
        <v>25</v>
      </c>
      <c r="K325" t="s">
        <v>26</v>
      </c>
      <c r="L325" t="s">
        <v>27</v>
      </c>
      <c r="M325" t="s">
        <v>28</v>
      </c>
      <c r="N325" t="s">
        <v>43</v>
      </c>
      <c r="O325" t="s">
        <v>44</v>
      </c>
    </row>
    <row r="326" spans="1:15" x14ac:dyDescent="0.25">
      <c r="A326" t="s">
        <v>42</v>
      </c>
      <c r="B326" t="s">
        <v>249</v>
      </c>
      <c r="C326" t="s">
        <v>143</v>
      </c>
      <c r="E326" t="s">
        <v>145</v>
      </c>
      <c r="F326" t="s">
        <v>423</v>
      </c>
      <c r="G326" t="s">
        <v>424</v>
      </c>
      <c r="H326" t="str">
        <f t="shared" si="8"/>
        <v>S160933368</v>
      </c>
      <c r="I326" t="s">
        <v>24</v>
      </c>
      <c r="J326" t="s">
        <v>25</v>
      </c>
      <c r="K326" t="s">
        <v>26</v>
      </c>
      <c r="L326" t="s">
        <v>27</v>
      </c>
      <c r="M326" t="s">
        <v>28</v>
      </c>
      <c r="N326" t="s">
        <v>43</v>
      </c>
      <c r="O326" t="s">
        <v>44</v>
      </c>
    </row>
    <row r="327" spans="1:15" x14ac:dyDescent="0.25">
      <c r="A327" t="s">
        <v>42</v>
      </c>
      <c r="B327" t="s">
        <v>281</v>
      </c>
      <c r="C327" t="s">
        <v>143</v>
      </c>
      <c r="E327" t="s">
        <v>145</v>
      </c>
      <c r="F327" t="s">
        <v>423</v>
      </c>
      <c r="G327" t="s">
        <v>424</v>
      </c>
      <c r="H327" t="str">
        <f t="shared" si="8"/>
        <v>S160933368</v>
      </c>
      <c r="I327" t="s">
        <v>24</v>
      </c>
      <c r="J327" t="s">
        <v>25</v>
      </c>
      <c r="K327" t="s">
        <v>26</v>
      </c>
      <c r="L327" t="s">
        <v>27</v>
      </c>
      <c r="M327" t="s">
        <v>28</v>
      </c>
      <c r="N327" t="s">
        <v>43</v>
      </c>
      <c r="O327" t="s">
        <v>44</v>
      </c>
    </row>
    <row r="328" spans="1:15" x14ac:dyDescent="0.25">
      <c r="A328" t="s">
        <v>42</v>
      </c>
      <c r="B328" t="s">
        <v>254</v>
      </c>
      <c r="C328" t="s">
        <v>143</v>
      </c>
      <c r="E328" t="s">
        <v>145</v>
      </c>
      <c r="F328" t="s">
        <v>423</v>
      </c>
      <c r="G328" t="s">
        <v>424</v>
      </c>
      <c r="H328" t="str">
        <f t="shared" si="8"/>
        <v>S160933368</v>
      </c>
      <c r="I328" t="s">
        <v>24</v>
      </c>
      <c r="J328" t="s">
        <v>25</v>
      </c>
      <c r="K328" t="s">
        <v>26</v>
      </c>
      <c r="L328" t="s">
        <v>27</v>
      </c>
      <c r="M328" t="s">
        <v>28</v>
      </c>
      <c r="N328" t="s">
        <v>43</v>
      </c>
      <c r="O328" t="s">
        <v>44</v>
      </c>
    </row>
    <row r="329" spans="1:15" x14ac:dyDescent="0.25">
      <c r="A329" t="s">
        <v>42</v>
      </c>
      <c r="B329" t="s">
        <v>250</v>
      </c>
      <c r="C329" t="s">
        <v>143</v>
      </c>
      <c r="E329" t="s">
        <v>145</v>
      </c>
      <c r="F329" t="s">
        <v>423</v>
      </c>
      <c r="G329" t="s">
        <v>424</v>
      </c>
      <c r="H329" t="str">
        <f t="shared" si="8"/>
        <v>S160933368</v>
      </c>
      <c r="I329" t="s">
        <v>24</v>
      </c>
      <c r="J329" t="s">
        <v>25</v>
      </c>
      <c r="K329" t="s">
        <v>26</v>
      </c>
      <c r="L329" t="s">
        <v>27</v>
      </c>
      <c r="M329" t="s">
        <v>28</v>
      </c>
      <c r="N329" t="s">
        <v>43</v>
      </c>
      <c r="O329" t="s">
        <v>44</v>
      </c>
    </row>
    <row r="330" spans="1:15" x14ac:dyDescent="0.25">
      <c r="A330" t="s">
        <v>42</v>
      </c>
      <c r="B330" t="s">
        <v>251</v>
      </c>
      <c r="C330" t="s">
        <v>143</v>
      </c>
      <c r="E330" t="s">
        <v>145</v>
      </c>
      <c r="F330" t="s">
        <v>423</v>
      </c>
      <c r="G330" t="s">
        <v>424</v>
      </c>
      <c r="H330" t="str">
        <f t="shared" si="8"/>
        <v>S160933368</v>
      </c>
      <c r="I330" t="s">
        <v>24</v>
      </c>
      <c r="J330" t="s">
        <v>25</v>
      </c>
      <c r="K330" t="s">
        <v>26</v>
      </c>
      <c r="L330" t="s">
        <v>27</v>
      </c>
      <c r="M330" t="s">
        <v>28</v>
      </c>
      <c r="N330" t="s">
        <v>43</v>
      </c>
      <c r="O330" t="s">
        <v>44</v>
      </c>
    </row>
    <row r="331" spans="1:15" x14ac:dyDescent="0.25">
      <c r="A331" t="s">
        <v>42</v>
      </c>
      <c r="B331" t="s">
        <v>128</v>
      </c>
      <c r="C331" t="s">
        <v>143</v>
      </c>
      <c r="E331" t="s">
        <v>145</v>
      </c>
      <c r="F331" t="s">
        <v>426</v>
      </c>
      <c r="G331" t="s">
        <v>424</v>
      </c>
      <c r="H331" t="str">
        <f>HYPERLINK("https://ebird.org/atlasnc/checklist/S160930142", "S160930142")</f>
        <v>S160930142</v>
      </c>
      <c r="I331" t="s">
        <v>24</v>
      </c>
      <c r="J331" t="s">
        <v>25</v>
      </c>
      <c r="K331" t="s">
        <v>26</v>
      </c>
      <c r="L331" t="s">
        <v>27</v>
      </c>
      <c r="M331" t="s">
        <v>28</v>
      </c>
      <c r="N331" t="s">
        <v>43</v>
      </c>
      <c r="O331" t="s">
        <v>44</v>
      </c>
    </row>
    <row r="332" spans="1:15" x14ac:dyDescent="0.25">
      <c r="A332" t="s">
        <v>42</v>
      </c>
      <c r="B332" t="s">
        <v>248</v>
      </c>
      <c r="C332" t="s">
        <v>143</v>
      </c>
      <c r="E332" t="s">
        <v>145</v>
      </c>
      <c r="F332" t="s">
        <v>427</v>
      </c>
      <c r="G332" t="s">
        <v>424</v>
      </c>
      <c r="H332" t="str">
        <f>HYPERLINK("https://ebird.org/atlasnc/checklist/S160929014", "S160929014")</f>
        <v>S160929014</v>
      </c>
      <c r="I332" t="s">
        <v>24</v>
      </c>
      <c r="J332" t="s">
        <v>25</v>
      </c>
      <c r="K332" t="s">
        <v>26</v>
      </c>
      <c r="L332" t="s">
        <v>27</v>
      </c>
      <c r="M332" t="s">
        <v>28</v>
      </c>
      <c r="N332" t="s">
        <v>43</v>
      </c>
      <c r="O332" t="s">
        <v>44</v>
      </c>
    </row>
    <row r="333" spans="1:15" x14ac:dyDescent="0.25">
      <c r="A333" t="s">
        <v>42</v>
      </c>
      <c r="B333" t="s">
        <v>279</v>
      </c>
      <c r="C333" t="s">
        <v>143</v>
      </c>
      <c r="E333" t="s">
        <v>145</v>
      </c>
      <c r="F333" t="s">
        <v>428</v>
      </c>
      <c r="G333" t="s">
        <v>424</v>
      </c>
      <c r="H333" t="str">
        <f>HYPERLINK("https://ebird.org/atlasnc/checklist/S160927214", "S160927214")</f>
        <v>S160927214</v>
      </c>
      <c r="I333" t="s">
        <v>24</v>
      </c>
      <c r="J333" t="s">
        <v>25</v>
      </c>
      <c r="K333" t="s">
        <v>26</v>
      </c>
      <c r="L333" t="s">
        <v>27</v>
      </c>
      <c r="M333" t="s">
        <v>28</v>
      </c>
      <c r="N333" t="s">
        <v>43</v>
      </c>
      <c r="O333" t="s">
        <v>44</v>
      </c>
    </row>
    <row r="334" spans="1:15" x14ac:dyDescent="0.25">
      <c r="A334" t="s">
        <v>42</v>
      </c>
      <c r="B334" t="s">
        <v>290</v>
      </c>
      <c r="C334" t="s">
        <v>143</v>
      </c>
      <c r="E334" t="s">
        <v>145</v>
      </c>
      <c r="F334" t="s">
        <v>428</v>
      </c>
      <c r="G334" t="s">
        <v>424</v>
      </c>
      <c r="H334" t="str">
        <f>HYPERLINK("https://ebird.org/atlasnc/checklist/S160927214", "S160927214")</f>
        <v>S160927214</v>
      </c>
      <c r="I334" t="s">
        <v>24</v>
      </c>
      <c r="J334" t="s">
        <v>25</v>
      </c>
      <c r="K334" t="s">
        <v>26</v>
      </c>
      <c r="L334" t="s">
        <v>27</v>
      </c>
      <c r="M334" t="s">
        <v>28</v>
      </c>
      <c r="N334" t="s">
        <v>43</v>
      </c>
      <c r="O334" t="s">
        <v>44</v>
      </c>
    </row>
    <row r="335" spans="1:15" x14ac:dyDescent="0.25">
      <c r="A335" t="s">
        <v>42</v>
      </c>
      <c r="B335" t="s">
        <v>278</v>
      </c>
      <c r="C335" t="s">
        <v>143</v>
      </c>
      <c r="E335" t="s">
        <v>145</v>
      </c>
      <c r="F335" t="s">
        <v>428</v>
      </c>
      <c r="G335" t="s">
        <v>424</v>
      </c>
      <c r="H335" t="str">
        <f>HYPERLINK("https://ebird.org/atlasnc/checklist/S160927214", "S160927214")</f>
        <v>S160927214</v>
      </c>
      <c r="I335" t="s">
        <v>24</v>
      </c>
      <c r="J335" t="s">
        <v>25</v>
      </c>
      <c r="K335" t="s">
        <v>26</v>
      </c>
      <c r="L335" t="s">
        <v>27</v>
      </c>
      <c r="M335" t="s">
        <v>28</v>
      </c>
      <c r="N335" t="s">
        <v>43</v>
      </c>
      <c r="O335" t="s">
        <v>44</v>
      </c>
    </row>
    <row r="336" spans="1:15" x14ac:dyDescent="0.25">
      <c r="A336" t="s">
        <v>42</v>
      </c>
      <c r="B336" t="s">
        <v>217</v>
      </c>
      <c r="C336" t="s">
        <v>143</v>
      </c>
      <c r="E336" t="s">
        <v>145</v>
      </c>
      <c r="F336" t="s">
        <v>429</v>
      </c>
      <c r="G336" t="s">
        <v>424</v>
      </c>
      <c r="H336" t="str">
        <f>HYPERLINK("https://ebird.org/atlasnc/checklist/S160925621", "S160925621")</f>
        <v>S160925621</v>
      </c>
      <c r="I336" t="s">
        <v>24</v>
      </c>
      <c r="J336" t="s">
        <v>25</v>
      </c>
      <c r="K336" t="s">
        <v>26</v>
      </c>
      <c r="L336" t="s">
        <v>27</v>
      </c>
      <c r="M336" t="s">
        <v>28</v>
      </c>
      <c r="N336" t="s">
        <v>43</v>
      </c>
      <c r="O336" t="s">
        <v>44</v>
      </c>
    </row>
    <row r="337" spans="1:15" x14ac:dyDescent="0.25">
      <c r="A337" t="s">
        <v>42</v>
      </c>
      <c r="B337" t="s">
        <v>430</v>
      </c>
      <c r="C337" t="s">
        <v>143</v>
      </c>
      <c r="E337" t="s">
        <v>145</v>
      </c>
      <c r="F337" t="s">
        <v>431</v>
      </c>
      <c r="G337" t="s">
        <v>424</v>
      </c>
      <c r="H337" t="str">
        <f>HYPERLINK("https://ebird.org/atlasnc/checklist/S160918477", "S160918477")</f>
        <v>S160918477</v>
      </c>
      <c r="I337" t="s">
        <v>24</v>
      </c>
      <c r="J337" t="s">
        <v>25</v>
      </c>
      <c r="K337" t="s">
        <v>26</v>
      </c>
      <c r="L337" t="s">
        <v>27</v>
      </c>
      <c r="M337" t="s">
        <v>28</v>
      </c>
      <c r="N337" t="s">
        <v>43</v>
      </c>
      <c r="O337" t="s">
        <v>44</v>
      </c>
    </row>
    <row r="338" spans="1:15" x14ac:dyDescent="0.25">
      <c r="A338" t="s">
        <v>42</v>
      </c>
      <c r="B338" t="s">
        <v>262</v>
      </c>
      <c r="C338" t="s">
        <v>143</v>
      </c>
      <c r="E338" t="s">
        <v>145</v>
      </c>
      <c r="F338" t="s">
        <v>431</v>
      </c>
      <c r="G338" t="s">
        <v>424</v>
      </c>
      <c r="H338" t="str">
        <f>HYPERLINK("https://ebird.org/atlasnc/checklist/S160918477", "S160918477")</f>
        <v>S160918477</v>
      </c>
      <c r="I338" t="s">
        <v>24</v>
      </c>
      <c r="J338" t="s">
        <v>25</v>
      </c>
      <c r="K338" t="s">
        <v>26</v>
      </c>
      <c r="L338" t="s">
        <v>27</v>
      </c>
      <c r="M338" t="s">
        <v>28</v>
      </c>
      <c r="N338" t="s">
        <v>43</v>
      </c>
      <c r="O338" t="s">
        <v>44</v>
      </c>
    </row>
    <row r="339" spans="1:15" x14ac:dyDescent="0.25">
      <c r="A339" t="s">
        <v>42</v>
      </c>
      <c r="B339" t="s">
        <v>271</v>
      </c>
      <c r="C339" t="s">
        <v>143</v>
      </c>
      <c r="E339" t="s">
        <v>145</v>
      </c>
      <c r="F339" t="s">
        <v>432</v>
      </c>
      <c r="G339" t="s">
        <v>433</v>
      </c>
      <c r="H339" t="str">
        <f>HYPERLINK("https://ebird.org/atlasnc/checklist/S125985784", "S125985784")</f>
        <v>S125985784</v>
      </c>
      <c r="I339" t="s">
        <v>24</v>
      </c>
      <c r="J339" t="s">
        <v>25</v>
      </c>
      <c r="K339" t="s">
        <v>26</v>
      </c>
      <c r="L339" t="s">
        <v>27</v>
      </c>
      <c r="M339" t="s">
        <v>28</v>
      </c>
      <c r="N339" t="s">
        <v>43</v>
      </c>
      <c r="O339" t="s">
        <v>44</v>
      </c>
    </row>
    <row r="340" spans="1:15" x14ac:dyDescent="0.25">
      <c r="A340" t="s">
        <v>42</v>
      </c>
      <c r="B340" t="s">
        <v>259</v>
      </c>
      <c r="C340" t="s">
        <v>143</v>
      </c>
      <c r="E340" t="s">
        <v>145</v>
      </c>
      <c r="F340" t="s">
        <v>434</v>
      </c>
      <c r="G340" t="s">
        <v>433</v>
      </c>
      <c r="H340" t="str">
        <f>HYPERLINK("https://ebird.org/atlasnc/checklist/S125983700", "S125983700")</f>
        <v>S125983700</v>
      </c>
      <c r="I340" t="s">
        <v>24</v>
      </c>
      <c r="J340" t="s">
        <v>25</v>
      </c>
      <c r="K340" t="s">
        <v>26</v>
      </c>
      <c r="L340" t="s">
        <v>27</v>
      </c>
      <c r="M340" t="s">
        <v>28</v>
      </c>
      <c r="N340" t="s">
        <v>43</v>
      </c>
      <c r="O340" t="s">
        <v>44</v>
      </c>
    </row>
    <row r="341" spans="1:15" x14ac:dyDescent="0.25">
      <c r="A341" t="s">
        <v>42</v>
      </c>
      <c r="B341" t="s">
        <v>435</v>
      </c>
      <c r="C341" t="s">
        <v>143</v>
      </c>
      <c r="E341" t="s">
        <v>145</v>
      </c>
      <c r="F341" t="s">
        <v>436</v>
      </c>
      <c r="G341" t="s">
        <v>437</v>
      </c>
      <c r="H341" t="str">
        <f>HYPERLINK("https://ebird.org/atlasnc/checklist/S123854497", "S123854497")</f>
        <v>S123854497</v>
      </c>
      <c r="I341" t="s">
        <v>24</v>
      </c>
      <c r="J341" t="s">
        <v>25</v>
      </c>
      <c r="K341" t="s">
        <v>26</v>
      </c>
      <c r="L341" t="s">
        <v>27</v>
      </c>
      <c r="M341" t="s">
        <v>28</v>
      </c>
      <c r="N341" t="s">
        <v>43</v>
      </c>
      <c r="O341" t="s">
        <v>44</v>
      </c>
    </row>
    <row r="342" spans="1:15" x14ac:dyDescent="0.25">
      <c r="A342" t="s">
        <v>42</v>
      </c>
      <c r="B342" t="s">
        <v>276</v>
      </c>
      <c r="C342" t="s">
        <v>143</v>
      </c>
      <c r="E342" t="s">
        <v>145</v>
      </c>
      <c r="F342" t="s">
        <v>438</v>
      </c>
      <c r="G342" t="s">
        <v>439</v>
      </c>
      <c r="H342" t="str">
        <f>HYPERLINK("https://ebird.org/atlasnc/checklist/S122505949", "S122505949")</f>
        <v>S122505949</v>
      </c>
      <c r="I342" t="s">
        <v>24</v>
      </c>
      <c r="J342" t="s">
        <v>25</v>
      </c>
      <c r="K342" t="s">
        <v>26</v>
      </c>
      <c r="L342" t="s">
        <v>27</v>
      </c>
      <c r="M342" t="s">
        <v>28</v>
      </c>
      <c r="N342" t="s">
        <v>43</v>
      </c>
      <c r="O342" t="s">
        <v>44</v>
      </c>
    </row>
    <row r="343" spans="1:15" x14ac:dyDescent="0.25">
      <c r="A343" t="s">
        <v>42</v>
      </c>
      <c r="B343" t="s">
        <v>203</v>
      </c>
      <c r="C343" t="s">
        <v>129</v>
      </c>
      <c r="D343" t="s">
        <v>130</v>
      </c>
      <c r="E343" t="s">
        <v>131</v>
      </c>
      <c r="F343" t="s">
        <v>440</v>
      </c>
      <c r="G343" t="s">
        <v>441</v>
      </c>
      <c r="H343" t="str">
        <f>HYPERLINK("https://ebird.org/atlasnc/checklist/S112322925", "S112322925")</f>
        <v>S112322925</v>
      </c>
      <c r="I343" t="s">
        <v>24</v>
      </c>
      <c r="J343" t="s">
        <v>25</v>
      </c>
      <c r="K343" t="s">
        <v>26</v>
      </c>
      <c r="L343" t="s">
        <v>27</v>
      </c>
      <c r="M343" t="s">
        <v>28</v>
      </c>
      <c r="N343" t="s">
        <v>43</v>
      </c>
      <c r="O343" t="s">
        <v>44</v>
      </c>
    </row>
    <row r="344" spans="1:15" x14ac:dyDescent="0.25">
      <c r="A344" t="s">
        <v>42</v>
      </c>
      <c r="B344" t="s">
        <v>294</v>
      </c>
      <c r="C344" t="s">
        <v>133</v>
      </c>
      <c r="D344" t="s">
        <v>220</v>
      </c>
      <c r="E344" t="s">
        <v>135</v>
      </c>
      <c r="F344" t="s">
        <v>440</v>
      </c>
      <c r="G344" t="s">
        <v>441</v>
      </c>
      <c r="H344" t="str">
        <f>HYPERLINK("https://ebird.org/atlasnc/checklist/S112322925", "S112322925")</f>
        <v>S112322925</v>
      </c>
      <c r="I344" t="s">
        <v>24</v>
      </c>
      <c r="J344" t="s">
        <v>25</v>
      </c>
      <c r="K344" t="s">
        <v>26</v>
      </c>
      <c r="L344" t="s">
        <v>27</v>
      </c>
      <c r="M344" t="s">
        <v>28</v>
      </c>
      <c r="N344" t="s">
        <v>43</v>
      </c>
      <c r="O344" t="s">
        <v>44</v>
      </c>
    </row>
    <row r="345" spans="1:15" x14ac:dyDescent="0.25">
      <c r="A345" t="s">
        <v>42</v>
      </c>
      <c r="B345" t="s">
        <v>179</v>
      </c>
      <c r="C345" t="s">
        <v>133</v>
      </c>
      <c r="D345" t="s">
        <v>220</v>
      </c>
      <c r="E345" t="s">
        <v>135</v>
      </c>
      <c r="F345" t="s">
        <v>440</v>
      </c>
      <c r="G345" t="s">
        <v>441</v>
      </c>
      <c r="H345" t="str">
        <f>HYPERLINK("https://ebird.org/atlasnc/checklist/S112322925", "S112322925")</f>
        <v>S112322925</v>
      </c>
      <c r="I345" t="s">
        <v>24</v>
      </c>
      <c r="J345" t="s">
        <v>25</v>
      </c>
      <c r="K345" t="s">
        <v>26</v>
      </c>
      <c r="L345" t="s">
        <v>27</v>
      </c>
      <c r="M345" t="s">
        <v>28</v>
      </c>
      <c r="N345" t="s">
        <v>43</v>
      </c>
      <c r="O345" t="s">
        <v>44</v>
      </c>
    </row>
    <row r="346" spans="1:15" x14ac:dyDescent="0.25">
      <c r="A346" t="s">
        <v>42</v>
      </c>
      <c r="B346" t="s">
        <v>172</v>
      </c>
      <c r="C346" t="s">
        <v>133</v>
      </c>
      <c r="D346" t="s">
        <v>181</v>
      </c>
      <c r="E346" t="s">
        <v>135</v>
      </c>
      <c r="F346" t="s">
        <v>440</v>
      </c>
      <c r="G346" t="s">
        <v>441</v>
      </c>
      <c r="H346" t="str">
        <f>HYPERLINK("https://ebird.org/atlasnc/checklist/S112322925", "S112322925")</f>
        <v>S112322925</v>
      </c>
      <c r="I346" t="s">
        <v>24</v>
      </c>
      <c r="J346" t="s">
        <v>25</v>
      </c>
      <c r="K346" t="s">
        <v>26</v>
      </c>
      <c r="L346" t="s">
        <v>27</v>
      </c>
      <c r="M346" t="s">
        <v>28</v>
      </c>
      <c r="N346" t="s">
        <v>43</v>
      </c>
      <c r="O346" t="s">
        <v>44</v>
      </c>
    </row>
    <row r="347" spans="1:15" x14ac:dyDescent="0.25">
      <c r="A347" t="s">
        <v>42</v>
      </c>
      <c r="B347" t="s">
        <v>233</v>
      </c>
      <c r="C347" t="s">
        <v>133</v>
      </c>
      <c r="D347" t="s">
        <v>157</v>
      </c>
      <c r="E347" t="s">
        <v>135</v>
      </c>
      <c r="F347" t="s">
        <v>440</v>
      </c>
      <c r="G347" t="s">
        <v>441</v>
      </c>
      <c r="H347" t="str">
        <f>HYPERLINK("https://ebird.org/atlasnc/checklist/S112322925", "S112322925")</f>
        <v>S112322925</v>
      </c>
      <c r="I347" t="s">
        <v>24</v>
      </c>
      <c r="J347" t="s">
        <v>25</v>
      </c>
      <c r="K347" t="s">
        <v>26</v>
      </c>
      <c r="L347" t="s">
        <v>27</v>
      </c>
      <c r="M347" t="s">
        <v>28</v>
      </c>
      <c r="N347" t="s">
        <v>43</v>
      </c>
      <c r="O347" t="s">
        <v>44</v>
      </c>
    </row>
    <row r="348" spans="1:15" x14ac:dyDescent="0.25">
      <c r="A348" t="s">
        <v>42</v>
      </c>
      <c r="B348" t="s">
        <v>265</v>
      </c>
      <c r="C348" t="s">
        <v>133</v>
      </c>
      <c r="D348" t="s">
        <v>183</v>
      </c>
      <c r="E348" t="s">
        <v>135</v>
      </c>
      <c r="F348" t="s">
        <v>440</v>
      </c>
      <c r="G348" t="s">
        <v>441</v>
      </c>
      <c r="H348" t="str">
        <f>HYPERLINK("https://ebird.org/atlasnc/checklist/S112297583", "S112297583")</f>
        <v>S112297583</v>
      </c>
      <c r="I348" t="s">
        <v>24</v>
      </c>
      <c r="J348" t="s">
        <v>25</v>
      </c>
      <c r="K348" t="s">
        <v>26</v>
      </c>
      <c r="L348" t="s">
        <v>27</v>
      </c>
      <c r="M348" t="s">
        <v>28</v>
      </c>
      <c r="N348" t="s">
        <v>43</v>
      </c>
      <c r="O348" t="s">
        <v>44</v>
      </c>
    </row>
    <row r="349" spans="1:15" x14ac:dyDescent="0.25">
      <c r="A349" t="s">
        <v>42</v>
      </c>
      <c r="B349" t="s">
        <v>228</v>
      </c>
      <c r="C349" t="s">
        <v>123</v>
      </c>
      <c r="D349" t="s">
        <v>193</v>
      </c>
      <c r="E349" t="s">
        <v>125</v>
      </c>
      <c r="F349" t="s">
        <v>440</v>
      </c>
      <c r="G349" t="s">
        <v>441</v>
      </c>
      <c r="H349" t="str">
        <f>HYPERLINK("https://ebird.org/atlasnc/checklist/S112297583", "S112297583")</f>
        <v>S112297583</v>
      </c>
      <c r="I349" t="s">
        <v>24</v>
      </c>
      <c r="J349" t="s">
        <v>25</v>
      </c>
      <c r="K349" t="s">
        <v>26</v>
      </c>
      <c r="L349" t="s">
        <v>27</v>
      </c>
      <c r="M349" t="s">
        <v>28</v>
      </c>
      <c r="N349" t="s">
        <v>43</v>
      </c>
      <c r="O349" t="s">
        <v>44</v>
      </c>
    </row>
    <row r="350" spans="1:15" x14ac:dyDescent="0.25">
      <c r="A350" t="s">
        <v>42</v>
      </c>
      <c r="B350" t="s">
        <v>160</v>
      </c>
      <c r="C350" t="s">
        <v>123</v>
      </c>
      <c r="D350" t="s">
        <v>193</v>
      </c>
      <c r="E350" t="s">
        <v>125</v>
      </c>
      <c r="F350" t="s">
        <v>440</v>
      </c>
      <c r="G350" t="s">
        <v>441</v>
      </c>
      <c r="H350" t="str">
        <f>HYPERLINK("https://ebird.org/atlasnc/checklist/S112297583", "S112297583")</f>
        <v>S112297583</v>
      </c>
      <c r="I350" t="s">
        <v>24</v>
      </c>
      <c r="J350" t="s">
        <v>25</v>
      </c>
      <c r="K350" t="s">
        <v>26</v>
      </c>
      <c r="L350" t="s">
        <v>27</v>
      </c>
      <c r="M350" t="s">
        <v>28</v>
      </c>
      <c r="N350" t="s">
        <v>43</v>
      </c>
      <c r="O350" t="s">
        <v>44</v>
      </c>
    </row>
    <row r="351" spans="1:15" x14ac:dyDescent="0.25">
      <c r="A351" t="s">
        <v>42</v>
      </c>
      <c r="B351" t="s">
        <v>232</v>
      </c>
      <c r="C351" t="s">
        <v>123</v>
      </c>
      <c r="D351" t="s">
        <v>193</v>
      </c>
      <c r="E351" t="s">
        <v>125</v>
      </c>
      <c r="F351" t="s">
        <v>440</v>
      </c>
      <c r="G351" t="s">
        <v>441</v>
      </c>
      <c r="H351" t="str">
        <f>HYPERLINK("https://ebird.org/atlasnc/checklist/S112297583", "S112297583")</f>
        <v>S112297583</v>
      </c>
      <c r="I351" t="s">
        <v>24</v>
      </c>
      <c r="J351" t="s">
        <v>25</v>
      </c>
      <c r="K351" t="s">
        <v>26</v>
      </c>
      <c r="L351" t="s">
        <v>27</v>
      </c>
      <c r="M351" t="s">
        <v>28</v>
      </c>
      <c r="N351" t="s">
        <v>43</v>
      </c>
      <c r="O351" t="s">
        <v>44</v>
      </c>
    </row>
    <row r="352" spans="1:15" x14ac:dyDescent="0.25">
      <c r="A352" t="s">
        <v>42</v>
      </c>
      <c r="B352" t="s">
        <v>161</v>
      </c>
      <c r="C352" t="s">
        <v>133</v>
      </c>
      <c r="D352" t="s">
        <v>220</v>
      </c>
      <c r="E352" t="s">
        <v>135</v>
      </c>
      <c r="F352" t="s">
        <v>442</v>
      </c>
      <c r="G352" t="s">
        <v>443</v>
      </c>
      <c r="H352" t="str">
        <f>HYPERLINK("https://ebird.org/atlasnc/checklist/S107626432", "S107626432")</f>
        <v>S107626432</v>
      </c>
      <c r="I352" t="s">
        <v>24</v>
      </c>
      <c r="J352" t="s">
        <v>25</v>
      </c>
      <c r="K352" t="s">
        <v>26</v>
      </c>
      <c r="L352" t="s">
        <v>27</v>
      </c>
      <c r="M352" t="s">
        <v>28</v>
      </c>
      <c r="N352" t="s">
        <v>43</v>
      </c>
      <c r="O352" t="s">
        <v>44</v>
      </c>
    </row>
    <row r="353" spans="1:15" x14ac:dyDescent="0.25">
      <c r="A353" t="s">
        <v>42</v>
      </c>
      <c r="B353" t="s">
        <v>195</v>
      </c>
      <c r="C353" t="s">
        <v>129</v>
      </c>
      <c r="D353" t="s">
        <v>130</v>
      </c>
      <c r="E353" t="s">
        <v>131</v>
      </c>
      <c r="F353" t="s">
        <v>442</v>
      </c>
      <c r="G353" t="s">
        <v>443</v>
      </c>
      <c r="H353" t="str">
        <f>HYPERLINK("https://ebird.org/atlasnc/checklist/S107626191", "S107626191")</f>
        <v>S107626191</v>
      </c>
      <c r="I353" t="s">
        <v>24</v>
      </c>
      <c r="J353" t="s">
        <v>25</v>
      </c>
      <c r="K353" t="s">
        <v>26</v>
      </c>
      <c r="L353" t="s">
        <v>27</v>
      </c>
      <c r="M353" t="s">
        <v>28</v>
      </c>
      <c r="N353" t="s">
        <v>43</v>
      </c>
      <c r="O353" t="s">
        <v>44</v>
      </c>
    </row>
    <row r="354" spans="1:15" x14ac:dyDescent="0.25">
      <c r="A354" t="s">
        <v>42</v>
      </c>
      <c r="B354" t="s">
        <v>229</v>
      </c>
      <c r="C354" t="s">
        <v>129</v>
      </c>
      <c r="D354" t="s">
        <v>130</v>
      </c>
      <c r="E354" t="s">
        <v>131</v>
      </c>
      <c r="F354" t="s">
        <v>444</v>
      </c>
      <c r="G354" t="s">
        <v>443</v>
      </c>
      <c r="H354" t="str">
        <f>HYPERLINK("https://ebird.org/atlasnc/checklist/S107626125", "S107626125")</f>
        <v>S107626125</v>
      </c>
      <c r="I354" t="s">
        <v>24</v>
      </c>
      <c r="J354" t="s">
        <v>25</v>
      </c>
      <c r="K354" t="s">
        <v>26</v>
      </c>
      <c r="L354" t="s">
        <v>27</v>
      </c>
      <c r="M354" t="s">
        <v>28</v>
      </c>
      <c r="N354" t="s">
        <v>43</v>
      </c>
      <c r="O354" t="s">
        <v>44</v>
      </c>
    </row>
    <row r="355" spans="1:15" x14ac:dyDescent="0.25">
      <c r="A355" t="s">
        <v>42</v>
      </c>
      <c r="B355" t="s">
        <v>263</v>
      </c>
      <c r="C355" t="s">
        <v>123</v>
      </c>
      <c r="D355" t="s">
        <v>82</v>
      </c>
      <c r="E355" t="s">
        <v>125</v>
      </c>
      <c r="F355" t="s">
        <v>438</v>
      </c>
      <c r="G355" t="s">
        <v>443</v>
      </c>
      <c r="H355" t="str">
        <f>HYPERLINK("https://ebird.org/atlasnc/checklist/S107626113", "S107626113")</f>
        <v>S107626113</v>
      </c>
      <c r="I355" t="s">
        <v>24</v>
      </c>
      <c r="J355" t="s">
        <v>25</v>
      </c>
      <c r="K355" t="s">
        <v>26</v>
      </c>
      <c r="L355" t="s">
        <v>27</v>
      </c>
      <c r="M355" t="s">
        <v>28</v>
      </c>
      <c r="N355" t="s">
        <v>43</v>
      </c>
      <c r="O355" t="s">
        <v>44</v>
      </c>
    </row>
    <row r="356" spans="1:15" x14ac:dyDescent="0.25">
      <c r="A356" t="s">
        <v>42</v>
      </c>
      <c r="B356" t="s">
        <v>243</v>
      </c>
      <c r="C356" t="s">
        <v>129</v>
      </c>
      <c r="D356" t="s">
        <v>198</v>
      </c>
      <c r="E356" t="s">
        <v>131</v>
      </c>
      <c r="F356" t="s">
        <v>438</v>
      </c>
      <c r="G356" t="s">
        <v>443</v>
      </c>
      <c r="H356" t="str">
        <f>HYPERLINK("https://ebird.org/atlasnc/checklist/S107626113", "S107626113")</f>
        <v>S107626113</v>
      </c>
      <c r="I356" t="s">
        <v>24</v>
      </c>
      <c r="J356" t="s">
        <v>25</v>
      </c>
      <c r="K356" t="s">
        <v>26</v>
      </c>
      <c r="L356" t="s">
        <v>27</v>
      </c>
      <c r="M356" t="s">
        <v>28</v>
      </c>
      <c r="N356" t="s">
        <v>43</v>
      </c>
      <c r="O356" t="s">
        <v>44</v>
      </c>
    </row>
    <row r="357" spans="1:15" x14ac:dyDescent="0.25">
      <c r="A357" t="s">
        <v>42</v>
      </c>
      <c r="B357" t="s">
        <v>154</v>
      </c>
      <c r="C357" t="s">
        <v>129</v>
      </c>
      <c r="D357" t="s">
        <v>130</v>
      </c>
      <c r="E357" t="s">
        <v>131</v>
      </c>
      <c r="F357" t="s">
        <v>440</v>
      </c>
      <c r="G357" t="s">
        <v>443</v>
      </c>
      <c r="H357" t="str">
        <f>HYPERLINK("https://ebird.org/atlasnc/checklist/S107626077", "S107626077")</f>
        <v>S107626077</v>
      </c>
      <c r="I357" t="s">
        <v>24</v>
      </c>
      <c r="J357" t="s">
        <v>25</v>
      </c>
      <c r="K357" t="s">
        <v>26</v>
      </c>
      <c r="L357" t="s">
        <v>27</v>
      </c>
      <c r="M357" t="s">
        <v>28</v>
      </c>
      <c r="N357" t="s">
        <v>43</v>
      </c>
      <c r="O357" t="s">
        <v>44</v>
      </c>
    </row>
    <row r="358" spans="1:15" x14ac:dyDescent="0.25">
      <c r="A358" t="s">
        <v>42</v>
      </c>
      <c r="B358" t="s">
        <v>182</v>
      </c>
      <c r="C358" t="s">
        <v>123</v>
      </c>
      <c r="D358" t="s">
        <v>231</v>
      </c>
      <c r="E358" t="s">
        <v>125</v>
      </c>
      <c r="F358" t="s">
        <v>440</v>
      </c>
      <c r="G358" t="s">
        <v>443</v>
      </c>
      <c r="H358" t="str">
        <f>HYPERLINK("https://ebird.org/atlasnc/checklist/S107626077", "S107626077")</f>
        <v>S107626077</v>
      </c>
      <c r="I358" t="s">
        <v>24</v>
      </c>
      <c r="J358" t="s">
        <v>25</v>
      </c>
      <c r="K358" t="s">
        <v>26</v>
      </c>
      <c r="L358" t="s">
        <v>27</v>
      </c>
      <c r="M358" t="s">
        <v>28</v>
      </c>
      <c r="N358" t="s">
        <v>43</v>
      </c>
      <c r="O358" t="s">
        <v>44</v>
      </c>
    </row>
    <row r="359" spans="1:15" x14ac:dyDescent="0.25">
      <c r="A359" t="s">
        <v>42</v>
      </c>
      <c r="B359" t="s">
        <v>158</v>
      </c>
      <c r="C359" t="s">
        <v>123</v>
      </c>
      <c r="D359" t="s">
        <v>33</v>
      </c>
      <c r="E359" t="s">
        <v>125</v>
      </c>
      <c r="F359" t="s">
        <v>436</v>
      </c>
      <c r="G359" t="s">
        <v>443</v>
      </c>
      <c r="H359" t="str">
        <f>HYPERLINK("https://ebird.org/atlasnc/checklist/S107626051", "S107626051")</f>
        <v>S107626051</v>
      </c>
      <c r="I359" t="s">
        <v>24</v>
      </c>
      <c r="J359" t="s">
        <v>25</v>
      </c>
      <c r="K359" t="s">
        <v>26</v>
      </c>
      <c r="L359" t="s">
        <v>27</v>
      </c>
      <c r="M359" t="s">
        <v>28</v>
      </c>
      <c r="N359" t="s">
        <v>43</v>
      </c>
      <c r="O359" t="s">
        <v>44</v>
      </c>
    </row>
    <row r="360" spans="1:15" x14ac:dyDescent="0.25">
      <c r="A360" t="s">
        <v>42</v>
      </c>
      <c r="B360" t="s">
        <v>255</v>
      </c>
      <c r="C360" t="s">
        <v>143</v>
      </c>
      <c r="D360" t="s">
        <v>144</v>
      </c>
      <c r="E360" t="s">
        <v>145</v>
      </c>
      <c r="F360" t="s">
        <v>436</v>
      </c>
      <c r="G360" t="s">
        <v>443</v>
      </c>
      <c r="H360" t="str">
        <f>HYPERLINK("https://ebird.org/atlasnc/checklist/S107626051", "S107626051")</f>
        <v>S107626051</v>
      </c>
      <c r="I360" t="s">
        <v>24</v>
      </c>
      <c r="J360" t="s">
        <v>25</v>
      </c>
      <c r="K360" t="s">
        <v>26</v>
      </c>
      <c r="L360" t="s">
        <v>27</v>
      </c>
      <c r="M360" t="s">
        <v>28</v>
      </c>
      <c r="N360" t="s">
        <v>43</v>
      </c>
      <c r="O360" t="s">
        <v>44</v>
      </c>
    </row>
    <row r="361" spans="1:15" x14ac:dyDescent="0.25">
      <c r="A361" t="s">
        <v>45</v>
      </c>
      <c r="B361" t="s">
        <v>151</v>
      </c>
      <c r="C361" t="s">
        <v>143</v>
      </c>
      <c r="D361" t="s">
        <v>144</v>
      </c>
      <c r="E361" t="s">
        <v>145</v>
      </c>
      <c r="F361" t="s">
        <v>445</v>
      </c>
      <c r="G361" t="s">
        <v>446</v>
      </c>
      <c r="H361" t="str">
        <f>HYPERLINK("https://ebird.org/atlasnc/checklist/S188930617", "S188930617")</f>
        <v>S188930617</v>
      </c>
      <c r="I361" t="s">
        <v>24</v>
      </c>
      <c r="J361" t="s">
        <v>46</v>
      </c>
      <c r="K361" t="s">
        <v>26</v>
      </c>
      <c r="L361" t="s">
        <v>47</v>
      </c>
      <c r="M361" t="s">
        <v>28</v>
      </c>
      <c r="N361" t="s">
        <v>48</v>
      </c>
      <c r="O361" t="s">
        <v>49</v>
      </c>
    </row>
    <row r="362" spans="1:15" x14ac:dyDescent="0.25">
      <c r="A362" t="s">
        <v>45</v>
      </c>
      <c r="B362" t="s">
        <v>176</v>
      </c>
      <c r="C362" t="s">
        <v>129</v>
      </c>
      <c r="D362" t="s">
        <v>198</v>
      </c>
      <c r="E362" t="s">
        <v>131</v>
      </c>
      <c r="F362" t="s">
        <v>445</v>
      </c>
      <c r="G362" t="s">
        <v>446</v>
      </c>
      <c r="H362" t="str">
        <f>HYPERLINK("https://ebird.org/atlasnc/checklist/S188930617", "S188930617")</f>
        <v>S188930617</v>
      </c>
      <c r="I362" t="s">
        <v>24</v>
      </c>
      <c r="J362" t="s">
        <v>46</v>
      </c>
      <c r="K362" t="s">
        <v>26</v>
      </c>
      <c r="L362" t="s">
        <v>47</v>
      </c>
      <c r="M362" t="s">
        <v>28</v>
      </c>
      <c r="N362" t="s">
        <v>48</v>
      </c>
      <c r="O362" t="s">
        <v>49</v>
      </c>
    </row>
    <row r="363" spans="1:15" x14ac:dyDescent="0.25">
      <c r="A363" t="s">
        <v>45</v>
      </c>
      <c r="B363" t="s">
        <v>186</v>
      </c>
      <c r="C363" t="s">
        <v>123</v>
      </c>
      <c r="D363" t="s">
        <v>140</v>
      </c>
      <c r="E363" t="s">
        <v>125</v>
      </c>
      <c r="F363" t="s">
        <v>445</v>
      </c>
      <c r="G363" t="s">
        <v>446</v>
      </c>
      <c r="H363" t="str">
        <f>HYPERLINK("https://ebird.org/atlasnc/checklist/S188930617", "S188930617")</f>
        <v>S188930617</v>
      </c>
      <c r="I363" t="s">
        <v>24</v>
      </c>
      <c r="J363" t="s">
        <v>46</v>
      </c>
      <c r="K363" t="s">
        <v>26</v>
      </c>
      <c r="L363" t="s">
        <v>47</v>
      </c>
      <c r="M363" t="s">
        <v>28</v>
      </c>
      <c r="N363" t="s">
        <v>48</v>
      </c>
      <c r="O363" t="s">
        <v>49</v>
      </c>
    </row>
    <row r="364" spans="1:15" x14ac:dyDescent="0.25">
      <c r="A364" t="s">
        <v>45</v>
      </c>
      <c r="B364" t="s">
        <v>142</v>
      </c>
      <c r="C364" t="s">
        <v>129</v>
      </c>
      <c r="D364" t="s">
        <v>130</v>
      </c>
      <c r="E364" t="s">
        <v>131</v>
      </c>
      <c r="F364" t="s">
        <v>447</v>
      </c>
      <c r="G364" t="s">
        <v>446</v>
      </c>
      <c r="H364" t="str">
        <f>HYPERLINK("https://ebird.org/atlasnc/checklist/S188931001", "S188931001")</f>
        <v>S188931001</v>
      </c>
      <c r="I364" t="s">
        <v>24</v>
      </c>
      <c r="J364" t="s">
        <v>46</v>
      </c>
      <c r="K364" t="s">
        <v>26</v>
      </c>
      <c r="L364" t="s">
        <v>47</v>
      </c>
      <c r="M364" t="s">
        <v>28</v>
      </c>
      <c r="N364" t="s">
        <v>48</v>
      </c>
      <c r="O364" t="s">
        <v>49</v>
      </c>
    </row>
    <row r="365" spans="1:15" x14ac:dyDescent="0.25">
      <c r="A365" t="s">
        <v>45</v>
      </c>
      <c r="B365" t="s">
        <v>201</v>
      </c>
      <c r="C365" t="s">
        <v>129</v>
      </c>
      <c r="D365" t="s">
        <v>130</v>
      </c>
      <c r="E365" t="s">
        <v>131</v>
      </c>
      <c r="F365" t="s">
        <v>447</v>
      </c>
      <c r="G365" t="s">
        <v>446</v>
      </c>
      <c r="H365" t="str">
        <f>HYPERLINK("https://ebird.org/atlasnc/checklist/S188931001", "S188931001")</f>
        <v>S188931001</v>
      </c>
      <c r="I365" t="s">
        <v>24</v>
      </c>
      <c r="J365" t="s">
        <v>46</v>
      </c>
      <c r="K365" t="s">
        <v>26</v>
      </c>
      <c r="L365" t="s">
        <v>47</v>
      </c>
      <c r="M365" t="s">
        <v>28</v>
      </c>
      <c r="N365" t="s">
        <v>48</v>
      </c>
      <c r="O365" t="s">
        <v>49</v>
      </c>
    </row>
    <row r="366" spans="1:15" x14ac:dyDescent="0.25">
      <c r="A366" t="s">
        <v>45</v>
      </c>
      <c r="B366" t="s">
        <v>137</v>
      </c>
      <c r="C366" t="s">
        <v>133</v>
      </c>
      <c r="D366" t="s">
        <v>181</v>
      </c>
      <c r="E366" t="s">
        <v>135</v>
      </c>
      <c r="F366" t="s">
        <v>447</v>
      </c>
      <c r="G366" t="s">
        <v>446</v>
      </c>
      <c r="H366" t="str">
        <f>HYPERLINK("https://ebird.org/atlasnc/checklist/S188931001", "S188931001")</f>
        <v>S188931001</v>
      </c>
      <c r="I366" t="s">
        <v>24</v>
      </c>
      <c r="J366" t="s">
        <v>46</v>
      </c>
      <c r="K366" t="s">
        <v>26</v>
      </c>
      <c r="L366" t="s">
        <v>47</v>
      </c>
      <c r="M366" t="s">
        <v>28</v>
      </c>
      <c r="N366" t="s">
        <v>48</v>
      </c>
      <c r="O366" t="s">
        <v>49</v>
      </c>
    </row>
    <row r="367" spans="1:15" x14ac:dyDescent="0.25">
      <c r="A367" t="s">
        <v>45</v>
      </c>
      <c r="B367" t="s">
        <v>180</v>
      </c>
      <c r="C367" t="s">
        <v>129</v>
      </c>
      <c r="D367" t="s">
        <v>198</v>
      </c>
      <c r="E367" t="s">
        <v>131</v>
      </c>
      <c r="F367" t="s">
        <v>447</v>
      </c>
      <c r="G367" t="s">
        <v>446</v>
      </c>
      <c r="H367" t="str">
        <f>HYPERLINK("https://ebird.org/atlasnc/checklist/S188931001", "S188931001")</f>
        <v>S188931001</v>
      </c>
      <c r="I367" t="s">
        <v>24</v>
      </c>
      <c r="J367" t="s">
        <v>46</v>
      </c>
      <c r="K367" t="s">
        <v>26</v>
      </c>
      <c r="L367" t="s">
        <v>47</v>
      </c>
      <c r="M367" t="s">
        <v>28</v>
      </c>
      <c r="N367" t="s">
        <v>48</v>
      </c>
      <c r="O367" t="s">
        <v>49</v>
      </c>
    </row>
    <row r="368" spans="1:15" x14ac:dyDescent="0.25">
      <c r="A368" t="s">
        <v>45</v>
      </c>
      <c r="B368" t="s">
        <v>175</v>
      </c>
      <c r="C368" t="s">
        <v>129</v>
      </c>
      <c r="D368" t="s">
        <v>198</v>
      </c>
      <c r="E368" t="s">
        <v>131</v>
      </c>
      <c r="F368" t="s">
        <v>448</v>
      </c>
      <c r="G368" t="s">
        <v>446</v>
      </c>
      <c r="H368" t="str">
        <f>HYPERLINK("https://ebird.org/atlasnc/checklist/S188930522", "S188930522")</f>
        <v>S188930522</v>
      </c>
      <c r="I368" t="s">
        <v>24</v>
      </c>
      <c r="J368" t="s">
        <v>46</v>
      </c>
      <c r="K368" t="s">
        <v>26</v>
      </c>
      <c r="L368" t="s">
        <v>47</v>
      </c>
      <c r="M368" t="s">
        <v>28</v>
      </c>
      <c r="N368" t="s">
        <v>48</v>
      </c>
      <c r="O368" t="s">
        <v>49</v>
      </c>
    </row>
    <row r="369" spans="1:15" x14ac:dyDescent="0.25">
      <c r="A369" t="s">
        <v>45</v>
      </c>
      <c r="B369" t="s">
        <v>208</v>
      </c>
      <c r="C369" t="s">
        <v>133</v>
      </c>
      <c r="D369" t="s">
        <v>183</v>
      </c>
      <c r="E369" t="s">
        <v>135</v>
      </c>
      <c r="F369" t="s">
        <v>449</v>
      </c>
      <c r="G369" t="s">
        <v>446</v>
      </c>
      <c r="H369" t="str">
        <f>HYPERLINK("https://ebird.org/atlasnc/checklist/S188930747", "S188930747")</f>
        <v>S188930747</v>
      </c>
      <c r="I369" t="s">
        <v>24</v>
      </c>
      <c r="J369" t="s">
        <v>46</v>
      </c>
      <c r="K369" t="s">
        <v>26</v>
      </c>
      <c r="L369" t="s">
        <v>47</v>
      </c>
      <c r="M369" t="s">
        <v>28</v>
      </c>
      <c r="N369" t="s">
        <v>48</v>
      </c>
      <c r="O369" t="s">
        <v>49</v>
      </c>
    </row>
    <row r="370" spans="1:15" x14ac:dyDescent="0.25">
      <c r="A370" t="s">
        <v>45</v>
      </c>
      <c r="B370" t="s">
        <v>155</v>
      </c>
      <c r="C370" t="s">
        <v>143</v>
      </c>
      <c r="E370" t="s">
        <v>145</v>
      </c>
      <c r="F370" t="s">
        <v>449</v>
      </c>
      <c r="G370" t="s">
        <v>446</v>
      </c>
      <c r="H370" t="str">
        <f>HYPERLINK("https://ebird.org/atlasnc/checklist/S188930747", "S188930747")</f>
        <v>S188930747</v>
      </c>
      <c r="I370" t="s">
        <v>24</v>
      </c>
      <c r="J370" t="s">
        <v>46</v>
      </c>
      <c r="K370" t="s">
        <v>26</v>
      </c>
      <c r="L370" t="s">
        <v>47</v>
      </c>
      <c r="M370" t="s">
        <v>28</v>
      </c>
      <c r="N370" t="s">
        <v>48</v>
      </c>
      <c r="O370" t="s">
        <v>49</v>
      </c>
    </row>
    <row r="371" spans="1:15" x14ac:dyDescent="0.25">
      <c r="A371" t="s">
        <v>45</v>
      </c>
      <c r="B371" t="s">
        <v>302</v>
      </c>
      <c r="C371" t="s">
        <v>129</v>
      </c>
      <c r="D371" t="s">
        <v>198</v>
      </c>
      <c r="E371" t="s">
        <v>131</v>
      </c>
      <c r="F371" t="s">
        <v>449</v>
      </c>
      <c r="G371" t="s">
        <v>446</v>
      </c>
      <c r="H371" t="str">
        <f>HYPERLINK("https://ebird.org/atlasnc/checklist/S188930747", "S188930747")</f>
        <v>S188930747</v>
      </c>
      <c r="I371" t="s">
        <v>24</v>
      </c>
      <c r="J371" t="s">
        <v>46</v>
      </c>
      <c r="K371" t="s">
        <v>26</v>
      </c>
      <c r="L371" t="s">
        <v>47</v>
      </c>
      <c r="M371" t="s">
        <v>28</v>
      </c>
      <c r="N371" t="s">
        <v>48</v>
      </c>
      <c r="O371" t="s">
        <v>49</v>
      </c>
    </row>
    <row r="372" spans="1:15" x14ac:dyDescent="0.25">
      <c r="A372" t="s">
        <v>45</v>
      </c>
      <c r="B372" t="s">
        <v>239</v>
      </c>
      <c r="C372" t="s">
        <v>123</v>
      </c>
      <c r="D372" t="s">
        <v>193</v>
      </c>
      <c r="E372" t="s">
        <v>125</v>
      </c>
      <c r="F372" t="s">
        <v>450</v>
      </c>
      <c r="G372" t="s">
        <v>446</v>
      </c>
      <c r="H372" t="str">
        <f>HYPERLINK("https://ebird.org/atlasnc/checklist/S188930367", "S188930367")</f>
        <v>S188930367</v>
      </c>
      <c r="I372" t="s">
        <v>24</v>
      </c>
      <c r="J372" t="s">
        <v>46</v>
      </c>
      <c r="K372" t="s">
        <v>26</v>
      </c>
      <c r="L372" t="s">
        <v>47</v>
      </c>
      <c r="M372" t="s">
        <v>28</v>
      </c>
      <c r="N372" t="s">
        <v>48</v>
      </c>
      <c r="O372" t="s">
        <v>49</v>
      </c>
    </row>
    <row r="373" spans="1:15" x14ac:dyDescent="0.25">
      <c r="A373" t="s">
        <v>45</v>
      </c>
      <c r="B373" t="s">
        <v>213</v>
      </c>
      <c r="C373" t="s">
        <v>133</v>
      </c>
      <c r="D373" t="s">
        <v>181</v>
      </c>
      <c r="E373" t="s">
        <v>135</v>
      </c>
      <c r="F373" t="s">
        <v>450</v>
      </c>
      <c r="G373" t="s">
        <v>446</v>
      </c>
      <c r="H373" t="str">
        <f>HYPERLINK("https://ebird.org/atlasnc/checklist/S188930367", "S188930367")</f>
        <v>S188930367</v>
      </c>
      <c r="I373" t="s">
        <v>24</v>
      </c>
      <c r="J373" t="s">
        <v>46</v>
      </c>
      <c r="K373" t="s">
        <v>26</v>
      </c>
      <c r="L373" t="s">
        <v>47</v>
      </c>
      <c r="M373" t="s">
        <v>28</v>
      </c>
      <c r="N373" t="s">
        <v>48</v>
      </c>
      <c r="O373" t="s">
        <v>49</v>
      </c>
    </row>
    <row r="374" spans="1:15" x14ac:dyDescent="0.25">
      <c r="A374" t="s">
        <v>45</v>
      </c>
      <c r="B374" t="s">
        <v>232</v>
      </c>
      <c r="C374" t="s">
        <v>123</v>
      </c>
      <c r="D374" t="s">
        <v>193</v>
      </c>
      <c r="E374" t="s">
        <v>125</v>
      </c>
      <c r="F374" t="s">
        <v>450</v>
      </c>
      <c r="G374" t="s">
        <v>446</v>
      </c>
      <c r="H374" t="str">
        <f>HYPERLINK("https://ebird.org/atlasnc/checklist/S188930367", "S188930367")</f>
        <v>S188930367</v>
      </c>
      <c r="I374" t="s">
        <v>24</v>
      </c>
      <c r="J374" t="s">
        <v>46</v>
      </c>
      <c r="K374" t="s">
        <v>26</v>
      </c>
      <c r="L374" t="s">
        <v>47</v>
      </c>
      <c r="M374" t="s">
        <v>28</v>
      </c>
      <c r="N374" t="s">
        <v>48</v>
      </c>
      <c r="O374" t="s">
        <v>49</v>
      </c>
    </row>
    <row r="375" spans="1:15" x14ac:dyDescent="0.25">
      <c r="A375" t="s">
        <v>45</v>
      </c>
      <c r="B375" t="s">
        <v>263</v>
      </c>
      <c r="C375" t="s">
        <v>123</v>
      </c>
      <c r="D375" t="s">
        <v>33</v>
      </c>
      <c r="E375" t="s">
        <v>125</v>
      </c>
      <c r="F375" t="s">
        <v>451</v>
      </c>
      <c r="G375" t="s">
        <v>446</v>
      </c>
      <c r="H375" t="str">
        <f>HYPERLINK("https://ebird.org/atlasnc/checklist/S188930278", "S188930278")</f>
        <v>S188930278</v>
      </c>
      <c r="I375" t="s">
        <v>24</v>
      </c>
      <c r="J375" t="s">
        <v>46</v>
      </c>
      <c r="K375" t="s">
        <v>26</v>
      </c>
      <c r="L375" t="s">
        <v>47</v>
      </c>
      <c r="M375" t="s">
        <v>28</v>
      </c>
      <c r="N375" t="s">
        <v>48</v>
      </c>
      <c r="O375" t="s">
        <v>49</v>
      </c>
    </row>
    <row r="376" spans="1:15" x14ac:dyDescent="0.25">
      <c r="A376" t="s">
        <v>45</v>
      </c>
      <c r="B376" t="s">
        <v>160</v>
      </c>
      <c r="C376" t="s">
        <v>133</v>
      </c>
      <c r="D376" t="s">
        <v>181</v>
      </c>
      <c r="E376" t="s">
        <v>135</v>
      </c>
      <c r="F376" t="s">
        <v>451</v>
      </c>
      <c r="G376" t="s">
        <v>446</v>
      </c>
      <c r="H376" t="str">
        <f>HYPERLINK("https://ebird.org/atlasnc/checklist/S188930278", "S188930278")</f>
        <v>S188930278</v>
      </c>
      <c r="I376" t="s">
        <v>24</v>
      </c>
      <c r="J376" t="s">
        <v>46</v>
      </c>
      <c r="K376" t="s">
        <v>26</v>
      </c>
      <c r="L376" t="s">
        <v>47</v>
      </c>
      <c r="M376" t="s">
        <v>28</v>
      </c>
      <c r="N376" t="s">
        <v>48</v>
      </c>
      <c r="O376" t="s">
        <v>49</v>
      </c>
    </row>
    <row r="377" spans="1:15" x14ac:dyDescent="0.25">
      <c r="A377" t="s">
        <v>45</v>
      </c>
      <c r="B377" t="s">
        <v>237</v>
      </c>
      <c r="C377" t="s">
        <v>123</v>
      </c>
      <c r="D377" t="s">
        <v>33</v>
      </c>
      <c r="E377" t="s">
        <v>125</v>
      </c>
      <c r="F377" t="s">
        <v>451</v>
      </c>
      <c r="G377" t="s">
        <v>446</v>
      </c>
      <c r="H377" t="str">
        <f>HYPERLINK("https://ebird.org/atlasnc/checklist/S188930278", "S188930278")</f>
        <v>S188930278</v>
      </c>
      <c r="I377" t="s">
        <v>24</v>
      </c>
      <c r="J377" t="s">
        <v>46</v>
      </c>
      <c r="K377" t="s">
        <v>26</v>
      </c>
      <c r="L377" t="s">
        <v>47</v>
      </c>
      <c r="M377" t="s">
        <v>28</v>
      </c>
      <c r="N377" t="s">
        <v>48</v>
      </c>
      <c r="O377" t="s">
        <v>49</v>
      </c>
    </row>
    <row r="378" spans="1:15" x14ac:dyDescent="0.25">
      <c r="A378" t="s">
        <v>45</v>
      </c>
      <c r="B378" t="s">
        <v>363</v>
      </c>
      <c r="C378" t="s">
        <v>133</v>
      </c>
      <c r="D378" t="s">
        <v>183</v>
      </c>
      <c r="E378" t="s">
        <v>135</v>
      </c>
      <c r="F378" t="s">
        <v>452</v>
      </c>
      <c r="G378" t="s">
        <v>446</v>
      </c>
      <c r="H378" t="str">
        <f>HYPERLINK("https://ebird.org/atlasnc/checklist/S188930686", "S188930686")</f>
        <v>S188930686</v>
      </c>
      <c r="I378" t="s">
        <v>24</v>
      </c>
      <c r="J378" t="s">
        <v>46</v>
      </c>
      <c r="K378" t="s">
        <v>26</v>
      </c>
      <c r="L378" t="s">
        <v>47</v>
      </c>
      <c r="M378" t="s">
        <v>28</v>
      </c>
      <c r="N378" t="s">
        <v>48</v>
      </c>
      <c r="O378" t="s">
        <v>49</v>
      </c>
    </row>
    <row r="379" spans="1:15" x14ac:dyDescent="0.25">
      <c r="A379" t="s">
        <v>45</v>
      </c>
      <c r="B379" t="s">
        <v>153</v>
      </c>
      <c r="C379" t="s">
        <v>143</v>
      </c>
      <c r="E379" t="s">
        <v>145</v>
      </c>
      <c r="F379" t="s">
        <v>453</v>
      </c>
      <c r="G379" t="s">
        <v>446</v>
      </c>
      <c r="H379" t="str">
        <f t="shared" ref="H379:H384" si="9">HYPERLINK("https://ebird.org/atlasnc/checklist/S188930080", "S188930080")</f>
        <v>S188930080</v>
      </c>
      <c r="I379" t="s">
        <v>24</v>
      </c>
      <c r="J379" t="s">
        <v>46</v>
      </c>
      <c r="K379" t="s">
        <v>26</v>
      </c>
      <c r="L379" t="s">
        <v>47</v>
      </c>
      <c r="M379" t="s">
        <v>28</v>
      </c>
      <c r="N379" t="s">
        <v>48</v>
      </c>
      <c r="O379" t="s">
        <v>49</v>
      </c>
    </row>
    <row r="380" spans="1:15" x14ac:dyDescent="0.25">
      <c r="A380" t="s">
        <v>45</v>
      </c>
      <c r="B380" t="s">
        <v>199</v>
      </c>
      <c r="C380" t="s">
        <v>129</v>
      </c>
      <c r="D380" t="s">
        <v>130</v>
      </c>
      <c r="E380" t="s">
        <v>131</v>
      </c>
      <c r="F380" t="s">
        <v>453</v>
      </c>
      <c r="G380" t="s">
        <v>446</v>
      </c>
      <c r="H380" t="str">
        <f t="shared" si="9"/>
        <v>S188930080</v>
      </c>
      <c r="I380" t="s">
        <v>24</v>
      </c>
      <c r="J380" t="s">
        <v>46</v>
      </c>
      <c r="K380" t="s">
        <v>26</v>
      </c>
      <c r="L380" t="s">
        <v>47</v>
      </c>
      <c r="M380" t="s">
        <v>28</v>
      </c>
      <c r="N380" t="s">
        <v>48</v>
      </c>
      <c r="O380" t="s">
        <v>49</v>
      </c>
    </row>
    <row r="381" spans="1:15" x14ac:dyDescent="0.25">
      <c r="A381" t="s">
        <v>45</v>
      </c>
      <c r="B381" t="s">
        <v>192</v>
      </c>
      <c r="C381" t="s">
        <v>129</v>
      </c>
      <c r="D381" t="s">
        <v>130</v>
      </c>
      <c r="E381" t="s">
        <v>131</v>
      </c>
      <c r="F381" t="s">
        <v>453</v>
      </c>
      <c r="G381" t="s">
        <v>446</v>
      </c>
      <c r="H381" t="str">
        <f t="shared" si="9"/>
        <v>S188930080</v>
      </c>
      <c r="I381" t="s">
        <v>24</v>
      </c>
      <c r="J381" t="s">
        <v>46</v>
      </c>
      <c r="K381" t="s">
        <v>26</v>
      </c>
      <c r="L381" t="s">
        <v>47</v>
      </c>
      <c r="M381" t="s">
        <v>28</v>
      </c>
      <c r="N381" t="s">
        <v>48</v>
      </c>
      <c r="O381" t="s">
        <v>49</v>
      </c>
    </row>
    <row r="382" spans="1:15" x14ac:dyDescent="0.25">
      <c r="A382" t="s">
        <v>45</v>
      </c>
      <c r="B382" t="s">
        <v>161</v>
      </c>
      <c r="C382" t="s">
        <v>123</v>
      </c>
      <c r="D382" t="s">
        <v>33</v>
      </c>
      <c r="E382" t="s">
        <v>125</v>
      </c>
      <c r="F382" t="s">
        <v>453</v>
      </c>
      <c r="G382" t="s">
        <v>446</v>
      </c>
      <c r="H382" t="str">
        <f t="shared" si="9"/>
        <v>S188930080</v>
      </c>
      <c r="I382" t="s">
        <v>24</v>
      </c>
      <c r="J382" t="s">
        <v>46</v>
      </c>
      <c r="K382" t="s">
        <v>26</v>
      </c>
      <c r="L382" t="s">
        <v>47</v>
      </c>
      <c r="M382" t="s">
        <v>28</v>
      </c>
      <c r="N382" t="s">
        <v>48</v>
      </c>
      <c r="O382" t="s">
        <v>49</v>
      </c>
    </row>
    <row r="383" spans="1:15" x14ac:dyDescent="0.25">
      <c r="A383" t="s">
        <v>45</v>
      </c>
      <c r="B383" t="s">
        <v>326</v>
      </c>
      <c r="C383" t="s">
        <v>133</v>
      </c>
      <c r="D383" t="s">
        <v>183</v>
      </c>
      <c r="E383" t="s">
        <v>135</v>
      </c>
      <c r="F383" t="s">
        <v>453</v>
      </c>
      <c r="G383" t="s">
        <v>446</v>
      </c>
      <c r="H383" t="str">
        <f t="shared" si="9"/>
        <v>S188930080</v>
      </c>
      <c r="I383" t="s">
        <v>24</v>
      </c>
      <c r="J383" t="s">
        <v>46</v>
      </c>
      <c r="K383" t="s">
        <v>26</v>
      </c>
      <c r="L383" t="s">
        <v>47</v>
      </c>
      <c r="M383" t="s">
        <v>28</v>
      </c>
      <c r="N383" t="s">
        <v>48</v>
      </c>
      <c r="O383" t="s">
        <v>49</v>
      </c>
    </row>
    <row r="384" spans="1:15" x14ac:dyDescent="0.25">
      <c r="A384" t="s">
        <v>45</v>
      </c>
      <c r="B384" t="s">
        <v>233</v>
      </c>
      <c r="C384" t="s">
        <v>143</v>
      </c>
      <c r="E384" t="s">
        <v>145</v>
      </c>
      <c r="F384" t="s">
        <v>453</v>
      </c>
      <c r="G384" t="s">
        <v>446</v>
      </c>
      <c r="H384" t="str">
        <f t="shared" si="9"/>
        <v>S188930080</v>
      </c>
      <c r="I384" t="s">
        <v>24</v>
      </c>
      <c r="J384" t="s">
        <v>46</v>
      </c>
      <c r="K384" t="s">
        <v>26</v>
      </c>
      <c r="L384" t="s">
        <v>47</v>
      </c>
      <c r="M384" t="s">
        <v>28</v>
      </c>
      <c r="N384" t="s">
        <v>48</v>
      </c>
      <c r="O384" t="s">
        <v>49</v>
      </c>
    </row>
    <row r="385" spans="1:15" x14ac:dyDescent="0.25">
      <c r="A385" t="s">
        <v>45</v>
      </c>
      <c r="B385" t="s">
        <v>252</v>
      </c>
      <c r="C385" t="s">
        <v>133</v>
      </c>
      <c r="D385" t="s">
        <v>183</v>
      </c>
      <c r="E385" t="s">
        <v>135</v>
      </c>
      <c r="F385" t="s">
        <v>454</v>
      </c>
      <c r="G385" t="s">
        <v>446</v>
      </c>
      <c r="H385" t="str">
        <f>HYPERLINK("https://ebird.org/atlasnc/checklist/S188930000", "S188930000")</f>
        <v>S188930000</v>
      </c>
      <c r="I385" t="s">
        <v>24</v>
      </c>
      <c r="J385" t="s">
        <v>46</v>
      </c>
      <c r="K385" t="s">
        <v>26</v>
      </c>
      <c r="L385" t="s">
        <v>47</v>
      </c>
      <c r="M385" t="s">
        <v>28</v>
      </c>
      <c r="N385" t="s">
        <v>48</v>
      </c>
      <c r="O385" t="s">
        <v>49</v>
      </c>
    </row>
    <row r="386" spans="1:15" x14ac:dyDescent="0.25">
      <c r="A386" t="s">
        <v>45</v>
      </c>
      <c r="B386" t="s">
        <v>172</v>
      </c>
      <c r="C386" t="s">
        <v>133</v>
      </c>
      <c r="D386" t="s">
        <v>181</v>
      </c>
      <c r="E386" t="s">
        <v>135</v>
      </c>
      <c r="F386" t="s">
        <v>454</v>
      </c>
      <c r="G386" t="s">
        <v>446</v>
      </c>
      <c r="H386" t="str">
        <f>HYPERLINK("https://ebird.org/atlasnc/checklist/S188930000", "S188930000")</f>
        <v>S188930000</v>
      </c>
      <c r="I386" t="s">
        <v>24</v>
      </c>
      <c r="J386" t="s">
        <v>46</v>
      </c>
      <c r="K386" t="s">
        <v>26</v>
      </c>
      <c r="L386" t="s">
        <v>47</v>
      </c>
      <c r="M386" t="s">
        <v>28</v>
      </c>
      <c r="N386" t="s">
        <v>48</v>
      </c>
      <c r="O386" t="s">
        <v>49</v>
      </c>
    </row>
    <row r="387" spans="1:15" x14ac:dyDescent="0.25">
      <c r="A387" t="s">
        <v>45</v>
      </c>
      <c r="B387" t="s">
        <v>244</v>
      </c>
      <c r="C387" t="s">
        <v>133</v>
      </c>
      <c r="D387" t="s">
        <v>181</v>
      </c>
      <c r="E387" t="s">
        <v>135</v>
      </c>
      <c r="F387" t="s">
        <v>454</v>
      </c>
      <c r="G387" t="s">
        <v>446</v>
      </c>
      <c r="H387" t="str">
        <f>HYPERLINK("https://ebird.org/atlasnc/checklist/S188930000", "S188930000")</f>
        <v>S188930000</v>
      </c>
      <c r="I387" t="s">
        <v>24</v>
      </c>
      <c r="J387" t="s">
        <v>46</v>
      </c>
      <c r="K387" t="s">
        <v>26</v>
      </c>
      <c r="L387" t="s">
        <v>47</v>
      </c>
      <c r="M387" t="s">
        <v>28</v>
      </c>
      <c r="N387" t="s">
        <v>48</v>
      </c>
      <c r="O387" t="s">
        <v>49</v>
      </c>
    </row>
    <row r="388" spans="1:15" x14ac:dyDescent="0.25">
      <c r="A388" t="s">
        <v>45</v>
      </c>
      <c r="B388" t="s">
        <v>221</v>
      </c>
      <c r="C388" t="s">
        <v>123</v>
      </c>
      <c r="D388" t="s">
        <v>33</v>
      </c>
      <c r="E388" t="s">
        <v>125</v>
      </c>
      <c r="F388" t="s">
        <v>455</v>
      </c>
      <c r="G388" t="s">
        <v>446</v>
      </c>
      <c r="H388" t="str">
        <f>HYPERLINK("https://ebird.org/atlasnc/checklist/S188929959", "S188929959")</f>
        <v>S188929959</v>
      </c>
      <c r="I388" t="s">
        <v>24</v>
      </c>
      <c r="J388" t="s">
        <v>46</v>
      </c>
      <c r="K388" t="s">
        <v>26</v>
      </c>
      <c r="L388" t="s">
        <v>47</v>
      </c>
      <c r="M388" t="s">
        <v>28</v>
      </c>
      <c r="N388" t="s">
        <v>48</v>
      </c>
      <c r="O388" t="s">
        <v>49</v>
      </c>
    </row>
    <row r="389" spans="1:15" x14ac:dyDescent="0.25">
      <c r="A389" t="s">
        <v>45</v>
      </c>
      <c r="B389" t="s">
        <v>241</v>
      </c>
      <c r="C389" t="s">
        <v>123</v>
      </c>
      <c r="D389" t="s">
        <v>140</v>
      </c>
      <c r="E389" t="s">
        <v>125</v>
      </c>
      <c r="F389" t="s">
        <v>455</v>
      </c>
      <c r="G389" t="s">
        <v>446</v>
      </c>
      <c r="H389" t="str">
        <f>HYPERLINK("https://ebird.org/atlasnc/checklist/S188929959", "S188929959")</f>
        <v>S188929959</v>
      </c>
      <c r="I389" t="s">
        <v>24</v>
      </c>
      <c r="J389" t="s">
        <v>46</v>
      </c>
      <c r="K389" t="s">
        <v>26</v>
      </c>
      <c r="L389" t="s">
        <v>47</v>
      </c>
      <c r="M389" t="s">
        <v>28</v>
      </c>
      <c r="N389" t="s">
        <v>48</v>
      </c>
      <c r="O389" t="s">
        <v>49</v>
      </c>
    </row>
    <row r="390" spans="1:15" x14ac:dyDescent="0.25">
      <c r="A390" t="s">
        <v>45</v>
      </c>
      <c r="B390" t="s">
        <v>147</v>
      </c>
      <c r="C390" t="s">
        <v>123</v>
      </c>
      <c r="D390" t="s">
        <v>33</v>
      </c>
      <c r="E390" t="s">
        <v>125</v>
      </c>
      <c r="F390" t="s">
        <v>445</v>
      </c>
      <c r="G390" t="s">
        <v>446</v>
      </c>
      <c r="H390" t="str">
        <f>HYPERLINK("https://ebird.org/atlasnc/checklist/S188929920", "S188929920")</f>
        <v>S188929920</v>
      </c>
      <c r="I390" t="s">
        <v>24</v>
      </c>
      <c r="J390" t="s">
        <v>46</v>
      </c>
      <c r="K390" t="s">
        <v>26</v>
      </c>
      <c r="L390" t="s">
        <v>47</v>
      </c>
      <c r="M390" t="s">
        <v>28</v>
      </c>
      <c r="N390" t="s">
        <v>48</v>
      </c>
      <c r="O390" t="s">
        <v>49</v>
      </c>
    </row>
    <row r="391" spans="1:15" x14ac:dyDescent="0.25">
      <c r="A391" t="s">
        <v>45</v>
      </c>
      <c r="B391" t="s">
        <v>212</v>
      </c>
      <c r="C391" t="s">
        <v>129</v>
      </c>
      <c r="D391" t="s">
        <v>130</v>
      </c>
      <c r="E391" t="s">
        <v>131</v>
      </c>
      <c r="F391" t="s">
        <v>445</v>
      </c>
      <c r="G391" t="s">
        <v>446</v>
      </c>
      <c r="H391" t="str">
        <f>HYPERLINK("https://ebird.org/atlasnc/checklist/S188929920", "S188929920")</f>
        <v>S188929920</v>
      </c>
      <c r="I391" t="s">
        <v>24</v>
      </c>
      <c r="J391" t="s">
        <v>46</v>
      </c>
      <c r="K391" t="s">
        <v>26</v>
      </c>
      <c r="L391" t="s">
        <v>47</v>
      </c>
      <c r="M391" t="s">
        <v>28</v>
      </c>
      <c r="N391" t="s">
        <v>48</v>
      </c>
      <c r="O391" t="s">
        <v>49</v>
      </c>
    </row>
    <row r="392" spans="1:15" x14ac:dyDescent="0.25">
      <c r="A392" t="s">
        <v>45</v>
      </c>
      <c r="B392" t="s">
        <v>165</v>
      </c>
      <c r="C392" t="s">
        <v>123</v>
      </c>
      <c r="D392" t="s">
        <v>140</v>
      </c>
      <c r="E392" t="s">
        <v>125</v>
      </c>
      <c r="F392" t="s">
        <v>456</v>
      </c>
      <c r="G392" t="s">
        <v>446</v>
      </c>
      <c r="H392" t="str">
        <f>HYPERLINK("https://ebird.org/atlasnc/checklist/S188930227", "S188930227")</f>
        <v>S188930227</v>
      </c>
      <c r="I392" t="s">
        <v>24</v>
      </c>
      <c r="J392" t="s">
        <v>46</v>
      </c>
      <c r="K392" t="s">
        <v>26</v>
      </c>
      <c r="L392" t="s">
        <v>47</v>
      </c>
      <c r="M392" t="s">
        <v>28</v>
      </c>
      <c r="N392" t="s">
        <v>48</v>
      </c>
      <c r="O392" t="s">
        <v>49</v>
      </c>
    </row>
    <row r="393" spans="1:15" x14ac:dyDescent="0.25">
      <c r="A393" t="s">
        <v>45</v>
      </c>
      <c r="B393" t="s">
        <v>410</v>
      </c>
      <c r="C393" t="s">
        <v>123</v>
      </c>
      <c r="D393" t="s">
        <v>140</v>
      </c>
      <c r="E393" t="s">
        <v>125</v>
      </c>
      <c r="F393" t="s">
        <v>456</v>
      </c>
      <c r="G393" t="s">
        <v>446</v>
      </c>
      <c r="H393" t="str">
        <f>HYPERLINK("https://ebird.org/atlasnc/checklist/S188930227", "S188930227")</f>
        <v>S188930227</v>
      </c>
      <c r="I393" t="s">
        <v>24</v>
      </c>
      <c r="J393" t="s">
        <v>46</v>
      </c>
      <c r="K393" t="s">
        <v>26</v>
      </c>
      <c r="L393" t="s">
        <v>47</v>
      </c>
      <c r="M393" t="s">
        <v>28</v>
      </c>
      <c r="N393" t="s">
        <v>48</v>
      </c>
      <c r="O393" t="s">
        <v>49</v>
      </c>
    </row>
    <row r="394" spans="1:15" x14ac:dyDescent="0.25">
      <c r="A394" t="s">
        <v>45</v>
      </c>
      <c r="B394" t="s">
        <v>353</v>
      </c>
      <c r="C394" t="s">
        <v>129</v>
      </c>
      <c r="D394" t="s">
        <v>198</v>
      </c>
      <c r="E394" t="s">
        <v>131</v>
      </c>
      <c r="F394" t="s">
        <v>457</v>
      </c>
      <c r="G394" t="s">
        <v>446</v>
      </c>
      <c r="H394" t="str">
        <f>HYPERLINK("https://ebird.org/atlasnc/checklist/S188930182", "S188930182")</f>
        <v>S188930182</v>
      </c>
      <c r="I394" t="s">
        <v>24</v>
      </c>
      <c r="J394" t="s">
        <v>46</v>
      </c>
      <c r="K394" t="s">
        <v>26</v>
      </c>
      <c r="L394" t="s">
        <v>47</v>
      </c>
      <c r="M394" t="s">
        <v>28</v>
      </c>
      <c r="N394" t="s">
        <v>48</v>
      </c>
      <c r="O394" t="s">
        <v>49</v>
      </c>
    </row>
    <row r="395" spans="1:15" x14ac:dyDescent="0.25">
      <c r="A395" t="s">
        <v>45</v>
      </c>
      <c r="B395" t="s">
        <v>400</v>
      </c>
      <c r="C395" t="s">
        <v>123</v>
      </c>
      <c r="D395" t="s">
        <v>33</v>
      </c>
      <c r="E395" t="s">
        <v>125</v>
      </c>
      <c r="F395" t="s">
        <v>457</v>
      </c>
      <c r="G395" t="s">
        <v>446</v>
      </c>
      <c r="H395" t="str">
        <f>HYPERLINK("https://ebird.org/atlasnc/checklist/S188930182", "S188930182")</f>
        <v>S188930182</v>
      </c>
      <c r="I395" t="s">
        <v>24</v>
      </c>
      <c r="J395" t="s">
        <v>46</v>
      </c>
      <c r="K395" t="s">
        <v>26</v>
      </c>
      <c r="L395" t="s">
        <v>47</v>
      </c>
      <c r="M395" t="s">
        <v>28</v>
      </c>
      <c r="N395" t="s">
        <v>48</v>
      </c>
      <c r="O395" t="s">
        <v>49</v>
      </c>
    </row>
    <row r="396" spans="1:15" x14ac:dyDescent="0.25">
      <c r="A396" t="s">
        <v>45</v>
      </c>
      <c r="B396" t="s">
        <v>236</v>
      </c>
      <c r="C396" t="s">
        <v>143</v>
      </c>
      <c r="E396" t="s">
        <v>145</v>
      </c>
      <c r="F396" t="s">
        <v>458</v>
      </c>
      <c r="G396" t="s">
        <v>446</v>
      </c>
      <c r="H396" t="str">
        <f>HYPERLINK("https://ebird.org/atlasnc/checklist/S188929857", "S188929857")</f>
        <v>S188929857</v>
      </c>
      <c r="I396" t="s">
        <v>24</v>
      </c>
      <c r="J396" t="s">
        <v>46</v>
      </c>
      <c r="K396" t="s">
        <v>26</v>
      </c>
      <c r="L396" t="s">
        <v>47</v>
      </c>
      <c r="M396" t="s">
        <v>28</v>
      </c>
      <c r="N396" t="s">
        <v>48</v>
      </c>
      <c r="O396" t="s">
        <v>49</v>
      </c>
    </row>
    <row r="397" spans="1:15" x14ac:dyDescent="0.25">
      <c r="A397" t="s">
        <v>45</v>
      </c>
      <c r="B397" t="s">
        <v>179</v>
      </c>
      <c r="C397" t="s">
        <v>129</v>
      </c>
      <c r="D397" t="s">
        <v>130</v>
      </c>
      <c r="E397" t="s">
        <v>131</v>
      </c>
      <c r="F397" t="s">
        <v>459</v>
      </c>
      <c r="G397" t="s">
        <v>460</v>
      </c>
      <c r="H397" t="str">
        <f t="shared" ref="H397:H402" si="10">HYPERLINK("https://ebird.org/atlasnc/checklist/S182146716", "S182146716")</f>
        <v>S182146716</v>
      </c>
      <c r="I397" t="s">
        <v>24</v>
      </c>
      <c r="J397" t="s">
        <v>46</v>
      </c>
      <c r="K397" t="s">
        <v>26</v>
      </c>
      <c r="L397" t="s">
        <v>47</v>
      </c>
      <c r="M397" t="s">
        <v>28</v>
      </c>
      <c r="N397" t="s">
        <v>48</v>
      </c>
      <c r="O397" t="s">
        <v>49</v>
      </c>
    </row>
    <row r="398" spans="1:15" x14ac:dyDescent="0.25">
      <c r="A398" t="s">
        <v>45</v>
      </c>
      <c r="B398" t="s">
        <v>228</v>
      </c>
      <c r="C398" t="s">
        <v>133</v>
      </c>
      <c r="D398" t="s">
        <v>222</v>
      </c>
      <c r="E398" t="s">
        <v>135</v>
      </c>
      <c r="F398" t="s">
        <v>459</v>
      </c>
      <c r="G398" t="s">
        <v>460</v>
      </c>
      <c r="H398" t="str">
        <f t="shared" si="10"/>
        <v>S182146716</v>
      </c>
      <c r="I398" t="s">
        <v>24</v>
      </c>
      <c r="J398" t="s">
        <v>46</v>
      </c>
      <c r="K398" t="s">
        <v>26</v>
      </c>
      <c r="L398" t="s">
        <v>47</v>
      </c>
      <c r="M398" t="s">
        <v>28</v>
      </c>
      <c r="N398" t="s">
        <v>48</v>
      </c>
      <c r="O398" t="s">
        <v>49</v>
      </c>
    </row>
    <row r="399" spans="1:15" x14ac:dyDescent="0.25">
      <c r="A399" t="s">
        <v>45</v>
      </c>
      <c r="B399" t="s">
        <v>167</v>
      </c>
      <c r="C399" t="s">
        <v>133</v>
      </c>
      <c r="D399" t="s">
        <v>157</v>
      </c>
      <c r="E399" t="s">
        <v>135</v>
      </c>
      <c r="F399" t="s">
        <v>459</v>
      </c>
      <c r="G399" t="s">
        <v>460</v>
      </c>
      <c r="H399" t="str">
        <f t="shared" si="10"/>
        <v>S182146716</v>
      </c>
      <c r="I399" t="s">
        <v>24</v>
      </c>
      <c r="J399" t="s">
        <v>46</v>
      </c>
      <c r="K399" t="s">
        <v>26</v>
      </c>
      <c r="L399" t="s">
        <v>47</v>
      </c>
      <c r="M399" t="s">
        <v>28</v>
      </c>
      <c r="N399" t="s">
        <v>48</v>
      </c>
      <c r="O399" t="s">
        <v>49</v>
      </c>
    </row>
    <row r="400" spans="1:15" x14ac:dyDescent="0.25">
      <c r="A400" t="s">
        <v>45</v>
      </c>
      <c r="B400" t="s">
        <v>182</v>
      </c>
      <c r="C400" t="s">
        <v>129</v>
      </c>
      <c r="D400" t="s">
        <v>130</v>
      </c>
      <c r="E400" t="s">
        <v>131</v>
      </c>
      <c r="F400" t="s">
        <v>459</v>
      </c>
      <c r="G400" t="s">
        <v>460</v>
      </c>
      <c r="H400" t="str">
        <f t="shared" si="10"/>
        <v>S182146716</v>
      </c>
      <c r="I400" t="s">
        <v>24</v>
      </c>
      <c r="J400" t="s">
        <v>46</v>
      </c>
      <c r="K400" t="s">
        <v>26</v>
      </c>
      <c r="L400" t="s">
        <v>47</v>
      </c>
      <c r="M400" t="s">
        <v>28</v>
      </c>
      <c r="N400" t="s">
        <v>48</v>
      </c>
      <c r="O400" t="s">
        <v>49</v>
      </c>
    </row>
    <row r="401" spans="1:15" x14ac:dyDescent="0.25">
      <c r="A401" t="s">
        <v>45</v>
      </c>
      <c r="B401" t="s">
        <v>194</v>
      </c>
      <c r="C401" t="s">
        <v>133</v>
      </c>
      <c r="D401" t="s">
        <v>157</v>
      </c>
      <c r="E401" t="s">
        <v>135</v>
      </c>
      <c r="F401" t="s">
        <v>459</v>
      </c>
      <c r="G401" t="s">
        <v>460</v>
      </c>
      <c r="H401" t="str">
        <f t="shared" si="10"/>
        <v>S182146716</v>
      </c>
      <c r="I401" t="s">
        <v>24</v>
      </c>
      <c r="J401" t="s">
        <v>46</v>
      </c>
      <c r="K401" t="s">
        <v>26</v>
      </c>
      <c r="L401" t="s">
        <v>47</v>
      </c>
      <c r="M401" t="s">
        <v>28</v>
      </c>
      <c r="N401" t="s">
        <v>48</v>
      </c>
      <c r="O401" t="s">
        <v>49</v>
      </c>
    </row>
    <row r="402" spans="1:15" x14ac:dyDescent="0.25">
      <c r="A402" t="s">
        <v>45</v>
      </c>
      <c r="B402" t="s">
        <v>187</v>
      </c>
      <c r="C402" t="s">
        <v>123</v>
      </c>
      <c r="D402" t="s">
        <v>33</v>
      </c>
      <c r="E402" t="s">
        <v>125</v>
      </c>
      <c r="F402" t="s">
        <v>459</v>
      </c>
      <c r="G402" t="s">
        <v>460</v>
      </c>
      <c r="H402" t="str">
        <f t="shared" si="10"/>
        <v>S182146716</v>
      </c>
      <c r="I402" t="s">
        <v>24</v>
      </c>
      <c r="J402" t="s">
        <v>46</v>
      </c>
      <c r="K402" t="s">
        <v>26</v>
      </c>
      <c r="L402" t="s">
        <v>47</v>
      </c>
      <c r="M402" t="s">
        <v>28</v>
      </c>
      <c r="N402" t="s">
        <v>48</v>
      </c>
      <c r="O402" t="s">
        <v>49</v>
      </c>
    </row>
    <row r="403" spans="1:15" x14ac:dyDescent="0.25">
      <c r="A403" t="s">
        <v>45</v>
      </c>
      <c r="B403" t="s">
        <v>203</v>
      </c>
      <c r="C403" t="s">
        <v>129</v>
      </c>
      <c r="D403" t="s">
        <v>130</v>
      </c>
      <c r="E403" t="s">
        <v>131</v>
      </c>
      <c r="F403" t="s">
        <v>461</v>
      </c>
      <c r="G403" t="s">
        <v>460</v>
      </c>
      <c r="H403" t="str">
        <f>HYPERLINK("https://ebird.org/atlasnc/checklist/S182145786", "S182145786")</f>
        <v>S182145786</v>
      </c>
      <c r="I403" t="s">
        <v>24</v>
      </c>
      <c r="J403" t="s">
        <v>46</v>
      </c>
      <c r="K403" t="s">
        <v>26</v>
      </c>
      <c r="L403" t="s">
        <v>47</v>
      </c>
      <c r="M403" t="s">
        <v>28</v>
      </c>
      <c r="N403" t="s">
        <v>48</v>
      </c>
      <c r="O403" t="s">
        <v>49</v>
      </c>
    </row>
    <row r="404" spans="1:15" x14ac:dyDescent="0.25">
      <c r="A404" t="s">
        <v>45</v>
      </c>
      <c r="B404" t="s">
        <v>211</v>
      </c>
      <c r="C404" t="s">
        <v>123</v>
      </c>
      <c r="D404" t="s">
        <v>140</v>
      </c>
      <c r="E404" t="s">
        <v>125</v>
      </c>
      <c r="F404" t="s">
        <v>461</v>
      </c>
      <c r="G404" t="s">
        <v>460</v>
      </c>
      <c r="H404" t="str">
        <f>HYPERLINK("https://ebird.org/atlasnc/checklist/S182145786", "S182145786")</f>
        <v>S182145786</v>
      </c>
      <c r="I404" t="s">
        <v>24</v>
      </c>
      <c r="J404" t="s">
        <v>46</v>
      </c>
      <c r="K404" t="s">
        <v>26</v>
      </c>
      <c r="L404" t="s">
        <v>47</v>
      </c>
      <c r="M404" t="s">
        <v>28</v>
      </c>
      <c r="N404" t="s">
        <v>48</v>
      </c>
      <c r="O404" t="s">
        <v>49</v>
      </c>
    </row>
    <row r="405" spans="1:15" x14ac:dyDescent="0.25">
      <c r="A405" t="s">
        <v>45</v>
      </c>
      <c r="B405" t="s">
        <v>158</v>
      </c>
      <c r="C405" t="s">
        <v>129</v>
      </c>
      <c r="D405" t="s">
        <v>130</v>
      </c>
      <c r="E405" t="s">
        <v>131</v>
      </c>
      <c r="F405" t="s">
        <v>462</v>
      </c>
      <c r="G405" t="s">
        <v>460</v>
      </c>
      <c r="H405" t="str">
        <f>HYPERLINK("https://ebird.org/atlasnc/checklist/S182142426", "S182142426")</f>
        <v>S182142426</v>
      </c>
      <c r="I405" t="s">
        <v>24</v>
      </c>
      <c r="J405" t="s">
        <v>46</v>
      </c>
      <c r="K405" t="s">
        <v>26</v>
      </c>
      <c r="L405" t="s">
        <v>47</v>
      </c>
      <c r="M405" t="s">
        <v>28</v>
      </c>
      <c r="N405" t="s">
        <v>48</v>
      </c>
      <c r="O405" t="s">
        <v>49</v>
      </c>
    </row>
    <row r="406" spans="1:15" x14ac:dyDescent="0.25">
      <c r="A406" t="s">
        <v>45</v>
      </c>
      <c r="B406" t="s">
        <v>281</v>
      </c>
      <c r="C406" t="s">
        <v>129</v>
      </c>
      <c r="D406" t="s">
        <v>130</v>
      </c>
      <c r="E406" t="s">
        <v>131</v>
      </c>
      <c r="F406" t="s">
        <v>462</v>
      </c>
      <c r="G406" t="s">
        <v>460</v>
      </c>
      <c r="H406" t="str">
        <f>HYPERLINK("https://ebird.org/atlasnc/checklist/S182142426", "S182142426")</f>
        <v>S182142426</v>
      </c>
      <c r="I406" t="s">
        <v>24</v>
      </c>
      <c r="J406" t="s">
        <v>46</v>
      </c>
      <c r="K406" t="s">
        <v>26</v>
      </c>
      <c r="L406" t="s">
        <v>47</v>
      </c>
      <c r="M406" t="s">
        <v>28</v>
      </c>
      <c r="N406" t="s">
        <v>48</v>
      </c>
      <c r="O406" t="s">
        <v>49</v>
      </c>
    </row>
    <row r="407" spans="1:15" x14ac:dyDescent="0.25">
      <c r="A407" t="s">
        <v>45</v>
      </c>
      <c r="B407" t="s">
        <v>195</v>
      </c>
      <c r="C407" t="s">
        <v>129</v>
      </c>
      <c r="D407" t="s">
        <v>130</v>
      </c>
      <c r="E407" t="s">
        <v>131</v>
      </c>
      <c r="F407" t="s">
        <v>463</v>
      </c>
      <c r="G407" t="s">
        <v>460</v>
      </c>
      <c r="H407" t="str">
        <f>HYPERLINK("https://ebird.org/atlasnc/checklist/S182141721", "S182141721")</f>
        <v>S182141721</v>
      </c>
      <c r="I407" t="s">
        <v>24</v>
      </c>
      <c r="J407" t="s">
        <v>46</v>
      </c>
      <c r="K407" t="s">
        <v>26</v>
      </c>
      <c r="L407" t="s">
        <v>47</v>
      </c>
      <c r="M407" t="s">
        <v>28</v>
      </c>
      <c r="N407" t="s">
        <v>48</v>
      </c>
      <c r="O407" t="s">
        <v>49</v>
      </c>
    </row>
    <row r="408" spans="1:15" x14ac:dyDescent="0.25">
      <c r="A408" t="s">
        <v>45</v>
      </c>
      <c r="B408" t="s">
        <v>219</v>
      </c>
      <c r="C408" t="s">
        <v>133</v>
      </c>
      <c r="D408" t="s">
        <v>371</v>
      </c>
      <c r="E408" t="s">
        <v>135</v>
      </c>
      <c r="F408" t="s">
        <v>463</v>
      </c>
      <c r="G408" t="s">
        <v>460</v>
      </c>
      <c r="H408" t="str">
        <f>HYPERLINK("https://ebird.org/atlasnc/checklist/S182141721", "S182141721")</f>
        <v>S182141721</v>
      </c>
      <c r="I408" t="s">
        <v>24</v>
      </c>
      <c r="J408" t="s">
        <v>46</v>
      </c>
      <c r="K408" t="s">
        <v>26</v>
      </c>
      <c r="L408" t="s">
        <v>47</v>
      </c>
      <c r="M408" t="s">
        <v>28</v>
      </c>
      <c r="N408" t="s">
        <v>48</v>
      </c>
      <c r="O408" t="s">
        <v>49</v>
      </c>
    </row>
    <row r="409" spans="1:15" x14ac:dyDescent="0.25">
      <c r="A409" t="s">
        <v>45</v>
      </c>
      <c r="B409" t="s">
        <v>184</v>
      </c>
      <c r="C409" t="s">
        <v>123</v>
      </c>
      <c r="D409" t="s">
        <v>140</v>
      </c>
      <c r="E409" t="s">
        <v>125</v>
      </c>
      <c r="F409" t="s">
        <v>463</v>
      </c>
      <c r="G409" t="s">
        <v>460</v>
      </c>
      <c r="H409" t="str">
        <f>HYPERLINK("https://ebird.org/atlasnc/checklist/S182141721", "S182141721")</f>
        <v>S182141721</v>
      </c>
      <c r="I409" t="s">
        <v>24</v>
      </c>
      <c r="J409" t="s">
        <v>46</v>
      </c>
      <c r="K409" t="s">
        <v>26</v>
      </c>
      <c r="L409" t="s">
        <v>47</v>
      </c>
      <c r="M409" t="s">
        <v>28</v>
      </c>
      <c r="N409" t="s">
        <v>48</v>
      </c>
      <c r="O409" t="s">
        <v>49</v>
      </c>
    </row>
    <row r="410" spans="1:15" x14ac:dyDescent="0.25">
      <c r="A410" t="s">
        <v>45</v>
      </c>
      <c r="B410" t="s">
        <v>464</v>
      </c>
      <c r="C410" t="s">
        <v>129</v>
      </c>
      <c r="D410" t="s">
        <v>198</v>
      </c>
      <c r="E410" t="s">
        <v>131</v>
      </c>
      <c r="F410" t="s">
        <v>463</v>
      </c>
      <c r="G410" t="s">
        <v>460</v>
      </c>
      <c r="H410" t="str">
        <f>HYPERLINK("https://ebird.org/atlasnc/checklist/S182141721", "S182141721")</f>
        <v>S182141721</v>
      </c>
      <c r="I410" t="s">
        <v>24</v>
      </c>
      <c r="J410" t="s">
        <v>46</v>
      </c>
      <c r="K410" t="s">
        <v>26</v>
      </c>
      <c r="L410" t="s">
        <v>47</v>
      </c>
      <c r="M410" t="s">
        <v>28</v>
      </c>
      <c r="N410" t="s">
        <v>48</v>
      </c>
      <c r="O410" t="s">
        <v>49</v>
      </c>
    </row>
    <row r="411" spans="1:15" x14ac:dyDescent="0.25">
      <c r="A411" t="s">
        <v>45</v>
      </c>
      <c r="B411" t="s">
        <v>190</v>
      </c>
      <c r="C411" t="s">
        <v>129</v>
      </c>
      <c r="D411" t="s">
        <v>130</v>
      </c>
      <c r="E411" t="s">
        <v>131</v>
      </c>
      <c r="F411" t="s">
        <v>459</v>
      </c>
      <c r="G411" t="s">
        <v>373</v>
      </c>
      <c r="H411" t="str">
        <f>HYPERLINK("https://ebird.org/atlasnc/checklist/S177925147", "S177925147")</f>
        <v>S177925147</v>
      </c>
      <c r="I411" t="s">
        <v>24</v>
      </c>
      <c r="J411" t="s">
        <v>46</v>
      </c>
      <c r="K411" t="s">
        <v>26</v>
      </c>
      <c r="L411" t="s">
        <v>47</v>
      </c>
      <c r="M411" t="s">
        <v>28</v>
      </c>
      <c r="N411" t="s">
        <v>48</v>
      </c>
      <c r="O411" t="s">
        <v>49</v>
      </c>
    </row>
    <row r="412" spans="1:15" x14ac:dyDescent="0.25">
      <c r="A412" t="s">
        <v>45</v>
      </c>
      <c r="B412" t="s">
        <v>242</v>
      </c>
      <c r="C412" t="s">
        <v>129</v>
      </c>
      <c r="D412" t="s">
        <v>198</v>
      </c>
      <c r="E412" t="s">
        <v>131</v>
      </c>
      <c r="F412" t="s">
        <v>459</v>
      </c>
      <c r="G412" t="s">
        <v>373</v>
      </c>
      <c r="H412" t="str">
        <f>HYPERLINK("https://ebird.org/atlasnc/checklist/S177925147", "S177925147")</f>
        <v>S177925147</v>
      </c>
      <c r="I412" t="s">
        <v>24</v>
      </c>
      <c r="J412" t="s">
        <v>46</v>
      </c>
      <c r="K412" t="s">
        <v>26</v>
      </c>
      <c r="L412" t="s">
        <v>47</v>
      </c>
      <c r="M412" t="s">
        <v>28</v>
      </c>
      <c r="N412" t="s">
        <v>48</v>
      </c>
      <c r="O412" t="s">
        <v>49</v>
      </c>
    </row>
    <row r="413" spans="1:15" x14ac:dyDescent="0.25">
      <c r="A413" t="s">
        <v>45</v>
      </c>
      <c r="B413" t="s">
        <v>206</v>
      </c>
      <c r="C413" t="s">
        <v>129</v>
      </c>
      <c r="D413" t="s">
        <v>130</v>
      </c>
      <c r="E413" t="s">
        <v>131</v>
      </c>
      <c r="F413" t="s">
        <v>462</v>
      </c>
      <c r="G413" t="s">
        <v>373</v>
      </c>
      <c r="H413" t="str">
        <f>HYPERLINK("https://ebird.org/atlasnc/checklist/S177924684", "S177924684")</f>
        <v>S177924684</v>
      </c>
      <c r="I413" t="s">
        <v>24</v>
      </c>
      <c r="J413" t="s">
        <v>46</v>
      </c>
      <c r="K413" t="s">
        <v>26</v>
      </c>
      <c r="L413" t="s">
        <v>47</v>
      </c>
      <c r="M413" t="s">
        <v>28</v>
      </c>
      <c r="N413" t="s">
        <v>48</v>
      </c>
      <c r="O413" t="s">
        <v>49</v>
      </c>
    </row>
    <row r="414" spans="1:15" x14ac:dyDescent="0.25">
      <c r="A414" t="s">
        <v>45</v>
      </c>
      <c r="B414" t="s">
        <v>217</v>
      </c>
      <c r="C414" t="s">
        <v>129</v>
      </c>
      <c r="D414" t="s">
        <v>198</v>
      </c>
      <c r="E414" t="s">
        <v>131</v>
      </c>
      <c r="F414" t="s">
        <v>462</v>
      </c>
      <c r="G414" t="s">
        <v>373</v>
      </c>
      <c r="H414" t="str">
        <f>HYPERLINK("https://ebird.org/atlasnc/checklist/S177924684", "S177924684")</f>
        <v>S177924684</v>
      </c>
      <c r="I414" t="s">
        <v>24</v>
      </c>
      <c r="J414" t="s">
        <v>46</v>
      </c>
      <c r="K414" t="s">
        <v>26</v>
      </c>
      <c r="L414" t="s">
        <v>47</v>
      </c>
      <c r="M414" t="s">
        <v>28</v>
      </c>
      <c r="N414" t="s">
        <v>48</v>
      </c>
      <c r="O414" t="s">
        <v>49</v>
      </c>
    </row>
    <row r="415" spans="1:15" x14ac:dyDescent="0.25">
      <c r="A415" t="s">
        <v>45</v>
      </c>
      <c r="B415" t="s">
        <v>266</v>
      </c>
      <c r="C415" t="s">
        <v>129</v>
      </c>
      <c r="D415" t="s">
        <v>130</v>
      </c>
      <c r="E415" t="s">
        <v>131</v>
      </c>
      <c r="F415" t="s">
        <v>463</v>
      </c>
      <c r="G415" t="s">
        <v>373</v>
      </c>
      <c r="H415" t="str">
        <f>HYPERLINK("https://ebird.org/atlasnc/checklist/S177924382", "S177924382")</f>
        <v>S177924382</v>
      </c>
      <c r="I415" t="s">
        <v>24</v>
      </c>
      <c r="J415" t="s">
        <v>46</v>
      </c>
      <c r="K415" t="s">
        <v>26</v>
      </c>
      <c r="L415" t="s">
        <v>47</v>
      </c>
      <c r="M415" t="s">
        <v>28</v>
      </c>
      <c r="N415" t="s">
        <v>48</v>
      </c>
      <c r="O415" t="s">
        <v>49</v>
      </c>
    </row>
    <row r="416" spans="1:15" x14ac:dyDescent="0.25">
      <c r="A416" t="s">
        <v>45</v>
      </c>
      <c r="B416" t="s">
        <v>308</v>
      </c>
      <c r="C416" t="s">
        <v>129</v>
      </c>
      <c r="D416" t="s">
        <v>130</v>
      </c>
      <c r="E416" t="s">
        <v>131</v>
      </c>
      <c r="F416" t="s">
        <v>463</v>
      </c>
      <c r="G416" t="s">
        <v>373</v>
      </c>
      <c r="H416" t="str">
        <f>HYPERLINK("https://ebird.org/atlasnc/checklist/S177924382", "S177924382")</f>
        <v>S177924382</v>
      </c>
      <c r="I416" t="s">
        <v>24</v>
      </c>
      <c r="J416" t="s">
        <v>46</v>
      </c>
      <c r="K416" t="s">
        <v>26</v>
      </c>
      <c r="L416" t="s">
        <v>47</v>
      </c>
      <c r="M416" t="s">
        <v>28</v>
      </c>
      <c r="N416" t="s">
        <v>48</v>
      </c>
      <c r="O416" t="s">
        <v>49</v>
      </c>
    </row>
    <row r="417" spans="1:15" x14ac:dyDescent="0.25">
      <c r="A417" t="s">
        <v>45</v>
      </c>
      <c r="B417" t="s">
        <v>210</v>
      </c>
      <c r="C417" t="s">
        <v>129</v>
      </c>
      <c r="D417" t="s">
        <v>198</v>
      </c>
      <c r="E417" t="s">
        <v>131</v>
      </c>
      <c r="F417" t="s">
        <v>465</v>
      </c>
      <c r="G417" t="s">
        <v>466</v>
      </c>
      <c r="H417" t="str">
        <f>HYPERLINK("https://ebird.org/atlasnc/checklist/S115786884", "S115786884")</f>
        <v>S115786884</v>
      </c>
      <c r="I417" t="s">
        <v>24</v>
      </c>
      <c r="J417" t="s">
        <v>46</v>
      </c>
      <c r="K417" t="s">
        <v>26</v>
      </c>
      <c r="L417" t="s">
        <v>47</v>
      </c>
      <c r="M417" t="s">
        <v>28</v>
      </c>
      <c r="N417" t="s">
        <v>48</v>
      </c>
      <c r="O417" t="s">
        <v>49</v>
      </c>
    </row>
    <row r="418" spans="1:15" x14ac:dyDescent="0.25">
      <c r="A418" t="s">
        <v>45</v>
      </c>
      <c r="B418" t="s">
        <v>240</v>
      </c>
      <c r="C418" t="s">
        <v>123</v>
      </c>
      <c r="D418" t="s">
        <v>82</v>
      </c>
      <c r="E418" t="s">
        <v>125</v>
      </c>
      <c r="F418" t="s">
        <v>465</v>
      </c>
      <c r="G418" t="s">
        <v>466</v>
      </c>
      <c r="H418" t="str">
        <f>HYPERLINK("https://ebird.org/atlasnc/checklist/S115786884", "S115786884")</f>
        <v>S115786884</v>
      </c>
      <c r="I418" t="s">
        <v>24</v>
      </c>
      <c r="J418" t="s">
        <v>46</v>
      </c>
      <c r="K418" t="s">
        <v>26</v>
      </c>
      <c r="L418" t="s">
        <v>47</v>
      </c>
      <c r="M418" t="s">
        <v>28</v>
      </c>
      <c r="N418" t="s">
        <v>48</v>
      </c>
      <c r="O418" t="s">
        <v>49</v>
      </c>
    </row>
    <row r="419" spans="1:15" x14ac:dyDescent="0.25">
      <c r="A419" t="s">
        <v>45</v>
      </c>
      <c r="B419" t="s">
        <v>156</v>
      </c>
      <c r="C419" t="s">
        <v>129</v>
      </c>
      <c r="D419" t="s">
        <v>198</v>
      </c>
      <c r="E419" t="s">
        <v>131</v>
      </c>
      <c r="F419" t="s">
        <v>467</v>
      </c>
      <c r="G419" t="s">
        <v>466</v>
      </c>
      <c r="H419" t="str">
        <f>HYPERLINK("https://ebird.org/atlasnc/checklist/S115782927", "S115782927")</f>
        <v>S115782927</v>
      </c>
      <c r="I419" t="s">
        <v>24</v>
      </c>
      <c r="J419" t="s">
        <v>46</v>
      </c>
      <c r="K419" t="s">
        <v>26</v>
      </c>
      <c r="L419" t="s">
        <v>47</v>
      </c>
      <c r="M419" t="s">
        <v>28</v>
      </c>
      <c r="N419" t="s">
        <v>48</v>
      </c>
      <c r="O419" t="s">
        <v>49</v>
      </c>
    </row>
    <row r="420" spans="1:15" x14ac:dyDescent="0.25">
      <c r="A420" t="s">
        <v>50</v>
      </c>
      <c r="B420" t="s">
        <v>217</v>
      </c>
      <c r="C420" t="s">
        <v>129</v>
      </c>
      <c r="D420" t="s">
        <v>130</v>
      </c>
      <c r="E420" t="s">
        <v>131</v>
      </c>
      <c r="F420" t="s">
        <v>468</v>
      </c>
      <c r="G420" t="s">
        <v>469</v>
      </c>
      <c r="H420" t="str">
        <f>HYPERLINK("https://ebird.org/atlasnc/checklist/S172810254", "S172810254")</f>
        <v>S172810254</v>
      </c>
      <c r="I420" t="s">
        <v>24</v>
      </c>
      <c r="J420" t="s">
        <v>38</v>
      </c>
      <c r="K420" t="s">
        <v>26</v>
      </c>
      <c r="L420" t="s">
        <v>51</v>
      </c>
      <c r="M420" t="s">
        <v>28</v>
      </c>
      <c r="N420" t="s">
        <v>52</v>
      </c>
      <c r="O420" t="s">
        <v>53</v>
      </c>
    </row>
    <row r="421" spans="1:15" x14ac:dyDescent="0.25">
      <c r="A421" t="s">
        <v>50</v>
      </c>
      <c r="B421" t="s">
        <v>172</v>
      </c>
      <c r="C421" t="s">
        <v>133</v>
      </c>
      <c r="D421" t="s">
        <v>181</v>
      </c>
      <c r="E421" t="s">
        <v>135</v>
      </c>
      <c r="F421" t="s">
        <v>470</v>
      </c>
      <c r="G421" t="s">
        <v>469</v>
      </c>
      <c r="H421" t="str">
        <f>HYPERLINK("https://ebird.org/atlasnc/checklist/S172806008", "S172806008")</f>
        <v>S172806008</v>
      </c>
      <c r="I421" t="s">
        <v>24</v>
      </c>
      <c r="J421" t="s">
        <v>38</v>
      </c>
      <c r="K421" t="s">
        <v>26</v>
      </c>
      <c r="L421" t="s">
        <v>51</v>
      </c>
      <c r="M421" t="s">
        <v>28</v>
      </c>
      <c r="N421" t="s">
        <v>52</v>
      </c>
      <c r="O421" t="s">
        <v>53</v>
      </c>
    </row>
    <row r="422" spans="1:15" x14ac:dyDescent="0.25">
      <c r="A422" t="s">
        <v>50</v>
      </c>
      <c r="B422" t="s">
        <v>281</v>
      </c>
      <c r="C422" t="s">
        <v>123</v>
      </c>
      <c r="D422" t="s">
        <v>33</v>
      </c>
      <c r="E422" t="s">
        <v>125</v>
      </c>
      <c r="F422" t="s">
        <v>471</v>
      </c>
      <c r="G422" t="s">
        <v>469</v>
      </c>
      <c r="H422" t="str">
        <f>HYPERLINK("https://ebird.org/atlasnc/checklist/S172800721", "S172800721")</f>
        <v>S172800721</v>
      </c>
      <c r="I422" t="s">
        <v>24</v>
      </c>
      <c r="J422" t="s">
        <v>38</v>
      </c>
      <c r="K422" t="s">
        <v>26</v>
      </c>
      <c r="L422" t="s">
        <v>51</v>
      </c>
      <c r="M422" t="s">
        <v>28</v>
      </c>
      <c r="N422" t="s">
        <v>52</v>
      </c>
      <c r="O422" t="s">
        <v>53</v>
      </c>
    </row>
    <row r="423" spans="1:15" x14ac:dyDescent="0.25">
      <c r="A423" t="s">
        <v>50</v>
      </c>
      <c r="B423" t="s">
        <v>394</v>
      </c>
      <c r="C423" t="s">
        <v>129</v>
      </c>
      <c r="D423" t="s">
        <v>198</v>
      </c>
      <c r="E423" t="s">
        <v>131</v>
      </c>
      <c r="F423" t="s">
        <v>471</v>
      </c>
      <c r="G423" t="s">
        <v>469</v>
      </c>
      <c r="H423" t="str">
        <f>HYPERLINK("https://ebird.org/atlasnc/checklist/S172800721", "S172800721")</f>
        <v>S172800721</v>
      </c>
      <c r="I423" t="s">
        <v>24</v>
      </c>
      <c r="J423" t="s">
        <v>38</v>
      </c>
      <c r="K423" t="s">
        <v>26</v>
      </c>
      <c r="L423" t="s">
        <v>51</v>
      </c>
      <c r="M423" t="s">
        <v>28</v>
      </c>
      <c r="N423" t="s">
        <v>52</v>
      </c>
      <c r="O423" t="s">
        <v>53</v>
      </c>
    </row>
    <row r="424" spans="1:15" x14ac:dyDescent="0.25">
      <c r="A424" t="s">
        <v>50</v>
      </c>
      <c r="B424" t="s">
        <v>242</v>
      </c>
      <c r="C424" t="s">
        <v>129</v>
      </c>
      <c r="D424" t="s">
        <v>198</v>
      </c>
      <c r="E424" t="s">
        <v>131</v>
      </c>
      <c r="F424" t="s">
        <v>471</v>
      </c>
      <c r="G424" t="s">
        <v>469</v>
      </c>
      <c r="H424" t="str">
        <f>HYPERLINK("https://ebird.org/atlasnc/checklist/S172800721", "S172800721")</f>
        <v>S172800721</v>
      </c>
      <c r="I424" t="s">
        <v>24</v>
      </c>
      <c r="J424" t="s">
        <v>38</v>
      </c>
      <c r="K424" t="s">
        <v>26</v>
      </c>
      <c r="L424" t="s">
        <v>51</v>
      </c>
      <c r="M424" t="s">
        <v>28</v>
      </c>
      <c r="N424" t="s">
        <v>52</v>
      </c>
      <c r="O424" t="s">
        <v>53</v>
      </c>
    </row>
    <row r="425" spans="1:15" x14ac:dyDescent="0.25">
      <c r="A425" t="s">
        <v>50</v>
      </c>
      <c r="B425" t="s">
        <v>201</v>
      </c>
      <c r="C425" t="s">
        <v>143</v>
      </c>
      <c r="E425" t="s">
        <v>145</v>
      </c>
      <c r="F425" t="s">
        <v>472</v>
      </c>
      <c r="G425" t="s">
        <v>473</v>
      </c>
      <c r="H425" t="str">
        <f>HYPERLINK("https://ebird.org/atlasnc/checklist/S160124016", "S160124016")</f>
        <v>S160124016</v>
      </c>
      <c r="I425" t="s">
        <v>24</v>
      </c>
      <c r="J425" t="s">
        <v>38</v>
      </c>
      <c r="K425" t="s">
        <v>26</v>
      </c>
      <c r="L425" t="s">
        <v>51</v>
      </c>
      <c r="M425" t="s">
        <v>28</v>
      </c>
      <c r="N425" t="s">
        <v>52</v>
      </c>
      <c r="O425" t="s">
        <v>53</v>
      </c>
    </row>
    <row r="426" spans="1:15" x14ac:dyDescent="0.25">
      <c r="A426" t="s">
        <v>50</v>
      </c>
      <c r="B426" t="s">
        <v>430</v>
      </c>
      <c r="C426" t="s">
        <v>143</v>
      </c>
      <c r="E426" t="s">
        <v>145</v>
      </c>
      <c r="F426" t="s">
        <v>474</v>
      </c>
      <c r="G426" t="s">
        <v>473</v>
      </c>
      <c r="H426" t="str">
        <f t="shared" ref="H426:H434" si="11">HYPERLINK("https://ebird.org/atlasnc/checklist/S160121852", "S160121852")</f>
        <v>S160121852</v>
      </c>
      <c r="I426" t="s">
        <v>24</v>
      </c>
      <c r="J426" t="s">
        <v>38</v>
      </c>
      <c r="K426" t="s">
        <v>26</v>
      </c>
      <c r="L426" t="s">
        <v>51</v>
      </c>
      <c r="M426" t="s">
        <v>28</v>
      </c>
      <c r="N426" t="s">
        <v>52</v>
      </c>
      <c r="O426" t="s">
        <v>53</v>
      </c>
    </row>
    <row r="427" spans="1:15" x14ac:dyDescent="0.25">
      <c r="A427" t="s">
        <v>50</v>
      </c>
      <c r="B427" t="s">
        <v>128</v>
      </c>
      <c r="C427" t="s">
        <v>143</v>
      </c>
      <c r="E427" t="s">
        <v>145</v>
      </c>
      <c r="F427" t="s">
        <v>474</v>
      </c>
      <c r="G427" t="s">
        <v>473</v>
      </c>
      <c r="H427" t="str">
        <f t="shared" si="11"/>
        <v>S160121852</v>
      </c>
      <c r="I427" t="s">
        <v>24</v>
      </c>
      <c r="J427" t="s">
        <v>38</v>
      </c>
      <c r="K427" t="s">
        <v>26</v>
      </c>
      <c r="L427" t="s">
        <v>51</v>
      </c>
      <c r="M427" t="s">
        <v>28</v>
      </c>
      <c r="N427" t="s">
        <v>52</v>
      </c>
      <c r="O427" t="s">
        <v>53</v>
      </c>
    </row>
    <row r="428" spans="1:15" x14ac:dyDescent="0.25">
      <c r="A428" t="s">
        <v>50</v>
      </c>
      <c r="B428" t="s">
        <v>260</v>
      </c>
      <c r="C428" t="s">
        <v>143</v>
      </c>
      <c r="E428" t="s">
        <v>145</v>
      </c>
      <c r="F428" t="s">
        <v>474</v>
      </c>
      <c r="G428" t="s">
        <v>473</v>
      </c>
      <c r="H428" t="str">
        <f t="shared" si="11"/>
        <v>S160121852</v>
      </c>
      <c r="I428" t="s">
        <v>24</v>
      </c>
      <c r="J428" t="s">
        <v>38</v>
      </c>
      <c r="K428" t="s">
        <v>26</v>
      </c>
      <c r="L428" t="s">
        <v>51</v>
      </c>
      <c r="M428" t="s">
        <v>28</v>
      </c>
      <c r="N428" t="s">
        <v>52</v>
      </c>
      <c r="O428" t="s">
        <v>53</v>
      </c>
    </row>
    <row r="429" spans="1:15" x14ac:dyDescent="0.25">
      <c r="A429" t="s">
        <v>50</v>
      </c>
      <c r="B429" t="s">
        <v>249</v>
      </c>
      <c r="C429" t="s">
        <v>143</v>
      </c>
      <c r="E429" t="s">
        <v>145</v>
      </c>
      <c r="F429" t="s">
        <v>474</v>
      </c>
      <c r="G429" t="s">
        <v>473</v>
      </c>
      <c r="H429" t="str">
        <f t="shared" si="11"/>
        <v>S160121852</v>
      </c>
      <c r="I429" t="s">
        <v>24</v>
      </c>
      <c r="J429" t="s">
        <v>38</v>
      </c>
      <c r="K429" t="s">
        <v>26</v>
      </c>
      <c r="L429" t="s">
        <v>51</v>
      </c>
      <c r="M429" t="s">
        <v>28</v>
      </c>
      <c r="N429" t="s">
        <v>52</v>
      </c>
      <c r="O429" t="s">
        <v>53</v>
      </c>
    </row>
    <row r="430" spans="1:15" x14ac:dyDescent="0.25">
      <c r="A430" t="s">
        <v>50</v>
      </c>
      <c r="B430" t="s">
        <v>270</v>
      </c>
      <c r="C430" t="s">
        <v>143</v>
      </c>
      <c r="E430" t="s">
        <v>145</v>
      </c>
      <c r="F430" t="s">
        <v>474</v>
      </c>
      <c r="G430" t="s">
        <v>473</v>
      </c>
      <c r="H430" t="str">
        <f t="shared" si="11"/>
        <v>S160121852</v>
      </c>
      <c r="I430" t="s">
        <v>24</v>
      </c>
      <c r="J430" t="s">
        <v>38</v>
      </c>
      <c r="K430" t="s">
        <v>26</v>
      </c>
      <c r="L430" t="s">
        <v>51</v>
      </c>
      <c r="M430" t="s">
        <v>28</v>
      </c>
      <c r="N430" t="s">
        <v>52</v>
      </c>
      <c r="O430" t="s">
        <v>53</v>
      </c>
    </row>
    <row r="431" spans="1:15" x14ac:dyDescent="0.25">
      <c r="A431" t="s">
        <v>50</v>
      </c>
      <c r="B431" t="s">
        <v>262</v>
      </c>
      <c r="C431" t="s">
        <v>143</v>
      </c>
      <c r="E431" t="s">
        <v>145</v>
      </c>
      <c r="F431" t="s">
        <v>474</v>
      </c>
      <c r="G431" t="s">
        <v>473</v>
      </c>
      <c r="H431" t="str">
        <f t="shared" si="11"/>
        <v>S160121852</v>
      </c>
      <c r="I431" t="s">
        <v>24</v>
      </c>
      <c r="J431" t="s">
        <v>38</v>
      </c>
      <c r="K431" t="s">
        <v>26</v>
      </c>
      <c r="L431" t="s">
        <v>51</v>
      </c>
      <c r="M431" t="s">
        <v>28</v>
      </c>
      <c r="N431" t="s">
        <v>52</v>
      </c>
      <c r="O431" t="s">
        <v>53</v>
      </c>
    </row>
    <row r="432" spans="1:15" x14ac:dyDescent="0.25">
      <c r="A432" t="s">
        <v>50</v>
      </c>
      <c r="B432" t="s">
        <v>271</v>
      </c>
      <c r="C432" t="s">
        <v>143</v>
      </c>
      <c r="E432" t="s">
        <v>145</v>
      </c>
      <c r="F432" t="s">
        <v>474</v>
      </c>
      <c r="G432" t="s">
        <v>473</v>
      </c>
      <c r="H432" t="str">
        <f t="shared" si="11"/>
        <v>S160121852</v>
      </c>
      <c r="I432" t="s">
        <v>24</v>
      </c>
      <c r="J432" t="s">
        <v>38</v>
      </c>
      <c r="K432" t="s">
        <v>26</v>
      </c>
      <c r="L432" t="s">
        <v>51</v>
      </c>
      <c r="M432" t="s">
        <v>28</v>
      </c>
      <c r="N432" t="s">
        <v>52</v>
      </c>
      <c r="O432" t="s">
        <v>53</v>
      </c>
    </row>
    <row r="433" spans="1:15" x14ac:dyDescent="0.25">
      <c r="A433" t="s">
        <v>50</v>
      </c>
      <c r="B433" t="s">
        <v>250</v>
      </c>
      <c r="C433" t="s">
        <v>143</v>
      </c>
      <c r="E433" t="s">
        <v>145</v>
      </c>
      <c r="F433" t="s">
        <v>474</v>
      </c>
      <c r="G433" t="s">
        <v>473</v>
      </c>
      <c r="H433" t="str">
        <f t="shared" si="11"/>
        <v>S160121852</v>
      </c>
      <c r="I433" t="s">
        <v>24</v>
      </c>
      <c r="J433" t="s">
        <v>38</v>
      </c>
      <c r="K433" t="s">
        <v>26</v>
      </c>
      <c r="L433" t="s">
        <v>51</v>
      </c>
      <c r="M433" t="s">
        <v>28</v>
      </c>
      <c r="N433" t="s">
        <v>52</v>
      </c>
      <c r="O433" t="s">
        <v>53</v>
      </c>
    </row>
    <row r="434" spans="1:15" x14ac:dyDescent="0.25">
      <c r="A434" t="s">
        <v>50</v>
      </c>
      <c r="B434" t="s">
        <v>435</v>
      </c>
      <c r="C434" t="s">
        <v>143</v>
      </c>
      <c r="E434" t="s">
        <v>145</v>
      </c>
      <c r="F434" t="s">
        <v>474</v>
      </c>
      <c r="G434" t="s">
        <v>473</v>
      </c>
      <c r="H434" t="str">
        <f t="shared" si="11"/>
        <v>S160121852</v>
      </c>
      <c r="I434" t="s">
        <v>24</v>
      </c>
      <c r="J434" t="s">
        <v>38</v>
      </c>
      <c r="K434" t="s">
        <v>26</v>
      </c>
      <c r="L434" t="s">
        <v>51</v>
      </c>
      <c r="M434" t="s">
        <v>28</v>
      </c>
      <c r="N434" t="s">
        <v>52</v>
      </c>
      <c r="O434" t="s">
        <v>53</v>
      </c>
    </row>
    <row r="435" spans="1:15" x14ac:dyDescent="0.25">
      <c r="A435" t="s">
        <v>50</v>
      </c>
      <c r="B435" t="s">
        <v>475</v>
      </c>
      <c r="C435" t="s">
        <v>143</v>
      </c>
      <c r="E435" t="s">
        <v>145</v>
      </c>
      <c r="F435" t="s">
        <v>476</v>
      </c>
      <c r="G435" t="s">
        <v>473</v>
      </c>
      <c r="H435" t="str">
        <f>HYPERLINK("https://ebird.org/atlasnc/checklist/S160118367", "S160118367")</f>
        <v>S160118367</v>
      </c>
      <c r="I435" t="s">
        <v>24</v>
      </c>
      <c r="J435" t="s">
        <v>38</v>
      </c>
      <c r="K435" t="s">
        <v>26</v>
      </c>
      <c r="L435" t="s">
        <v>51</v>
      </c>
      <c r="M435" t="s">
        <v>28</v>
      </c>
      <c r="N435" t="s">
        <v>52</v>
      </c>
      <c r="O435" t="s">
        <v>53</v>
      </c>
    </row>
    <row r="436" spans="1:15" x14ac:dyDescent="0.25">
      <c r="A436" t="s">
        <v>50</v>
      </c>
      <c r="B436" t="s">
        <v>195</v>
      </c>
      <c r="C436" t="s">
        <v>143</v>
      </c>
      <c r="E436" t="s">
        <v>145</v>
      </c>
      <c r="F436" t="s">
        <v>476</v>
      </c>
      <c r="G436" t="s">
        <v>473</v>
      </c>
      <c r="H436" t="str">
        <f>HYPERLINK("https://ebird.org/atlasnc/checklist/S160118367", "S160118367")</f>
        <v>S160118367</v>
      </c>
      <c r="I436" t="s">
        <v>24</v>
      </c>
      <c r="J436" t="s">
        <v>38</v>
      </c>
      <c r="K436" t="s">
        <v>26</v>
      </c>
      <c r="L436" t="s">
        <v>51</v>
      </c>
      <c r="M436" t="s">
        <v>28</v>
      </c>
      <c r="N436" t="s">
        <v>52</v>
      </c>
      <c r="O436" t="s">
        <v>53</v>
      </c>
    </row>
    <row r="437" spans="1:15" x14ac:dyDescent="0.25">
      <c r="A437" t="s">
        <v>50</v>
      </c>
      <c r="B437" t="s">
        <v>289</v>
      </c>
      <c r="C437" t="s">
        <v>143</v>
      </c>
      <c r="E437" t="s">
        <v>145</v>
      </c>
      <c r="F437" t="s">
        <v>476</v>
      </c>
      <c r="G437" t="s">
        <v>473</v>
      </c>
      <c r="H437" t="str">
        <f>HYPERLINK("https://ebird.org/atlasnc/checklist/S160118367", "S160118367")</f>
        <v>S160118367</v>
      </c>
      <c r="I437" t="s">
        <v>24</v>
      </c>
      <c r="J437" t="s">
        <v>38</v>
      </c>
      <c r="K437" t="s">
        <v>26</v>
      </c>
      <c r="L437" t="s">
        <v>51</v>
      </c>
      <c r="M437" t="s">
        <v>28</v>
      </c>
      <c r="N437" t="s">
        <v>52</v>
      </c>
      <c r="O437" t="s">
        <v>53</v>
      </c>
    </row>
    <row r="438" spans="1:15" x14ac:dyDescent="0.25">
      <c r="A438" t="s">
        <v>50</v>
      </c>
      <c r="B438" t="s">
        <v>477</v>
      </c>
      <c r="C438" t="s">
        <v>143</v>
      </c>
      <c r="E438" t="s">
        <v>145</v>
      </c>
      <c r="F438" t="s">
        <v>476</v>
      </c>
      <c r="G438" t="s">
        <v>473</v>
      </c>
      <c r="H438" t="str">
        <f>HYPERLINK("https://ebird.org/atlasnc/checklist/S160118367", "S160118367")</f>
        <v>S160118367</v>
      </c>
      <c r="I438" t="s">
        <v>24</v>
      </c>
      <c r="J438" t="s">
        <v>38</v>
      </c>
      <c r="K438" t="s">
        <v>26</v>
      </c>
      <c r="L438" t="s">
        <v>51</v>
      </c>
      <c r="M438" t="s">
        <v>28</v>
      </c>
      <c r="N438" t="s">
        <v>52</v>
      </c>
      <c r="O438" t="s">
        <v>53</v>
      </c>
    </row>
    <row r="439" spans="1:15" x14ac:dyDescent="0.25">
      <c r="A439" t="s">
        <v>50</v>
      </c>
      <c r="B439" t="s">
        <v>199</v>
      </c>
      <c r="C439" t="s">
        <v>143</v>
      </c>
      <c r="E439" t="s">
        <v>145</v>
      </c>
      <c r="F439" t="s">
        <v>478</v>
      </c>
      <c r="G439" t="s">
        <v>473</v>
      </c>
      <c r="H439" t="str">
        <f>HYPERLINK("https://ebird.org/atlasnc/checklist/S160116541", "S160116541")</f>
        <v>S160116541</v>
      </c>
      <c r="I439" t="s">
        <v>24</v>
      </c>
      <c r="J439" t="s">
        <v>38</v>
      </c>
      <c r="K439" t="s">
        <v>26</v>
      </c>
      <c r="L439" t="s">
        <v>51</v>
      </c>
      <c r="M439" t="s">
        <v>28</v>
      </c>
      <c r="N439" t="s">
        <v>52</v>
      </c>
      <c r="O439" t="s">
        <v>53</v>
      </c>
    </row>
    <row r="440" spans="1:15" x14ac:dyDescent="0.25">
      <c r="A440" t="s">
        <v>50</v>
      </c>
      <c r="B440" t="s">
        <v>251</v>
      </c>
      <c r="C440" t="s">
        <v>143</v>
      </c>
      <c r="E440" t="s">
        <v>145</v>
      </c>
      <c r="F440" t="s">
        <v>478</v>
      </c>
      <c r="G440" t="s">
        <v>473</v>
      </c>
      <c r="H440" t="str">
        <f>HYPERLINK("https://ebird.org/atlasnc/checklist/S160116541", "S160116541")</f>
        <v>S160116541</v>
      </c>
      <c r="I440" t="s">
        <v>24</v>
      </c>
      <c r="J440" t="s">
        <v>38</v>
      </c>
      <c r="K440" t="s">
        <v>26</v>
      </c>
      <c r="L440" t="s">
        <v>51</v>
      </c>
      <c r="M440" t="s">
        <v>28</v>
      </c>
      <c r="N440" t="s">
        <v>52</v>
      </c>
      <c r="O440" t="s">
        <v>53</v>
      </c>
    </row>
    <row r="441" spans="1:15" x14ac:dyDescent="0.25">
      <c r="A441" t="s">
        <v>50</v>
      </c>
      <c r="B441" t="s">
        <v>224</v>
      </c>
      <c r="C441" t="s">
        <v>123</v>
      </c>
      <c r="D441" t="s">
        <v>33</v>
      </c>
      <c r="E441" t="s">
        <v>125</v>
      </c>
      <c r="F441" t="s">
        <v>479</v>
      </c>
      <c r="G441" t="s">
        <v>480</v>
      </c>
      <c r="H441" t="str">
        <f t="shared" ref="H441:H447" si="12">HYPERLINK("https://ebird.org/atlasnc/checklist/S144422183", "S144422183")</f>
        <v>S144422183</v>
      </c>
      <c r="I441" t="s">
        <v>24</v>
      </c>
      <c r="J441" t="s">
        <v>38</v>
      </c>
      <c r="K441" t="s">
        <v>26</v>
      </c>
      <c r="L441" t="s">
        <v>51</v>
      </c>
      <c r="M441" t="s">
        <v>28</v>
      </c>
      <c r="N441" t="s">
        <v>52</v>
      </c>
      <c r="O441" t="s">
        <v>53</v>
      </c>
    </row>
    <row r="442" spans="1:15" x14ac:dyDescent="0.25">
      <c r="A442" t="s">
        <v>50</v>
      </c>
      <c r="B442" t="s">
        <v>122</v>
      </c>
      <c r="C442" t="s">
        <v>123</v>
      </c>
      <c r="D442" t="s">
        <v>193</v>
      </c>
      <c r="E442" t="s">
        <v>125</v>
      </c>
      <c r="F442" t="s">
        <v>479</v>
      </c>
      <c r="G442" t="s">
        <v>480</v>
      </c>
      <c r="H442" t="str">
        <f t="shared" si="12"/>
        <v>S144422183</v>
      </c>
      <c r="I442" t="s">
        <v>24</v>
      </c>
      <c r="J442" t="s">
        <v>38</v>
      </c>
      <c r="K442" t="s">
        <v>26</v>
      </c>
      <c r="L442" t="s">
        <v>51</v>
      </c>
      <c r="M442" t="s">
        <v>28</v>
      </c>
      <c r="N442" t="s">
        <v>52</v>
      </c>
      <c r="O442" t="s">
        <v>53</v>
      </c>
    </row>
    <row r="443" spans="1:15" x14ac:dyDescent="0.25">
      <c r="A443" t="s">
        <v>50</v>
      </c>
      <c r="B443" t="s">
        <v>190</v>
      </c>
      <c r="C443" t="s">
        <v>133</v>
      </c>
      <c r="D443" t="s">
        <v>168</v>
      </c>
      <c r="E443" t="s">
        <v>135</v>
      </c>
      <c r="F443" t="s">
        <v>479</v>
      </c>
      <c r="G443" t="s">
        <v>480</v>
      </c>
      <c r="H443" t="str">
        <f t="shared" si="12"/>
        <v>S144422183</v>
      </c>
      <c r="I443" t="s">
        <v>24</v>
      </c>
      <c r="J443" t="s">
        <v>38</v>
      </c>
      <c r="K443" t="s">
        <v>26</v>
      </c>
      <c r="L443" t="s">
        <v>51</v>
      </c>
      <c r="M443" t="s">
        <v>28</v>
      </c>
      <c r="N443" t="s">
        <v>52</v>
      </c>
      <c r="O443" t="s">
        <v>53</v>
      </c>
    </row>
    <row r="444" spans="1:15" x14ac:dyDescent="0.25">
      <c r="A444" t="s">
        <v>50</v>
      </c>
      <c r="B444" t="s">
        <v>155</v>
      </c>
      <c r="C444" t="s">
        <v>123</v>
      </c>
      <c r="D444" t="s">
        <v>33</v>
      </c>
      <c r="E444" t="s">
        <v>125</v>
      </c>
      <c r="F444" t="s">
        <v>479</v>
      </c>
      <c r="G444" t="s">
        <v>480</v>
      </c>
      <c r="H444" t="str">
        <f t="shared" si="12"/>
        <v>S144422183</v>
      </c>
      <c r="I444" t="s">
        <v>24</v>
      </c>
      <c r="J444" t="s">
        <v>38</v>
      </c>
      <c r="K444" t="s">
        <v>26</v>
      </c>
      <c r="L444" t="s">
        <v>51</v>
      </c>
      <c r="M444" t="s">
        <v>28</v>
      </c>
      <c r="N444" t="s">
        <v>52</v>
      </c>
      <c r="O444" t="s">
        <v>53</v>
      </c>
    </row>
    <row r="445" spans="1:15" x14ac:dyDescent="0.25">
      <c r="A445" t="s">
        <v>50</v>
      </c>
      <c r="B445" t="s">
        <v>240</v>
      </c>
      <c r="C445" t="s">
        <v>133</v>
      </c>
      <c r="D445" t="s">
        <v>157</v>
      </c>
      <c r="E445" t="s">
        <v>135</v>
      </c>
      <c r="F445" t="s">
        <v>479</v>
      </c>
      <c r="G445" t="s">
        <v>480</v>
      </c>
      <c r="H445" t="str">
        <f t="shared" si="12"/>
        <v>S144422183</v>
      </c>
      <c r="I445" t="s">
        <v>24</v>
      </c>
      <c r="J445" t="s">
        <v>38</v>
      </c>
      <c r="K445" t="s">
        <v>26</v>
      </c>
      <c r="L445" t="s">
        <v>51</v>
      </c>
      <c r="M445" t="s">
        <v>28</v>
      </c>
      <c r="N445" t="s">
        <v>52</v>
      </c>
      <c r="O445" t="s">
        <v>53</v>
      </c>
    </row>
    <row r="446" spans="1:15" x14ac:dyDescent="0.25">
      <c r="A446" t="s">
        <v>50</v>
      </c>
      <c r="B446" t="s">
        <v>215</v>
      </c>
      <c r="C446" t="s">
        <v>133</v>
      </c>
      <c r="D446" t="s">
        <v>157</v>
      </c>
      <c r="E446" t="s">
        <v>135</v>
      </c>
      <c r="F446" t="s">
        <v>479</v>
      </c>
      <c r="G446" t="s">
        <v>480</v>
      </c>
      <c r="H446" t="str">
        <f t="shared" si="12"/>
        <v>S144422183</v>
      </c>
      <c r="I446" t="s">
        <v>24</v>
      </c>
      <c r="J446" t="s">
        <v>38</v>
      </c>
      <c r="K446" t="s">
        <v>26</v>
      </c>
      <c r="L446" t="s">
        <v>51</v>
      </c>
      <c r="M446" t="s">
        <v>28</v>
      </c>
      <c r="N446" t="s">
        <v>52</v>
      </c>
      <c r="O446" t="s">
        <v>53</v>
      </c>
    </row>
    <row r="447" spans="1:15" x14ac:dyDescent="0.25">
      <c r="A447" t="s">
        <v>50</v>
      </c>
      <c r="B447" t="s">
        <v>233</v>
      </c>
      <c r="C447" t="s">
        <v>133</v>
      </c>
      <c r="D447" t="s">
        <v>157</v>
      </c>
      <c r="E447" t="s">
        <v>135</v>
      </c>
      <c r="F447" t="s">
        <v>479</v>
      </c>
      <c r="G447" t="s">
        <v>480</v>
      </c>
      <c r="H447" t="str">
        <f t="shared" si="12"/>
        <v>S144422183</v>
      </c>
      <c r="I447" t="s">
        <v>24</v>
      </c>
      <c r="J447" t="s">
        <v>38</v>
      </c>
      <c r="K447" t="s">
        <v>26</v>
      </c>
      <c r="L447" t="s">
        <v>51</v>
      </c>
      <c r="M447" t="s">
        <v>28</v>
      </c>
      <c r="N447" t="s">
        <v>52</v>
      </c>
      <c r="O447" t="s">
        <v>53</v>
      </c>
    </row>
    <row r="448" spans="1:15" x14ac:dyDescent="0.25">
      <c r="A448" t="s">
        <v>50</v>
      </c>
      <c r="B448" t="s">
        <v>179</v>
      </c>
      <c r="C448" t="s">
        <v>123</v>
      </c>
      <c r="D448" t="s">
        <v>124</v>
      </c>
      <c r="E448" t="s">
        <v>125</v>
      </c>
      <c r="F448" t="s">
        <v>481</v>
      </c>
      <c r="G448" t="s">
        <v>480</v>
      </c>
      <c r="H448" t="str">
        <f>HYPERLINK("https://ebird.org/atlasnc/checklist/S144419106", "S144419106")</f>
        <v>S144419106</v>
      </c>
      <c r="I448" t="s">
        <v>24</v>
      </c>
      <c r="J448" t="s">
        <v>38</v>
      </c>
      <c r="K448" t="s">
        <v>26</v>
      </c>
      <c r="L448" t="s">
        <v>51</v>
      </c>
      <c r="M448" t="s">
        <v>28</v>
      </c>
      <c r="N448" t="s">
        <v>52</v>
      </c>
      <c r="O448" t="s">
        <v>53</v>
      </c>
    </row>
    <row r="449" spans="1:15" x14ac:dyDescent="0.25">
      <c r="A449" t="s">
        <v>50</v>
      </c>
      <c r="B449" t="s">
        <v>167</v>
      </c>
      <c r="C449" t="s">
        <v>133</v>
      </c>
      <c r="D449" t="s">
        <v>220</v>
      </c>
      <c r="E449" t="s">
        <v>135</v>
      </c>
      <c r="F449" t="s">
        <v>481</v>
      </c>
      <c r="G449" t="s">
        <v>480</v>
      </c>
      <c r="H449" t="str">
        <f>HYPERLINK("https://ebird.org/atlasnc/checklist/S144419106", "S144419106")</f>
        <v>S144419106</v>
      </c>
      <c r="I449" t="s">
        <v>24</v>
      </c>
      <c r="J449" t="s">
        <v>38</v>
      </c>
      <c r="K449" t="s">
        <v>26</v>
      </c>
      <c r="L449" t="s">
        <v>51</v>
      </c>
      <c r="M449" t="s">
        <v>28</v>
      </c>
      <c r="N449" t="s">
        <v>52</v>
      </c>
      <c r="O449" t="s">
        <v>53</v>
      </c>
    </row>
    <row r="450" spans="1:15" x14ac:dyDescent="0.25">
      <c r="A450" t="s">
        <v>50</v>
      </c>
      <c r="B450" t="s">
        <v>230</v>
      </c>
      <c r="C450" t="s">
        <v>143</v>
      </c>
      <c r="E450" t="s">
        <v>145</v>
      </c>
      <c r="F450" t="s">
        <v>481</v>
      </c>
      <c r="G450" t="s">
        <v>480</v>
      </c>
      <c r="H450" t="str">
        <f>HYPERLINK("https://ebird.org/atlasnc/checklist/S144419106", "S144419106")</f>
        <v>S144419106</v>
      </c>
      <c r="I450" t="s">
        <v>24</v>
      </c>
      <c r="J450" t="s">
        <v>38</v>
      </c>
      <c r="K450" t="s">
        <v>26</v>
      </c>
      <c r="L450" t="s">
        <v>51</v>
      </c>
      <c r="M450" t="s">
        <v>28</v>
      </c>
      <c r="N450" t="s">
        <v>52</v>
      </c>
      <c r="O450" t="s">
        <v>53</v>
      </c>
    </row>
    <row r="451" spans="1:15" x14ac:dyDescent="0.25">
      <c r="A451" t="s">
        <v>50</v>
      </c>
      <c r="B451" t="s">
        <v>216</v>
      </c>
      <c r="C451" t="s">
        <v>133</v>
      </c>
      <c r="D451" t="s">
        <v>371</v>
      </c>
      <c r="E451" t="s">
        <v>135</v>
      </c>
      <c r="F451" t="s">
        <v>482</v>
      </c>
      <c r="G451" t="s">
        <v>480</v>
      </c>
      <c r="H451" t="str">
        <f>HYPERLINK("https://ebird.org/atlasnc/checklist/S144419173", "S144419173")</f>
        <v>S144419173</v>
      </c>
      <c r="I451" t="s">
        <v>24</v>
      </c>
      <c r="J451" t="s">
        <v>38</v>
      </c>
      <c r="K451" t="s">
        <v>26</v>
      </c>
      <c r="L451" t="s">
        <v>51</v>
      </c>
      <c r="M451" t="s">
        <v>28</v>
      </c>
      <c r="N451" t="s">
        <v>52</v>
      </c>
      <c r="O451" t="s">
        <v>53</v>
      </c>
    </row>
    <row r="452" spans="1:15" x14ac:dyDescent="0.25">
      <c r="A452" t="s">
        <v>50</v>
      </c>
      <c r="B452" t="s">
        <v>206</v>
      </c>
      <c r="C452" t="s">
        <v>123</v>
      </c>
      <c r="D452" t="s">
        <v>33</v>
      </c>
      <c r="E452" t="s">
        <v>125</v>
      </c>
      <c r="F452" t="s">
        <v>483</v>
      </c>
      <c r="G452" t="s">
        <v>480</v>
      </c>
      <c r="H452" t="str">
        <f>HYPERLINK("https://ebird.org/atlasnc/checklist/S144419272", "S144419272")</f>
        <v>S144419272</v>
      </c>
      <c r="I452" t="s">
        <v>24</v>
      </c>
      <c r="J452" t="s">
        <v>38</v>
      </c>
      <c r="K452" t="s">
        <v>26</v>
      </c>
      <c r="L452" t="s">
        <v>51</v>
      </c>
      <c r="M452" t="s">
        <v>28</v>
      </c>
      <c r="N452" t="s">
        <v>52</v>
      </c>
      <c r="O452" t="s">
        <v>53</v>
      </c>
    </row>
    <row r="453" spans="1:15" x14ac:dyDescent="0.25">
      <c r="A453" t="s">
        <v>50</v>
      </c>
      <c r="B453" t="s">
        <v>137</v>
      </c>
      <c r="C453" t="s">
        <v>123</v>
      </c>
      <c r="D453" t="s">
        <v>33</v>
      </c>
      <c r="E453" t="s">
        <v>125</v>
      </c>
      <c r="F453" t="s">
        <v>484</v>
      </c>
      <c r="G453" t="s">
        <v>480</v>
      </c>
      <c r="H453" t="str">
        <f>HYPERLINK("https://ebird.org/atlasnc/checklist/S144419322", "S144419322")</f>
        <v>S144419322</v>
      </c>
      <c r="I453" t="s">
        <v>24</v>
      </c>
      <c r="J453" t="s">
        <v>38</v>
      </c>
      <c r="K453" t="s">
        <v>26</v>
      </c>
      <c r="L453" t="s">
        <v>51</v>
      </c>
      <c r="M453" t="s">
        <v>28</v>
      </c>
      <c r="N453" t="s">
        <v>52</v>
      </c>
      <c r="O453" t="s">
        <v>53</v>
      </c>
    </row>
    <row r="454" spans="1:15" x14ac:dyDescent="0.25">
      <c r="A454" t="s">
        <v>50</v>
      </c>
      <c r="B454" t="s">
        <v>228</v>
      </c>
      <c r="C454" t="s">
        <v>123</v>
      </c>
      <c r="D454" t="s">
        <v>33</v>
      </c>
      <c r="E454" t="s">
        <v>125</v>
      </c>
      <c r="F454" t="s">
        <v>484</v>
      </c>
      <c r="G454" t="s">
        <v>480</v>
      </c>
      <c r="H454" t="str">
        <f>HYPERLINK("https://ebird.org/atlasnc/checklist/S144419322", "S144419322")</f>
        <v>S144419322</v>
      </c>
      <c r="I454" t="s">
        <v>24</v>
      </c>
      <c r="J454" t="s">
        <v>38</v>
      </c>
      <c r="K454" t="s">
        <v>26</v>
      </c>
      <c r="L454" t="s">
        <v>51</v>
      </c>
      <c r="M454" t="s">
        <v>28</v>
      </c>
      <c r="N454" t="s">
        <v>52</v>
      </c>
      <c r="O454" t="s">
        <v>53</v>
      </c>
    </row>
    <row r="455" spans="1:15" x14ac:dyDescent="0.25">
      <c r="A455" t="s">
        <v>50</v>
      </c>
      <c r="B455" t="s">
        <v>192</v>
      </c>
      <c r="C455" t="s">
        <v>123</v>
      </c>
      <c r="D455" t="s">
        <v>33</v>
      </c>
      <c r="E455" t="s">
        <v>125</v>
      </c>
      <c r="F455" t="s">
        <v>485</v>
      </c>
      <c r="G455" t="s">
        <v>480</v>
      </c>
      <c r="H455" t="str">
        <f>HYPERLINK("https://ebird.org/atlasnc/checklist/S144414262", "S144414262")</f>
        <v>S144414262</v>
      </c>
      <c r="I455" t="s">
        <v>24</v>
      </c>
      <c r="J455" t="s">
        <v>38</v>
      </c>
      <c r="K455" t="s">
        <v>26</v>
      </c>
      <c r="L455" t="s">
        <v>51</v>
      </c>
      <c r="M455" t="s">
        <v>28</v>
      </c>
      <c r="N455" t="s">
        <v>52</v>
      </c>
      <c r="O455" t="s">
        <v>53</v>
      </c>
    </row>
    <row r="456" spans="1:15" x14ac:dyDescent="0.25">
      <c r="A456" t="s">
        <v>50</v>
      </c>
      <c r="B456" t="s">
        <v>142</v>
      </c>
      <c r="C456" t="s">
        <v>143</v>
      </c>
      <c r="E456" t="s">
        <v>145</v>
      </c>
      <c r="F456" t="s">
        <v>486</v>
      </c>
      <c r="G456" t="s">
        <v>480</v>
      </c>
      <c r="H456" t="str">
        <f>HYPERLINK("https://ebird.org/atlasnc/checklist/S144419389", "S144419389")</f>
        <v>S144419389</v>
      </c>
      <c r="I456" t="s">
        <v>24</v>
      </c>
      <c r="J456" t="s">
        <v>38</v>
      </c>
      <c r="K456" t="s">
        <v>26</v>
      </c>
      <c r="L456" t="s">
        <v>51</v>
      </c>
      <c r="M456" t="s">
        <v>28</v>
      </c>
      <c r="N456" t="s">
        <v>52</v>
      </c>
      <c r="O456" t="s">
        <v>53</v>
      </c>
    </row>
    <row r="457" spans="1:15" x14ac:dyDescent="0.25">
      <c r="A457" t="s">
        <v>50</v>
      </c>
      <c r="B457" t="s">
        <v>147</v>
      </c>
      <c r="C457" t="s">
        <v>129</v>
      </c>
      <c r="D457" t="s">
        <v>198</v>
      </c>
      <c r="E457" t="s">
        <v>131</v>
      </c>
      <c r="F457" t="s">
        <v>486</v>
      </c>
      <c r="G457" t="s">
        <v>480</v>
      </c>
      <c r="H457" t="str">
        <f>HYPERLINK("https://ebird.org/atlasnc/checklist/S144419389", "S144419389")</f>
        <v>S144419389</v>
      </c>
      <c r="I457" t="s">
        <v>24</v>
      </c>
      <c r="J457" t="s">
        <v>38</v>
      </c>
      <c r="K457" t="s">
        <v>26</v>
      </c>
      <c r="L457" t="s">
        <v>51</v>
      </c>
      <c r="M457" t="s">
        <v>28</v>
      </c>
      <c r="N457" t="s">
        <v>52</v>
      </c>
      <c r="O457" t="s">
        <v>53</v>
      </c>
    </row>
    <row r="458" spans="1:15" x14ac:dyDescent="0.25">
      <c r="A458" t="s">
        <v>50</v>
      </c>
      <c r="B458" t="s">
        <v>237</v>
      </c>
      <c r="C458" t="s">
        <v>133</v>
      </c>
      <c r="D458" t="s">
        <v>134</v>
      </c>
      <c r="E458" t="s">
        <v>135</v>
      </c>
      <c r="F458" t="s">
        <v>486</v>
      </c>
      <c r="G458" t="s">
        <v>480</v>
      </c>
      <c r="H458" t="str">
        <f>HYPERLINK("https://ebird.org/atlasnc/checklist/S144419389", "S144419389")</f>
        <v>S144419389</v>
      </c>
      <c r="I458" t="s">
        <v>24</v>
      </c>
      <c r="J458" t="s">
        <v>38</v>
      </c>
      <c r="K458" t="s">
        <v>26</v>
      </c>
      <c r="L458" t="s">
        <v>51</v>
      </c>
      <c r="M458" t="s">
        <v>28</v>
      </c>
      <c r="N458" t="s">
        <v>52</v>
      </c>
      <c r="O458" t="s">
        <v>53</v>
      </c>
    </row>
    <row r="459" spans="1:15" x14ac:dyDescent="0.25">
      <c r="A459" t="s">
        <v>50</v>
      </c>
      <c r="B459" t="s">
        <v>187</v>
      </c>
      <c r="C459" t="s">
        <v>123</v>
      </c>
      <c r="D459" t="s">
        <v>33</v>
      </c>
      <c r="E459" t="s">
        <v>125</v>
      </c>
      <c r="F459" t="s">
        <v>486</v>
      </c>
      <c r="G459" t="s">
        <v>480</v>
      </c>
      <c r="H459" t="str">
        <f>HYPERLINK("https://ebird.org/atlasnc/checklist/S144419389", "S144419389")</f>
        <v>S144419389</v>
      </c>
      <c r="I459" t="s">
        <v>24</v>
      </c>
      <c r="J459" t="s">
        <v>38</v>
      </c>
      <c r="K459" t="s">
        <v>26</v>
      </c>
      <c r="L459" t="s">
        <v>51</v>
      </c>
      <c r="M459" t="s">
        <v>28</v>
      </c>
      <c r="N459" t="s">
        <v>52</v>
      </c>
      <c r="O459" t="s">
        <v>53</v>
      </c>
    </row>
    <row r="460" spans="1:15" x14ac:dyDescent="0.25">
      <c r="A460" t="s">
        <v>50</v>
      </c>
      <c r="B460" t="s">
        <v>161</v>
      </c>
      <c r="C460" t="s">
        <v>133</v>
      </c>
      <c r="D460" t="s">
        <v>334</v>
      </c>
      <c r="E460" t="s">
        <v>135</v>
      </c>
      <c r="F460" t="s">
        <v>487</v>
      </c>
      <c r="G460" t="s">
        <v>480</v>
      </c>
      <c r="H460" t="str">
        <f>HYPERLINK("https://ebird.org/atlasnc/checklist/S144419504", "S144419504")</f>
        <v>S144419504</v>
      </c>
      <c r="I460" t="s">
        <v>24</v>
      </c>
      <c r="J460" t="s">
        <v>38</v>
      </c>
      <c r="K460" t="s">
        <v>26</v>
      </c>
      <c r="L460" t="s">
        <v>51</v>
      </c>
      <c r="M460" t="s">
        <v>28</v>
      </c>
      <c r="N460" t="s">
        <v>52</v>
      </c>
      <c r="O460" t="s">
        <v>53</v>
      </c>
    </row>
    <row r="461" spans="1:15" x14ac:dyDescent="0.25">
      <c r="A461" t="s">
        <v>50</v>
      </c>
      <c r="B461" t="s">
        <v>158</v>
      </c>
      <c r="C461" t="s">
        <v>133</v>
      </c>
      <c r="D461" t="s">
        <v>488</v>
      </c>
      <c r="E461" t="s">
        <v>135</v>
      </c>
      <c r="F461" t="s">
        <v>489</v>
      </c>
      <c r="G461" t="s">
        <v>480</v>
      </c>
      <c r="H461" t="str">
        <f>HYPERLINK("https://ebird.org/atlasnc/checklist/S144409566", "S144409566")</f>
        <v>S144409566</v>
      </c>
      <c r="I461" t="s">
        <v>24</v>
      </c>
      <c r="J461" t="s">
        <v>38</v>
      </c>
      <c r="K461" t="s">
        <v>26</v>
      </c>
      <c r="L461" t="s">
        <v>51</v>
      </c>
      <c r="M461" t="s">
        <v>28</v>
      </c>
      <c r="N461" t="s">
        <v>52</v>
      </c>
      <c r="O461" t="s">
        <v>53</v>
      </c>
    </row>
    <row r="462" spans="1:15" x14ac:dyDescent="0.25">
      <c r="A462" t="s">
        <v>50</v>
      </c>
      <c r="B462" t="s">
        <v>182</v>
      </c>
      <c r="C462" t="s">
        <v>123</v>
      </c>
      <c r="D462" t="s">
        <v>33</v>
      </c>
      <c r="E462" t="s">
        <v>125</v>
      </c>
      <c r="F462" t="s">
        <v>489</v>
      </c>
      <c r="G462" t="s">
        <v>480</v>
      </c>
      <c r="H462" t="str">
        <f>HYPERLINK("https://ebird.org/atlasnc/checklist/S144409566", "S144409566")</f>
        <v>S144409566</v>
      </c>
      <c r="I462" t="s">
        <v>24</v>
      </c>
      <c r="J462" t="s">
        <v>38</v>
      </c>
      <c r="K462" t="s">
        <v>26</v>
      </c>
      <c r="L462" t="s">
        <v>51</v>
      </c>
      <c r="M462" t="s">
        <v>28</v>
      </c>
      <c r="N462" t="s">
        <v>52</v>
      </c>
      <c r="O462" t="s">
        <v>53</v>
      </c>
    </row>
    <row r="463" spans="1:15" x14ac:dyDescent="0.25">
      <c r="A463" t="s">
        <v>50</v>
      </c>
      <c r="B463" t="s">
        <v>176</v>
      </c>
      <c r="C463" t="s">
        <v>123</v>
      </c>
      <c r="D463" t="s">
        <v>140</v>
      </c>
      <c r="E463" t="s">
        <v>125</v>
      </c>
      <c r="F463" t="s">
        <v>490</v>
      </c>
      <c r="G463" t="s">
        <v>480</v>
      </c>
      <c r="H463" t="str">
        <f t="shared" ref="H463:H469" si="13">HYPERLINK("https://ebird.org/atlasnc/checklist/S144406887", "S144406887")</f>
        <v>S144406887</v>
      </c>
      <c r="I463" t="s">
        <v>24</v>
      </c>
      <c r="J463" t="s">
        <v>38</v>
      </c>
      <c r="K463" t="s">
        <v>26</v>
      </c>
      <c r="L463" t="s">
        <v>51</v>
      </c>
      <c r="M463" t="s">
        <v>28</v>
      </c>
      <c r="N463" t="s">
        <v>52</v>
      </c>
      <c r="O463" t="s">
        <v>53</v>
      </c>
    </row>
    <row r="464" spans="1:15" x14ac:dyDescent="0.25">
      <c r="A464" t="s">
        <v>50</v>
      </c>
      <c r="B464" t="s">
        <v>162</v>
      </c>
      <c r="C464" t="s">
        <v>123</v>
      </c>
      <c r="D464" t="s">
        <v>140</v>
      </c>
      <c r="E464" t="s">
        <v>125</v>
      </c>
      <c r="F464" t="s">
        <v>490</v>
      </c>
      <c r="G464" t="s">
        <v>480</v>
      </c>
      <c r="H464" t="str">
        <f t="shared" si="13"/>
        <v>S144406887</v>
      </c>
      <c r="I464" t="s">
        <v>24</v>
      </c>
      <c r="J464" t="s">
        <v>38</v>
      </c>
      <c r="K464" t="s">
        <v>26</v>
      </c>
      <c r="L464" t="s">
        <v>51</v>
      </c>
      <c r="M464" t="s">
        <v>28</v>
      </c>
      <c r="N464" t="s">
        <v>52</v>
      </c>
      <c r="O464" t="s">
        <v>53</v>
      </c>
    </row>
    <row r="465" spans="1:15" x14ac:dyDescent="0.25">
      <c r="A465" t="s">
        <v>50</v>
      </c>
      <c r="B465" t="s">
        <v>180</v>
      </c>
      <c r="C465" t="s">
        <v>123</v>
      </c>
      <c r="D465" t="s">
        <v>140</v>
      </c>
      <c r="E465" t="s">
        <v>125</v>
      </c>
      <c r="F465" t="s">
        <v>490</v>
      </c>
      <c r="G465" t="s">
        <v>480</v>
      </c>
      <c r="H465" t="str">
        <f t="shared" si="13"/>
        <v>S144406887</v>
      </c>
      <c r="I465" t="s">
        <v>24</v>
      </c>
      <c r="J465" t="s">
        <v>38</v>
      </c>
      <c r="K465" t="s">
        <v>26</v>
      </c>
      <c r="L465" t="s">
        <v>51</v>
      </c>
      <c r="M465" t="s">
        <v>28</v>
      </c>
      <c r="N465" t="s">
        <v>52</v>
      </c>
      <c r="O465" t="s">
        <v>53</v>
      </c>
    </row>
    <row r="466" spans="1:15" x14ac:dyDescent="0.25">
      <c r="A466" t="s">
        <v>50</v>
      </c>
      <c r="B466" t="s">
        <v>165</v>
      </c>
      <c r="C466" t="s">
        <v>123</v>
      </c>
      <c r="D466" t="s">
        <v>140</v>
      </c>
      <c r="E466" t="s">
        <v>125</v>
      </c>
      <c r="F466" t="s">
        <v>490</v>
      </c>
      <c r="G466" t="s">
        <v>480</v>
      </c>
      <c r="H466" t="str">
        <f t="shared" si="13"/>
        <v>S144406887</v>
      </c>
      <c r="I466" t="s">
        <v>24</v>
      </c>
      <c r="J466" t="s">
        <v>38</v>
      </c>
      <c r="K466" t="s">
        <v>26</v>
      </c>
      <c r="L466" t="s">
        <v>51</v>
      </c>
      <c r="M466" t="s">
        <v>28</v>
      </c>
      <c r="N466" t="s">
        <v>52</v>
      </c>
      <c r="O466" t="s">
        <v>53</v>
      </c>
    </row>
    <row r="467" spans="1:15" x14ac:dyDescent="0.25">
      <c r="A467" t="s">
        <v>50</v>
      </c>
      <c r="B467" t="s">
        <v>213</v>
      </c>
      <c r="C467" t="s">
        <v>133</v>
      </c>
      <c r="D467" t="s">
        <v>183</v>
      </c>
      <c r="E467" t="s">
        <v>135</v>
      </c>
      <c r="F467" t="s">
        <v>490</v>
      </c>
      <c r="G467" t="s">
        <v>480</v>
      </c>
      <c r="H467" t="str">
        <f t="shared" si="13"/>
        <v>S144406887</v>
      </c>
      <c r="I467" t="s">
        <v>24</v>
      </c>
      <c r="J467" t="s">
        <v>38</v>
      </c>
      <c r="K467" t="s">
        <v>26</v>
      </c>
      <c r="L467" t="s">
        <v>51</v>
      </c>
      <c r="M467" t="s">
        <v>28</v>
      </c>
      <c r="N467" t="s">
        <v>52</v>
      </c>
      <c r="O467" t="s">
        <v>53</v>
      </c>
    </row>
    <row r="468" spans="1:15" x14ac:dyDescent="0.25">
      <c r="A468" t="s">
        <v>50</v>
      </c>
      <c r="B468" t="s">
        <v>232</v>
      </c>
      <c r="C468" t="s">
        <v>123</v>
      </c>
      <c r="D468" t="s">
        <v>140</v>
      </c>
      <c r="E468" t="s">
        <v>125</v>
      </c>
      <c r="F468" t="s">
        <v>490</v>
      </c>
      <c r="G468" t="s">
        <v>480</v>
      </c>
      <c r="H468" t="str">
        <f t="shared" si="13"/>
        <v>S144406887</v>
      </c>
      <c r="I468" t="s">
        <v>24</v>
      </c>
      <c r="J468" t="s">
        <v>38</v>
      </c>
      <c r="K468" t="s">
        <v>26</v>
      </c>
      <c r="L468" t="s">
        <v>51</v>
      </c>
      <c r="M468" t="s">
        <v>28</v>
      </c>
      <c r="N468" t="s">
        <v>52</v>
      </c>
      <c r="O468" t="s">
        <v>53</v>
      </c>
    </row>
    <row r="469" spans="1:15" x14ac:dyDescent="0.25">
      <c r="A469" t="s">
        <v>50</v>
      </c>
      <c r="B469" t="s">
        <v>185</v>
      </c>
      <c r="C469" t="s">
        <v>123</v>
      </c>
      <c r="D469" t="s">
        <v>140</v>
      </c>
      <c r="E469" t="s">
        <v>125</v>
      </c>
      <c r="F469" t="s">
        <v>490</v>
      </c>
      <c r="G469" t="s">
        <v>480</v>
      </c>
      <c r="H469" t="str">
        <f t="shared" si="13"/>
        <v>S144406887</v>
      </c>
      <c r="I469" t="s">
        <v>24</v>
      </c>
      <c r="J469" t="s">
        <v>38</v>
      </c>
      <c r="K469" t="s">
        <v>26</v>
      </c>
      <c r="L469" t="s">
        <v>51</v>
      </c>
      <c r="M469" t="s">
        <v>28</v>
      </c>
      <c r="N469" t="s">
        <v>52</v>
      </c>
      <c r="O469" t="s">
        <v>53</v>
      </c>
    </row>
    <row r="470" spans="1:15" x14ac:dyDescent="0.25">
      <c r="A470" t="s">
        <v>50</v>
      </c>
      <c r="B470" t="s">
        <v>210</v>
      </c>
      <c r="C470" t="s">
        <v>123</v>
      </c>
      <c r="D470" t="s">
        <v>33</v>
      </c>
      <c r="E470" t="s">
        <v>125</v>
      </c>
      <c r="F470" t="s">
        <v>491</v>
      </c>
      <c r="G470" t="s">
        <v>480</v>
      </c>
      <c r="H470" t="str">
        <f>HYPERLINK("https://ebird.org/atlasnc/checklist/S144401976", "S144401976")</f>
        <v>S144401976</v>
      </c>
      <c r="I470" t="s">
        <v>24</v>
      </c>
      <c r="J470" t="s">
        <v>38</v>
      </c>
      <c r="K470" t="s">
        <v>26</v>
      </c>
      <c r="L470" t="s">
        <v>51</v>
      </c>
      <c r="M470" t="s">
        <v>28</v>
      </c>
      <c r="N470" t="s">
        <v>52</v>
      </c>
      <c r="O470" t="s">
        <v>53</v>
      </c>
    </row>
    <row r="471" spans="1:15" x14ac:dyDescent="0.25">
      <c r="A471" t="s">
        <v>50</v>
      </c>
      <c r="B471" t="s">
        <v>308</v>
      </c>
      <c r="C471" t="s">
        <v>143</v>
      </c>
      <c r="E471" t="s">
        <v>145</v>
      </c>
      <c r="F471" t="s">
        <v>492</v>
      </c>
      <c r="G471" t="s">
        <v>480</v>
      </c>
      <c r="H471" t="str">
        <f t="shared" ref="H471:H480" si="14">HYPERLINK("https://ebird.org/atlasnc/checklist/S144399077", "S144399077")</f>
        <v>S144399077</v>
      </c>
      <c r="I471" t="s">
        <v>24</v>
      </c>
      <c r="J471" t="s">
        <v>38</v>
      </c>
      <c r="K471" t="s">
        <v>26</v>
      </c>
      <c r="L471" t="s">
        <v>51</v>
      </c>
      <c r="M471" t="s">
        <v>28</v>
      </c>
      <c r="N471" t="s">
        <v>52</v>
      </c>
      <c r="O471" t="s">
        <v>53</v>
      </c>
    </row>
    <row r="472" spans="1:15" x14ac:dyDescent="0.25">
      <c r="A472" t="s">
        <v>50</v>
      </c>
      <c r="B472" t="s">
        <v>208</v>
      </c>
      <c r="C472" t="s">
        <v>133</v>
      </c>
      <c r="D472" t="s">
        <v>183</v>
      </c>
      <c r="E472" t="s">
        <v>135</v>
      </c>
      <c r="F472" t="s">
        <v>492</v>
      </c>
      <c r="G472" t="s">
        <v>480</v>
      </c>
      <c r="H472" t="str">
        <f t="shared" si="14"/>
        <v>S144399077</v>
      </c>
      <c r="I472" t="s">
        <v>24</v>
      </c>
      <c r="J472" t="s">
        <v>38</v>
      </c>
      <c r="K472" t="s">
        <v>26</v>
      </c>
      <c r="L472" t="s">
        <v>51</v>
      </c>
      <c r="M472" t="s">
        <v>28</v>
      </c>
      <c r="N472" t="s">
        <v>52</v>
      </c>
      <c r="O472" t="s">
        <v>53</v>
      </c>
    </row>
    <row r="473" spans="1:15" x14ac:dyDescent="0.25">
      <c r="A473" t="s">
        <v>50</v>
      </c>
      <c r="B473" t="s">
        <v>154</v>
      </c>
      <c r="C473" t="s">
        <v>123</v>
      </c>
      <c r="D473" t="s">
        <v>33</v>
      </c>
      <c r="E473" t="s">
        <v>125</v>
      </c>
      <c r="F473" t="s">
        <v>492</v>
      </c>
      <c r="G473" t="s">
        <v>480</v>
      </c>
      <c r="H473" t="str">
        <f t="shared" si="14"/>
        <v>S144399077</v>
      </c>
      <c r="I473" t="s">
        <v>24</v>
      </c>
      <c r="J473" t="s">
        <v>38</v>
      </c>
      <c r="K473" t="s">
        <v>26</v>
      </c>
      <c r="L473" t="s">
        <v>51</v>
      </c>
      <c r="M473" t="s">
        <v>28</v>
      </c>
      <c r="N473" t="s">
        <v>52</v>
      </c>
      <c r="O473" t="s">
        <v>53</v>
      </c>
    </row>
    <row r="474" spans="1:15" x14ac:dyDescent="0.25">
      <c r="A474" t="s">
        <v>50</v>
      </c>
      <c r="B474" t="s">
        <v>297</v>
      </c>
      <c r="C474" t="s">
        <v>123</v>
      </c>
      <c r="D474" t="s">
        <v>140</v>
      </c>
      <c r="E474" t="s">
        <v>125</v>
      </c>
      <c r="F474" t="s">
        <v>492</v>
      </c>
      <c r="G474" t="s">
        <v>480</v>
      </c>
      <c r="H474" t="str">
        <f t="shared" si="14"/>
        <v>S144399077</v>
      </c>
      <c r="I474" t="s">
        <v>24</v>
      </c>
      <c r="J474" t="s">
        <v>38</v>
      </c>
      <c r="K474" t="s">
        <v>26</v>
      </c>
      <c r="L474" t="s">
        <v>51</v>
      </c>
      <c r="M474" t="s">
        <v>28</v>
      </c>
      <c r="N474" t="s">
        <v>52</v>
      </c>
      <c r="O474" t="s">
        <v>53</v>
      </c>
    </row>
    <row r="475" spans="1:15" x14ac:dyDescent="0.25">
      <c r="A475" t="s">
        <v>50</v>
      </c>
      <c r="B475" t="s">
        <v>221</v>
      </c>
      <c r="C475" t="s">
        <v>133</v>
      </c>
      <c r="D475" t="s">
        <v>157</v>
      </c>
      <c r="E475" t="s">
        <v>135</v>
      </c>
      <c r="F475" t="s">
        <v>492</v>
      </c>
      <c r="G475" t="s">
        <v>480</v>
      </c>
      <c r="H475" t="str">
        <f t="shared" si="14"/>
        <v>S144399077</v>
      </c>
      <c r="I475" t="s">
        <v>24</v>
      </c>
      <c r="J475" t="s">
        <v>38</v>
      </c>
      <c r="K475" t="s">
        <v>26</v>
      </c>
      <c r="L475" t="s">
        <v>51</v>
      </c>
      <c r="M475" t="s">
        <v>28</v>
      </c>
      <c r="N475" t="s">
        <v>52</v>
      </c>
      <c r="O475" t="s">
        <v>53</v>
      </c>
    </row>
    <row r="476" spans="1:15" x14ac:dyDescent="0.25">
      <c r="A476" t="s">
        <v>50</v>
      </c>
      <c r="B476" t="s">
        <v>219</v>
      </c>
      <c r="C476" t="s">
        <v>129</v>
      </c>
      <c r="D476" t="s">
        <v>130</v>
      </c>
      <c r="E476" t="s">
        <v>131</v>
      </c>
      <c r="F476" t="s">
        <v>492</v>
      </c>
      <c r="G476" t="s">
        <v>480</v>
      </c>
      <c r="H476" t="str">
        <f t="shared" si="14"/>
        <v>S144399077</v>
      </c>
      <c r="I476" t="s">
        <v>24</v>
      </c>
      <c r="J476" t="s">
        <v>38</v>
      </c>
      <c r="K476" t="s">
        <v>26</v>
      </c>
      <c r="L476" t="s">
        <v>51</v>
      </c>
      <c r="M476" t="s">
        <v>28</v>
      </c>
      <c r="N476" t="s">
        <v>52</v>
      </c>
      <c r="O476" t="s">
        <v>53</v>
      </c>
    </row>
    <row r="477" spans="1:15" x14ac:dyDescent="0.25">
      <c r="A477" t="s">
        <v>50</v>
      </c>
      <c r="B477" t="s">
        <v>132</v>
      </c>
      <c r="C477" t="s">
        <v>133</v>
      </c>
      <c r="D477" t="s">
        <v>220</v>
      </c>
      <c r="E477" t="s">
        <v>135</v>
      </c>
      <c r="F477" t="s">
        <v>492</v>
      </c>
      <c r="G477" t="s">
        <v>480</v>
      </c>
      <c r="H477" t="str">
        <f t="shared" si="14"/>
        <v>S144399077</v>
      </c>
      <c r="I477" t="s">
        <v>24</v>
      </c>
      <c r="J477" t="s">
        <v>38</v>
      </c>
      <c r="K477" t="s">
        <v>26</v>
      </c>
      <c r="L477" t="s">
        <v>51</v>
      </c>
      <c r="M477" t="s">
        <v>28</v>
      </c>
      <c r="N477" t="s">
        <v>52</v>
      </c>
      <c r="O477" t="s">
        <v>53</v>
      </c>
    </row>
    <row r="478" spans="1:15" x14ac:dyDescent="0.25">
      <c r="A478" t="s">
        <v>50</v>
      </c>
      <c r="B478" t="s">
        <v>302</v>
      </c>
      <c r="C478" t="s">
        <v>123</v>
      </c>
      <c r="D478" t="s">
        <v>140</v>
      </c>
      <c r="E478" t="s">
        <v>125</v>
      </c>
      <c r="F478" t="s">
        <v>492</v>
      </c>
      <c r="G478" t="s">
        <v>480</v>
      </c>
      <c r="H478" t="str">
        <f t="shared" si="14"/>
        <v>S144399077</v>
      </c>
      <c r="I478" t="s">
        <v>24</v>
      </c>
      <c r="J478" t="s">
        <v>38</v>
      </c>
      <c r="K478" t="s">
        <v>26</v>
      </c>
      <c r="L478" t="s">
        <v>51</v>
      </c>
      <c r="M478" t="s">
        <v>28</v>
      </c>
      <c r="N478" t="s">
        <v>52</v>
      </c>
      <c r="O478" t="s">
        <v>53</v>
      </c>
    </row>
    <row r="479" spans="1:15" x14ac:dyDescent="0.25">
      <c r="A479" t="s">
        <v>50</v>
      </c>
      <c r="B479" t="s">
        <v>175</v>
      </c>
      <c r="C479" t="s">
        <v>123</v>
      </c>
      <c r="D479" t="s">
        <v>124</v>
      </c>
      <c r="E479" t="s">
        <v>125</v>
      </c>
      <c r="F479" t="s">
        <v>492</v>
      </c>
      <c r="G479" t="s">
        <v>480</v>
      </c>
      <c r="H479" t="str">
        <f t="shared" si="14"/>
        <v>S144399077</v>
      </c>
      <c r="I479" t="s">
        <v>24</v>
      </c>
      <c r="J479" t="s">
        <v>38</v>
      </c>
      <c r="K479" t="s">
        <v>26</v>
      </c>
      <c r="L479" t="s">
        <v>51</v>
      </c>
      <c r="M479" t="s">
        <v>28</v>
      </c>
      <c r="N479" t="s">
        <v>52</v>
      </c>
      <c r="O479" t="s">
        <v>53</v>
      </c>
    </row>
    <row r="480" spans="1:15" x14ac:dyDescent="0.25">
      <c r="A480" t="s">
        <v>50</v>
      </c>
      <c r="B480" t="s">
        <v>326</v>
      </c>
      <c r="C480" t="s">
        <v>129</v>
      </c>
      <c r="D480" t="s">
        <v>198</v>
      </c>
      <c r="E480" t="s">
        <v>131</v>
      </c>
      <c r="F480" t="s">
        <v>492</v>
      </c>
      <c r="G480" t="s">
        <v>480</v>
      </c>
      <c r="H480" t="str">
        <f t="shared" si="14"/>
        <v>S144399077</v>
      </c>
      <c r="I480" t="s">
        <v>24</v>
      </c>
      <c r="J480" t="s">
        <v>38</v>
      </c>
      <c r="K480" t="s">
        <v>26</v>
      </c>
      <c r="L480" t="s">
        <v>51</v>
      </c>
      <c r="M480" t="s">
        <v>28</v>
      </c>
      <c r="N480" t="s">
        <v>52</v>
      </c>
      <c r="O480" t="s">
        <v>53</v>
      </c>
    </row>
    <row r="481" spans="1:15" x14ac:dyDescent="0.25">
      <c r="A481" t="s">
        <v>50</v>
      </c>
      <c r="B481" t="s">
        <v>353</v>
      </c>
      <c r="C481" t="s">
        <v>129</v>
      </c>
      <c r="D481" t="s">
        <v>130</v>
      </c>
      <c r="E481" t="s">
        <v>131</v>
      </c>
      <c r="F481" t="s">
        <v>493</v>
      </c>
      <c r="G481" t="s">
        <v>480</v>
      </c>
      <c r="H481" t="str">
        <f>HYPERLINK("https://ebird.org/atlasnc/checklist/S144396641", "S144396641")</f>
        <v>S144396641</v>
      </c>
      <c r="I481" t="s">
        <v>24</v>
      </c>
      <c r="J481" t="s">
        <v>38</v>
      </c>
      <c r="K481" t="s">
        <v>26</v>
      </c>
      <c r="L481" t="s">
        <v>51</v>
      </c>
      <c r="M481" t="s">
        <v>28</v>
      </c>
      <c r="N481" t="s">
        <v>52</v>
      </c>
      <c r="O481" t="s">
        <v>53</v>
      </c>
    </row>
    <row r="482" spans="1:15" x14ac:dyDescent="0.25">
      <c r="A482" t="s">
        <v>50</v>
      </c>
      <c r="B482" t="s">
        <v>351</v>
      </c>
      <c r="C482" t="s">
        <v>123</v>
      </c>
      <c r="D482" t="s">
        <v>140</v>
      </c>
      <c r="E482" t="s">
        <v>125</v>
      </c>
      <c r="F482" t="s">
        <v>493</v>
      </c>
      <c r="G482" t="s">
        <v>480</v>
      </c>
      <c r="H482" t="str">
        <f>HYPERLINK("https://ebird.org/atlasnc/checklist/S144396641", "S144396641")</f>
        <v>S144396641</v>
      </c>
      <c r="I482" t="s">
        <v>24</v>
      </c>
      <c r="J482" t="s">
        <v>38</v>
      </c>
      <c r="K482" t="s">
        <v>26</v>
      </c>
      <c r="L482" t="s">
        <v>51</v>
      </c>
      <c r="M482" t="s">
        <v>28</v>
      </c>
      <c r="N482" t="s">
        <v>52</v>
      </c>
      <c r="O482" t="s">
        <v>53</v>
      </c>
    </row>
    <row r="483" spans="1:15" x14ac:dyDescent="0.25">
      <c r="A483" t="s">
        <v>50</v>
      </c>
      <c r="B483" t="s">
        <v>400</v>
      </c>
      <c r="C483" t="s">
        <v>123</v>
      </c>
      <c r="D483" t="s">
        <v>140</v>
      </c>
      <c r="E483" t="s">
        <v>125</v>
      </c>
      <c r="F483" t="s">
        <v>493</v>
      </c>
      <c r="G483" t="s">
        <v>480</v>
      </c>
      <c r="H483" t="str">
        <f>HYPERLINK("https://ebird.org/atlasnc/checklist/S144396641", "S144396641")</f>
        <v>S144396641</v>
      </c>
      <c r="I483" t="s">
        <v>24</v>
      </c>
      <c r="J483" t="s">
        <v>38</v>
      </c>
      <c r="K483" t="s">
        <v>26</v>
      </c>
      <c r="L483" t="s">
        <v>51</v>
      </c>
      <c r="M483" t="s">
        <v>28</v>
      </c>
      <c r="N483" t="s">
        <v>52</v>
      </c>
      <c r="O483" t="s">
        <v>53</v>
      </c>
    </row>
    <row r="484" spans="1:15" x14ac:dyDescent="0.25">
      <c r="A484" t="s">
        <v>50</v>
      </c>
      <c r="B484" t="s">
        <v>139</v>
      </c>
      <c r="C484" t="s">
        <v>123</v>
      </c>
      <c r="D484" t="s">
        <v>33</v>
      </c>
      <c r="E484" t="s">
        <v>125</v>
      </c>
      <c r="F484" t="s">
        <v>493</v>
      </c>
      <c r="G484" t="s">
        <v>480</v>
      </c>
      <c r="H484" t="str">
        <f>HYPERLINK("https://ebird.org/atlasnc/checklist/S144396641", "S144396641")</f>
        <v>S144396641</v>
      </c>
      <c r="I484" t="s">
        <v>24</v>
      </c>
      <c r="J484" t="s">
        <v>38</v>
      </c>
      <c r="K484" t="s">
        <v>26</v>
      </c>
      <c r="L484" t="s">
        <v>51</v>
      </c>
      <c r="M484" t="s">
        <v>28</v>
      </c>
      <c r="N484" t="s">
        <v>52</v>
      </c>
      <c r="O484" t="s">
        <v>53</v>
      </c>
    </row>
    <row r="485" spans="1:15" x14ac:dyDescent="0.25">
      <c r="A485" t="s">
        <v>50</v>
      </c>
      <c r="B485" t="s">
        <v>290</v>
      </c>
      <c r="C485" t="s">
        <v>133</v>
      </c>
      <c r="D485" t="s">
        <v>183</v>
      </c>
      <c r="E485" t="s">
        <v>135</v>
      </c>
      <c r="F485" t="s">
        <v>494</v>
      </c>
      <c r="G485" t="s">
        <v>495</v>
      </c>
      <c r="H485" t="str">
        <f>HYPERLINK("https://ebird.org/atlasnc/checklist/S141547601", "S141547601")</f>
        <v>S141547601</v>
      </c>
      <c r="I485" t="s">
        <v>24</v>
      </c>
      <c r="J485" t="s">
        <v>38</v>
      </c>
      <c r="K485" t="s">
        <v>26</v>
      </c>
      <c r="L485" t="s">
        <v>51</v>
      </c>
      <c r="M485" t="s">
        <v>28</v>
      </c>
      <c r="N485" t="s">
        <v>52</v>
      </c>
      <c r="O485" t="s">
        <v>53</v>
      </c>
    </row>
    <row r="486" spans="1:15" x14ac:dyDescent="0.25">
      <c r="A486" t="s">
        <v>50</v>
      </c>
      <c r="B486" t="s">
        <v>241</v>
      </c>
      <c r="C486" t="s">
        <v>133</v>
      </c>
      <c r="D486" t="s">
        <v>222</v>
      </c>
      <c r="E486" t="s">
        <v>135</v>
      </c>
      <c r="F486" t="s">
        <v>494</v>
      </c>
      <c r="G486" t="s">
        <v>495</v>
      </c>
      <c r="H486" t="str">
        <f>HYPERLINK("https://ebird.org/atlasnc/checklist/S141547601", "S141547601")</f>
        <v>S141547601</v>
      </c>
      <c r="I486" t="s">
        <v>24</v>
      </c>
      <c r="J486" t="s">
        <v>38</v>
      </c>
      <c r="K486" t="s">
        <v>26</v>
      </c>
      <c r="L486" t="s">
        <v>51</v>
      </c>
      <c r="M486" t="s">
        <v>28</v>
      </c>
      <c r="N486" t="s">
        <v>52</v>
      </c>
      <c r="O486" t="s">
        <v>53</v>
      </c>
    </row>
    <row r="487" spans="1:15" x14ac:dyDescent="0.25">
      <c r="A487" t="s">
        <v>50</v>
      </c>
      <c r="B487" t="s">
        <v>244</v>
      </c>
      <c r="C487" t="s">
        <v>133</v>
      </c>
      <c r="D487" t="s">
        <v>334</v>
      </c>
      <c r="E487" t="s">
        <v>135</v>
      </c>
      <c r="F487" t="s">
        <v>494</v>
      </c>
      <c r="G487" t="s">
        <v>495</v>
      </c>
      <c r="H487" t="str">
        <f>HYPERLINK("https://ebird.org/atlasnc/checklist/S141547601", "S141547601")</f>
        <v>S141547601</v>
      </c>
      <c r="I487" t="s">
        <v>24</v>
      </c>
      <c r="J487" t="s">
        <v>38</v>
      </c>
      <c r="K487" t="s">
        <v>26</v>
      </c>
      <c r="L487" t="s">
        <v>51</v>
      </c>
      <c r="M487" t="s">
        <v>28</v>
      </c>
      <c r="N487" t="s">
        <v>52</v>
      </c>
      <c r="O487" t="s">
        <v>53</v>
      </c>
    </row>
    <row r="488" spans="1:15" x14ac:dyDescent="0.25">
      <c r="A488" t="s">
        <v>50</v>
      </c>
      <c r="B488" t="s">
        <v>298</v>
      </c>
      <c r="C488" t="s">
        <v>129</v>
      </c>
      <c r="D488" t="s">
        <v>198</v>
      </c>
      <c r="E488" t="s">
        <v>131</v>
      </c>
      <c r="F488" t="s">
        <v>496</v>
      </c>
      <c r="G488" t="s">
        <v>495</v>
      </c>
      <c r="H488" t="str">
        <f>HYPERLINK("https://ebird.org/atlasnc/checklist/S141547669", "S141547669")</f>
        <v>S141547669</v>
      </c>
      <c r="I488" t="s">
        <v>24</v>
      </c>
      <c r="J488" t="s">
        <v>38</v>
      </c>
      <c r="K488" t="s">
        <v>26</v>
      </c>
      <c r="L488" t="s">
        <v>51</v>
      </c>
      <c r="M488" t="s">
        <v>28</v>
      </c>
      <c r="N488" t="s">
        <v>52</v>
      </c>
      <c r="O488" t="s">
        <v>53</v>
      </c>
    </row>
    <row r="489" spans="1:15" x14ac:dyDescent="0.25">
      <c r="A489" t="s">
        <v>50</v>
      </c>
      <c r="B489" t="s">
        <v>194</v>
      </c>
      <c r="C489" t="s">
        <v>133</v>
      </c>
      <c r="D489" t="s">
        <v>157</v>
      </c>
      <c r="E489" t="s">
        <v>135</v>
      </c>
      <c r="F489" t="s">
        <v>496</v>
      </c>
      <c r="G489" t="s">
        <v>495</v>
      </c>
      <c r="H489" t="str">
        <f>HYPERLINK("https://ebird.org/atlasnc/checklist/S141547669", "S141547669")</f>
        <v>S141547669</v>
      </c>
      <c r="I489" t="s">
        <v>24</v>
      </c>
      <c r="J489" t="s">
        <v>38</v>
      </c>
      <c r="K489" t="s">
        <v>26</v>
      </c>
      <c r="L489" t="s">
        <v>51</v>
      </c>
      <c r="M489" t="s">
        <v>28</v>
      </c>
      <c r="N489" t="s">
        <v>52</v>
      </c>
      <c r="O489" t="s">
        <v>53</v>
      </c>
    </row>
    <row r="490" spans="1:15" x14ac:dyDescent="0.25">
      <c r="A490" t="s">
        <v>50</v>
      </c>
      <c r="B490" t="s">
        <v>197</v>
      </c>
      <c r="C490" t="s">
        <v>129</v>
      </c>
      <c r="D490" t="s">
        <v>198</v>
      </c>
      <c r="E490" t="s">
        <v>131</v>
      </c>
      <c r="F490" t="s">
        <v>497</v>
      </c>
      <c r="G490" t="s">
        <v>495</v>
      </c>
      <c r="H490" t="str">
        <f>HYPERLINK("https://ebird.org/atlasnc/checklist/S141537813", "S141537813")</f>
        <v>S141537813</v>
      </c>
      <c r="I490" t="s">
        <v>24</v>
      </c>
      <c r="J490" t="s">
        <v>38</v>
      </c>
      <c r="K490" t="s">
        <v>26</v>
      </c>
      <c r="L490" t="s">
        <v>51</v>
      </c>
      <c r="M490" t="s">
        <v>28</v>
      </c>
      <c r="N490" t="s">
        <v>52</v>
      </c>
      <c r="O490" t="s">
        <v>53</v>
      </c>
    </row>
    <row r="491" spans="1:15" x14ac:dyDescent="0.25">
      <c r="A491" t="s">
        <v>50</v>
      </c>
      <c r="B491" t="s">
        <v>166</v>
      </c>
      <c r="C491" t="s">
        <v>123</v>
      </c>
      <c r="D491" t="s">
        <v>124</v>
      </c>
      <c r="E491" t="s">
        <v>125</v>
      </c>
      <c r="F491" t="s">
        <v>498</v>
      </c>
      <c r="G491" t="s">
        <v>495</v>
      </c>
      <c r="H491" t="str">
        <f>HYPERLINK("https://ebird.org/atlasnc/checklist/S141535671", "S141535671")</f>
        <v>S141535671</v>
      </c>
      <c r="I491" t="s">
        <v>24</v>
      </c>
      <c r="J491" t="s">
        <v>38</v>
      </c>
      <c r="K491" t="s">
        <v>26</v>
      </c>
      <c r="L491" t="s">
        <v>51</v>
      </c>
      <c r="M491" t="s">
        <v>28</v>
      </c>
      <c r="N491" t="s">
        <v>52</v>
      </c>
      <c r="O491" t="s">
        <v>53</v>
      </c>
    </row>
    <row r="492" spans="1:15" x14ac:dyDescent="0.25">
      <c r="A492" t="s">
        <v>50</v>
      </c>
      <c r="B492" t="s">
        <v>156</v>
      </c>
      <c r="C492" t="s">
        <v>123</v>
      </c>
      <c r="D492" t="s">
        <v>140</v>
      </c>
      <c r="E492" t="s">
        <v>125</v>
      </c>
      <c r="F492" t="s">
        <v>491</v>
      </c>
      <c r="G492" t="s">
        <v>495</v>
      </c>
      <c r="H492" t="str">
        <f>HYPERLINK("https://ebird.org/atlasnc/checklist/S141532111", "S141532111")</f>
        <v>S141532111</v>
      </c>
      <c r="I492" t="s">
        <v>24</v>
      </c>
      <c r="J492" t="s">
        <v>38</v>
      </c>
      <c r="K492" t="s">
        <v>26</v>
      </c>
      <c r="L492" t="s">
        <v>51</v>
      </c>
      <c r="M492" t="s">
        <v>28</v>
      </c>
      <c r="N492" t="s">
        <v>52</v>
      </c>
      <c r="O492" t="s">
        <v>53</v>
      </c>
    </row>
    <row r="493" spans="1:15" x14ac:dyDescent="0.25">
      <c r="A493" t="s">
        <v>50</v>
      </c>
      <c r="B493" t="s">
        <v>410</v>
      </c>
      <c r="C493" t="s">
        <v>133</v>
      </c>
      <c r="D493" t="s">
        <v>157</v>
      </c>
      <c r="E493" t="s">
        <v>135</v>
      </c>
      <c r="F493" t="s">
        <v>499</v>
      </c>
      <c r="G493" t="s">
        <v>495</v>
      </c>
      <c r="H493" t="str">
        <f>HYPERLINK("https://ebird.org/atlasnc/checklist/S141528729", "S141528729")</f>
        <v>S141528729</v>
      </c>
      <c r="I493" t="s">
        <v>24</v>
      </c>
      <c r="J493" t="s">
        <v>38</v>
      </c>
      <c r="K493" t="s">
        <v>26</v>
      </c>
      <c r="L493" t="s">
        <v>51</v>
      </c>
      <c r="M493" t="s">
        <v>28</v>
      </c>
      <c r="N493" t="s">
        <v>52</v>
      </c>
      <c r="O493" t="s">
        <v>53</v>
      </c>
    </row>
    <row r="494" spans="1:15" x14ac:dyDescent="0.25">
      <c r="A494" t="s">
        <v>50</v>
      </c>
      <c r="B494" t="s">
        <v>236</v>
      </c>
      <c r="C494" t="s">
        <v>133</v>
      </c>
      <c r="D494" t="s">
        <v>183</v>
      </c>
      <c r="E494" t="s">
        <v>135</v>
      </c>
      <c r="F494" t="s">
        <v>490</v>
      </c>
      <c r="G494" t="s">
        <v>495</v>
      </c>
      <c r="H494" t="str">
        <f t="shared" ref="H494:H499" si="15">HYPERLINK("https://ebird.org/atlasnc/checklist/S141527474", "S141527474")</f>
        <v>S141527474</v>
      </c>
      <c r="I494" t="s">
        <v>24</v>
      </c>
      <c r="J494" t="s">
        <v>38</v>
      </c>
      <c r="K494" t="s">
        <v>26</v>
      </c>
      <c r="L494" t="s">
        <v>51</v>
      </c>
      <c r="M494" t="s">
        <v>28</v>
      </c>
      <c r="N494" t="s">
        <v>52</v>
      </c>
      <c r="O494" t="s">
        <v>53</v>
      </c>
    </row>
    <row r="495" spans="1:15" x14ac:dyDescent="0.25">
      <c r="A495" t="s">
        <v>50</v>
      </c>
      <c r="B495" t="s">
        <v>294</v>
      </c>
      <c r="C495" t="s">
        <v>133</v>
      </c>
      <c r="D495" t="s">
        <v>183</v>
      </c>
      <c r="E495" t="s">
        <v>135</v>
      </c>
      <c r="F495" t="s">
        <v>490</v>
      </c>
      <c r="G495" t="s">
        <v>495</v>
      </c>
      <c r="H495" t="str">
        <f t="shared" si="15"/>
        <v>S141527474</v>
      </c>
      <c r="I495" t="s">
        <v>24</v>
      </c>
      <c r="J495" t="s">
        <v>38</v>
      </c>
      <c r="K495" t="s">
        <v>26</v>
      </c>
      <c r="L495" t="s">
        <v>51</v>
      </c>
      <c r="M495" t="s">
        <v>28</v>
      </c>
      <c r="N495" t="s">
        <v>52</v>
      </c>
      <c r="O495" t="s">
        <v>53</v>
      </c>
    </row>
    <row r="496" spans="1:15" x14ac:dyDescent="0.25">
      <c r="A496" t="s">
        <v>50</v>
      </c>
      <c r="B496" t="s">
        <v>248</v>
      </c>
      <c r="C496" t="s">
        <v>133</v>
      </c>
      <c r="D496" t="s">
        <v>157</v>
      </c>
      <c r="E496" t="s">
        <v>135</v>
      </c>
      <c r="F496" t="s">
        <v>490</v>
      </c>
      <c r="G496" t="s">
        <v>495</v>
      </c>
      <c r="H496" t="str">
        <f t="shared" si="15"/>
        <v>S141527474</v>
      </c>
      <c r="I496" t="s">
        <v>24</v>
      </c>
      <c r="J496" t="s">
        <v>38</v>
      </c>
      <c r="K496" t="s">
        <v>26</v>
      </c>
      <c r="L496" t="s">
        <v>51</v>
      </c>
      <c r="M496" t="s">
        <v>28</v>
      </c>
      <c r="N496" t="s">
        <v>52</v>
      </c>
      <c r="O496" t="s">
        <v>53</v>
      </c>
    </row>
    <row r="497" spans="1:15" x14ac:dyDescent="0.25">
      <c r="A497" t="s">
        <v>50</v>
      </c>
      <c r="B497" t="s">
        <v>184</v>
      </c>
      <c r="C497" t="s">
        <v>123</v>
      </c>
      <c r="D497" t="s">
        <v>124</v>
      </c>
      <c r="E497" t="s">
        <v>125</v>
      </c>
      <c r="F497" t="s">
        <v>490</v>
      </c>
      <c r="G497" t="s">
        <v>495</v>
      </c>
      <c r="H497" t="str">
        <f t="shared" si="15"/>
        <v>S141527474</v>
      </c>
      <c r="I497" t="s">
        <v>24</v>
      </c>
      <c r="J497" t="s">
        <v>38</v>
      </c>
      <c r="K497" t="s">
        <v>26</v>
      </c>
      <c r="L497" t="s">
        <v>51</v>
      </c>
      <c r="M497" t="s">
        <v>28</v>
      </c>
      <c r="N497" t="s">
        <v>52</v>
      </c>
      <c r="O497" t="s">
        <v>53</v>
      </c>
    </row>
    <row r="498" spans="1:15" x14ac:dyDescent="0.25">
      <c r="A498" t="s">
        <v>50</v>
      </c>
      <c r="B498" t="s">
        <v>500</v>
      </c>
      <c r="C498" t="s">
        <v>129</v>
      </c>
      <c r="D498" t="s">
        <v>198</v>
      </c>
      <c r="E498" t="s">
        <v>131</v>
      </c>
      <c r="F498" t="s">
        <v>490</v>
      </c>
      <c r="G498" t="s">
        <v>495</v>
      </c>
      <c r="H498" t="str">
        <f t="shared" si="15"/>
        <v>S141527474</v>
      </c>
      <c r="I498" t="s">
        <v>24</v>
      </c>
      <c r="J498" t="s">
        <v>38</v>
      </c>
      <c r="K498" t="s">
        <v>26</v>
      </c>
      <c r="L498" t="s">
        <v>51</v>
      </c>
      <c r="M498" t="s">
        <v>28</v>
      </c>
      <c r="N498" t="s">
        <v>52</v>
      </c>
      <c r="O498" t="s">
        <v>53</v>
      </c>
    </row>
    <row r="499" spans="1:15" x14ac:dyDescent="0.25">
      <c r="A499" t="s">
        <v>50</v>
      </c>
      <c r="B499" t="s">
        <v>305</v>
      </c>
      <c r="C499" t="s">
        <v>129</v>
      </c>
      <c r="D499" t="s">
        <v>130</v>
      </c>
      <c r="E499" t="s">
        <v>131</v>
      </c>
      <c r="F499" t="s">
        <v>490</v>
      </c>
      <c r="G499" t="s">
        <v>495</v>
      </c>
      <c r="H499" t="str">
        <f t="shared" si="15"/>
        <v>S141527474</v>
      </c>
      <c r="I499" t="s">
        <v>24</v>
      </c>
      <c r="J499" t="s">
        <v>38</v>
      </c>
      <c r="K499" t="s">
        <v>26</v>
      </c>
      <c r="L499" t="s">
        <v>51</v>
      </c>
      <c r="M499" t="s">
        <v>28</v>
      </c>
      <c r="N499" t="s">
        <v>52</v>
      </c>
      <c r="O499" t="s">
        <v>53</v>
      </c>
    </row>
    <row r="500" spans="1:15" x14ac:dyDescent="0.25">
      <c r="A500" t="s">
        <v>50</v>
      </c>
      <c r="B500" t="s">
        <v>252</v>
      </c>
      <c r="C500" t="s">
        <v>133</v>
      </c>
      <c r="D500" t="s">
        <v>183</v>
      </c>
      <c r="E500" t="s">
        <v>135</v>
      </c>
      <c r="F500" t="s">
        <v>501</v>
      </c>
      <c r="G500" t="s">
        <v>495</v>
      </c>
      <c r="H500" t="str">
        <f>HYPERLINK("https://ebird.org/atlasnc/checklist/S141522471", "S141522471")</f>
        <v>S141522471</v>
      </c>
      <c r="I500" t="s">
        <v>24</v>
      </c>
      <c r="J500" t="s">
        <v>38</v>
      </c>
      <c r="K500" t="s">
        <v>26</v>
      </c>
      <c r="L500" t="s">
        <v>51</v>
      </c>
      <c r="M500" t="s">
        <v>28</v>
      </c>
      <c r="N500" t="s">
        <v>52</v>
      </c>
      <c r="O500" t="s">
        <v>53</v>
      </c>
    </row>
    <row r="501" spans="1:15" x14ac:dyDescent="0.25">
      <c r="A501" t="s">
        <v>50</v>
      </c>
      <c r="B501" t="s">
        <v>160</v>
      </c>
      <c r="C501" t="s">
        <v>133</v>
      </c>
      <c r="D501" t="s">
        <v>157</v>
      </c>
      <c r="E501" t="s">
        <v>135</v>
      </c>
      <c r="F501" t="s">
        <v>501</v>
      </c>
      <c r="G501" t="s">
        <v>495</v>
      </c>
      <c r="H501" t="str">
        <f>HYPERLINK("https://ebird.org/atlasnc/checklist/S141522471", "S141522471")</f>
        <v>S141522471</v>
      </c>
      <c r="I501" t="s">
        <v>24</v>
      </c>
      <c r="J501" t="s">
        <v>38</v>
      </c>
      <c r="K501" t="s">
        <v>26</v>
      </c>
      <c r="L501" t="s">
        <v>51</v>
      </c>
      <c r="M501" t="s">
        <v>28</v>
      </c>
      <c r="N501" t="s">
        <v>52</v>
      </c>
      <c r="O501" t="s">
        <v>53</v>
      </c>
    </row>
    <row r="502" spans="1:15" x14ac:dyDescent="0.25">
      <c r="A502" t="s">
        <v>50</v>
      </c>
      <c r="B502" t="s">
        <v>288</v>
      </c>
      <c r="C502" t="s">
        <v>129</v>
      </c>
      <c r="D502" t="s">
        <v>198</v>
      </c>
      <c r="E502" t="s">
        <v>131</v>
      </c>
      <c r="F502" t="s">
        <v>501</v>
      </c>
      <c r="G502" t="s">
        <v>495</v>
      </c>
      <c r="H502" t="str">
        <f>HYPERLINK("https://ebird.org/atlasnc/checklist/S141522471", "S141522471")</f>
        <v>S141522471</v>
      </c>
      <c r="I502" t="s">
        <v>24</v>
      </c>
      <c r="J502" t="s">
        <v>38</v>
      </c>
      <c r="K502" t="s">
        <v>26</v>
      </c>
      <c r="L502" t="s">
        <v>51</v>
      </c>
      <c r="M502" t="s">
        <v>28</v>
      </c>
      <c r="N502" t="s">
        <v>52</v>
      </c>
      <c r="O502" t="s">
        <v>53</v>
      </c>
    </row>
    <row r="503" spans="1:15" x14ac:dyDescent="0.25">
      <c r="A503" t="s">
        <v>50</v>
      </c>
      <c r="B503" t="s">
        <v>266</v>
      </c>
      <c r="C503" t="s">
        <v>123</v>
      </c>
      <c r="D503" t="s">
        <v>33</v>
      </c>
      <c r="E503" t="s">
        <v>125</v>
      </c>
      <c r="F503" t="s">
        <v>502</v>
      </c>
      <c r="G503" t="s">
        <v>495</v>
      </c>
      <c r="H503" t="str">
        <f t="shared" ref="H503:H512" si="16">HYPERLINK("https://ebird.org/atlasnc/checklist/S141518263", "S141518263")</f>
        <v>S141518263</v>
      </c>
      <c r="I503" t="s">
        <v>24</v>
      </c>
      <c r="J503" t="s">
        <v>38</v>
      </c>
      <c r="K503" t="s">
        <v>26</v>
      </c>
      <c r="L503" t="s">
        <v>51</v>
      </c>
      <c r="M503" t="s">
        <v>28</v>
      </c>
      <c r="N503" t="s">
        <v>52</v>
      </c>
      <c r="O503" t="s">
        <v>53</v>
      </c>
    </row>
    <row r="504" spans="1:15" x14ac:dyDescent="0.25">
      <c r="A504" t="s">
        <v>50</v>
      </c>
      <c r="B504" t="s">
        <v>226</v>
      </c>
      <c r="C504" t="s">
        <v>123</v>
      </c>
      <c r="D504" t="s">
        <v>33</v>
      </c>
      <c r="E504" t="s">
        <v>125</v>
      </c>
      <c r="F504" t="s">
        <v>502</v>
      </c>
      <c r="G504" t="s">
        <v>495</v>
      </c>
      <c r="H504" t="str">
        <f t="shared" si="16"/>
        <v>S141518263</v>
      </c>
      <c r="I504" t="s">
        <v>24</v>
      </c>
      <c r="J504" t="s">
        <v>38</v>
      </c>
      <c r="K504" t="s">
        <v>26</v>
      </c>
      <c r="L504" t="s">
        <v>51</v>
      </c>
      <c r="M504" t="s">
        <v>28</v>
      </c>
      <c r="N504" t="s">
        <v>52</v>
      </c>
      <c r="O504" t="s">
        <v>53</v>
      </c>
    </row>
    <row r="505" spans="1:15" x14ac:dyDescent="0.25">
      <c r="A505" t="s">
        <v>50</v>
      </c>
      <c r="B505" t="s">
        <v>263</v>
      </c>
      <c r="C505" t="s">
        <v>133</v>
      </c>
      <c r="D505" t="s">
        <v>222</v>
      </c>
      <c r="E505" t="s">
        <v>135</v>
      </c>
      <c r="F505" t="s">
        <v>502</v>
      </c>
      <c r="G505" t="s">
        <v>495</v>
      </c>
      <c r="H505" t="str">
        <f t="shared" si="16"/>
        <v>S141518263</v>
      </c>
      <c r="I505" t="s">
        <v>24</v>
      </c>
      <c r="J505" t="s">
        <v>38</v>
      </c>
      <c r="K505" t="s">
        <v>26</v>
      </c>
      <c r="L505" t="s">
        <v>51</v>
      </c>
      <c r="M505" t="s">
        <v>28</v>
      </c>
      <c r="N505" t="s">
        <v>52</v>
      </c>
      <c r="O505" t="s">
        <v>53</v>
      </c>
    </row>
    <row r="506" spans="1:15" x14ac:dyDescent="0.25">
      <c r="A506" t="s">
        <v>50</v>
      </c>
      <c r="B506" t="s">
        <v>170</v>
      </c>
      <c r="C506" t="s">
        <v>123</v>
      </c>
      <c r="D506" t="s">
        <v>316</v>
      </c>
      <c r="E506" t="s">
        <v>125</v>
      </c>
      <c r="F506" t="s">
        <v>502</v>
      </c>
      <c r="G506" t="s">
        <v>495</v>
      </c>
      <c r="H506" t="str">
        <f t="shared" si="16"/>
        <v>S141518263</v>
      </c>
      <c r="I506" t="s">
        <v>24</v>
      </c>
      <c r="J506" t="s">
        <v>38</v>
      </c>
      <c r="K506" t="s">
        <v>26</v>
      </c>
      <c r="L506" t="s">
        <v>51</v>
      </c>
      <c r="M506" t="s">
        <v>28</v>
      </c>
      <c r="N506" t="s">
        <v>52</v>
      </c>
      <c r="O506" t="s">
        <v>53</v>
      </c>
    </row>
    <row r="507" spans="1:15" x14ac:dyDescent="0.25">
      <c r="A507" t="s">
        <v>50</v>
      </c>
      <c r="B507" t="s">
        <v>204</v>
      </c>
      <c r="C507" t="s">
        <v>129</v>
      </c>
      <c r="D507" t="s">
        <v>130</v>
      </c>
      <c r="E507" t="s">
        <v>131</v>
      </c>
      <c r="F507" t="s">
        <v>502</v>
      </c>
      <c r="G507" t="s">
        <v>495</v>
      </c>
      <c r="H507" t="str">
        <f t="shared" si="16"/>
        <v>S141518263</v>
      </c>
      <c r="I507" t="s">
        <v>24</v>
      </c>
      <c r="J507" t="s">
        <v>38</v>
      </c>
      <c r="K507" t="s">
        <v>26</v>
      </c>
      <c r="L507" t="s">
        <v>51</v>
      </c>
      <c r="M507" t="s">
        <v>28</v>
      </c>
      <c r="N507" t="s">
        <v>52</v>
      </c>
      <c r="O507" t="s">
        <v>53</v>
      </c>
    </row>
    <row r="508" spans="1:15" x14ac:dyDescent="0.25">
      <c r="A508" t="s">
        <v>50</v>
      </c>
      <c r="B508" t="s">
        <v>211</v>
      </c>
      <c r="C508" t="s">
        <v>133</v>
      </c>
      <c r="D508" t="s">
        <v>183</v>
      </c>
      <c r="E508" t="s">
        <v>135</v>
      </c>
      <c r="F508" t="s">
        <v>502</v>
      </c>
      <c r="G508" t="s">
        <v>495</v>
      </c>
      <c r="H508" t="str">
        <f t="shared" si="16"/>
        <v>S141518263</v>
      </c>
      <c r="I508" t="s">
        <v>24</v>
      </c>
      <c r="J508" t="s">
        <v>38</v>
      </c>
      <c r="K508" t="s">
        <v>26</v>
      </c>
      <c r="L508" t="s">
        <v>51</v>
      </c>
      <c r="M508" t="s">
        <v>28</v>
      </c>
      <c r="N508" t="s">
        <v>52</v>
      </c>
      <c r="O508" t="s">
        <v>53</v>
      </c>
    </row>
    <row r="509" spans="1:15" x14ac:dyDescent="0.25">
      <c r="A509" t="s">
        <v>50</v>
      </c>
      <c r="B509" t="s">
        <v>205</v>
      </c>
      <c r="C509" t="s">
        <v>123</v>
      </c>
      <c r="D509" t="s">
        <v>33</v>
      </c>
      <c r="E509" t="s">
        <v>125</v>
      </c>
      <c r="F509" t="s">
        <v>502</v>
      </c>
      <c r="G509" t="s">
        <v>495</v>
      </c>
      <c r="H509" t="str">
        <f t="shared" si="16"/>
        <v>S141518263</v>
      </c>
      <c r="I509" t="s">
        <v>24</v>
      </c>
      <c r="J509" t="s">
        <v>38</v>
      </c>
      <c r="K509" t="s">
        <v>26</v>
      </c>
      <c r="L509" t="s">
        <v>51</v>
      </c>
      <c r="M509" t="s">
        <v>28</v>
      </c>
      <c r="N509" t="s">
        <v>52</v>
      </c>
      <c r="O509" t="s">
        <v>53</v>
      </c>
    </row>
    <row r="510" spans="1:15" x14ac:dyDescent="0.25">
      <c r="A510" t="s">
        <v>50</v>
      </c>
      <c r="B510" t="s">
        <v>239</v>
      </c>
      <c r="C510" t="s">
        <v>133</v>
      </c>
      <c r="D510" t="s">
        <v>181</v>
      </c>
      <c r="E510" t="s">
        <v>135</v>
      </c>
      <c r="F510" t="s">
        <v>502</v>
      </c>
      <c r="G510" t="s">
        <v>495</v>
      </c>
      <c r="H510" t="str">
        <f t="shared" si="16"/>
        <v>S141518263</v>
      </c>
      <c r="I510" t="s">
        <v>24</v>
      </c>
      <c r="J510" t="s">
        <v>38</v>
      </c>
      <c r="K510" t="s">
        <v>26</v>
      </c>
      <c r="L510" t="s">
        <v>51</v>
      </c>
      <c r="M510" t="s">
        <v>28</v>
      </c>
      <c r="N510" t="s">
        <v>52</v>
      </c>
      <c r="O510" t="s">
        <v>53</v>
      </c>
    </row>
    <row r="511" spans="1:15" x14ac:dyDescent="0.25">
      <c r="A511" t="s">
        <v>50</v>
      </c>
      <c r="B511" t="s">
        <v>229</v>
      </c>
      <c r="C511" t="s">
        <v>133</v>
      </c>
      <c r="D511" t="s">
        <v>220</v>
      </c>
      <c r="E511" t="s">
        <v>135</v>
      </c>
      <c r="F511" t="s">
        <v>502</v>
      </c>
      <c r="G511" t="s">
        <v>495</v>
      </c>
      <c r="H511" t="str">
        <f t="shared" si="16"/>
        <v>S141518263</v>
      </c>
      <c r="I511" t="s">
        <v>24</v>
      </c>
      <c r="J511" t="s">
        <v>38</v>
      </c>
      <c r="K511" t="s">
        <v>26</v>
      </c>
      <c r="L511" t="s">
        <v>51</v>
      </c>
      <c r="M511" t="s">
        <v>28</v>
      </c>
      <c r="N511" t="s">
        <v>52</v>
      </c>
      <c r="O511" t="s">
        <v>53</v>
      </c>
    </row>
    <row r="512" spans="1:15" x14ac:dyDescent="0.25">
      <c r="A512" t="s">
        <v>50</v>
      </c>
      <c r="B512" t="s">
        <v>186</v>
      </c>
      <c r="C512" t="s">
        <v>123</v>
      </c>
      <c r="D512" t="s">
        <v>124</v>
      </c>
      <c r="E512" t="s">
        <v>125</v>
      </c>
      <c r="F512" t="s">
        <v>502</v>
      </c>
      <c r="G512" t="s">
        <v>495</v>
      </c>
      <c r="H512" t="str">
        <f t="shared" si="16"/>
        <v>S141518263</v>
      </c>
      <c r="I512" t="s">
        <v>24</v>
      </c>
      <c r="J512" t="s">
        <v>38</v>
      </c>
      <c r="K512" t="s">
        <v>26</v>
      </c>
      <c r="L512" t="s">
        <v>51</v>
      </c>
      <c r="M512" t="s">
        <v>28</v>
      </c>
      <c r="N512" t="s">
        <v>52</v>
      </c>
      <c r="O512" t="s">
        <v>53</v>
      </c>
    </row>
    <row r="513" spans="1:15" x14ac:dyDescent="0.25">
      <c r="A513" t="s">
        <v>50</v>
      </c>
      <c r="B513" t="s">
        <v>243</v>
      </c>
      <c r="C513" t="s">
        <v>129</v>
      </c>
      <c r="D513" t="s">
        <v>198</v>
      </c>
      <c r="E513" t="s">
        <v>131</v>
      </c>
      <c r="F513" t="s">
        <v>474</v>
      </c>
      <c r="G513" t="s">
        <v>503</v>
      </c>
      <c r="H513" t="str">
        <f>HYPERLINK("https://ebird.org/atlasnc/checklist/S132685175", "S132685175")</f>
        <v>S132685175</v>
      </c>
      <c r="I513" t="s">
        <v>24</v>
      </c>
      <c r="J513" t="s">
        <v>38</v>
      </c>
      <c r="K513" t="s">
        <v>26</v>
      </c>
      <c r="L513" t="s">
        <v>51</v>
      </c>
      <c r="M513" t="s">
        <v>28</v>
      </c>
      <c r="N513" t="s">
        <v>52</v>
      </c>
      <c r="O513" t="s">
        <v>53</v>
      </c>
    </row>
    <row r="514" spans="1:15" x14ac:dyDescent="0.25">
      <c r="A514" t="s">
        <v>50</v>
      </c>
      <c r="B514" t="s">
        <v>363</v>
      </c>
      <c r="C514" t="s">
        <v>129</v>
      </c>
      <c r="D514" t="s">
        <v>130</v>
      </c>
      <c r="E514" t="s">
        <v>131</v>
      </c>
      <c r="F514" t="s">
        <v>504</v>
      </c>
      <c r="G514" t="s">
        <v>503</v>
      </c>
      <c r="H514" t="str">
        <f>HYPERLINK("https://ebird.org/atlasnc/checklist/S132681899", "S132681899")</f>
        <v>S132681899</v>
      </c>
      <c r="I514" t="s">
        <v>24</v>
      </c>
      <c r="J514" t="s">
        <v>38</v>
      </c>
      <c r="K514" t="s">
        <v>26</v>
      </c>
      <c r="L514" t="s">
        <v>51</v>
      </c>
      <c r="M514" t="s">
        <v>28</v>
      </c>
      <c r="N514" t="s">
        <v>52</v>
      </c>
      <c r="O514" t="s">
        <v>53</v>
      </c>
    </row>
    <row r="515" spans="1:15" x14ac:dyDescent="0.25">
      <c r="A515" t="s">
        <v>50</v>
      </c>
      <c r="B515" t="s">
        <v>265</v>
      </c>
      <c r="C515" t="s">
        <v>129</v>
      </c>
      <c r="D515" t="s">
        <v>130</v>
      </c>
      <c r="E515" t="s">
        <v>131</v>
      </c>
      <c r="F515" t="s">
        <v>504</v>
      </c>
      <c r="G515" t="s">
        <v>503</v>
      </c>
      <c r="H515" t="str">
        <f>HYPERLINK("https://ebird.org/atlasnc/checklist/S132681899", "S132681899")</f>
        <v>S132681899</v>
      </c>
      <c r="I515" t="s">
        <v>24</v>
      </c>
      <c r="J515" t="s">
        <v>38</v>
      </c>
      <c r="K515" t="s">
        <v>26</v>
      </c>
      <c r="L515" t="s">
        <v>51</v>
      </c>
      <c r="M515" t="s">
        <v>28</v>
      </c>
      <c r="N515" t="s">
        <v>52</v>
      </c>
      <c r="O515" t="s">
        <v>53</v>
      </c>
    </row>
    <row r="516" spans="1:15" x14ac:dyDescent="0.25">
      <c r="A516" t="s">
        <v>50</v>
      </c>
      <c r="B516" t="s">
        <v>269</v>
      </c>
      <c r="C516" t="s">
        <v>129</v>
      </c>
      <c r="D516" t="s">
        <v>198</v>
      </c>
      <c r="E516" t="s">
        <v>131</v>
      </c>
      <c r="F516" t="s">
        <v>504</v>
      </c>
      <c r="G516" t="s">
        <v>503</v>
      </c>
      <c r="H516" t="str">
        <f>HYPERLINK("https://ebird.org/atlasnc/checklist/S132681899", "S132681899")</f>
        <v>S132681899</v>
      </c>
      <c r="I516" t="s">
        <v>24</v>
      </c>
      <c r="J516" t="s">
        <v>38</v>
      </c>
      <c r="K516" t="s">
        <v>26</v>
      </c>
      <c r="L516" t="s">
        <v>51</v>
      </c>
      <c r="M516" t="s">
        <v>28</v>
      </c>
      <c r="N516" t="s">
        <v>52</v>
      </c>
      <c r="O516" t="s">
        <v>53</v>
      </c>
    </row>
    <row r="517" spans="1:15" x14ac:dyDescent="0.25">
      <c r="A517" t="s">
        <v>50</v>
      </c>
      <c r="B517" t="s">
        <v>212</v>
      </c>
      <c r="C517" t="s">
        <v>129</v>
      </c>
      <c r="D517" t="s">
        <v>198</v>
      </c>
      <c r="E517" t="s">
        <v>131</v>
      </c>
      <c r="F517" t="s">
        <v>504</v>
      </c>
      <c r="G517" t="s">
        <v>503</v>
      </c>
      <c r="H517" t="str">
        <f>HYPERLINK("https://ebird.org/atlasnc/checklist/S132681899", "S132681899")</f>
        <v>S132681899</v>
      </c>
      <c r="I517" t="s">
        <v>24</v>
      </c>
      <c r="J517" t="s">
        <v>38</v>
      </c>
      <c r="K517" t="s">
        <v>26</v>
      </c>
      <c r="L517" t="s">
        <v>51</v>
      </c>
      <c r="M517" t="s">
        <v>28</v>
      </c>
      <c r="N517" t="s">
        <v>52</v>
      </c>
      <c r="O517" t="s">
        <v>53</v>
      </c>
    </row>
    <row r="518" spans="1:15" x14ac:dyDescent="0.25">
      <c r="A518" t="s">
        <v>50</v>
      </c>
      <c r="B518" t="s">
        <v>254</v>
      </c>
      <c r="C518" t="s">
        <v>129</v>
      </c>
      <c r="D518" t="s">
        <v>198</v>
      </c>
      <c r="E518" t="s">
        <v>131</v>
      </c>
      <c r="F518" t="s">
        <v>490</v>
      </c>
      <c r="G518" t="s">
        <v>503</v>
      </c>
      <c r="H518" t="str">
        <f>HYPERLINK("https://ebird.org/atlasnc/checklist/S132676592", "S132676592")</f>
        <v>S132676592</v>
      </c>
      <c r="I518" t="s">
        <v>24</v>
      </c>
      <c r="J518" t="s">
        <v>38</v>
      </c>
      <c r="K518" t="s">
        <v>26</v>
      </c>
      <c r="L518" t="s">
        <v>51</v>
      </c>
      <c r="M518" t="s">
        <v>28</v>
      </c>
      <c r="N518" t="s">
        <v>52</v>
      </c>
      <c r="O518" t="s">
        <v>53</v>
      </c>
    </row>
    <row r="519" spans="1:15" x14ac:dyDescent="0.25">
      <c r="A519" t="s">
        <v>50</v>
      </c>
      <c r="B519" t="s">
        <v>203</v>
      </c>
      <c r="C519" t="s">
        <v>129</v>
      </c>
      <c r="D519" t="s">
        <v>130</v>
      </c>
      <c r="E519" t="s">
        <v>131</v>
      </c>
      <c r="F519" t="s">
        <v>505</v>
      </c>
      <c r="G519" t="s">
        <v>506</v>
      </c>
      <c r="H519" t="str">
        <f>HYPERLINK("https://ebird.org/atlasnc/checklist/S114404058", "S114404058")</f>
        <v>S114404058</v>
      </c>
      <c r="I519" t="s">
        <v>24</v>
      </c>
      <c r="J519" t="s">
        <v>38</v>
      </c>
      <c r="K519" t="s">
        <v>26</v>
      </c>
      <c r="L519" t="s">
        <v>51</v>
      </c>
      <c r="M519" t="s">
        <v>28</v>
      </c>
      <c r="N519" t="s">
        <v>52</v>
      </c>
      <c r="O519" t="s">
        <v>53</v>
      </c>
    </row>
    <row r="520" spans="1:15" x14ac:dyDescent="0.25">
      <c r="A520" t="s">
        <v>50</v>
      </c>
      <c r="B520" t="s">
        <v>370</v>
      </c>
      <c r="C520" t="s">
        <v>129</v>
      </c>
      <c r="D520" t="s">
        <v>198</v>
      </c>
      <c r="E520" t="s">
        <v>131</v>
      </c>
      <c r="F520" t="s">
        <v>505</v>
      </c>
      <c r="G520" t="s">
        <v>507</v>
      </c>
      <c r="H520" t="str">
        <f>HYPERLINK("https://ebird.org/atlasnc/checklist/S114128635", "S114128635")</f>
        <v>S114128635</v>
      </c>
      <c r="I520" t="s">
        <v>24</v>
      </c>
      <c r="J520" t="s">
        <v>38</v>
      </c>
      <c r="K520" t="s">
        <v>26</v>
      </c>
      <c r="L520" t="s">
        <v>51</v>
      </c>
      <c r="M520" t="s">
        <v>28</v>
      </c>
      <c r="N520" t="s">
        <v>52</v>
      </c>
      <c r="O520" t="s">
        <v>53</v>
      </c>
    </row>
    <row r="521" spans="1:15" x14ac:dyDescent="0.25">
      <c r="A521" t="s">
        <v>50</v>
      </c>
      <c r="B521" t="s">
        <v>234</v>
      </c>
      <c r="C521" t="s">
        <v>129</v>
      </c>
      <c r="D521" t="s">
        <v>130</v>
      </c>
      <c r="E521" t="s">
        <v>131</v>
      </c>
      <c r="F521" t="s">
        <v>508</v>
      </c>
      <c r="G521" t="s">
        <v>509</v>
      </c>
      <c r="H521" t="str">
        <f>HYPERLINK("https://ebird.org/atlasnc/checklist/S112167131", "S112167131")</f>
        <v>S112167131</v>
      </c>
      <c r="I521" t="s">
        <v>24</v>
      </c>
      <c r="J521" t="s">
        <v>38</v>
      </c>
      <c r="K521" t="s">
        <v>26</v>
      </c>
      <c r="L521" t="s">
        <v>51</v>
      </c>
      <c r="M521" t="s">
        <v>28</v>
      </c>
      <c r="N521" t="s">
        <v>52</v>
      </c>
      <c r="O521" t="s">
        <v>53</v>
      </c>
    </row>
    <row r="522" spans="1:15" x14ac:dyDescent="0.25">
      <c r="A522" t="s">
        <v>54</v>
      </c>
      <c r="B522" t="s">
        <v>172</v>
      </c>
      <c r="C522" t="s">
        <v>133</v>
      </c>
      <c r="D522" t="s">
        <v>181</v>
      </c>
      <c r="E522" t="s">
        <v>135</v>
      </c>
      <c r="F522" t="s">
        <v>510</v>
      </c>
      <c r="G522" t="s">
        <v>511</v>
      </c>
      <c r="H522" t="str">
        <f>HYPERLINK("https://ebird.org/atlasnc/checklist/S112875246", "S112875246")</f>
        <v>S112875246</v>
      </c>
      <c r="I522" t="s">
        <v>24</v>
      </c>
      <c r="J522" t="s">
        <v>25</v>
      </c>
      <c r="K522" t="s">
        <v>26</v>
      </c>
      <c r="L522" t="s">
        <v>55</v>
      </c>
      <c r="M522" t="s">
        <v>28</v>
      </c>
      <c r="N522" t="s">
        <v>56</v>
      </c>
      <c r="O522" t="s">
        <v>57</v>
      </c>
    </row>
    <row r="523" spans="1:15" x14ac:dyDescent="0.25">
      <c r="A523" t="s">
        <v>54</v>
      </c>
      <c r="B523" t="s">
        <v>201</v>
      </c>
      <c r="C523" t="s">
        <v>143</v>
      </c>
      <c r="D523" t="s">
        <v>144</v>
      </c>
      <c r="E523" t="s">
        <v>145</v>
      </c>
      <c r="F523" t="s">
        <v>512</v>
      </c>
      <c r="G523" t="s">
        <v>513</v>
      </c>
      <c r="H523" t="str">
        <f>HYPERLINK("https://ebird.org/atlasnc/checklist/S90901357", "S90901357")</f>
        <v>S90901357</v>
      </c>
      <c r="I523" t="s">
        <v>24</v>
      </c>
      <c r="J523" t="s">
        <v>25</v>
      </c>
      <c r="K523" t="s">
        <v>26</v>
      </c>
      <c r="L523" t="s">
        <v>55</v>
      </c>
      <c r="M523" t="s">
        <v>28</v>
      </c>
      <c r="N523" t="s">
        <v>56</v>
      </c>
      <c r="O523" t="s">
        <v>57</v>
      </c>
    </row>
    <row r="524" spans="1:15" x14ac:dyDescent="0.25">
      <c r="A524" t="s">
        <v>54</v>
      </c>
      <c r="B524" t="s">
        <v>244</v>
      </c>
      <c r="C524" t="s">
        <v>143</v>
      </c>
      <c r="E524" t="s">
        <v>145</v>
      </c>
      <c r="F524" t="s">
        <v>512</v>
      </c>
      <c r="G524" t="s">
        <v>513</v>
      </c>
      <c r="H524" t="str">
        <f>HYPERLINK("https://ebird.org/atlasnc/checklist/S90901357", "S90901357")</f>
        <v>S90901357</v>
      </c>
      <c r="I524" t="s">
        <v>24</v>
      </c>
      <c r="J524" t="s">
        <v>25</v>
      </c>
      <c r="K524" t="s">
        <v>26</v>
      </c>
      <c r="L524" t="s">
        <v>55</v>
      </c>
      <c r="M524" t="s">
        <v>28</v>
      </c>
      <c r="N524" t="s">
        <v>56</v>
      </c>
      <c r="O524" t="s">
        <v>57</v>
      </c>
    </row>
    <row r="525" spans="1:15" x14ac:dyDescent="0.25">
      <c r="A525" t="s">
        <v>58</v>
      </c>
      <c r="B525" t="s">
        <v>167</v>
      </c>
      <c r="C525" t="s">
        <v>123</v>
      </c>
      <c r="D525" t="s">
        <v>33</v>
      </c>
      <c r="E525" t="s">
        <v>125</v>
      </c>
      <c r="F525" t="s">
        <v>514</v>
      </c>
      <c r="G525" t="s">
        <v>341</v>
      </c>
      <c r="H525" t="str">
        <f>HYPERLINK("https://ebird.org/atlasnc/checklist/S188587206", "S188587206")</f>
        <v>S188587206</v>
      </c>
      <c r="I525" t="s">
        <v>24</v>
      </c>
      <c r="J525" t="s">
        <v>25</v>
      </c>
      <c r="K525" t="s">
        <v>26</v>
      </c>
      <c r="L525" t="s">
        <v>59</v>
      </c>
      <c r="M525" t="s">
        <v>28</v>
      </c>
      <c r="N525" t="s">
        <v>60</v>
      </c>
      <c r="O525" t="s">
        <v>61</v>
      </c>
    </row>
    <row r="526" spans="1:15" x14ac:dyDescent="0.25">
      <c r="A526" t="s">
        <v>58</v>
      </c>
      <c r="B526" t="s">
        <v>226</v>
      </c>
      <c r="C526" t="s">
        <v>123</v>
      </c>
      <c r="D526" t="s">
        <v>33</v>
      </c>
      <c r="E526" t="s">
        <v>125</v>
      </c>
      <c r="F526" t="s">
        <v>515</v>
      </c>
      <c r="G526" t="s">
        <v>341</v>
      </c>
      <c r="H526" t="str">
        <f t="shared" ref="H526:H533" si="17">HYPERLINK("https://ebird.org/atlasnc/checklist/S188586574", "S188586574")</f>
        <v>S188586574</v>
      </c>
      <c r="I526" t="s">
        <v>24</v>
      </c>
      <c r="J526" t="s">
        <v>25</v>
      </c>
      <c r="K526" t="s">
        <v>26</v>
      </c>
      <c r="L526" t="s">
        <v>59</v>
      </c>
      <c r="M526" t="s">
        <v>28</v>
      </c>
      <c r="N526" t="s">
        <v>60</v>
      </c>
      <c r="O526" t="s">
        <v>61</v>
      </c>
    </row>
    <row r="527" spans="1:15" x14ac:dyDescent="0.25">
      <c r="A527" t="s">
        <v>58</v>
      </c>
      <c r="B527" t="s">
        <v>176</v>
      </c>
      <c r="C527" t="s">
        <v>129</v>
      </c>
      <c r="D527" t="s">
        <v>198</v>
      </c>
      <c r="E527" t="s">
        <v>131</v>
      </c>
      <c r="F527" t="s">
        <v>515</v>
      </c>
      <c r="G527" t="s">
        <v>341</v>
      </c>
      <c r="H527" t="str">
        <f t="shared" si="17"/>
        <v>S188586574</v>
      </c>
      <c r="I527" t="s">
        <v>24</v>
      </c>
      <c r="J527" t="s">
        <v>25</v>
      </c>
      <c r="K527" t="s">
        <v>26</v>
      </c>
      <c r="L527" t="s">
        <v>59</v>
      </c>
      <c r="M527" t="s">
        <v>28</v>
      </c>
      <c r="N527" t="s">
        <v>60</v>
      </c>
      <c r="O527" t="s">
        <v>61</v>
      </c>
    </row>
    <row r="528" spans="1:15" x14ac:dyDescent="0.25">
      <c r="A528" t="s">
        <v>58</v>
      </c>
      <c r="B528" t="s">
        <v>179</v>
      </c>
      <c r="C528" t="s">
        <v>123</v>
      </c>
      <c r="D528" t="s">
        <v>33</v>
      </c>
      <c r="E528" t="s">
        <v>125</v>
      </c>
      <c r="F528" t="s">
        <v>515</v>
      </c>
      <c r="G528" t="s">
        <v>341</v>
      </c>
      <c r="H528" t="str">
        <f t="shared" si="17"/>
        <v>S188586574</v>
      </c>
      <c r="I528" t="s">
        <v>24</v>
      </c>
      <c r="J528" t="s">
        <v>25</v>
      </c>
      <c r="K528" t="s">
        <v>26</v>
      </c>
      <c r="L528" t="s">
        <v>59</v>
      </c>
      <c r="M528" t="s">
        <v>28</v>
      </c>
      <c r="N528" t="s">
        <v>60</v>
      </c>
      <c r="O528" t="s">
        <v>61</v>
      </c>
    </row>
    <row r="529" spans="1:15" x14ac:dyDescent="0.25">
      <c r="A529" t="s">
        <v>58</v>
      </c>
      <c r="B529" t="s">
        <v>210</v>
      </c>
      <c r="C529" t="s">
        <v>123</v>
      </c>
      <c r="D529" t="s">
        <v>33</v>
      </c>
      <c r="E529" t="s">
        <v>125</v>
      </c>
      <c r="F529" t="s">
        <v>515</v>
      </c>
      <c r="G529" t="s">
        <v>341</v>
      </c>
      <c r="H529" t="str">
        <f t="shared" si="17"/>
        <v>S188586574</v>
      </c>
      <c r="I529" t="s">
        <v>24</v>
      </c>
      <c r="J529" t="s">
        <v>25</v>
      </c>
      <c r="K529" t="s">
        <v>26</v>
      </c>
      <c r="L529" t="s">
        <v>59</v>
      </c>
      <c r="M529" t="s">
        <v>28</v>
      </c>
      <c r="N529" t="s">
        <v>60</v>
      </c>
      <c r="O529" t="s">
        <v>61</v>
      </c>
    </row>
    <row r="530" spans="1:15" x14ac:dyDescent="0.25">
      <c r="A530" t="s">
        <v>58</v>
      </c>
      <c r="B530" t="s">
        <v>160</v>
      </c>
      <c r="C530" t="s">
        <v>129</v>
      </c>
      <c r="D530" t="s">
        <v>130</v>
      </c>
      <c r="E530" t="s">
        <v>131</v>
      </c>
      <c r="F530" t="s">
        <v>515</v>
      </c>
      <c r="G530" t="s">
        <v>341</v>
      </c>
      <c r="H530" t="str">
        <f t="shared" si="17"/>
        <v>S188586574</v>
      </c>
      <c r="I530" t="s">
        <v>24</v>
      </c>
      <c r="J530" t="s">
        <v>25</v>
      </c>
      <c r="K530" t="s">
        <v>26</v>
      </c>
      <c r="L530" t="s">
        <v>59</v>
      </c>
      <c r="M530" t="s">
        <v>28</v>
      </c>
      <c r="N530" t="s">
        <v>60</v>
      </c>
      <c r="O530" t="s">
        <v>61</v>
      </c>
    </row>
    <row r="531" spans="1:15" x14ac:dyDescent="0.25">
      <c r="A531" t="s">
        <v>58</v>
      </c>
      <c r="B531" t="s">
        <v>206</v>
      </c>
      <c r="C531" t="s">
        <v>129</v>
      </c>
      <c r="D531" t="s">
        <v>130</v>
      </c>
      <c r="E531" t="s">
        <v>131</v>
      </c>
      <c r="F531" t="s">
        <v>515</v>
      </c>
      <c r="G531" t="s">
        <v>341</v>
      </c>
      <c r="H531" t="str">
        <f t="shared" si="17"/>
        <v>S188586574</v>
      </c>
      <c r="I531" t="s">
        <v>24</v>
      </c>
      <c r="J531" t="s">
        <v>25</v>
      </c>
      <c r="K531" t="s">
        <v>26</v>
      </c>
      <c r="L531" t="s">
        <v>59</v>
      </c>
      <c r="M531" t="s">
        <v>28</v>
      </c>
      <c r="N531" t="s">
        <v>60</v>
      </c>
      <c r="O531" t="s">
        <v>61</v>
      </c>
    </row>
    <row r="532" spans="1:15" x14ac:dyDescent="0.25">
      <c r="A532" t="s">
        <v>58</v>
      </c>
      <c r="B532" t="s">
        <v>239</v>
      </c>
      <c r="C532" t="s">
        <v>123</v>
      </c>
      <c r="D532" t="s">
        <v>33</v>
      </c>
      <c r="E532" t="s">
        <v>125</v>
      </c>
      <c r="F532" t="s">
        <v>515</v>
      </c>
      <c r="G532" t="s">
        <v>341</v>
      </c>
      <c r="H532" t="str">
        <f t="shared" si="17"/>
        <v>S188586574</v>
      </c>
      <c r="I532" t="s">
        <v>24</v>
      </c>
      <c r="J532" t="s">
        <v>25</v>
      </c>
      <c r="K532" t="s">
        <v>26</v>
      </c>
      <c r="L532" t="s">
        <v>59</v>
      </c>
      <c r="M532" t="s">
        <v>28</v>
      </c>
      <c r="N532" t="s">
        <v>60</v>
      </c>
      <c r="O532" t="s">
        <v>61</v>
      </c>
    </row>
    <row r="533" spans="1:15" x14ac:dyDescent="0.25">
      <c r="A533" t="s">
        <v>58</v>
      </c>
      <c r="B533" t="s">
        <v>242</v>
      </c>
      <c r="C533" t="s">
        <v>123</v>
      </c>
      <c r="D533" t="s">
        <v>33</v>
      </c>
      <c r="E533" t="s">
        <v>125</v>
      </c>
      <c r="F533" t="s">
        <v>515</v>
      </c>
      <c r="G533" t="s">
        <v>341</v>
      </c>
      <c r="H533" t="str">
        <f t="shared" si="17"/>
        <v>S188586574</v>
      </c>
      <c r="I533" t="s">
        <v>24</v>
      </c>
      <c r="J533" t="s">
        <v>25</v>
      </c>
      <c r="K533" t="s">
        <v>26</v>
      </c>
      <c r="L533" t="s">
        <v>59</v>
      </c>
      <c r="M533" t="s">
        <v>28</v>
      </c>
      <c r="N533" t="s">
        <v>60</v>
      </c>
      <c r="O533" t="s">
        <v>61</v>
      </c>
    </row>
    <row r="534" spans="1:15" x14ac:dyDescent="0.25">
      <c r="A534" t="s">
        <v>58</v>
      </c>
      <c r="B534" t="s">
        <v>190</v>
      </c>
      <c r="C534" t="s">
        <v>129</v>
      </c>
      <c r="D534" t="s">
        <v>130</v>
      </c>
      <c r="E534" t="s">
        <v>131</v>
      </c>
      <c r="F534" t="s">
        <v>516</v>
      </c>
      <c r="G534" t="s">
        <v>341</v>
      </c>
      <c r="H534" t="str">
        <f>HYPERLINK("https://ebird.org/atlasnc/checklist/S188586165", "S188586165")</f>
        <v>S188586165</v>
      </c>
      <c r="I534" t="s">
        <v>24</v>
      </c>
      <c r="J534" t="s">
        <v>25</v>
      </c>
      <c r="K534" t="s">
        <v>26</v>
      </c>
      <c r="L534" t="s">
        <v>59</v>
      </c>
      <c r="M534" t="s">
        <v>28</v>
      </c>
      <c r="N534" t="s">
        <v>60</v>
      </c>
      <c r="O534" t="s">
        <v>61</v>
      </c>
    </row>
    <row r="535" spans="1:15" x14ac:dyDescent="0.25">
      <c r="A535" t="s">
        <v>58</v>
      </c>
      <c r="B535" t="s">
        <v>194</v>
      </c>
      <c r="C535" t="s">
        <v>123</v>
      </c>
      <c r="D535" t="s">
        <v>33</v>
      </c>
      <c r="E535" t="s">
        <v>125</v>
      </c>
      <c r="F535" t="s">
        <v>516</v>
      </c>
      <c r="G535" t="s">
        <v>341</v>
      </c>
      <c r="H535" t="str">
        <f>HYPERLINK("https://ebird.org/atlasnc/checklist/S188586165", "S188586165")</f>
        <v>S188586165</v>
      </c>
      <c r="I535" t="s">
        <v>24</v>
      </c>
      <c r="J535" t="s">
        <v>25</v>
      </c>
      <c r="K535" t="s">
        <v>26</v>
      </c>
      <c r="L535" t="s">
        <v>59</v>
      </c>
      <c r="M535" t="s">
        <v>28</v>
      </c>
      <c r="N535" t="s">
        <v>60</v>
      </c>
      <c r="O535" t="s">
        <v>61</v>
      </c>
    </row>
    <row r="536" spans="1:15" x14ac:dyDescent="0.25">
      <c r="A536" t="s">
        <v>58</v>
      </c>
      <c r="B536" t="s">
        <v>122</v>
      </c>
      <c r="C536" t="s">
        <v>129</v>
      </c>
      <c r="D536" t="s">
        <v>130</v>
      </c>
      <c r="E536" t="s">
        <v>131</v>
      </c>
      <c r="F536" t="s">
        <v>517</v>
      </c>
      <c r="G536" t="s">
        <v>341</v>
      </c>
      <c r="H536" t="str">
        <f t="shared" ref="H536:H545" si="18">HYPERLINK("https://ebird.org/atlasnc/checklist/S188585170", "S188585170")</f>
        <v>S188585170</v>
      </c>
      <c r="I536" t="s">
        <v>24</v>
      </c>
      <c r="J536" t="s">
        <v>25</v>
      </c>
      <c r="K536" t="s">
        <v>26</v>
      </c>
      <c r="L536" t="s">
        <v>59</v>
      </c>
      <c r="M536" t="s">
        <v>28</v>
      </c>
      <c r="N536" t="s">
        <v>60</v>
      </c>
      <c r="O536" t="s">
        <v>61</v>
      </c>
    </row>
    <row r="537" spans="1:15" x14ac:dyDescent="0.25">
      <c r="A537" t="s">
        <v>58</v>
      </c>
      <c r="B537" t="s">
        <v>208</v>
      </c>
      <c r="C537" t="s">
        <v>123</v>
      </c>
      <c r="D537" t="s">
        <v>33</v>
      </c>
      <c r="E537" t="s">
        <v>125</v>
      </c>
      <c r="F537" t="s">
        <v>517</v>
      </c>
      <c r="G537" t="s">
        <v>341</v>
      </c>
      <c r="H537" t="str">
        <f t="shared" si="18"/>
        <v>S188585170</v>
      </c>
      <c r="I537" t="s">
        <v>24</v>
      </c>
      <c r="J537" t="s">
        <v>25</v>
      </c>
      <c r="K537" t="s">
        <v>26</v>
      </c>
      <c r="L537" t="s">
        <v>59</v>
      </c>
      <c r="M537" t="s">
        <v>28</v>
      </c>
      <c r="N537" t="s">
        <v>60</v>
      </c>
      <c r="O537" t="s">
        <v>61</v>
      </c>
    </row>
    <row r="538" spans="1:15" x14ac:dyDescent="0.25">
      <c r="A538" t="s">
        <v>58</v>
      </c>
      <c r="B538" t="s">
        <v>180</v>
      </c>
      <c r="C538" t="s">
        <v>123</v>
      </c>
      <c r="D538" t="s">
        <v>33</v>
      </c>
      <c r="E538" t="s">
        <v>125</v>
      </c>
      <c r="F538" t="s">
        <v>517</v>
      </c>
      <c r="G538" t="s">
        <v>341</v>
      </c>
      <c r="H538" t="str">
        <f t="shared" si="18"/>
        <v>S188585170</v>
      </c>
      <c r="I538" t="s">
        <v>24</v>
      </c>
      <c r="J538" t="s">
        <v>25</v>
      </c>
      <c r="K538" t="s">
        <v>26</v>
      </c>
      <c r="L538" t="s">
        <v>59</v>
      </c>
      <c r="M538" t="s">
        <v>28</v>
      </c>
      <c r="N538" t="s">
        <v>60</v>
      </c>
      <c r="O538" t="s">
        <v>61</v>
      </c>
    </row>
    <row r="539" spans="1:15" x14ac:dyDescent="0.25">
      <c r="A539" t="s">
        <v>58</v>
      </c>
      <c r="B539" t="s">
        <v>211</v>
      </c>
      <c r="C539" t="s">
        <v>123</v>
      </c>
      <c r="D539" t="s">
        <v>33</v>
      </c>
      <c r="E539" t="s">
        <v>125</v>
      </c>
      <c r="F539" t="s">
        <v>517</v>
      </c>
      <c r="G539" t="s">
        <v>341</v>
      </c>
      <c r="H539" t="str">
        <f t="shared" si="18"/>
        <v>S188585170</v>
      </c>
      <c r="I539" t="s">
        <v>24</v>
      </c>
      <c r="J539" t="s">
        <v>25</v>
      </c>
      <c r="K539" t="s">
        <v>26</v>
      </c>
      <c r="L539" t="s">
        <v>59</v>
      </c>
      <c r="M539" t="s">
        <v>28</v>
      </c>
      <c r="N539" t="s">
        <v>60</v>
      </c>
      <c r="O539" t="s">
        <v>61</v>
      </c>
    </row>
    <row r="540" spans="1:15" x14ac:dyDescent="0.25">
      <c r="A540" t="s">
        <v>58</v>
      </c>
      <c r="B540" t="s">
        <v>219</v>
      </c>
      <c r="C540" t="s">
        <v>143</v>
      </c>
      <c r="E540" t="s">
        <v>145</v>
      </c>
      <c r="F540" t="s">
        <v>517</v>
      </c>
      <c r="G540" t="s">
        <v>341</v>
      </c>
      <c r="H540" t="str">
        <f t="shared" si="18"/>
        <v>S188585170</v>
      </c>
      <c r="I540" t="s">
        <v>24</v>
      </c>
      <c r="J540" t="s">
        <v>25</v>
      </c>
      <c r="K540" t="s">
        <v>26</v>
      </c>
      <c r="L540" t="s">
        <v>59</v>
      </c>
      <c r="M540" t="s">
        <v>28</v>
      </c>
      <c r="N540" t="s">
        <v>60</v>
      </c>
      <c r="O540" t="s">
        <v>61</v>
      </c>
    </row>
    <row r="541" spans="1:15" x14ac:dyDescent="0.25">
      <c r="A541" t="s">
        <v>58</v>
      </c>
      <c r="B541" t="s">
        <v>161</v>
      </c>
      <c r="C541" t="s">
        <v>123</v>
      </c>
      <c r="D541" t="s">
        <v>33</v>
      </c>
      <c r="E541" t="s">
        <v>125</v>
      </c>
      <c r="F541" t="s">
        <v>517</v>
      </c>
      <c r="G541" t="s">
        <v>341</v>
      </c>
      <c r="H541" t="str">
        <f t="shared" si="18"/>
        <v>S188585170</v>
      </c>
      <c r="I541" t="s">
        <v>24</v>
      </c>
      <c r="J541" t="s">
        <v>25</v>
      </c>
      <c r="K541" t="s">
        <v>26</v>
      </c>
      <c r="L541" t="s">
        <v>59</v>
      </c>
      <c r="M541" t="s">
        <v>28</v>
      </c>
      <c r="N541" t="s">
        <v>60</v>
      </c>
      <c r="O541" t="s">
        <v>61</v>
      </c>
    </row>
    <row r="542" spans="1:15" x14ac:dyDescent="0.25">
      <c r="A542" t="s">
        <v>58</v>
      </c>
      <c r="B542" t="s">
        <v>413</v>
      </c>
      <c r="C542" t="s">
        <v>123</v>
      </c>
      <c r="D542" t="s">
        <v>33</v>
      </c>
      <c r="E542" t="s">
        <v>125</v>
      </c>
      <c r="F542" t="s">
        <v>517</v>
      </c>
      <c r="G542" t="s">
        <v>341</v>
      </c>
      <c r="H542" t="str">
        <f t="shared" si="18"/>
        <v>S188585170</v>
      </c>
      <c r="I542" t="s">
        <v>24</v>
      </c>
      <c r="J542" t="s">
        <v>25</v>
      </c>
      <c r="K542" t="s">
        <v>26</v>
      </c>
      <c r="L542" t="s">
        <v>59</v>
      </c>
      <c r="M542" t="s">
        <v>28</v>
      </c>
      <c r="N542" t="s">
        <v>60</v>
      </c>
      <c r="O542" t="s">
        <v>61</v>
      </c>
    </row>
    <row r="543" spans="1:15" x14ac:dyDescent="0.25">
      <c r="A543" t="s">
        <v>58</v>
      </c>
      <c r="B543" t="s">
        <v>139</v>
      </c>
      <c r="C543" t="s">
        <v>123</v>
      </c>
      <c r="D543" t="s">
        <v>33</v>
      </c>
      <c r="E543" t="s">
        <v>125</v>
      </c>
      <c r="F543" t="s">
        <v>517</v>
      </c>
      <c r="G543" t="s">
        <v>341</v>
      </c>
      <c r="H543" t="str">
        <f t="shared" si="18"/>
        <v>S188585170</v>
      </c>
      <c r="I543" t="s">
        <v>24</v>
      </c>
      <c r="J543" t="s">
        <v>25</v>
      </c>
      <c r="K543" t="s">
        <v>26</v>
      </c>
      <c r="L543" t="s">
        <v>59</v>
      </c>
      <c r="M543" t="s">
        <v>28</v>
      </c>
      <c r="N543" t="s">
        <v>60</v>
      </c>
      <c r="O543" t="s">
        <v>61</v>
      </c>
    </row>
    <row r="544" spans="1:15" x14ac:dyDescent="0.25">
      <c r="A544" t="s">
        <v>58</v>
      </c>
      <c r="B544" t="s">
        <v>298</v>
      </c>
      <c r="C544" t="s">
        <v>123</v>
      </c>
      <c r="D544" t="s">
        <v>33</v>
      </c>
      <c r="E544" t="s">
        <v>125</v>
      </c>
      <c r="F544" t="s">
        <v>517</v>
      </c>
      <c r="G544" t="s">
        <v>341</v>
      </c>
      <c r="H544" t="str">
        <f t="shared" si="18"/>
        <v>S188585170</v>
      </c>
      <c r="I544" t="s">
        <v>24</v>
      </c>
      <c r="J544" t="s">
        <v>25</v>
      </c>
      <c r="K544" t="s">
        <v>26</v>
      </c>
      <c r="L544" t="s">
        <v>59</v>
      </c>
      <c r="M544" t="s">
        <v>28</v>
      </c>
      <c r="N544" t="s">
        <v>60</v>
      </c>
      <c r="O544" t="s">
        <v>61</v>
      </c>
    </row>
    <row r="545" spans="1:15" x14ac:dyDescent="0.25">
      <c r="A545" t="s">
        <v>58</v>
      </c>
      <c r="B545" t="s">
        <v>187</v>
      </c>
      <c r="C545" t="s">
        <v>123</v>
      </c>
      <c r="D545" t="s">
        <v>33</v>
      </c>
      <c r="E545" t="s">
        <v>125</v>
      </c>
      <c r="F545" t="s">
        <v>517</v>
      </c>
      <c r="G545" t="s">
        <v>341</v>
      </c>
      <c r="H545" t="str">
        <f t="shared" si="18"/>
        <v>S188585170</v>
      </c>
      <c r="I545" t="s">
        <v>24</v>
      </c>
      <c r="J545" t="s">
        <v>25</v>
      </c>
      <c r="K545" t="s">
        <v>26</v>
      </c>
      <c r="L545" t="s">
        <v>59</v>
      </c>
      <c r="M545" t="s">
        <v>28</v>
      </c>
      <c r="N545" t="s">
        <v>60</v>
      </c>
      <c r="O545" t="s">
        <v>61</v>
      </c>
    </row>
    <row r="546" spans="1:15" x14ac:dyDescent="0.25">
      <c r="A546" t="s">
        <v>58</v>
      </c>
      <c r="B546" t="s">
        <v>263</v>
      </c>
      <c r="C546" t="s">
        <v>123</v>
      </c>
      <c r="D546" t="s">
        <v>33</v>
      </c>
      <c r="E546" t="s">
        <v>125</v>
      </c>
      <c r="F546" t="s">
        <v>518</v>
      </c>
      <c r="G546" t="s">
        <v>341</v>
      </c>
      <c r="H546" t="str">
        <f>HYPERLINK("https://ebird.org/atlasnc/checklist/S188586080", "S188586080")</f>
        <v>S188586080</v>
      </c>
      <c r="I546" t="s">
        <v>24</v>
      </c>
      <c r="J546" t="s">
        <v>25</v>
      </c>
      <c r="K546" t="s">
        <v>26</v>
      </c>
      <c r="L546" t="s">
        <v>59</v>
      </c>
      <c r="M546" t="s">
        <v>28</v>
      </c>
      <c r="N546" t="s">
        <v>60</v>
      </c>
      <c r="O546" t="s">
        <v>61</v>
      </c>
    </row>
    <row r="547" spans="1:15" x14ac:dyDescent="0.25">
      <c r="A547" t="s">
        <v>58</v>
      </c>
      <c r="B547" t="s">
        <v>240</v>
      </c>
      <c r="C547" t="s">
        <v>133</v>
      </c>
      <c r="D547" t="s">
        <v>157</v>
      </c>
      <c r="E547" t="s">
        <v>135</v>
      </c>
      <c r="F547" t="s">
        <v>518</v>
      </c>
      <c r="G547" t="s">
        <v>341</v>
      </c>
      <c r="H547" t="str">
        <f>HYPERLINK("https://ebird.org/atlasnc/checklist/S188586080", "S188586080")</f>
        <v>S188586080</v>
      </c>
      <c r="I547" t="s">
        <v>24</v>
      </c>
      <c r="J547" t="s">
        <v>25</v>
      </c>
      <c r="K547" t="s">
        <v>26</v>
      </c>
      <c r="L547" t="s">
        <v>59</v>
      </c>
      <c r="M547" t="s">
        <v>28</v>
      </c>
      <c r="N547" t="s">
        <v>60</v>
      </c>
      <c r="O547" t="s">
        <v>61</v>
      </c>
    </row>
    <row r="548" spans="1:15" x14ac:dyDescent="0.25">
      <c r="A548" t="s">
        <v>58</v>
      </c>
      <c r="B548" t="s">
        <v>363</v>
      </c>
      <c r="C548" t="s">
        <v>133</v>
      </c>
      <c r="D548" t="s">
        <v>183</v>
      </c>
      <c r="E548" t="s">
        <v>135</v>
      </c>
      <c r="F548" t="s">
        <v>519</v>
      </c>
      <c r="G548" t="s">
        <v>341</v>
      </c>
      <c r="H548" t="str">
        <f>HYPERLINK("https://ebird.org/atlasnc/checklist/S188544982", "S188544982")</f>
        <v>S188544982</v>
      </c>
      <c r="I548" t="s">
        <v>24</v>
      </c>
      <c r="J548" t="s">
        <v>25</v>
      </c>
      <c r="K548" t="s">
        <v>26</v>
      </c>
      <c r="L548" t="s">
        <v>59</v>
      </c>
      <c r="M548" t="s">
        <v>28</v>
      </c>
      <c r="N548" t="s">
        <v>60</v>
      </c>
      <c r="O548" t="s">
        <v>61</v>
      </c>
    </row>
    <row r="549" spans="1:15" x14ac:dyDescent="0.25">
      <c r="A549" t="s">
        <v>58</v>
      </c>
      <c r="B549" t="s">
        <v>520</v>
      </c>
      <c r="C549" t="s">
        <v>129</v>
      </c>
      <c r="D549" t="s">
        <v>198</v>
      </c>
      <c r="E549" t="s">
        <v>131</v>
      </c>
      <c r="F549" t="s">
        <v>519</v>
      </c>
      <c r="G549" t="s">
        <v>341</v>
      </c>
      <c r="H549" t="str">
        <f>HYPERLINK("https://ebird.org/atlasnc/checklist/S188544982", "S188544982")</f>
        <v>S188544982</v>
      </c>
      <c r="I549" t="s">
        <v>24</v>
      </c>
      <c r="J549" t="s">
        <v>25</v>
      </c>
      <c r="K549" t="s">
        <v>26</v>
      </c>
      <c r="L549" t="s">
        <v>59</v>
      </c>
      <c r="M549" t="s">
        <v>28</v>
      </c>
      <c r="N549" t="s">
        <v>60</v>
      </c>
      <c r="O549" t="s">
        <v>61</v>
      </c>
    </row>
    <row r="550" spans="1:15" x14ac:dyDescent="0.25">
      <c r="A550" t="s">
        <v>58</v>
      </c>
      <c r="B550" t="s">
        <v>228</v>
      </c>
      <c r="C550" t="s">
        <v>129</v>
      </c>
      <c r="D550" t="s">
        <v>198</v>
      </c>
      <c r="E550" t="s">
        <v>131</v>
      </c>
      <c r="F550" t="s">
        <v>519</v>
      </c>
      <c r="G550" t="s">
        <v>341</v>
      </c>
      <c r="H550" t="str">
        <f>HYPERLINK("https://ebird.org/atlasnc/checklist/S188544982", "S188544982")</f>
        <v>S188544982</v>
      </c>
      <c r="I550" t="s">
        <v>24</v>
      </c>
      <c r="J550" t="s">
        <v>25</v>
      </c>
      <c r="K550" t="s">
        <v>26</v>
      </c>
      <c r="L550" t="s">
        <v>59</v>
      </c>
      <c r="M550" t="s">
        <v>28</v>
      </c>
      <c r="N550" t="s">
        <v>60</v>
      </c>
      <c r="O550" t="s">
        <v>61</v>
      </c>
    </row>
    <row r="551" spans="1:15" x14ac:dyDescent="0.25">
      <c r="A551" t="s">
        <v>58</v>
      </c>
      <c r="B551" t="s">
        <v>192</v>
      </c>
      <c r="C551" t="s">
        <v>123</v>
      </c>
      <c r="D551" t="s">
        <v>193</v>
      </c>
      <c r="E551" t="s">
        <v>125</v>
      </c>
      <c r="F551" t="s">
        <v>519</v>
      </c>
      <c r="G551" t="s">
        <v>341</v>
      </c>
      <c r="H551" t="str">
        <f>HYPERLINK("https://ebird.org/atlasnc/checklist/S188544982", "S188544982")</f>
        <v>S188544982</v>
      </c>
      <c r="I551" t="s">
        <v>24</v>
      </c>
      <c r="J551" t="s">
        <v>25</v>
      </c>
      <c r="K551" t="s">
        <v>26</v>
      </c>
      <c r="L551" t="s">
        <v>59</v>
      </c>
      <c r="M551" t="s">
        <v>28</v>
      </c>
      <c r="N551" t="s">
        <v>60</v>
      </c>
      <c r="O551" t="s">
        <v>61</v>
      </c>
    </row>
    <row r="552" spans="1:15" x14ac:dyDescent="0.25">
      <c r="A552" t="s">
        <v>58</v>
      </c>
      <c r="B552" t="s">
        <v>147</v>
      </c>
      <c r="C552" t="s">
        <v>123</v>
      </c>
      <c r="D552" t="s">
        <v>382</v>
      </c>
      <c r="E552" t="s">
        <v>125</v>
      </c>
      <c r="F552" t="s">
        <v>521</v>
      </c>
      <c r="G552" t="s">
        <v>522</v>
      </c>
      <c r="H552" t="str">
        <f>HYPERLINK("https://ebird.org/atlasnc/checklist/S165054404", "S165054404")</f>
        <v>S165054404</v>
      </c>
      <c r="I552" t="s">
        <v>24</v>
      </c>
      <c r="J552" t="s">
        <v>25</v>
      </c>
      <c r="K552" t="s">
        <v>26</v>
      </c>
      <c r="L552" t="s">
        <v>59</v>
      </c>
      <c r="M552" t="s">
        <v>28</v>
      </c>
      <c r="N552" t="s">
        <v>60</v>
      </c>
      <c r="O552" t="s">
        <v>61</v>
      </c>
    </row>
    <row r="553" spans="1:15" x14ac:dyDescent="0.25">
      <c r="A553" t="s">
        <v>58</v>
      </c>
      <c r="B553" t="s">
        <v>260</v>
      </c>
      <c r="C553" t="s">
        <v>143</v>
      </c>
      <c r="E553" t="s">
        <v>145</v>
      </c>
      <c r="F553" t="s">
        <v>521</v>
      </c>
      <c r="G553" t="s">
        <v>522</v>
      </c>
      <c r="H553" t="str">
        <f>HYPERLINK("https://ebird.org/atlasnc/checklist/S165054404", "S165054404")</f>
        <v>S165054404</v>
      </c>
      <c r="I553" t="s">
        <v>24</v>
      </c>
      <c r="J553" t="s">
        <v>25</v>
      </c>
      <c r="K553" t="s">
        <v>26</v>
      </c>
      <c r="L553" t="s">
        <v>59</v>
      </c>
      <c r="M553" t="s">
        <v>28</v>
      </c>
      <c r="N553" t="s">
        <v>60</v>
      </c>
      <c r="O553" t="s">
        <v>61</v>
      </c>
    </row>
    <row r="554" spans="1:15" x14ac:dyDescent="0.25">
      <c r="A554" t="s">
        <v>58</v>
      </c>
      <c r="B554" t="s">
        <v>213</v>
      </c>
      <c r="C554" t="s">
        <v>123</v>
      </c>
      <c r="D554" t="s">
        <v>124</v>
      </c>
      <c r="E554" t="s">
        <v>125</v>
      </c>
      <c r="F554" t="s">
        <v>521</v>
      </c>
      <c r="G554" t="s">
        <v>522</v>
      </c>
      <c r="H554" t="str">
        <f>HYPERLINK("https://ebird.org/atlasnc/checklist/S165054404", "S165054404")</f>
        <v>S165054404</v>
      </c>
      <c r="I554" t="s">
        <v>24</v>
      </c>
      <c r="J554" t="s">
        <v>25</v>
      </c>
      <c r="K554" t="s">
        <v>26</v>
      </c>
      <c r="L554" t="s">
        <v>59</v>
      </c>
      <c r="M554" t="s">
        <v>28</v>
      </c>
      <c r="N554" t="s">
        <v>60</v>
      </c>
      <c r="O554" t="s">
        <v>61</v>
      </c>
    </row>
    <row r="555" spans="1:15" x14ac:dyDescent="0.25">
      <c r="A555" t="s">
        <v>58</v>
      </c>
      <c r="B555" t="s">
        <v>251</v>
      </c>
      <c r="C555" t="s">
        <v>143</v>
      </c>
      <c r="E555" t="s">
        <v>145</v>
      </c>
      <c r="F555" t="s">
        <v>521</v>
      </c>
      <c r="G555" t="s">
        <v>522</v>
      </c>
      <c r="H555" t="str">
        <f>HYPERLINK("https://ebird.org/atlasnc/checklist/S165054404", "S165054404")</f>
        <v>S165054404</v>
      </c>
      <c r="I555" t="s">
        <v>24</v>
      </c>
      <c r="J555" t="s">
        <v>25</v>
      </c>
      <c r="K555" t="s">
        <v>26</v>
      </c>
      <c r="L555" t="s">
        <v>59</v>
      </c>
      <c r="M555" t="s">
        <v>28</v>
      </c>
      <c r="N555" t="s">
        <v>60</v>
      </c>
      <c r="O555" t="s">
        <v>61</v>
      </c>
    </row>
    <row r="556" spans="1:15" x14ac:dyDescent="0.25">
      <c r="A556" t="s">
        <v>58</v>
      </c>
      <c r="B556" t="s">
        <v>203</v>
      </c>
      <c r="C556" t="s">
        <v>129</v>
      </c>
      <c r="D556" t="s">
        <v>130</v>
      </c>
      <c r="E556" t="s">
        <v>131</v>
      </c>
      <c r="F556" t="s">
        <v>523</v>
      </c>
      <c r="G556" t="s">
        <v>522</v>
      </c>
      <c r="H556" t="str">
        <f>HYPERLINK("https://ebird.org/atlasnc/checklist/S165054101", "S165054101")</f>
        <v>S165054101</v>
      </c>
      <c r="I556" t="s">
        <v>24</v>
      </c>
      <c r="J556" t="s">
        <v>25</v>
      </c>
      <c r="K556" t="s">
        <v>26</v>
      </c>
      <c r="L556" t="s">
        <v>59</v>
      </c>
      <c r="M556" t="s">
        <v>28</v>
      </c>
      <c r="N556" t="s">
        <v>60</v>
      </c>
      <c r="O556" t="s">
        <v>61</v>
      </c>
    </row>
    <row r="557" spans="1:15" x14ac:dyDescent="0.25">
      <c r="A557" t="s">
        <v>58</v>
      </c>
      <c r="B557" t="s">
        <v>175</v>
      </c>
      <c r="C557" t="s">
        <v>133</v>
      </c>
      <c r="D557" t="s">
        <v>183</v>
      </c>
      <c r="E557" t="s">
        <v>135</v>
      </c>
      <c r="F557" t="s">
        <v>524</v>
      </c>
      <c r="G557" t="s">
        <v>525</v>
      </c>
      <c r="H557" t="str">
        <f>HYPERLINK("https://ebird.org/atlasnc/checklist/S143884203", "S143884203")</f>
        <v>S143884203</v>
      </c>
      <c r="I557" t="s">
        <v>24</v>
      </c>
      <c r="J557" t="s">
        <v>25</v>
      </c>
      <c r="K557" t="s">
        <v>26</v>
      </c>
      <c r="L557" t="s">
        <v>59</v>
      </c>
      <c r="M557" t="s">
        <v>28</v>
      </c>
      <c r="N557" t="s">
        <v>60</v>
      </c>
      <c r="O557" t="s">
        <v>61</v>
      </c>
    </row>
    <row r="558" spans="1:15" x14ac:dyDescent="0.25">
      <c r="A558" t="s">
        <v>58</v>
      </c>
      <c r="B558" t="s">
        <v>241</v>
      </c>
      <c r="C558" t="s">
        <v>133</v>
      </c>
      <c r="D558" t="s">
        <v>183</v>
      </c>
      <c r="E558" t="s">
        <v>135</v>
      </c>
      <c r="F558" t="s">
        <v>524</v>
      </c>
      <c r="G558" t="s">
        <v>525</v>
      </c>
      <c r="H558" t="str">
        <f>HYPERLINK("https://ebird.org/atlasnc/checklist/S143884203", "S143884203")</f>
        <v>S143884203</v>
      </c>
      <c r="I558" t="s">
        <v>24</v>
      </c>
      <c r="J558" t="s">
        <v>25</v>
      </c>
      <c r="K558" t="s">
        <v>26</v>
      </c>
      <c r="L558" t="s">
        <v>59</v>
      </c>
      <c r="M558" t="s">
        <v>28</v>
      </c>
      <c r="N558" t="s">
        <v>60</v>
      </c>
      <c r="O558" t="s">
        <v>61</v>
      </c>
    </row>
    <row r="559" spans="1:15" x14ac:dyDescent="0.25">
      <c r="A559" t="s">
        <v>58</v>
      </c>
      <c r="B559" t="s">
        <v>526</v>
      </c>
      <c r="C559" t="s">
        <v>143</v>
      </c>
      <c r="D559" t="s">
        <v>144</v>
      </c>
      <c r="E559" t="s">
        <v>145</v>
      </c>
      <c r="F559" t="s">
        <v>527</v>
      </c>
      <c r="G559" t="s">
        <v>525</v>
      </c>
      <c r="H559" t="str">
        <f>HYPERLINK("https://ebird.org/atlasnc/checklist/S143881168", "S143881168")</f>
        <v>S143881168</v>
      </c>
      <c r="I559" t="s">
        <v>24</v>
      </c>
      <c r="J559" t="s">
        <v>25</v>
      </c>
      <c r="K559" t="s">
        <v>26</v>
      </c>
      <c r="L559" t="s">
        <v>59</v>
      </c>
      <c r="M559" t="s">
        <v>28</v>
      </c>
      <c r="N559" t="s">
        <v>60</v>
      </c>
      <c r="O559" t="s">
        <v>61</v>
      </c>
    </row>
    <row r="560" spans="1:15" x14ac:dyDescent="0.25">
      <c r="A560" t="s">
        <v>58</v>
      </c>
      <c r="B560" t="s">
        <v>221</v>
      </c>
      <c r="C560" t="s">
        <v>129</v>
      </c>
      <c r="D560" t="s">
        <v>198</v>
      </c>
      <c r="E560" t="s">
        <v>131</v>
      </c>
      <c r="F560" t="s">
        <v>527</v>
      </c>
      <c r="G560" t="s">
        <v>525</v>
      </c>
      <c r="H560" t="str">
        <f>HYPERLINK("https://ebird.org/atlasnc/checklist/S143881168", "S143881168")</f>
        <v>S143881168</v>
      </c>
      <c r="I560" t="s">
        <v>24</v>
      </c>
      <c r="J560" t="s">
        <v>25</v>
      </c>
      <c r="K560" t="s">
        <v>26</v>
      </c>
      <c r="L560" t="s">
        <v>59</v>
      </c>
      <c r="M560" t="s">
        <v>28</v>
      </c>
      <c r="N560" t="s">
        <v>60</v>
      </c>
      <c r="O560" t="s">
        <v>61</v>
      </c>
    </row>
    <row r="561" spans="1:15" x14ac:dyDescent="0.25">
      <c r="A561" t="s">
        <v>58</v>
      </c>
      <c r="B561" t="s">
        <v>182</v>
      </c>
      <c r="C561" t="s">
        <v>129</v>
      </c>
      <c r="D561" t="s">
        <v>198</v>
      </c>
      <c r="E561" t="s">
        <v>131</v>
      </c>
      <c r="F561" t="s">
        <v>527</v>
      </c>
      <c r="G561" t="s">
        <v>525</v>
      </c>
      <c r="H561" t="str">
        <f>HYPERLINK("https://ebird.org/atlasnc/checklist/S143881168", "S143881168")</f>
        <v>S143881168</v>
      </c>
      <c r="I561" t="s">
        <v>24</v>
      </c>
      <c r="J561" t="s">
        <v>25</v>
      </c>
      <c r="K561" t="s">
        <v>26</v>
      </c>
      <c r="L561" t="s">
        <v>59</v>
      </c>
      <c r="M561" t="s">
        <v>28</v>
      </c>
      <c r="N561" t="s">
        <v>60</v>
      </c>
      <c r="O561" t="s">
        <v>61</v>
      </c>
    </row>
    <row r="562" spans="1:15" x14ac:dyDescent="0.25">
      <c r="A562" t="s">
        <v>58</v>
      </c>
      <c r="B562" t="s">
        <v>233</v>
      </c>
      <c r="C562" t="s">
        <v>129</v>
      </c>
      <c r="D562" t="s">
        <v>130</v>
      </c>
      <c r="E562" t="s">
        <v>131</v>
      </c>
      <c r="F562" t="s">
        <v>527</v>
      </c>
      <c r="G562" t="s">
        <v>525</v>
      </c>
      <c r="H562" t="str">
        <f>HYPERLINK("https://ebird.org/atlasnc/checklist/S143881168", "S143881168")</f>
        <v>S143881168</v>
      </c>
      <c r="I562" t="s">
        <v>24</v>
      </c>
      <c r="J562" t="s">
        <v>25</v>
      </c>
      <c r="K562" t="s">
        <v>26</v>
      </c>
      <c r="L562" t="s">
        <v>59</v>
      </c>
      <c r="M562" t="s">
        <v>28</v>
      </c>
      <c r="N562" t="s">
        <v>60</v>
      </c>
      <c r="O562" t="s">
        <v>61</v>
      </c>
    </row>
    <row r="563" spans="1:15" x14ac:dyDescent="0.25">
      <c r="A563" t="s">
        <v>58</v>
      </c>
      <c r="B563" t="s">
        <v>184</v>
      </c>
      <c r="C563" t="s">
        <v>123</v>
      </c>
      <c r="D563" t="s">
        <v>140</v>
      </c>
      <c r="E563" t="s">
        <v>125</v>
      </c>
      <c r="F563" t="s">
        <v>527</v>
      </c>
      <c r="G563" t="s">
        <v>525</v>
      </c>
      <c r="H563" t="str">
        <f>HYPERLINK("https://ebird.org/atlasnc/checklist/S143881168", "S143881168")</f>
        <v>S143881168</v>
      </c>
      <c r="I563" t="s">
        <v>24</v>
      </c>
      <c r="J563" t="s">
        <v>25</v>
      </c>
      <c r="K563" t="s">
        <v>26</v>
      </c>
      <c r="L563" t="s">
        <v>59</v>
      </c>
      <c r="M563" t="s">
        <v>28</v>
      </c>
      <c r="N563" t="s">
        <v>60</v>
      </c>
      <c r="O563" t="s">
        <v>61</v>
      </c>
    </row>
    <row r="564" spans="1:15" x14ac:dyDescent="0.25">
      <c r="A564" t="s">
        <v>58</v>
      </c>
      <c r="B564" t="s">
        <v>353</v>
      </c>
      <c r="C564" t="s">
        <v>129</v>
      </c>
      <c r="D564" t="s">
        <v>198</v>
      </c>
      <c r="E564" t="s">
        <v>131</v>
      </c>
      <c r="F564" t="s">
        <v>528</v>
      </c>
      <c r="G564" t="s">
        <v>525</v>
      </c>
      <c r="H564" t="str">
        <f t="shared" ref="H564:H569" si="19">HYPERLINK("https://ebird.org/atlasnc/checklist/S143877564", "S143877564")</f>
        <v>S143877564</v>
      </c>
      <c r="I564" t="s">
        <v>24</v>
      </c>
      <c r="J564" t="s">
        <v>25</v>
      </c>
      <c r="K564" t="s">
        <v>26</v>
      </c>
      <c r="L564" t="s">
        <v>59</v>
      </c>
      <c r="M564" t="s">
        <v>28</v>
      </c>
      <c r="N564" t="s">
        <v>60</v>
      </c>
      <c r="O564" t="s">
        <v>61</v>
      </c>
    </row>
    <row r="565" spans="1:15" x14ac:dyDescent="0.25">
      <c r="A565" t="s">
        <v>58</v>
      </c>
      <c r="B565" t="s">
        <v>236</v>
      </c>
      <c r="C565" t="s">
        <v>129</v>
      </c>
      <c r="D565" t="s">
        <v>198</v>
      </c>
      <c r="E565" t="s">
        <v>131</v>
      </c>
      <c r="F565" t="s">
        <v>528</v>
      </c>
      <c r="G565" t="s">
        <v>525</v>
      </c>
      <c r="H565" t="str">
        <f t="shared" si="19"/>
        <v>S143877564</v>
      </c>
      <c r="I565" t="s">
        <v>24</v>
      </c>
      <c r="J565" t="s">
        <v>25</v>
      </c>
      <c r="K565" t="s">
        <v>26</v>
      </c>
      <c r="L565" t="s">
        <v>59</v>
      </c>
      <c r="M565" t="s">
        <v>28</v>
      </c>
      <c r="N565" t="s">
        <v>60</v>
      </c>
      <c r="O565" t="s">
        <v>61</v>
      </c>
    </row>
    <row r="566" spans="1:15" x14ac:dyDescent="0.25">
      <c r="A566" t="s">
        <v>58</v>
      </c>
      <c r="B566" t="s">
        <v>165</v>
      </c>
      <c r="C566" t="s">
        <v>123</v>
      </c>
      <c r="D566" t="s">
        <v>140</v>
      </c>
      <c r="E566" t="s">
        <v>125</v>
      </c>
      <c r="F566" t="s">
        <v>528</v>
      </c>
      <c r="G566" t="s">
        <v>525</v>
      </c>
      <c r="H566" t="str">
        <f t="shared" si="19"/>
        <v>S143877564</v>
      </c>
      <c r="I566" t="s">
        <v>24</v>
      </c>
      <c r="J566" t="s">
        <v>25</v>
      </c>
      <c r="K566" t="s">
        <v>26</v>
      </c>
      <c r="L566" t="s">
        <v>59</v>
      </c>
      <c r="M566" t="s">
        <v>28</v>
      </c>
      <c r="N566" t="s">
        <v>60</v>
      </c>
      <c r="O566" t="s">
        <v>61</v>
      </c>
    </row>
    <row r="567" spans="1:15" x14ac:dyDescent="0.25">
      <c r="A567" t="s">
        <v>58</v>
      </c>
      <c r="B567" t="s">
        <v>155</v>
      </c>
      <c r="C567" t="s">
        <v>129</v>
      </c>
      <c r="D567" t="s">
        <v>130</v>
      </c>
      <c r="E567" t="s">
        <v>131</v>
      </c>
      <c r="F567" t="s">
        <v>528</v>
      </c>
      <c r="G567" t="s">
        <v>525</v>
      </c>
      <c r="H567" t="str">
        <f t="shared" si="19"/>
        <v>S143877564</v>
      </c>
      <c r="I567" t="s">
        <v>24</v>
      </c>
      <c r="J567" t="s">
        <v>25</v>
      </c>
      <c r="K567" t="s">
        <v>26</v>
      </c>
      <c r="L567" t="s">
        <v>59</v>
      </c>
      <c r="M567" t="s">
        <v>28</v>
      </c>
      <c r="N567" t="s">
        <v>60</v>
      </c>
      <c r="O567" t="s">
        <v>61</v>
      </c>
    </row>
    <row r="568" spans="1:15" x14ac:dyDescent="0.25">
      <c r="A568" t="s">
        <v>58</v>
      </c>
      <c r="B568" t="s">
        <v>186</v>
      </c>
      <c r="C568" t="s">
        <v>123</v>
      </c>
      <c r="D568" t="s">
        <v>140</v>
      </c>
      <c r="E568" t="s">
        <v>125</v>
      </c>
      <c r="F568" t="s">
        <v>528</v>
      </c>
      <c r="G568" t="s">
        <v>525</v>
      </c>
      <c r="H568" t="str">
        <f t="shared" si="19"/>
        <v>S143877564</v>
      </c>
      <c r="I568" t="s">
        <v>24</v>
      </c>
      <c r="J568" t="s">
        <v>25</v>
      </c>
      <c r="K568" t="s">
        <v>26</v>
      </c>
      <c r="L568" t="s">
        <v>59</v>
      </c>
      <c r="M568" t="s">
        <v>28</v>
      </c>
      <c r="N568" t="s">
        <v>60</v>
      </c>
      <c r="O568" t="s">
        <v>61</v>
      </c>
    </row>
    <row r="569" spans="1:15" x14ac:dyDescent="0.25">
      <c r="A569" t="s">
        <v>58</v>
      </c>
      <c r="B569" t="s">
        <v>244</v>
      </c>
      <c r="C569" t="s">
        <v>133</v>
      </c>
      <c r="D569" t="s">
        <v>183</v>
      </c>
      <c r="E569" t="s">
        <v>135</v>
      </c>
      <c r="F569" t="s">
        <v>528</v>
      </c>
      <c r="G569" t="s">
        <v>525</v>
      </c>
      <c r="H569" t="str">
        <f t="shared" si="19"/>
        <v>S143877564</v>
      </c>
      <c r="I569" t="s">
        <v>24</v>
      </c>
      <c r="J569" t="s">
        <v>25</v>
      </c>
      <c r="K569" t="s">
        <v>26</v>
      </c>
      <c r="L569" t="s">
        <v>59</v>
      </c>
      <c r="M569" t="s">
        <v>28</v>
      </c>
      <c r="N569" t="s">
        <v>60</v>
      </c>
      <c r="O569" t="s">
        <v>61</v>
      </c>
    </row>
    <row r="570" spans="1:15" x14ac:dyDescent="0.25">
      <c r="A570" t="s">
        <v>58</v>
      </c>
      <c r="B570" t="s">
        <v>529</v>
      </c>
      <c r="C570" t="s">
        <v>129</v>
      </c>
      <c r="D570" t="s">
        <v>130</v>
      </c>
      <c r="E570" t="s">
        <v>131</v>
      </c>
      <c r="F570" t="s">
        <v>530</v>
      </c>
      <c r="G570" t="s">
        <v>531</v>
      </c>
      <c r="H570" t="str">
        <f>HYPERLINK("https://ebird.org/atlasnc/checklist/S138846970", "S138846970")</f>
        <v>S138846970</v>
      </c>
      <c r="I570" t="s">
        <v>24</v>
      </c>
      <c r="J570" t="s">
        <v>25</v>
      </c>
      <c r="K570" t="s">
        <v>26</v>
      </c>
      <c r="L570" t="s">
        <v>59</v>
      </c>
      <c r="M570" t="s">
        <v>28</v>
      </c>
      <c r="N570" t="s">
        <v>60</v>
      </c>
      <c r="O570" t="s">
        <v>61</v>
      </c>
    </row>
    <row r="571" spans="1:15" x14ac:dyDescent="0.25">
      <c r="A571" t="s">
        <v>58</v>
      </c>
      <c r="B571" t="s">
        <v>532</v>
      </c>
      <c r="C571" t="s">
        <v>129</v>
      </c>
      <c r="D571" t="s">
        <v>130</v>
      </c>
      <c r="E571" t="s">
        <v>131</v>
      </c>
      <c r="F571" t="s">
        <v>530</v>
      </c>
      <c r="G571" t="s">
        <v>531</v>
      </c>
      <c r="H571" t="str">
        <f>HYPERLINK("https://ebird.org/atlasnc/checklist/S138846970", "S138846970")</f>
        <v>S138846970</v>
      </c>
      <c r="I571" t="s">
        <v>24</v>
      </c>
      <c r="J571" t="s">
        <v>25</v>
      </c>
      <c r="K571" t="s">
        <v>26</v>
      </c>
      <c r="L571" t="s">
        <v>59</v>
      </c>
      <c r="M571" t="s">
        <v>28</v>
      </c>
      <c r="N571" t="s">
        <v>60</v>
      </c>
      <c r="O571" t="s">
        <v>61</v>
      </c>
    </row>
    <row r="572" spans="1:15" x14ac:dyDescent="0.25">
      <c r="A572" t="s">
        <v>58</v>
      </c>
      <c r="B572" t="s">
        <v>229</v>
      </c>
      <c r="C572" t="s">
        <v>133</v>
      </c>
      <c r="D572" t="s">
        <v>222</v>
      </c>
      <c r="E572" t="s">
        <v>135</v>
      </c>
      <c r="F572" t="s">
        <v>530</v>
      </c>
      <c r="G572" t="s">
        <v>531</v>
      </c>
      <c r="H572" t="str">
        <f>HYPERLINK("https://ebird.org/atlasnc/checklist/S138846970", "S138846970")</f>
        <v>S138846970</v>
      </c>
      <c r="I572" t="s">
        <v>24</v>
      </c>
      <c r="J572" t="s">
        <v>25</v>
      </c>
      <c r="K572" t="s">
        <v>26</v>
      </c>
      <c r="L572" t="s">
        <v>59</v>
      </c>
      <c r="M572" t="s">
        <v>28</v>
      </c>
      <c r="N572" t="s">
        <v>60</v>
      </c>
      <c r="O572" t="s">
        <v>61</v>
      </c>
    </row>
    <row r="573" spans="1:15" x14ac:dyDescent="0.25">
      <c r="A573" t="s">
        <v>58</v>
      </c>
      <c r="B573" t="s">
        <v>237</v>
      </c>
      <c r="C573" t="s">
        <v>133</v>
      </c>
      <c r="D573" t="s">
        <v>157</v>
      </c>
      <c r="E573" t="s">
        <v>135</v>
      </c>
      <c r="F573" t="s">
        <v>527</v>
      </c>
      <c r="G573" t="s">
        <v>531</v>
      </c>
      <c r="H573" t="str">
        <f>HYPERLINK("https://ebird.org/atlasnc/checklist/S138834696", "S138834696")</f>
        <v>S138834696</v>
      </c>
      <c r="I573" t="s">
        <v>24</v>
      </c>
      <c r="J573" t="s">
        <v>25</v>
      </c>
      <c r="K573" t="s">
        <v>26</v>
      </c>
      <c r="L573" t="s">
        <v>59</v>
      </c>
      <c r="M573" t="s">
        <v>28</v>
      </c>
      <c r="N573" t="s">
        <v>60</v>
      </c>
      <c r="O573" t="s">
        <v>61</v>
      </c>
    </row>
    <row r="574" spans="1:15" x14ac:dyDescent="0.25">
      <c r="A574" t="s">
        <v>58</v>
      </c>
      <c r="B574" t="s">
        <v>275</v>
      </c>
      <c r="C574" t="s">
        <v>143</v>
      </c>
      <c r="D574" t="s">
        <v>144</v>
      </c>
      <c r="E574" t="s">
        <v>145</v>
      </c>
      <c r="F574" t="s">
        <v>533</v>
      </c>
      <c r="G574" t="s">
        <v>531</v>
      </c>
      <c r="H574" t="str">
        <f>HYPERLINK("https://ebird.org/atlasnc/checklist/S138827414", "S138827414")</f>
        <v>S138827414</v>
      </c>
      <c r="I574" t="s">
        <v>24</v>
      </c>
      <c r="J574" t="s">
        <v>25</v>
      </c>
      <c r="K574" t="s">
        <v>26</v>
      </c>
      <c r="L574" t="s">
        <v>59</v>
      </c>
      <c r="M574" t="s">
        <v>28</v>
      </c>
      <c r="N574" t="s">
        <v>60</v>
      </c>
      <c r="O574" t="s">
        <v>61</v>
      </c>
    </row>
    <row r="575" spans="1:15" x14ac:dyDescent="0.25">
      <c r="A575" t="s">
        <v>58</v>
      </c>
      <c r="B575" t="s">
        <v>128</v>
      </c>
      <c r="C575" t="s">
        <v>129</v>
      </c>
      <c r="D575" t="s">
        <v>130</v>
      </c>
      <c r="E575" t="s">
        <v>131</v>
      </c>
      <c r="F575" t="s">
        <v>533</v>
      </c>
      <c r="G575" t="s">
        <v>531</v>
      </c>
      <c r="H575" t="str">
        <f>HYPERLINK("https://ebird.org/atlasnc/checklist/S138827414", "S138827414")</f>
        <v>S138827414</v>
      </c>
      <c r="I575" t="s">
        <v>24</v>
      </c>
      <c r="J575" t="s">
        <v>25</v>
      </c>
      <c r="K575" t="s">
        <v>26</v>
      </c>
      <c r="L575" t="s">
        <v>59</v>
      </c>
      <c r="M575" t="s">
        <v>28</v>
      </c>
      <c r="N575" t="s">
        <v>60</v>
      </c>
      <c r="O575" t="s">
        <v>61</v>
      </c>
    </row>
    <row r="576" spans="1:15" x14ac:dyDescent="0.25">
      <c r="A576" t="s">
        <v>58</v>
      </c>
      <c r="B576" t="s">
        <v>185</v>
      </c>
      <c r="C576" t="s">
        <v>129</v>
      </c>
      <c r="D576" t="s">
        <v>198</v>
      </c>
      <c r="E576" t="s">
        <v>131</v>
      </c>
      <c r="F576" t="s">
        <v>533</v>
      </c>
      <c r="G576" t="s">
        <v>531</v>
      </c>
      <c r="H576" t="str">
        <f>HYPERLINK("https://ebird.org/atlasnc/checklist/S138827414", "S138827414")</f>
        <v>S138827414</v>
      </c>
      <c r="I576" t="s">
        <v>24</v>
      </c>
      <c r="J576" t="s">
        <v>25</v>
      </c>
      <c r="K576" t="s">
        <v>26</v>
      </c>
      <c r="L576" t="s">
        <v>59</v>
      </c>
      <c r="M576" t="s">
        <v>28</v>
      </c>
      <c r="N576" t="s">
        <v>60</v>
      </c>
      <c r="O576" t="s">
        <v>61</v>
      </c>
    </row>
    <row r="577" spans="1:15" x14ac:dyDescent="0.25">
      <c r="A577" t="s">
        <v>58</v>
      </c>
      <c r="B577" t="s">
        <v>224</v>
      </c>
      <c r="C577" t="s">
        <v>129</v>
      </c>
      <c r="D577" t="s">
        <v>130</v>
      </c>
      <c r="E577" t="s">
        <v>131</v>
      </c>
      <c r="F577" t="s">
        <v>534</v>
      </c>
      <c r="G577" t="s">
        <v>531</v>
      </c>
      <c r="H577" t="str">
        <f>HYPERLINK("https://ebird.org/atlasnc/checklist/S138817508", "S138817508")</f>
        <v>S138817508</v>
      </c>
      <c r="I577" t="s">
        <v>24</v>
      </c>
      <c r="J577" t="s">
        <v>25</v>
      </c>
      <c r="K577" t="s">
        <v>26</v>
      </c>
      <c r="L577" t="s">
        <v>59</v>
      </c>
      <c r="M577" t="s">
        <v>28</v>
      </c>
      <c r="N577" t="s">
        <v>60</v>
      </c>
      <c r="O577" t="s">
        <v>61</v>
      </c>
    </row>
    <row r="578" spans="1:15" x14ac:dyDescent="0.25">
      <c r="A578" t="s">
        <v>58</v>
      </c>
      <c r="B578" t="s">
        <v>158</v>
      </c>
      <c r="C578" t="s">
        <v>129</v>
      </c>
      <c r="D578" t="s">
        <v>130</v>
      </c>
      <c r="E578" t="s">
        <v>131</v>
      </c>
      <c r="F578" t="s">
        <v>535</v>
      </c>
      <c r="G578" t="s">
        <v>531</v>
      </c>
      <c r="H578" t="str">
        <f>HYPERLINK("https://ebird.org/atlasnc/checklist/S138812433", "S138812433")</f>
        <v>S138812433</v>
      </c>
      <c r="I578" t="s">
        <v>24</v>
      </c>
      <c r="J578" t="s">
        <v>25</v>
      </c>
      <c r="K578" t="s">
        <v>26</v>
      </c>
      <c r="L578" t="s">
        <v>59</v>
      </c>
      <c r="M578" t="s">
        <v>28</v>
      </c>
      <c r="N578" t="s">
        <v>60</v>
      </c>
      <c r="O578" t="s">
        <v>61</v>
      </c>
    </row>
    <row r="579" spans="1:15" x14ac:dyDescent="0.25">
      <c r="A579" t="s">
        <v>58</v>
      </c>
      <c r="B579" t="s">
        <v>536</v>
      </c>
      <c r="C579" t="s">
        <v>143</v>
      </c>
      <c r="E579" t="s">
        <v>145</v>
      </c>
      <c r="F579" t="s">
        <v>535</v>
      </c>
      <c r="G579" t="s">
        <v>531</v>
      </c>
      <c r="H579" t="str">
        <f>HYPERLINK("https://ebird.org/atlasnc/checklist/S138812433", "S138812433")</f>
        <v>S138812433</v>
      </c>
      <c r="I579" t="s">
        <v>24</v>
      </c>
      <c r="J579" t="s">
        <v>25</v>
      </c>
      <c r="K579" t="s">
        <v>26</v>
      </c>
      <c r="L579" t="s">
        <v>59</v>
      </c>
      <c r="M579" t="s">
        <v>28</v>
      </c>
      <c r="N579" t="s">
        <v>60</v>
      </c>
      <c r="O579" t="s">
        <v>61</v>
      </c>
    </row>
    <row r="580" spans="1:15" x14ac:dyDescent="0.25">
      <c r="A580" t="s">
        <v>58</v>
      </c>
      <c r="B580" t="s">
        <v>537</v>
      </c>
      <c r="C580" t="s">
        <v>129</v>
      </c>
      <c r="D580" t="s">
        <v>130</v>
      </c>
      <c r="E580" t="s">
        <v>131</v>
      </c>
      <c r="F580" t="s">
        <v>535</v>
      </c>
      <c r="G580" t="s">
        <v>531</v>
      </c>
      <c r="H580" t="str">
        <f>HYPERLINK("https://ebird.org/atlasnc/checklist/S138812433", "S138812433")</f>
        <v>S138812433</v>
      </c>
      <c r="I580" t="s">
        <v>24</v>
      </c>
      <c r="J580" t="s">
        <v>25</v>
      </c>
      <c r="K580" t="s">
        <v>26</v>
      </c>
      <c r="L580" t="s">
        <v>59</v>
      </c>
      <c r="M580" t="s">
        <v>28</v>
      </c>
      <c r="N580" t="s">
        <v>60</v>
      </c>
      <c r="O580" t="s">
        <v>61</v>
      </c>
    </row>
    <row r="581" spans="1:15" x14ac:dyDescent="0.25">
      <c r="A581" t="s">
        <v>58</v>
      </c>
      <c r="B581" t="s">
        <v>172</v>
      </c>
      <c r="C581" t="s">
        <v>129</v>
      </c>
      <c r="D581" t="s">
        <v>198</v>
      </c>
      <c r="E581" t="s">
        <v>131</v>
      </c>
      <c r="F581" t="s">
        <v>535</v>
      </c>
      <c r="G581" t="s">
        <v>531</v>
      </c>
      <c r="H581" t="str">
        <f>HYPERLINK("https://ebird.org/atlasnc/checklist/S138812433", "S138812433")</f>
        <v>S138812433</v>
      </c>
      <c r="I581" t="s">
        <v>24</v>
      </c>
      <c r="J581" t="s">
        <v>25</v>
      </c>
      <c r="K581" t="s">
        <v>26</v>
      </c>
      <c r="L581" t="s">
        <v>59</v>
      </c>
      <c r="M581" t="s">
        <v>28</v>
      </c>
      <c r="N581" t="s">
        <v>60</v>
      </c>
      <c r="O581" t="s">
        <v>61</v>
      </c>
    </row>
    <row r="582" spans="1:15" x14ac:dyDescent="0.25">
      <c r="A582" t="s">
        <v>58</v>
      </c>
      <c r="B582" t="s">
        <v>162</v>
      </c>
      <c r="C582" t="s">
        <v>129</v>
      </c>
      <c r="D582" t="s">
        <v>198</v>
      </c>
      <c r="E582" t="s">
        <v>131</v>
      </c>
      <c r="F582" t="s">
        <v>538</v>
      </c>
      <c r="G582" t="s">
        <v>531</v>
      </c>
      <c r="H582" t="str">
        <f>HYPERLINK("https://ebird.org/atlasnc/checklist/S138808181", "S138808181")</f>
        <v>S138808181</v>
      </c>
      <c r="I582" t="s">
        <v>24</v>
      </c>
      <c r="J582" t="s">
        <v>25</v>
      </c>
      <c r="K582" t="s">
        <v>26</v>
      </c>
      <c r="L582" t="s">
        <v>59</v>
      </c>
      <c r="M582" t="s">
        <v>28</v>
      </c>
      <c r="N582" t="s">
        <v>60</v>
      </c>
      <c r="O582" t="s">
        <v>61</v>
      </c>
    </row>
    <row r="583" spans="1:15" x14ac:dyDescent="0.25">
      <c r="A583" t="s">
        <v>58</v>
      </c>
      <c r="B583" t="s">
        <v>243</v>
      </c>
      <c r="C583" t="s">
        <v>129</v>
      </c>
      <c r="D583" t="s">
        <v>198</v>
      </c>
      <c r="E583" t="s">
        <v>131</v>
      </c>
      <c r="F583" t="s">
        <v>538</v>
      </c>
      <c r="G583" t="s">
        <v>531</v>
      </c>
      <c r="H583" t="str">
        <f>HYPERLINK("https://ebird.org/atlasnc/checklist/S138808181", "S138808181")</f>
        <v>S138808181</v>
      </c>
      <c r="I583" t="s">
        <v>24</v>
      </c>
      <c r="J583" t="s">
        <v>25</v>
      </c>
      <c r="K583" t="s">
        <v>26</v>
      </c>
      <c r="L583" t="s">
        <v>59</v>
      </c>
      <c r="M583" t="s">
        <v>28</v>
      </c>
      <c r="N583" t="s">
        <v>60</v>
      </c>
      <c r="O583" t="s">
        <v>61</v>
      </c>
    </row>
    <row r="584" spans="1:15" x14ac:dyDescent="0.25">
      <c r="A584" t="s">
        <v>58</v>
      </c>
      <c r="B584" t="s">
        <v>281</v>
      </c>
      <c r="C584" t="s">
        <v>143</v>
      </c>
      <c r="E584" t="s">
        <v>145</v>
      </c>
      <c r="F584" t="s">
        <v>539</v>
      </c>
      <c r="G584" t="s">
        <v>540</v>
      </c>
      <c r="H584" t="str">
        <f>HYPERLINK("https://ebird.org/atlasnc/checklist/S127936158", "S127936158")</f>
        <v>S127936158</v>
      </c>
      <c r="I584" t="s">
        <v>24</v>
      </c>
      <c r="J584" t="s">
        <v>25</v>
      </c>
      <c r="K584" t="s">
        <v>26</v>
      </c>
      <c r="L584" t="s">
        <v>59</v>
      </c>
      <c r="M584" t="s">
        <v>28</v>
      </c>
      <c r="N584" t="s">
        <v>60</v>
      </c>
      <c r="O584" t="s">
        <v>61</v>
      </c>
    </row>
    <row r="585" spans="1:15" x14ac:dyDescent="0.25">
      <c r="A585" t="s">
        <v>58</v>
      </c>
      <c r="B585" t="s">
        <v>216</v>
      </c>
      <c r="C585" t="s">
        <v>143</v>
      </c>
      <c r="E585" t="s">
        <v>145</v>
      </c>
      <c r="F585" t="s">
        <v>541</v>
      </c>
      <c r="G585" t="s">
        <v>540</v>
      </c>
      <c r="H585" t="str">
        <f>HYPERLINK("https://ebird.org/atlasnc/checklist/S127935259", "S127935259")</f>
        <v>S127935259</v>
      </c>
      <c r="I585" t="s">
        <v>24</v>
      </c>
      <c r="J585" t="s">
        <v>25</v>
      </c>
      <c r="K585" t="s">
        <v>26</v>
      </c>
      <c r="L585" t="s">
        <v>59</v>
      </c>
      <c r="M585" t="s">
        <v>28</v>
      </c>
      <c r="N585" t="s">
        <v>60</v>
      </c>
      <c r="O585" t="s">
        <v>61</v>
      </c>
    </row>
    <row r="586" spans="1:15" x14ac:dyDescent="0.25">
      <c r="A586" t="s">
        <v>58</v>
      </c>
      <c r="B586" t="s">
        <v>254</v>
      </c>
      <c r="C586" t="s">
        <v>143</v>
      </c>
      <c r="E586" t="s">
        <v>145</v>
      </c>
      <c r="F586" t="s">
        <v>541</v>
      </c>
      <c r="G586" t="s">
        <v>540</v>
      </c>
      <c r="H586" t="str">
        <f>HYPERLINK("https://ebird.org/atlasnc/checklist/S127935259", "S127935259")</f>
        <v>S127935259</v>
      </c>
      <c r="I586" t="s">
        <v>24</v>
      </c>
      <c r="J586" t="s">
        <v>25</v>
      </c>
      <c r="K586" t="s">
        <v>26</v>
      </c>
      <c r="L586" t="s">
        <v>59</v>
      </c>
      <c r="M586" t="s">
        <v>28</v>
      </c>
      <c r="N586" t="s">
        <v>60</v>
      </c>
      <c r="O586" t="s">
        <v>61</v>
      </c>
    </row>
    <row r="587" spans="1:15" x14ac:dyDescent="0.25">
      <c r="A587" t="s">
        <v>58</v>
      </c>
      <c r="B587" t="s">
        <v>250</v>
      </c>
      <c r="C587" t="s">
        <v>143</v>
      </c>
      <c r="E587" t="s">
        <v>145</v>
      </c>
      <c r="F587" t="s">
        <v>541</v>
      </c>
      <c r="G587" t="s">
        <v>540</v>
      </c>
      <c r="H587" t="str">
        <f>HYPERLINK("https://ebird.org/atlasnc/checklist/S127935259", "S127935259")</f>
        <v>S127935259</v>
      </c>
      <c r="I587" t="s">
        <v>24</v>
      </c>
      <c r="J587" t="s">
        <v>25</v>
      </c>
      <c r="K587" t="s">
        <v>26</v>
      </c>
      <c r="L587" t="s">
        <v>59</v>
      </c>
      <c r="M587" t="s">
        <v>28</v>
      </c>
      <c r="N587" t="s">
        <v>60</v>
      </c>
      <c r="O587" t="s">
        <v>61</v>
      </c>
    </row>
    <row r="588" spans="1:15" x14ac:dyDescent="0.25">
      <c r="A588" t="s">
        <v>58</v>
      </c>
      <c r="B588" t="s">
        <v>288</v>
      </c>
      <c r="C588" t="s">
        <v>143</v>
      </c>
      <c r="E588" t="s">
        <v>145</v>
      </c>
      <c r="F588" t="s">
        <v>542</v>
      </c>
      <c r="G588" t="s">
        <v>540</v>
      </c>
      <c r="H588" t="str">
        <f>HYPERLINK("https://ebird.org/atlasnc/checklist/S127933045", "S127933045")</f>
        <v>S127933045</v>
      </c>
      <c r="I588" t="s">
        <v>24</v>
      </c>
      <c r="J588" t="s">
        <v>25</v>
      </c>
      <c r="K588" t="s">
        <v>26</v>
      </c>
      <c r="L588" t="s">
        <v>59</v>
      </c>
      <c r="M588" t="s">
        <v>28</v>
      </c>
      <c r="N588" t="s">
        <v>60</v>
      </c>
      <c r="O588" t="s">
        <v>61</v>
      </c>
    </row>
    <row r="589" spans="1:15" x14ac:dyDescent="0.25">
      <c r="A589" t="s">
        <v>58</v>
      </c>
      <c r="B589" t="s">
        <v>289</v>
      </c>
      <c r="C589" t="s">
        <v>143</v>
      </c>
      <c r="E589" t="s">
        <v>145</v>
      </c>
      <c r="F589" t="s">
        <v>543</v>
      </c>
      <c r="G589" t="s">
        <v>540</v>
      </c>
      <c r="H589" t="str">
        <f>HYPERLINK("https://ebird.org/atlasnc/checklist/S127929824", "S127929824")</f>
        <v>S127929824</v>
      </c>
      <c r="I589" t="s">
        <v>24</v>
      </c>
      <c r="J589" t="s">
        <v>25</v>
      </c>
      <c r="K589" t="s">
        <v>26</v>
      </c>
      <c r="L589" t="s">
        <v>59</v>
      </c>
      <c r="M589" t="s">
        <v>28</v>
      </c>
      <c r="N589" t="s">
        <v>60</v>
      </c>
      <c r="O589" t="s">
        <v>61</v>
      </c>
    </row>
    <row r="590" spans="1:15" x14ac:dyDescent="0.25">
      <c r="A590" t="s">
        <v>58</v>
      </c>
      <c r="B590" t="s">
        <v>156</v>
      </c>
      <c r="C590" t="s">
        <v>143</v>
      </c>
      <c r="E590" t="s">
        <v>145</v>
      </c>
      <c r="F590" t="s">
        <v>544</v>
      </c>
      <c r="G590" t="s">
        <v>540</v>
      </c>
      <c r="H590" t="str">
        <f>HYPERLINK("https://ebird.org/atlasnc/checklist/S127928301", "S127928301")</f>
        <v>S127928301</v>
      </c>
      <c r="I590" t="s">
        <v>24</v>
      </c>
      <c r="J590" t="s">
        <v>25</v>
      </c>
      <c r="K590" t="s">
        <v>26</v>
      </c>
      <c r="L590" t="s">
        <v>59</v>
      </c>
      <c r="M590" t="s">
        <v>28</v>
      </c>
      <c r="N590" t="s">
        <v>60</v>
      </c>
      <c r="O590" t="s">
        <v>61</v>
      </c>
    </row>
    <row r="591" spans="1:15" x14ac:dyDescent="0.25">
      <c r="A591" t="s">
        <v>58</v>
      </c>
      <c r="B591" t="s">
        <v>248</v>
      </c>
      <c r="C591" t="s">
        <v>143</v>
      </c>
      <c r="E591" t="s">
        <v>145</v>
      </c>
      <c r="F591" t="s">
        <v>545</v>
      </c>
      <c r="G591" t="s">
        <v>540</v>
      </c>
      <c r="H591" t="str">
        <f>HYPERLINK("https://ebird.org/atlasnc/checklist/S127925891", "S127925891")</f>
        <v>S127925891</v>
      </c>
      <c r="I591" t="s">
        <v>24</v>
      </c>
      <c r="J591" t="s">
        <v>25</v>
      </c>
      <c r="K591" t="s">
        <v>26</v>
      </c>
      <c r="L591" t="s">
        <v>59</v>
      </c>
      <c r="M591" t="s">
        <v>28</v>
      </c>
      <c r="N591" t="s">
        <v>60</v>
      </c>
      <c r="O591" t="s">
        <v>61</v>
      </c>
    </row>
    <row r="592" spans="1:15" x14ac:dyDescent="0.25">
      <c r="A592" t="s">
        <v>58</v>
      </c>
      <c r="B592" t="s">
        <v>271</v>
      </c>
      <c r="C592" t="s">
        <v>143</v>
      </c>
      <c r="E592" t="s">
        <v>145</v>
      </c>
      <c r="F592" t="s">
        <v>546</v>
      </c>
      <c r="G592" t="s">
        <v>547</v>
      </c>
      <c r="H592" t="str">
        <f>HYPERLINK("https://ebird.org/atlasnc/checklist/S126421567", "S126421567")</f>
        <v>S126421567</v>
      </c>
      <c r="I592" t="s">
        <v>24</v>
      </c>
      <c r="J592" t="s">
        <v>25</v>
      </c>
      <c r="K592" t="s">
        <v>26</v>
      </c>
      <c r="L592" t="s">
        <v>59</v>
      </c>
      <c r="M592" t="s">
        <v>28</v>
      </c>
      <c r="N592" t="s">
        <v>60</v>
      </c>
      <c r="O592" t="s">
        <v>61</v>
      </c>
    </row>
    <row r="593" spans="1:15" x14ac:dyDescent="0.25">
      <c r="A593" t="s">
        <v>58</v>
      </c>
      <c r="B593" t="s">
        <v>249</v>
      </c>
      <c r="C593" t="s">
        <v>143</v>
      </c>
      <c r="E593" t="s">
        <v>145</v>
      </c>
      <c r="F593" t="s">
        <v>548</v>
      </c>
      <c r="G593" t="s">
        <v>547</v>
      </c>
      <c r="H593" t="str">
        <f>HYPERLINK("https://ebird.org/atlasnc/checklist/S126421063", "S126421063")</f>
        <v>S126421063</v>
      </c>
      <c r="I593" t="s">
        <v>24</v>
      </c>
      <c r="J593" t="s">
        <v>25</v>
      </c>
      <c r="K593" t="s">
        <v>26</v>
      </c>
      <c r="L593" t="s">
        <v>59</v>
      </c>
      <c r="M593" t="s">
        <v>28</v>
      </c>
      <c r="N593" t="s">
        <v>60</v>
      </c>
      <c r="O593" t="s">
        <v>61</v>
      </c>
    </row>
    <row r="594" spans="1:15" x14ac:dyDescent="0.25">
      <c r="A594" t="s">
        <v>58</v>
      </c>
      <c r="B594" t="s">
        <v>201</v>
      </c>
      <c r="C594" t="s">
        <v>143</v>
      </c>
      <c r="E594" t="s">
        <v>145</v>
      </c>
      <c r="F594" t="s">
        <v>549</v>
      </c>
      <c r="G594" t="s">
        <v>547</v>
      </c>
      <c r="H594" t="str">
        <f>HYPERLINK("https://ebird.org/atlasnc/checklist/S126417339", "S126417339")</f>
        <v>S126417339</v>
      </c>
      <c r="I594" t="s">
        <v>24</v>
      </c>
      <c r="J594" t="s">
        <v>25</v>
      </c>
      <c r="K594" t="s">
        <v>26</v>
      </c>
      <c r="L594" t="s">
        <v>59</v>
      </c>
      <c r="M594" t="s">
        <v>28</v>
      </c>
      <c r="N594" t="s">
        <v>60</v>
      </c>
      <c r="O594" t="s">
        <v>61</v>
      </c>
    </row>
    <row r="595" spans="1:15" x14ac:dyDescent="0.25">
      <c r="A595" t="s">
        <v>58</v>
      </c>
      <c r="B595" t="s">
        <v>276</v>
      </c>
      <c r="C595" t="s">
        <v>143</v>
      </c>
      <c r="E595" t="s">
        <v>145</v>
      </c>
      <c r="F595" t="s">
        <v>542</v>
      </c>
      <c r="G595" t="s">
        <v>547</v>
      </c>
      <c r="H595" t="str">
        <f>HYPERLINK("https://ebird.org/atlasnc/checklist/S126414809", "S126414809")</f>
        <v>S126414809</v>
      </c>
      <c r="I595" t="s">
        <v>24</v>
      </c>
      <c r="J595" t="s">
        <v>25</v>
      </c>
      <c r="K595" t="s">
        <v>26</v>
      </c>
      <c r="L595" t="s">
        <v>59</v>
      </c>
      <c r="M595" t="s">
        <v>28</v>
      </c>
      <c r="N595" t="s">
        <v>60</v>
      </c>
      <c r="O595" t="s">
        <v>61</v>
      </c>
    </row>
    <row r="596" spans="1:15" x14ac:dyDescent="0.25">
      <c r="A596" t="s">
        <v>58</v>
      </c>
      <c r="B596" t="s">
        <v>215</v>
      </c>
      <c r="C596" t="s">
        <v>129</v>
      </c>
      <c r="D596" t="s">
        <v>198</v>
      </c>
      <c r="E596" t="s">
        <v>131</v>
      </c>
      <c r="F596" t="s">
        <v>550</v>
      </c>
      <c r="G596" t="s">
        <v>551</v>
      </c>
      <c r="H596" t="str">
        <f>HYPERLINK("https://ebird.org/atlasnc/checklist/S115737294", "S115737294")</f>
        <v>S115737294</v>
      </c>
      <c r="I596" t="s">
        <v>24</v>
      </c>
      <c r="J596" t="s">
        <v>25</v>
      </c>
      <c r="K596" t="s">
        <v>26</v>
      </c>
      <c r="L596" t="s">
        <v>59</v>
      </c>
      <c r="M596" t="s">
        <v>28</v>
      </c>
      <c r="N596" t="s">
        <v>60</v>
      </c>
      <c r="O596" t="s">
        <v>61</v>
      </c>
    </row>
    <row r="597" spans="1:15" x14ac:dyDescent="0.25">
      <c r="A597" t="s">
        <v>58</v>
      </c>
      <c r="B597" t="s">
        <v>294</v>
      </c>
      <c r="C597" t="s">
        <v>133</v>
      </c>
      <c r="D597" t="s">
        <v>220</v>
      </c>
      <c r="E597" t="s">
        <v>135</v>
      </c>
      <c r="F597" t="s">
        <v>544</v>
      </c>
      <c r="G597" t="s">
        <v>551</v>
      </c>
      <c r="H597" t="str">
        <f>HYPERLINK("https://ebird.org/atlasnc/checklist/S115734407", "S115734407")</f>
        <v>S115734407</v>
      </c>
      <c r="I597" t="s">
        <v>24</v>
      </c>
      <c r="J597" t="s">
        <v>25</v>
      </c>
      <c r="K597" t="s">
        <v>26</v>
      </c>
      <c r="L597" t="s">
        <v>59</v>
      </c>
      <c r="M597" t="s">
        <v>28</v>
      </c>
      <c r="N597" t="s">
        <v>60</v>
      </c>
      <c r="O597" t="s">
        <v>61</v>
      </c>
    </row>
    <row r="598" spans="1:15" x14ac:dyDescent="0.25">
      <c r="A598" t="s">
        <v>58</v>
      </c>
      <c r="B598" t="s">
        <v>265</v>
      </c>
      <c r="C598" t="s">
        <v>129</v>
      </c>
      <c r="D598" t="s">
        <v>130</v>
      </c>
      <c r="E598" t="s">
        <v>131</v>
      </c>
      <c r="F598" t="s">
        <v>544</v>
      </c>
      <c r="G598" t="s">
        <v>551</v>
      </c>
      <c r="H598" t="str">
        <f>HYPERLINK("https://ebird.org/atlasnc/checklist/S115734407", "S115734407")</f>
        <v>S115734407</v>
      </c>
      <c r="I598" t="s">
        <v>24</v>
      </c>
      <c r="J598" t="s">
        <v>25</v>
      </c>
      <c r="K598" t="s">
        <v>26</v>
      </c>
      <c r="L598" t="s">
        <v>59</v>
      </c>
      <c r="M598" t="s">
        <v>28</v>
      </c>
      <c r="N598" t="s">
        <v>60</v>
      </c>
      <c r="O598" t="s">
        <v>61</v>
      </c>
    </row>
    <row r="599" spans="1:15" x14ac:dyDescent="0.25">
      <c r="A599" t="s">
        <v>58</v>
      </c>
      <c r="B599" t="s">
        <v>430</v>
      </c>
      <c r="C599" t="s">
        <v>143</v>
      </c>
      <c r="E599" t="s">
        <v>145</v>
      </c>
      <c r="F599" t="s">
        <v>552</v>
      </c>
      <c r="G599" t="s">
        <v>553</v>
      </c>
      <c r="H599" t="str">
        <f>HYPERLINK("https://ebird.org/atlasnc/checklist/S101338161", "S101338161")</f>
        <v>S101338161</v>
      </c>
      <c r="I599" t="s">
        <v>24</v>
      </c>
      <c r="J599" t="s">
        <v>25</v>
      </c>
      <c r="K599" t="s">
        <v>26</v>
      </c>
      <c r="L599" t="s">
        <v>59</v>
      </c>
      <c r="M599" t="s">
        <v>28</v>
      </c>
      <c r="N599" t="s">
        <v>60</v>
      </c>
      <c r="O599" t="s">
        <v>61</v>
      </c>
    </row>
    <row r="600" spans="1:15" x14ac:dyDescent="0.25">
      <c r="A600" t="s">
        <v>58</v>
      </c>
      <c r="B600" t="s">
        <v>137</v>
      </c>
      <c r="C600" t="s">
        <v>129</v>
      </c>
      <c r="D600" t="s">
        <v>130</v>
      </c>
      <c r="E600" t="s">
        <v>131</v>
      </c>
      <c r="F600" t="s">
        <v>554</v>
      </c>
      <c r="G600" t="s">
        <v>555</v>
      </c>
      <c r="H600" t="str">
        <f>HYPERLINK("https://ebird.org/atlasnc/checklist/S92140789", "S92140789")</f>
        <v>S92140789</v>
      </c>
      <c r="I600" t="s">
        <v>24</v>
      </c>
      <c r="J600" t="s">
        <v>25</v>
      </c>
      <c r="K600" t="s">
        <v>26</v>
      </c>
      <c r="L600" t="s">
        <v>59</v>
      </c>
      <c r="M600" t="s">
        <v>28</v>
      </c>
      <c r="N600" t="s">
        <v>60</v>
      </c>
      <c r="O600" t="s">
        <v>61</v>
      </c>
    </row>
    <row r="601" spans="1:15" x14ac:dyDescent="0.25">
      <c r="A601" t="s">
        <v>62</v>
      </c>
      <c r="B601" t="s">
        <v>229</v>
      </c>
      <c r="C601" t="s">
        <v>133</v>
      </c>
      <c r="D601" t="s">
        <v>183</v>
      </c>
      <c r="E601" t="s">
        <v>135</v>
      </c>
      <c r="F601" t="s">
        <v>556</v>
      </c>
      <c r="G601" t="s">
        <v>557</v>
      </c>
      <c r="H601" t="str">
        <f>HYPERLINK("https://ebird.org/atlasnc/checklist/S145486996", "S145486996")</f>
        <v>S145486996</v>
      </c>
      <c r="I601" t="s">
        <v>24</v>
      </c>
      <c r="J601" t="s">
        <v>63</v>
      </c>
      <c r="K601" t="s">
        <v>26</v>
      </c>
      <c r="L601" t="s">
        <v>64</v>
      </c>
      <c r="M601" t="s">
        <v>28</v>
      </c>
      <c r="N601" t="s">
        <v>65</v>
      </c>
      <c r="O601" t="s">
        <v>66</v>
      </c>
    </row>
    <row r="602" spans="1:15" x14ac:dyDescent="0.25">
      <c r="A602" t="s">
        <v>62</v>
      </c>
      <c r="B602" t="s">
        <v>210</v>
      </c>
      <c r="C602" t="s">
        <v>123</v>
      </c>
      <c r="D602" t="s">
        <v>33</v>
      </c>
      <c r="E602" t="s">
        <v>125</v>
      </c>
      <c r="F602" t="s">
        <v>558</v>
      </c>
      <c r="G602" t="s">
        <v>557</v>
      </c>
      <c r="H602" t="str">
        <f>HYPERLINK("https://ebird.org/atlasnc/checklist/S145487062", "S145487062")</f>
        <v>S145487062</v>
      </c>
      <c r="I602" t="s">
        <v>24</v>
      </c>
      <c r="J602" t="s">
        <v>63</v>
      </c>
      <c r="K602" t="s">
        <v>26</v>
      </c>
      <c r="L602" t="s">
        <v>64</v>
      </c>
      <c r="M602" t="s">
        <v>28</v>
      </c>
      <c r="N602" t="s">
        <v>65</v>
      </c>
      <c r="O602" t="s">
        <v>66</v>
      </c>
    </row>
    <row r="603" spans="1:15" x14ac:dyDescent="0.25">
      <c r="A603" t="s">
        <v>62</v>
      </c>
      <c r="B603" t="s">
        <v>180</v>
      </c>
      <c r="C603" t="s">
        <v>133</v>
      </c>
      <c r="D603" t="s">
        <v>183</v>
      </c>
      <c r="E603" t="s">
        <v>135</v>
      </c>
      <c r="F603" t="s">
        <v>558</v>
      </c>
      <c r="G603" t="s">
        <v>557</v>
      </c>
      <c r="H603" t="str">
        <f>HYPERLINK("https://ebird.org/atlasnc/checklist/S145487062", "S145487062")</f>
        <v>S145487062</v>
      </c>
      <c r="I603" t="s">
        <v>24</v>
      </c>
      <c r="J603" t="s">
        <v>63</v>
      </c>
      <c r="K603" t="s">
        <v>26</v>
      </c>
      <c r="L603" t="s">
        <v>64</v>
      </c>
      <c r="M603" t="s">
        <v>28</v>
      </c>
      <c r="N603" t="s">
        <v>65</v>
      </c>
      <c r="O603" t="s">
        <v>66</v>
      </c>
    </row>
    <row r="604" spans="1:15" x14ac:dyDescent="0.25">
      <c r="A604" t="s">
        <v>62</v>
      </c>
      <c r="B604" t="s">
        <v>139</v>
      </c>
      <c r="C604" t="s">
        <v>133</v>
      </c>
      <c r="D604" t="s">
        <v>183</v>
      </c>
      <c r="E604" t="s">
        <v>135</v>
      </c>
      <c r="F604" t="s">
        <v>558</v>
      </c>
      <c r="G604" t="s">
        <v>557</v>
      </c>
      <c r="H604" t="str">
        <f>HYPERLINK("https://ebird.org/atlasnc/checklist/S145487062", "S145487062")</f>
        <v>S145487062</v>
      </c>
      <c r="I604" t="s">
        <v>24</v>
      </c>
      <c r="J604" t="s">
        <v>63</v>
      </c>
      <c r="K604" t="s">
        <v>26</v>
      </c>
      <c r="L604" t="s">
        <v>64</v>
      </c>
      <c r="M604" t="s">
        <v>28</v>
      </c>
      <c r="N604" t="s">
        <v>65</v>
      </c>
      <c r="O604" t="s">
        <v>66</v>
      </c>
    </row>
    <row r="605" spans="1:15" x14ac:dyDescent="0.25">
      <c r="A605" t="s">
        <v>62</v>
      </c>
      <c r="B605" t="s">
        <v>252</v>
      </c>
      <c r="C605" t="s">
        <v>129</v>
      </c>
      <c r="D605" t="s">
        <v>130</v>
      </c>
      <c r="E605" t="s">
        <v>131</v>
      </c>
      <c r="F605" t="s">
        <v>559</v>
      </c>
      <c r="G605" t="s">
        <v>557</v>
      </c>
      <c r="H605" t="str">
        <f t="shared" ref="H605:H610" si="20">HYPERLINK("https://ebird.org/atlasnc/checklist/S145481961", "S145481961")</f>
        <v>S145481961</v>
      </c>
      <c r="I605" t="s">
        <v>24</v>
      </c>
      <c r="J605" t="s">
        <v>63</v>
      </c>
      <c r="K605" t="s">
        <v>26</v>
      </c>
      <c r="L605" t="s">
        <v>64</v>
      </c>
      <c r="M605" t="s">
        <v>28</v>
      </c>
      <c r="N605" t="s">
        <v>65</v>
      </c>
      <c r="O605" t="s">
        <v>66</v>
      </c>
    </row>
    <row r="606" spans="1:15" x14ac:dyDescent="0.25">
      <c r="A606" t="s">
        <v>62</v>
      </c>
      <c r="B606" t="s">
        <v>265</v>
      </c>
      <c r="C606" t="s">
        <v>129</v>
      </c>
      <c r="D606" t="s">
        <v>130</v>
      </c>
      <c r="E606" t="s">
        <v>131</v>
      </c>
      <c r="F606" t="s">
        <v>559</v>
      </c>
      <c r="G606" t="s">
        <v>557</v>
      </c>
      <c r="H606" t="str">
        <f t="shared" si="20"/>
        <v>S145481961</v>
      </c>
      <c r="I606" t="s">
        <v>24</v>
      </c>
      <c r="J606" t="s">
        <v>63</v>
      </c>
      <c r="K606" t="s">
        <v>26</v>
      </c>
      <c r="L606" t="s">
        <v>64</v>
      </c>
      <c r="M606" t="s">
        <v>28</v>
      </c>
      <c r="N606" t="s">
        <v>65</v>
      </c>
      <c r="O606" t="s">
        <v>66</v>
      </c>
    </row>
    <row r="607" spans="1:15" x14ac:dyDescent="0.25">
      <c r="A607" t="s">
        <v>62</v>
      </c>
      <c r="B607" t="s">
        <v>206</v>
      </c>
      <c r="C607" t="s">
        <v>129</v>
      </c>
      <c r="D607" t="s">
        <v>130</v>
      </c>
      <c r="E607" t="s">
        <v>131</v>
      </c>
      <c r="F607" t="s">
        <v>559</v>
      </c>
      <c r="G607" t="s">
        <v>557</v>
      </c>
      <c r="H607" t="str">
        <f t="shared" si="20"/>
        <v>S145481961</v>
      </c>
      <c r="I607" t="s">
        <v>24</v>
      </c>
      <c r="J607" t="s">
        <v>63</v>
      </c>
      <c r="K607" t="s">
        <v>26</v>
      </c>
      <c r="L607" t="s">
        <v>64</v>
      </c>
      <c r="M607" t="s">
        <v>28</v>
      </c>
      <c r="N607" t="s">
        <v>65</v>
      </c>
      <c r="O607" t="s">
        <v>66</v>
      </c>
    </row>
    <row r="608" spans="1:15" x14ac:dyDescent="0.25">
      <c r="A608" t="s">
        <v>62</v>
      </c>
      <c r="B608" t="s">
        <v>239</v>
      </c>
      <c r="C608" t="s">
        <v>129</v>
      </c>
      <c r="D608" t="s">
        <v>130</v>
      </c>
      <c r="E608" t="s">
        <v>131</v>
      </c>
      <c r="F608" t="s">
        <v>559</v>
      </c>
      <c r="G608" t="s">
        <v>557</v>
      </c>
      <c r="H608" t="str">
        <f t="shared" si="20"/>
        <v>S145481961</v>
      </c>
      <c r="I608" t="s">
        <v>24</v>
      </c>
      <c r="J608" t="s">
        <v>63</v>
      </c>
      <c r="K608" t="s">
        <v>26</v>
      </c>
      <c r="L608" t="s">
        <v>64</v>
      </c>
      <c r="M608" t="s">
        <v>28</v>
      </c>
      <c r="N608" t="s">
        <v>65</v>
      </c>
      <c r="O608" t="s">
        <v>66</v>
      </c>
    </row>
    <row r="609" spans="1:15" x14ac:dyDescent="0.25">
      <c r="A609" t="s">
        <v>62</v>
      </c>
      <c r="B609" t="s">
        <v>194</v>
      </c>
      <c r="C609" t="s">
        <v>123</v>
      </c>
      <c r="D609" t="s">
        <v>140</v>
      </c>
      <c r="E609" t="s">
        <v>125</v>
      </c>
      <c r="F609" t="s">
        <v>559</v>
      </c>
      <c r="G609" t="s">
        <v>557</v>
      </c>
      <c r="H609" t="str">
        <f t="shared" si="20"/>
        <v>S145481961</v>
      </c>
      <c r="I609" t="s">
        <v>24</v>
      </c>
      <c r="J609" t="s">
        <v>63</v>
      </c>
      <c r="K609" t="s">
        <v>26</v>
      </c>
      <c r="L609" t="s">
        <v>64</v>
      </c>
      <c r="M609" t="s">
        <v>28</v>
      </c>
      <c r="N609" t="s">
        <v>65</v>
      </c>
      <c r="O609" t="s">
        <v>66</v>
      </c>
    </row>
    <row r="610" spans="1:15" x14ac:dyDescent="0.25">
      <c r="A610" t="s">
        <v>62</v>
      </c>
      <c r="B610" t="s">
        <v>187</v>
      </c>
      <c r="C610" t="s">
        <v>123</v>
      </c>
      <c r="D610" t="s">
        <v>140</v>
      </c>
      <c r="E610" t="s">
        <v>125</v>
      </c>
      <c r="F610" t="s">
        <v>559</v>
      </c>
      <c r="G610" t="s">
        <v>557</v>
      </c>
      <c r="H610" t="str">
        <f t="shared" si="20"/>
        <v>S145481961</v>
      </c>
      <c r="I610" t="s">
        <v>24</v>
      </c>
      <c r="J610" t="s">
        <v>63</v>
      </c>
      <c r="K610" t="s">
        <v>26</v>
      </c>
      <c r="L610" t="s">
        <v>64</v>
      </c>
      <c r="M610" t="s">
        <v>28</v>
      </c>
      <c r="N610" t="s">
        <v>65</v>
      </c>
      <c r="O610" t="s">
        <v>66</v>
      </c>
    </row>
    <row r="611" spans="1:15" x14ac:dyDescent="0.25">
      <c r="A611" t="s">
        <v>62</v>
      </c>
      <c r="B611" t="s">
        <v>234</v>
      </c>
      <c r="C611" t="s">
        <v>123</v>
      </c>
      <c r="D611" t="s">
        <v>33</v>
      </c>
      <c r="E611" t="s">
        <v>125</v>
      </c>
      <c r="F611" t="s">
        <v>560</v>
      </c>
      <c r="G611" t="s">
        <v>557</v>
      </c>
      <c r="H611" t="str">
        <f>HYPERLINK("https://ebird.org/atlasnc/checklist/S145478019", "S145478019")</f>
        <v>S145478019</v>
      </c>
      <c r="I611" t="s">
        <v>24</v>
      </c>
      <c r="J611" t="s">
        <v>63</v>
      </c>
      <c r="K611" t="s">
        <v>26</v>
      </c>
      <c r="L611" t="s">
        <v>64</v>
      </c>
      <c r="M611" t="s">
        <v>28</v>
      </c>
      <c r="N611" t="s">
        <v>65</v>
      </c>
      <c r="O611" t="s">
        <v>66</v>
      </c>
    </row>
    <row r="612" spans="1:15" x14ac:dyDescent="0.25">
      <c r="A612" t="s">
        <v>62</v>
      </c>
      <c r="B612" t="s">
        <v>208</v>
      </c>
      <c r="C612" t="s">
        <v>129</v>
      </c>
      <c r="D612" t="s">
        <v>130</v>
      </c>
      <c r="E612" t="s">
        <v>131</v>
      </c>
      <c r="F612" t="s">
        <v>561</v>
      </c>
      <c r="G612" t="s">
        <v>557</v>
      </c>
      <c r="H612" t="str">
        <f>HYPERLINK("https://ebird.org/atlasnc/checklist/S145473437", "S145473437")</f>
        <v>S145473437</v>
      </c>
      <c r="I612" t="s">
        <v>24</v>
      </c>
      <c r="J612" t="s">
        <v>63</v>
      </c>
      <c r="K612" t="s">
        <v>26</v>
      </c>
      <c r="L612" t="s">
        <v>64</v>
      </c>
      <c r="M612" t="s">
        <v>28</v>
      </c>
      <c r="N612" t="s">
        <v>65</v>
      </c>
      <c r="O612" t="s">
        <v>66</v>
      </c>
    </row>
    <row r="613" spans="1:15" x14ac:dyDescent="0.25">
      <c r="A613" t="s">
        <v>62</v>
      </c>
      <c r="B613" t="s">
        <v>211</v>
      </c>
      <c r="C613" t="s">
        <v>133</v>
      </c>
      <c r="D613" t="s">
        <v>183</v>
      </c>
      <c r="E613" t="s">
        <v>135</v>
      </c>
      <c r="F613" t="s">
        <v>561</v>
      </c>
      <c r="G613" t="s">
        <v>557</v>
      </c>
      <c r="H613" t="str">
        <f>HYPERLINK("https://ebird.org/atlasnc/checklist/S145473437", "S145473437")</f>
        <v>S145473437</v>
      </c>
      <c r="I613" t="s">
        <v>24</v>
      </c>
      <c r="J613" t="s">
        <v>63</v>
      </c>
      <c r="K613" t="s">
        <v>26</v>
      </c>
      <c r="L613" t="s">
        <v>64</v>
      </c>
      <c r="M613" t="s">
        <v>28</v>
      </c>
      <c r="N613" t="s">
        <v>65</v>
      </c>
      <c r="O613" t="s">
        <v>66</v>
      </c>
    </row>
    <row r="614" spans="1:15" x14ac:dyDescent="0.25">
      <c r="A614" t="s">
        <v>62</v>
      </c>
      <c r="B614" t="s">
        <v>205</v>
      </c>
      <c r="C614" t="s">
        <v>129</v>
      </c>
      <c r="D614" t="s">
        <v>130</v>
      </c>
      <c r="E614" t="s">
        <v>131</v>
      </c>
      <c r="F614" t="s">
        <v>561</v>
      </c>
      <c r="G614" t="s">
        <v>557</v>
      </c>
      <c r="H614" t="str">
        <f>HYPERLINK("https://ebird.org/atlasnc/checklist/S145473437", "S145473437")</f>
        <v>S145473437</v>
      </c>
      <c r="I614" t="s">
        <v>24</v>
      </c>
      <c r="J614" t="s">
        <v>63</v>
      </c>
      <c r="K614" t="s">
        <v>26</v>
      </c>
      <c r="L614" t="s">
        <v>64</v>
      </c>
      <c r="M614" t="s">
        <v>28</v>
      </c>
      <c r="N614" t="s">
        <v>65</v>
      </c>
      <c r="O614" t="s">
        <v>66</v>
      </c>
    </row>
    <row r="615" spans="1:15" x14ac:dyDescent="0.25">
      <c r="A615" t="s">
        <v>62</v>
      </c>
      <c r="B615" t="s">
        <v>281</v>
      </c>
      <c r="C615" t="s">
        <v>129</v>
      </c>
      <c r="D615" t="s">
        <v>130</v>
      </c>
      <c r="E615" t="s">
        <v>131</v>
      </c>
      <c r="F615" t="s">
        <v>561</v>
      </c>
      <c r="G615" t="s">
        <v>557</v>
      </c>
      <c r="H615" t="str">
        <f>HYPERLINK("https://ebird.org/atlasnc/checklist/S145473437", "S145473437")</f>
        <v>S145473437</v>
      </c>
      <c r="I615" t="s">
        <v>24</v>
      </c>
      <c r="J615" t="s">
        <v>63</v>
      </c>
      <c r="K615" t="s">
        <v>26</v>
      </c>
      <c r="L615" t="s">
        <v>64</v>
      </c>
      <c r="M615" t="s">
        <v>28</v>
      </c>
      <c r="N615" t="s">
        <v>65</v>
      </c>
      <c r="O615" t="s">
        <v>66</v>
      </c>
    </row>
    <row r="616" spans="1:15" x14ac:dyDescent="0.25">
      <c r="A616" t="s">
        <v>62</v>
      </c>
      <c r="B616" t="s">
        <v>244</v>
      </c>
      <c r="C616" t="s">
        <v>123</v>
      </c>
      <c r="D616" t="s">
        <v>33</v>
      </c>
      <c r="E616" t="s">
        <v>125</v>
      </c>
      <c r="F616" t="s">
        <v>561</v>
      </c>
      <c r="G616" t="s">
        <v>557</v>
      </c>
      <c r="H616" t="str">
        <f>HYPERLINK("https://ebird.org/atlasnc/checklist/S145473437", "S145473437")</f>
        <v>S145473437</v>
      </c>
      <c r="I616" t="s">
        <v>24</v>
      </c>
      <c r="J616" t="s">
        <v>63</v>
      </c>
      <c r="K616" t="s">
        <v>26</v>
      </c>
      <c r="L616" t="s">
        <v>64</v>
      </c>
      <c r="M616" t="s">
        <v>28</v>
      </c>
      <c r="N616" t="s">
        <v>65</v>
      </c>
      <c r="O616" t="s">
        <v>66</v>
      </c>
    </row>
    <row r="617" spans="1:15" x14ac:dyDescent="0.25">
      <c r="A617" t="s">
        <v>62</v>
      </c>
      <c r="B617" t="s">
        <v>148</v>
      </c>
      <c r="C617" t="s">
        <v>129</v>
      </c>
      <c r="D617" t="s">
        <v>198</v>
      </c>
      <c r="E617" t="s">
        <v>131</v>
      </c>
      <c r="F617" t="s">
        <v>562</v>
      </c>
      <c r="G617" t="s">
        <v>557</v>
      </c>
      <c r="H617" t="str">
        <f>HYPERLINK("https://ebird.org/atlasnc/checklist/S145471749", "S145471749")</f>
        <v>S145471749</v>
      </c>
      <c r="I617" t="s">
        <v>24</v>
      </c>
      <c r="J617" t="s">
        <v>63</v>
      </c>
      <c r="K617" t="s">
        <v>26</v>
      </c>
      <c r="L617" t="s">
        <v>64</v>
      </c>
      <c r="M617" t="s">
        <v>28</v>
      </c>
      <c r="N617" t="s">
        <v>65</v>
      </c>
      <c r="O617" t="s">
        <v>66</v>
      </c>
    </row>
    <row r="618" spans="1:15" x14ac:dyDescent="0.25">
      <c r="A618" t="s">
        <v>62</v>
      </c>
      <c r="B618" t="s">
        <v>132</v>
      </c>
      <c r="C618" t="s">
        <v>133</v>
      </c>
      <c r="D618" t="s">
        <v>222</v>
      </c>
      <c r="E618" t="s">
        <v>135</v>
      </c>
      <c r="F618" t="s">
        <v>563</v>
      </c>
      <c r="G618" t="s">
        <v>564</v>
      </c>
      <c r="H618" t="str">
        <f>HYPERLINK("https://ebird.org/atlasnc/checklist/S142667215", "S142667215")</f>
        <v>S142667215</v>
      </c>
      <c r="I618" t="s">
        <v>24</v>
      </c>
      <c r="J618" t="s">
        <v>63</v>
      </c>
      <c r="K618" t="s">
        <v>26</v>
      </c>
      <c r="L618" t="s">
        <v>64</v>
      </c>
      <c r="M618" t="s">
        <v>28</v>
      </c>
      <c r="N618" t="s">
        <v>65</v>
      </c>
      <c r="O618" t="s">
        <v>66</v>
      </c>
    </row>
    <row r="619" spans="1:15" x14ac:dyDescent="0.25">
      <c r="A619" t="s">
        <v>62</v>
      </c>
      <c r="B619" t="s">
        <v>240</v>
      </c>
      <c r="C619" t="s">
        <v>123</v>
      </c>
      <c r="D619" t="s">
        <v>82</v>
      </c>
      <c r="E619" t="s">
        <v>125</v>
      </c>
      <c r="F619" t="s">
        <v>565</v>
      </c>
      <c r="G619" t="s">
        <v>564</v>
      </c>
      <c r="H619" t="str">
        <f>HYPERLINK("https://ebird.org/atlasnc/checklist/S142667171", "S142667171")</f>
        <v>S142667171</v>
      </c>
      <c r="I619" t="s">
        <v>24</v>
      </c>
      <c r="J619" t="s">
        <v>63</v>
      </c>
      <c r="K619" t="s">
        <v>26</v>
      </c>
      <c r="L619" t="s">
        <v>64</v>
      </c>
      <c r="M619" t="s">
        <v>28</v>
      </c>
      <c r="N619" t="s">
        <v>65</v>
      </c>
      <c r="O619" t="s">
        <v>66</v>
      </c>
    </row>
    <row r="620" spans="1:15" x14ac:dyDescent="0.25">
      <c r="A620" t="s">
        <v>62</v>
      </c>
      <c r="B620" t="s">
        <v>363</v>
      </c>
      <c r="C620" t="s">
        <v>129</v>
      </c>
      <c r="D620" t="s">
        <v>130</v>
      </c>
      <c r="E620" t="s">
        <v>131</v>
      </c>
      <c r="F620" t="s">
        <v>566</v>
      </c>
      <c r="G620" t="s">
        <v>564</v>
      </c>
      <c r="H620" t="str">
        <f>HYPERLINK("https://ebird.org/atlasnc/checklist/S142663327", "S142663327")</f>
        <v>S142663327</v>
      </c>
      <c r="I620" t="s">
        <v>24</v>
      </c>
      <c r="J620" t="s">
        <v>63</v>
      </c>
      <c r="K620" t="s">
        <v>26</v>
      </c>
      <c r="L620" t="s">
        <v>64</v>
      </c>
      <c r="M620" t="s">
        <v>28</v>
      </c>
      <c r="N620" t="s">
        <v>65</v>
      </c>
      <c r="O620" t="s">
        <v>66</v>
      </c>
    </row>
    <row r="621" spans="1:15" x14ac:dyDescent="0.25">
      <c r="A621" t="s">
        <v>62</v>
      </c>
      <c r="B621" t="s">
        <v>122</v>
      </c>
      <c r="C621" t="s">
        <v>129</v>
      </c>
      <c r="D621" t="s">
        <v>130</v>
      </c>
      <c r="E621" t="s">
        <v>131</v>
      </c>
      <c r="F621" t="s">
        <v>561</v>
      </c>
      <c r="G621" t="s">
        <v>564</v>
      </c>
      <c r="H621" t="str">
        <f t="shared" ref="H621:H627" si="21">HYPERLINK("https://ebird.org/atlasnc/checklist/S142662549", "S142662549")</f>
        <v>S142662549</v>
      </c>
      <c r="I621" t="s">
        <v>24</v>
      </c>
      <c r="J621" t="s">
        <v>63</v>
      </c>
      <c r="K621" t="s">
        <v>26</v>
      </c>
      <c r="L621" t="s">
        <v>64</v>
      </c>
      <c r="M621" t="s">
        <v>28</v>
      </c>
      <c r="N621" t="s">
        <v>65</v>
      </c>
      <c r="O621" t="s">
        <v>66</v>
      </c>
    </row>
    <row r="622" spans="1:15" x14ac:dyDescent="0.25">
      <c r="A622" t="s">
        <v>62</v>
      </c>
      <c r="B622" t="s">
        <v>195</v>
      </c>
      <c r="C622" t="s">
        <v>129</v>
      </c>
      <c r="D622" t="s">
        <v>130</v>
      </c>
      <c r="E622" t="s">
        <v>131</v>
      </c>
      <c r="F622" t="s">
        <v>561</v>
      </c>
      <c r="G622" t="s">
        <v>564</v>
      </c>
      <c r="H622" t="str">
        <f t="shared" si="21"/>
        <v>S142662549</v>
      </c>
      <c r="I622" t="s">
        <v>24</v>
      </c>
      <c r="J622" t="s">
        <v>63</v>
      </c>
      <c r="K622" t="s">
        <v>26</v>
      </c>
      <c r="L622" t="s">
        <v>64</v>
      </c>
      <c r="M622" t="s">
        <v>28</v>
      </c>
      <c r="N622" t="s">
        <v>65</v>
      </c>
      <c r="O622" t="s">
        <v>66</v>
      </c>
    </row>
    <row r="623" spans="1:15" x14ac:dyDescent="0.25">
      <c r="A623" t="s">
        <v>62</v>
      </c>
      <c r="B623" t="s">
        <v>203</v>
      </c>
      <c r="C623" t="s">
        <v>129</v>
      </c>
      <c r="D623" t="s">
        <v>130</v>
      </c>
      <c r="E623" t="s">
        <v>131</v>
      </c>
      <c r="F623" t="s">
        <v>561</v>
      </c>
      <c r="G623" t="s">
        <v>564</v>
      </c>
      <c r="H623" t="str">
        <f t="shared" si="21"/>
        <v>S142662549</v>
      </c>
      <c r="I623" t="s">
        <v>24</v>
      </c>
      <c r="J623" t="s">
        <v>63</v>
      </c>
      <c r="K623" t="s">
        <v>26</v>
      </c>
      <c r="L623" t="s">
        <v>64</v>
      </c>
      <c r="M623" t="s">
        <v>28</v>
      </c>
      <c r="N623" t="s">
        <v>65</v>
      </c>
      <c r="O623" t="s">
        <v>66</v>
      </c>
    </row>
    <row r="624" spans="1:15" x14ac:dyDescent="0.25">
      <c r="A624" t="s">
        <v>62</v>
      </c>
      <c r="B624" t="s">
        <v>297</v>
      </c>
      <c r="C624" t="s">
        <v>129</v>
      </c>
      <c r="D624" t="s">
        <v>198</v>
      </c>
      <c r="E624" t="s">
        <v>131</v>
      </c>
      <c r="F624" t="s">
        <v>561</v>
      </c>
      <c r="G624" t="s">
        <v>564</v>
      </c>
      <c r="H624" t="str">
        <f t="shared" si="21"/>
        <v>S142662549</v>
      </c>
      <c r="I624" t="s">
        <v>24</v>
      </c>
      <c r="J624" t="s">
        <v>63</v>
      </c>
      <c r="K624" t="s">
        <v>26</v>
      </c>
      <c r="L624" t="s">
        <v>64</v>
      </c>
      <c r="M624" t="s">
        <v>28</v>
      </c>
      <c r="N624" t="s">
        <v>65</v>
      </c>
      <c r="O624" t="s">
        <v>66</v>
      </c>
    </row>
    <row r="625" spans="1:15" x14ac:dyDescent="0.25">
      <c r="A625" t="s">
        <v>62</v>
      </c>
      <c r="B625" t="s">
        <v>197</v>
      </c>
      <c r="C625" t="s">
        <v>129</v>
      </c>
      <c r="D625" t="s">
        <v>198</v>
      </c>
      <c r="E625" t="s">
        <v>131</v>
      </c>
      <c r="F625" t="s">
        <v>561</v>
      </c>
      <c r="G625" t="s">
        <v>564</v>
      </c>
      <c r="H625" t="str">
        <f t="shared" si="21"/>
        <v>S142662549</v>
      </c>
      <c r="I625" t="s">
        <v>24</v>
      </c>
      <c r="J625" t="s">
        <v>63</v>
      </c>
      <c r="K625" t="s">
        <v>26</v>
      </c>
      <c r="L625" t="s">
        <v>64</v>
      </c>
      <c r="M625" t="s">
        <v>28</v>
      </c>
      <c r="N625" t="s">
        <v>65</v>
      </c>
      <c r="O625" t="s">
        <v>66</v>
      </c>
    </row>
    <row r="626" spans="1:15" x14ac:dyDescent="0.25">
      <c r="A626" t="s">
        <v>62</v>
      </c>
      <c r="B626" t="s">
        <v>165</v>
      </c>
      <c r="C626" t="s">
        <v>133</v>
      </c>
      <c r="D626" t="s">
        <v>157</v>
      </c>
      <c r="E626" t="s">
        <v>135</v>
      </c>
      <c r="F626" t="s">
        <v>561</v>
      </c>
      <c r="G626" t="s">
        <v>564</v>
      </c>
      <c r="H626" t="str">
        <f t="shared" si="21"/>
        <v>S142662549</v>
      </c>
      <c r="I626" t="s">
        <v>24</v>
      </c>
      <c r="J626" t="s">
        <v>63</v>
      </c>
      <c r="K626" t="s">
        <v>26</v>
      </c>
      <c r="L626" t="s">
        <v>64</v>
      </c>
      <c r="M626" t="s">
        <v>28</v>
      </c>
      <c r="N626" t="s">
        <v>65</v>
      </c>
      <c r="O626" t="s">
        <v>66</v>
      </c>
    </row>
    <row r="627" spans="1:15" x14ac:dyDescent="0.25">
      <c r="A627" t="s">
        <v>62</v>
      </c>
      <c r="B627" t="s">
        <v>184</v>
      </c>
      <c r="C627" t="s">
        <v>123</v>
      </c>
      <c r="D627" t="s">
        <v>140</v>
      </c>
      <c r="E627" t="s">
        <v>125</v>
      </c>
      <c r="F627" t="s">
        <v>561</v>
      </c>
      <c r="G627" t="s">
        <v>564</v>
      </c>
      <c r="H627" t="str">
        <f t="shared" si="21"/>
        <v>S142662549</v>
      </c>
      <c r="I627" t="s">
        <v>24</v>
      </c>
      <c r="J627" t="s">
        <v>63</v>
      </c>
      <c r="K627" t="s">
        <v>26</v>
      </c>
      <c r="L627" t="s">
        <v>64</v>
      </c>
      <c r="M627" t="s">
        <v>28</v>
      </c>
      <c r="N627" t="s">
        <v>65</v>
      </c>
      <c r="O627" t="s">
        <v>66</v>
      </c>
    </row>
    <row r="628" spans="1:15" x14ac:dyDescent="0.25">
      <c r="A628" t="s">
        <v>62</v>
      </c>
      <c r="B628" t="s">
        <v>162</v>
      </c>
      <c r="C628" t="s">
        <v>123</v>
      </c>
      <c r="D628" t="s">
        <v>33</v>
      </c>
      <c r="E628" t="s">
        <v>125</v>
      </c>
      <c r="F628" t="s">
        <v>567</v>
      </c>
      <c r="G628" t="s">
        <v>564</v>
      </c>
      <c r="H628" t="str">
        <f t="shared" ref="H628:H635" si="22">HYPERLINK("https://ebird.org/atlasnc/checklist/S142651967", "S142651967")</f>
        <v>S142651967</v>
      </c>
      <c r="I628" t="s">
        <v>24</v>
      </c>
      <c r="J628" t="s">
        <v>63</v>
      </c>
      <c r="K628" t="s">
        <v>26</v>
      </c>
      <c r="L628" t="s">
        <v>64</v>
      </c>
      <c r="M628" t="s">
        <v>28</v>
      </c>
      <c r="N628" t="s">
        <v>65</v>
      </c>
      <c r="O628" t="s">
        <v>66</v>
      </c>
    </row>
    <row r="629" spans="1:15" x14ac:dyDescent="0.25">
      <c r="A629" t="s">
        <v>62</v>
      </c>
      <c r="B629" t="s">
        <v>160</v>
      </c>
      <c r="C629" t="s">
        <v>123</v>
      </c>
      <c r="D629" t="s">
        <v>33</v>
      </c>
      <c r="E629" t="s">
        <v>125</v>
      </c>
      <c r="F629" t="s">
        <v>567</v>
      </c>
      <c r="G629" t="s">
        <v>564</v>
      </c>
      <c r="H629" t="str">
        <f t="shared" si="22"/>
        <v>S142651967</v>
      </c>
      <c r="I629" t="s">
        <v>24</v>
      </c>
      <c r="J629" t="s">
        <v>63</v>
      </c>
      <c r="K629" t="s">
        <v>26</v>
      </c>
      <c r="L629" t="s">
        <v>64</v>
      </c>
      <c r="M629" t="s">
        <v>28</v>
      </c>
      <c r="N629" t="s">
        <v>65</v>
      </c>
      <c r="O629" t="s">
        <v>66</v>
      </c>
    </row>
    <row r="630" spans="1:15" x14ac:dyDescent="0.25">
      <c r="A630" t="s">
        <v>62</v>
      </c>
      <c r="B630" t="s">
        <v>288</v>
      </c>
      <c r="C630" t="s">
        <v>129</v>
      </c>
      <c r="D630" t="s">
        <v>198</v>
      </c>
      <c r="E630" t="s">
        <v>131</v>
      </c>
      <c r="F630" t="s">
        <v>567</v>
      </c>
      <c r="G630" t="s">
        <v>564</v>
      </c>
      <c r="H630" t="str">
        <f t="shared" si="22"/>
        <v>S142651967</v>
      </c>
      <c r="I630" t="s">
        <v>24</v>
      </c>
      <c r="J630" t="s">
        <v>63</v>
      </c>
      <c r="K630" t="s">
        <v>26</v>
      </c>
      <c r="L630" t="s">
        <v>64</v>
      </c>
      <c r="M630" t="s">
        <v>28</v>
      </c>
      <c r="N630" t="s">
        <v>65</v>
      </c>
      <c r="O630" t="s">
        <v>66</v>
      </c>
    </row>
    <row r="631" spans="1:15" x14ac:dyDescent="0.25">
      <c r="A631" t="s">
        <v>62</v>
      </c>
      <c r="B631" t="s">
        <v>230</v>
      </c>
      <c r="C631" t="s">
        <v>123</v>
      </c>
      <c r="D631" t="s">
        <v>33</v>
      </c>
      <c r="E631" t="s">
        <v>125</v>
      </c>
      <c r="F631" t="s">
        <v>567</v>
      </c>
      <c r="G631" t="s">
        <v>564</v>
      </c>
      <c r="H631" t="str">
        <f t="shared" si="22"/>
        <v>S142651967</v>
      </c>
      <c r="I631" t="s">
        <v>24</v>
      </c>
      <c r="J631" t="s">
        <v>63</v>
      </c>
      <c r="K631" t="s">
        <v>26</v>
      </c>
      <c r="L631" t="s">
        <v>64</v>
      </c>
      <c r="M631" t="s">
        <v>28</v>
      </c>
      <c r="N631" t="s">
        <v>65</v>
      </c>
      <c r="O631" t="s">
        <v>66</v>
      </c>
    </row>
    <row r="632" spans="1:15" x14ac:dyDescent="0.25">
      <c r="A632" t="s">
        <v>62</v>
      </c>
      <c r="B632" t="s">
        <v>290</v>
      </c>
      <c r="C632" t="s">
        <v>133</v>
      </c>
      <c r="D632" t="s">
        <v>183</v>
      </c>
      <c r="E632" t="s">
        <v>135</v>
      </c>
      <c r="F632" t="s">
        <v>567</v>
      </c>
      <c r="G632" t="s">
        <v>564</v>
      </c>
      <c r="H632" t="str">
        <f t="shared" si="22"/>
        <v>S142651967</v>
      </c>
      <c r="I632" t="s">
        <v>24</v>
      </c>
      <c r="J632" t="s">
        <v>63</v>
      </c>
      <c r="K632" t="s">
        <v>26</v>
      </c>
      <c r="L632" t="s">
        <v>64</v>
      </c>
      <c r="M632" t="s">
        <v>28</v>
      </c>
      <c r="N632" t="s">
        <v>65</v>
      </c>
      <c r="O632" t="s">
        <v>66</v>
      </c>
    </row>
    <row r="633" spans="1:15" x14ac:dyDescent="0.25">
      <c r="A633" t="s">
        <v>62</v>
      </c>
      <c r="B633" t="s">
        <v>175</v>
      </c>
      <c r="C633" t="s">
        <v>123</v>
      </c>
      <c r="D633" t="s">
        <v>33</v>
      </c>
      <c r="E633" t="s">
        <v>125</v>
      </c>
      <c r="F633" t="s">
        <v>567</v>
      </c>
      <c r="G633" t="s">
        <v>564</v>
      </c>
      <c r="H633" t="str">
        <f t="shared" si="22"/>
        <v>S142651967</v>
      </c>
      <c r="I633" t="s">
        <v>24</v>
      </c>
      <c r="J633" t="s">
        <v>63</v>
      </c>
      <c r="K633" t="s">
        <v>26</v>
      </c>
      <c r="L633" t="s">
        <v>64</v>
      </c>
      <c r="M633" t="s">
        <v>28</v>
      </c>
      <c r="N633" t="s">
        <v>65</v>
      </c>
      <c r="O633" t="s">
        <v>66</v>
      </c>
    </row>
    <row r="634" spans="1:15" x14ac:dyDescent="0.25">
      <c r="A634" t="s">
        <v>62</v>
      </c>
      <c r="B634" t="s">
        <v>241</v>
      </c>
      <c r="C634" t="s">
        <v>133</v>
      </c>
      <c r="D634" t="s">
        <v>157</v>
      </c>
      <c r="E634" t="s">
        <v>135</v>
      </c>
      <c r="F634" t="s">
        <v>567</v>
      </c>
      <c r="G634" t="s">
        <v>564</v>
      </c>
      <c r="H634" t="str">
        <f t="shared" si="22"/>
        <v>S142651967</v>
      </c>
      <c r="I634" t="s">
        <v>24</v>
      </c>
      <c r="J634" t="s">
        <v>63</v>
      </c>
      <c r="K634" t="s">
        <v>26</v>
      </c>
      <c r="L634" t="s">
        <v>64</v>
      </c>
      <c r="M634" t="s">
        <v>28</v>
      </c>
      <c r="N634" t="s">
        <v>65</v>
      </c>
      <c r="O634" t="s">
        <v>66</v>
      </c>
    </row>
    <row r="635" spans="1:15" x14ac:dyDescent="0.25">
      <c r="A635" t="s">
        <v>62</v>
      </c>
      <c r="B635" t="s">
        <v>242</v>
      </c>
      <c r="C635" t="s">
        <v>133</v>
      </c>
      <c r="D635" t="s">
        <v>183</v>
      </c>
      <c r="E635" t="s">
        <v>135</v>
      </c>
      <c r="F635" t="s">
        <v>567</v>
      </c>
      <c r="G635" t="s">
        <v>564</v>
      </c>
      <c r="H635" t="str">
        <f t="shared" si="22"/>
        <v>S142651967</v>
      </c>
      <c r="I635" t="s">
        <v>24</v>
      </c>
      <c r="J635" t="s">
        <v>63</v>
      </c>
      <c r="K635" t="s">
        <v>26</v>
      </c>
      <c r="L635" t="s">
        <v>64</v>
      </c>
      <c r="M635" t="s">
        <v>28</v>
      </c>
      <c r="N635" t="s">
        <v>65</v>
      </c>
      <c r="O635" t="s">
        <v>66</v>
      </c>
    </row>
    <row r="636" spans="1:15" x14ac:dyDescent="0.25">
      <c r="A636" t="s">
        <v>62</v>
      </c>
      <c r="B636" t="s">
        <v>219</v>
      </c>
      <c r="C636" t="s">
        <v>133</v>
      </c>
      <c r="D636" t="s">
        <v>222</v>
      </c>
      <c r="E636" t="s">
        <v>135</v>
      </c>
      <c r="F636" t="s">
        <v>568</v>
      </c>
      <c r="G636" t="s">
        <v>564</v>
      </c>
      <c r="H636" t="str">
        <f>HYPERLINK("https://ebird.org/atlasnc/checklist/S142667393", "S142667393")</f>
        <v>S142667393</v>
      </c>
      <c r="I636" t="s">
        <v>24</v>
      </c>
      <c r="J636" t="s">
        <v>63</v>
      </c>
      <c r="K636" t="s">
        <v>26</v>
      </c>
      <c r="L636" t="s">
        <v>64</v>
      </c>
      <c r="M636" t="s">
        <v>28</v>
      </c>
      <c r="N636" t="s">
        <v>65</v>
      </c>
      <c r="O636" t="s">
        <v>66</v>
      </c>
    </row>
    <row r="637" spans="1:15" x14ac:dyDescent="0.25">
      <c r="A637" t="s">
        <v>62</v>
      </c>
      <c r="B637" t="s">
        <v>383</v>
      </c>
      <c r="C637" t="s">
        <v>143</v>
      </c>
      <c r="D637" t="s">
        <v>144</v>
      </c>
      <c r="E637" t="s">
        <v>145</v>
      </c>
      <c r="F637" t="s">
        <v>560</v>
      </c>
      <c r="G637" t="s">
        <v>564</v>
      </c>
      <c r="H637" t="str">
        <f t="shared" ref="H637:H643" si="23">HYPERLINK("https://ebird.org/atlasnc/checklist/S142642168", "S142642168")</f>
        <v>S142642168</v>
      </c>
      <c r="I637" t="s">
        <v>24</v>
      </c>
      <c r="J637" t="s">
        <v>63</v>
      </c>
      <c r="K637" t="s">
        <v>26</v>
      </c>
      <c r="L637" t="s">
        <v>64</v>
      </c>
      <c r="M637" t="s">
        <v>28</v>
      </c>
      <c r="N637" t="s">
        <v>65</v>
      </c>
      <c r="O637" t="s">
        <v>66</v>
      </c>
    </row>
    <row r="638" spans="1:15" x14ac:dyDescent="0.25">
      <c r="A638" t="s">
        <v>62</v>
      </c>
      <c r="B638" t="s">
        <v>192</v>
      </c>
      <c r="C638" t="s">
        <v>123</v>
      </c>
      <c r="D638" t="s">
        <v>33</v>
      </c>
      <c r="E638" t="s">
        <v>125</v>
      </c>
      <c r="F638" t="s">
        <v>560</v>
      </c>
      <c r="G638" t="s">
        <v>564</v>
      </c>
      <c r="H638" t="str">
        <f t="shared" si="23"/>
        <v>S142642168</v>
      </c>
      <c r="I638" t="s">
        <v>24</v>
      </c>
      <c r="J638" t="s">
        <v>63</v>
      </c>
      <c r="K638" t="s">
        <v>26</v>
      </c>
      <c r="L638" t="s">
        <v>64</v>
      </c>
      <c r="M638" t="s">
        <v>28</v>
      </c>
      <c r="N638" t="s">
        <v>65</v>
      </c>
      <c r="O638" t="s">
        <v>66</v>
      </c>
    </row>
    <row r="639" spans="1:15" x14ac:dyDescent="0.25">
      <c r="A639" t="s">
        <v>62</v>
      </c>
      <c r="B639" t="s">
        <v>215</v>
      </c>
      <c r="C639" t="s">
        <v>129</v>
      </c>
      <c r="D639" t="s">
        <v>198</v>
      </c>
      <c r="E639" t="s">
        <v>131</v>
      </c>
      <c r="F639" t="s">
        <v>560</v>
      </c>
      <c r="G639" t="s">
        <v>564</v>
      </c>
      <c r="H639" t="str">
        <f t="shared" si="23"/>
        <v>S142642168</v>
      </c>
      <c r="I639" t="s">
        <v>24</v>
      </c>
      <c r="J639" t="s">
        <v>63</v>
      </c>
      <c r="K639" t="s">
        <v>26</v>
      </c>
      <c r="L639" t="s">
        <v>64</v>
      </c>
      <c r="M639" t="s">
        <v>28</v>
      </c>
      <c r="N639" t="s">
        <v>65</v>
      </c>
      <c r="O639" t="s">
        <v>66</v>
      </c>
    </row>
    <row r="640" spans="1:15" x14ac:dyDescent="0.25">
      <c r="A640" t="s">
        <v>62</v>
      </c>
      <c r="B640" t="s">
        <v>232</v>
      </c>
      <c r="C640" t="s">
        <v>129</v>
      </c>
      <c r="D640" t="s">
        <v>198</v>
      </c>
      <c r="E640" t="s">
        <v>131</v>
      </c>
      <c r="F640" t="s">
        <v>560</v>
      </c>
      <c r="G640" t="s">
        <v>564</v>
      </c>
      <c r="H640" t="str">
        <f t="shared" si="23"/>
        <v>S142642168</v>
      </c>
      <c r="I640" t="s">
        <v>24</v>
      </c>
      <c r="J640" t="s">
        <v>63</v>
      </c>
      <c r="K640" t="s">
        <v>26</v>
      </c>
      <c r="L640" t="s">
        <v>64</v>
      </c>
      <c r="M640" t="s">
        <v>28</v>
      </c>
      <c r="N640" t="s">
        <v>65</v>
      </c>
      <c r="O640" t="s">
        <v>66</v>
      </c>
    </row>
    <row r="641" spans="1:15" x14ac:dyDescent="0.25">
      <c r="A641" t="s">
        <v>62</v>
      </c>
      <c r="B641" t="s">
        <v>212</v>
      </c>
      <c r="C641" t="s">
        <v>123</v>
      </c>
      <c r="D641" t="s">
        <v>140</v>
      </c>
      <c r="E641" t="s">
        <v>125</v>
      </c>
      <c r="F641" t="s">
        <v>560</v>
      </c>
      <c r="G641" t="s">
        <v>564</v>
      </c>
      <c r="H641" t="str">
        <f t="shared" si="23"/>
        <v>S142642168</v>
      </c>
      <c r="I641" t="s">
        <v>24</v>
      </c>
      <c r="J641" t="s">
        <v>63</v>
      </c>
      <c r="K641" t="s">
        <v>26</v>
      </c>
      <c r="L641" t="s">
        <v>64</v>
      </c>
      <c r="M641" t="s">
        <v>28</v>
      </c>
      <c r="N641" t="s">
        <v>65</v>
      </c>
      <c r="O641" t="s">
        <v>66</v>
      </c>
    </row>
    <row r="642" spans="1:15" x14ac:dyDescent="0.25">
      <c r="A642" t="s">
        <v>62</v>
      </c>
      <c r="B642" t="s">
        <v>243</v>
      </c>
      <c r="C642" t="s">
        <v>123</v>
      </c>
      <c r="D642" t="s">
        <v>140</v>
      </c>
      <c r="E642" t="s">
        <v>125</v>
      </c>
      <c r="F642" t="s">
        <v>560</v>
      </c>
      <c r="G642" t="s">
        <v>564</v>
      </c>
      <c r="H642" t="str">
        <f t="shared" si="23"/>
        <v>S142642168</v>
      </c>
      <c r="I642" t="s">
        <v>24</v>
      </c>
      <c r="J642" t="s">
        <v>63</v>
      </c>
      <c r="K642" t="s">
        <v>26</v>
      </c>
      <c r="L642" t="s">
        <v>64</v>
      </c>
      <c r="M642" t="s">
        <v>28</v>
      </c>
      <c r="N642" t="s">
        <v>65</v>
      </c>
      <c r="O642" t="s">
        <v>66</v>
      </c>
    </row>
    <row r="643" spans="1:15" x14ac:dyDescent="0.25">
      <c r="A643" t="s">
        <v>62</v>
      </c>
      <c r="B643" t="s">
        <v>186</v>
      </c>
      <c r="C643" t="s">
        <v>129</v>
      </c>
      <c r="D643" t="s">
        <v>198</v>
      </c>
      <c r="E643" t="s">
        <v>131</v>
      </c>
      <c r="F643" t="s">
        <v>560</v>
      </c>
      <c r="G643" t="s">
        <v>564</v>
      </c>
      <c r="H643" t="str">
        <f t="shared" si="23"/>
        <v>S142642168</v>
      </c>
      <c r="I643" t="s">
        <v>24</v>
      </c>
      <c r="J643" t="s">
        <v>63</v>
      </c>
      <c r="K643" t="s">
        <v>26</v>
      </c>
      <c r="L643" t="s">
        <v>64</v>
      </c>
      <c r="M643" t="s">
        <v>28</v>
      </c>
      <c r="N643" t="s">
        <v>65</v>
      </c>
      <c r="O643" t="s">
        <v>66</v>
      </c>
    </row>
    <row r="644" spans="1:15" x14ac:dyDescent="0.25">
      <c r="A644" t="s">
        <v>62</v>
      </c>
      <c r="B644" t="s">
        <v>176</v>
      </c>
      <c r="C644" t="s">
        <v>129</v>
      </c>
      <c r="D644" t="s">
        <v>198</v>
      </c>
      <c r="E644" t="s">
        <v>131</v>
      </c>
      <c r="F644" t="s">
        <v>559</v>
      </c>
      <c r="G644" t="s">
        <v>564</v>
      </c>
      <c r="H644" t="str">
        <f t="shared" ref="H644:H650" si="24">HYPERLINK("https://ebird.org/atlasnc/checklist/S142637504", "S142637504")</f>
        <v>S142637504</v>
      </c>
      <c r="I644" t="s">
        <v>24</v>
      </c>
      <c r="J644" t="s">
        <v>63</v>
      </c>
      <c r="K644" t="s">
        <v>26</v>
      </c>
      <c r="L644" t="s">
        <v>64</v>
      </c>
      <c r="M644" t="s">
        <v>28</v>
      </c>
      <c r="N644" t="s">
        <v>65</v>
      </c>
      <c r="O644" t="s">
        <v>66</v>
      </c>
    </row>
    <row r="645" spans="1:15" x14ac:dyDescent="0.25">
      <c r="A645" t="s">
        <v>62</v>
      </c>
      <c r="B645" t="s">
        <v>158</v>
      </c>
      <c r="C645" t="s">
        <v>123</v>
      </c>
      <c r="D645" t="s">
        <v>33</v>
      </c>
      <c r="E645" t="s">
        <v>125</v>
      </c>
      <c r="F645" t="s">
        <v>559</v>
      </c>
      <c r="G645" t="s">
        <v>564</v>
      </c>
      <c r="H645" t="str">
        <f t="shared" si="24"/>
        <v>S142637504</v>
      </c>
      <c r="I645" t="s">
        <v>24</v>
      </c>
      <c r="J645" t="s">
        <v>63</v>
      </c>
      <c r="K645" t="s">
        <v>26</v>
      </c>
      <c r="L645" t="s">
        <v>64</v>
      </c>
      <c r="M645" t="s">
        <v>28</v>
      </c>
      <c r="N645" t="s">
        <v>65</v>
      </c>
      <c r="O645" t="s">
        <v>66</v>
      </c>
    </row>
    <row r="646" spans="1:15" x14ac:dyDescent="0.25">
      <c r="A646" t="s">
        <v>62</v>
      </c>
      <c r="B646" t="s">
        <v>179</v>
      </c>
      <c r="C646" t="s">
        <v>133</v>
      </c>
      <c r="D646" t="s">
        <v>222</v>
      </c>
      <c r="E646" t="s">
        <v>135</v>
      </c>
      <c r="F646" t="s">
        <v>559</v>
      </c>
      <c r="G646" t="s">
        <v>564</v>
      </c>
      <c r="H646" t="str">
        <f t="shared" si="24"/>
        <v>S142637504</v>
      </c>
      <c r="I646" t="s">
        <v>24</v>
      </c>
      <c r="J646" t="s">
        <v>63</v>
      </c>
      <c r="K646" t="s">
        <v>26</v>
      </c>
      <c r="L646" t="s">
        <v>64</v>
      </c>
      <c r="M646" t="s">
        <v>28</v>
      </c>
      <c r="N646" t="s">
        <v>65</v>
      </c>
      <c r="O646" t="s">
        <v>66</v>
      </c>
    </row>
    <row r="647" spans="1:15" x14ac:dyDescent="0.25">
      <c r="A647" t="s">
        <v>62</v>
      </c>
      <c r="B647" t="s">
        <v>190</v>
      </c>
      <c r="C647" t="s">
        <v>123</v>
      </c>
      <c r="D647" t="s">
        <v>124</v>
      </c>
      <c r="E647" t="s">
        <v>125</v>
      </c>
      <c r="F647" t="s">
        <v>559</v>
      </c>
      <c r="G647" t="s">
        <v>564</v>
      </c>
      <c r="H647" t="str">
        <f t="shared" si="24"/>
        <v>S142637504</v>
      </c>
      <c r="I647" t="s">
        <v>24</v>
      </c>
      <c r="J647" t="s">
        <v>63</v>
      </c>
      <c r="K647" t="s">
        <v>26</v>
      </c>
      <c r="L647" t="s">
        <v>64</v>
      </c>
      <c r="M647" t="s">
        <v>28</v>
      </c>
      <c r="N647" t="s">
        <v>65</v>
      </c>
      <c r="O647" t="s">
        <v>66</v>
      </c>
    </row>
    <row r="648" spans="1:15" x14ac:dyDescent="0.25">
      <c r="A648" t="s">
        <v>62</v>
      </c>
      <c r="B648" t="s">
        <v>228</v>
      </c>
      <c r="C648" t="s">
        <v>123</v>
      </c>
      <c r="D648" t="s">
        <v>193</v>
      </c>
      <c r="E648" t="s">
        <v>125</v>
      </c>
      <c r="F648" t="s">
        <v>559</v>
      </c>
      <c r="G648" t="s">
        <v>564</v>
      </c>
      <c r="H648" t="str">
        <f t="shared" si="24"/>
        <v>S142637504</v>
      </c>
      <c r="I648" t="s">
        <v>24</v>
      </c>
      <c r="J648" t="s">
        <v>63</v>
      </c>
      <c r="K648" t="s">
        <v>26</v>
      </c>
      <c r="L648" t="s">
        <v>64</v>
      </c>
      <c r="M648" t="s">
        <v>28</v>
      </c>
      <c r="N648" t="s">
        <v>65</v>
      </c>
      <c r="O648" t="s">
        <v>66</v>
      </c>
    </row>
    <row r="649" spans="1:15" x14ac:dyDescent="0.25">
      <c r="A649" t="s">
        <v>62</v>
      </c>
      <c r="B649" t="s">
        <v>394</v>
      </c>
      <c r="C649" t="s">
        <v>123</v>
      </c>
      <c r="D649" t="s">
        <v>140</v>
      </c>
      <c r="E649" t="s">
        <v>125</v>
      </c>
      <c r="F649" t="s">
        <v>559</v>
      </c>
      <c r="G649" t="s">
        <v>564</v>
      </c>
      <c r="H649" t="str">
        <f t="shared" si="24"/>
        <v>S142637504</v>
      </c>
      <c r="I649" t="s">
        <v>24</v>
      </c>
      <c r="J649" t="s">
        <v>63</v>
      </c>
      <c r="K649" t="s">
        <v>26</v>
      </c>
      <c r="L649" t="s">
        <v>64</v>
      </c>
      <c r="M649" t="s">
        <v>28</v>
      </c>
      <c r="N649" t="s">
        <v>65</v>
      </c>
      <c r="O649" t="s">
        <v>66</v>
      </c>
    </row>
    <row r="650" spans="1:15" x14ac:dyDescent="0.25">
      <c r="A650" t="s">
        <v>62</v>
      </c>
      <c r="B650" t="s">
        <v>298</v>
      </c>
      <c r="C650" t="s">
        <v>133</v>
      </c>
      <c r="D650" t="s">
        <v>183</v>
      </c>
      <c r="E650" t="s">
        <v>135</v>
      </c>
      <c r="F650" t="s">
        <v>559</v>
      </c>
      <c r="G650" t="s">
        <v>564</v>
      </c>
      <c r="H650" t="str">
        <f t="shared" si="24"/>
        <v>S142637504</v>
      </c>
      <c r="I650" t="s">
        <v>24</v>
      </c>
      <c r="J650" t="s">
        <v>63</v>
      </c>
      <c r="K650" t="s">
        <v>26</v>
      </c>
      <c r="L650" t="s">
        <v>64</v>
      </c>
      <c r="M650" t="s">
        <v>28</v>
      </c>
      <c r="N650" t="s">
        <v>65</v>
      </c>
      <c r="O650" t="s">
        <v>66</v>
      </c>
    </row>
    <row r="651" spans="1:15" x14ac:dyDescent="0.25">
      <c r="A651" t="s">
        <v>62</v>
      </c>
      <c r="B651" t="s">
        <v>236</v>
      </c>
      <c r="C651" t="s">
        <v>123</v>
      </c>
      <c r="D651" t="s">
        <v>231</v>
      </c>
      <c r="E651" t="s">
        <v>125</v>
      </c>
      <c r="F651" t="s">
        <v>562</v>
      </c>
      <c r="G651" t="s">
        <v>564</v>
      </c>
      <c r="H651" t="str">
        <f>HYPERLINK("https://ebird.org/atlasnc/checklist/S142633555", "S142633555")</f>
        <v>S142633555</v>
      </c>
      <c r="I651" t="s">
        <v>24</v>
      </c>
      <c r="J651" t="s">
        <v>63</v>
      </c>
      <c r="K651" t="s">
        <v>26</v>
      </c>
      <c r="L651" t="s">
        <v>64</v>
      </c>
      <c r="M651" t="s">
        <v>28</v>
      </c>
      <c r="N651" t="s">
        <v>65</v>
      </c>
      <c r="O651" t="s">
        <v>66</v>
      </c>
    </row>
    <row r="652" spans="1:15" x14ac:dyDescent="0.25">
      <c r="A652" t="s">
        <v>62</v>
      </c>
      <c r="B652" t="s">
        <v>221</v>
      </c>
      <c r="C652" t="s">
        <v>133</v>
      </c>
      <c r="D652" t="s">
        <v>222</v>
      </c>
      <c r="E652" t="s">
        <v>135</v>
      </c>
      <c r="F652" t="s">
        <v>562</v>
      </c>
      <c r="G652" t="s">
        <v>564</v>
      </c>
      <c r="H652" t="str">
        <f>HYPERLINK("https://ebird.org/atlasnc/checklist/S142633555", "S142633555")</f>
        <v>S142633555</v>
      </c>
      <c r="I652" t="s">
        <v>24</v>
      </c>
      <c r="J652" t="s">
        <v>63</v>
      </c>
      <c r="K652" t="s">
        <v>26</v>
      </c>
      <c r="L652" t="s">
        <v>64</v>
      </c>
      <c r="M652" t="s">
        <v>28</v>
      </c>
      <c r="N652" t="s">
        <v>65</v>
      </c>
      <c r="O652" t="s">
        <v>66</v>
      </c>
    </row>
    <row r="653" spans="1:15" x14ac:dyDescent="0.25">
      <c r="A653" t="s">
        <v>62</v>
      </c>
      <c r="B653" t="s">
        <v>156</v>
      </c>
      <c r="C653" t="s">
        <v>123</v>
      </c>
      <c r="D653" t="s">
        <v>140</v>
      </c>
      <c r="E653" t="s">
        <v>125</v>
      </c>
      <c r="F653" t="s">
        <v>562</v>
      </c>
      <c r="G653" t="s">
        <v>564</v>
      </c>
      <c r="H653" t="str">
        <f>HYPERLINK("https://ebird.org/atlasnc/checklist/S142633555", "S142633555")</f>
        <v>S142633555</v>
      </c>
      <c r="I653" t="s">
        <v>24</v>
      </c>
      <c r="J653" t="s">
        <v>63</v>
      </c>
      <c r="K653" t="s">
        <v>26</v>
      </c>
      <c r="L653" t="s">
        <v>64</v>
      </c>
      <c r="M653" t="s">
        <v>28</v>
      </c>
      <c r="N653" t="s">
        <v>65</v>
      </c>
      <c r="O653" t="s">
        <v>66</v>
      </c>
    </row>
    <row r="654" spans="1:15" x14ac:dyDescent="0.25">
      <c r="A654" t="s">
        <v>62</v>
      </c>
      <c r="B654" t="s">
        <v>263</v>
      </c>
      <c r="C654" t="s">
        <v>133</v>
      </c>
      <c r="D654" t="s">
        <v>183</v>
      </c>
      <c r="E654" t="s">
        <v>135</v>
      </c>
      <c r="F654" t="s">
        <v>559</v>
      </c>
      <c r="G654" t="s">
        <v>569</v>
      </c>
      <c r="H654" t="str">
        <f>HYPERLINK("https://ebird.org/atlasnc/checklist/S141937339", "S141937339")</f>
        <v>S141937339</v>
      </c>
      <c r="I654" t="s">
        <v>24</v>
      </c>
      <c r="J654" t="s">
        <v>63</v>
      </c>
      <c r="K654" t="s">
        <v>26</v>
      </c>
      <c r="L654" t="s">
        <v>64</v>
      </c>
      <c r="M654" t="s">
        <v>28</v>
      </c>
      <c r="N654" t="s">
        <v>65</v>
      </c>
      <c r="O654" t="s">
        <v>66</v>
      </c>
    </row>
    <row r="655" spans="1:15" x14ac:dyDescent="0.25">
      <c r="A655" t="s">
        <v>62</v>
      </c>
      <c r="B655" t="s">
        <v>155</v>
      </c>
      <c r="C655" t="s">
        <v>129</v>
      </c>
      <c r="D655" t="s">
        <v>130</v>
      </c>
      <c r="E655" t="s">
        <v>131</v>
      </c>
      <c r="F655" t="s">
        <v>559</v>
      </c>
      <c r="G655" t="s">
        <v>569</v>
      </c>
      <c r="H655" t="str">
        <f>HYPERLINK("https://ebird.org/atlasnc/checklist/S141937339", "S141937339")</f>
        <v>S141937339</v>
      </c>
      <c r="I655" t="s">
        <v>24</v>
      </c>
      <c r="J655" t="s">
        <v>63</v>
      </c>
      <c r="K655" t="s">
        <v>26</v>
      </c>
      <c r="L655" t="s">
        <v>64</v>
      </c>
      <c r="M655" t="s">
        <v>28</v>
      </c>
      <c r="N655" t="s">
        <v>65</v>
      </c>
      <c r="O655" t="s">
        <v>66</v>
      </c>
    </row>
    <row r="656" spans="1:15" x14ac:dyDescent="0.25">
      <c r="A656" t="s">
        <v>62</v>
      </c>
      <c r="B656" t="s">
        <v>213</v>
      </c>
      <c r="C656" t="s">
        <v>133</v>
      </c>
      <c r="D656" t="s">
        <v>220</v>
      </c>
      <c r="E656" t="s">
        <v>135</v>
      </c>
      <c r="F656" t="s">
        <v>559</v>
      </c>
      <c r="G656" t="s">
        <v>569</v>
      </c>
      <c r="H656" t="str">
        <f>HYPERLINK("https://ebird.org/atlasnc/checklist/S141937339", "S141937339")</f>
        <v>S141937339</v>
      </c>
      <c r="I656" t="s">
        <v>24</v>
      </c>
      <c r="J656" t="s">
        <v>63</v>
      </c>
      <c r="K656" t="s">
        <v>26</v>
      </c>
      <c r="L656" t="s">
        <v>64</v>
      </c>
      <c r="M656" t="s">
        <v>28</v>
      </c>
      <c r="N656" t="s">
        <v>65</v>
      </c>
      <c r="O656" t="s">
        <v>66</v>
      </c>
    </row>
    <row r="657" spans="1:15" x14ac:dyDescent="0.25">
      <c r="A657" t="s">
        <v>62</v>
      </c>
      <c r="B657" t="s">
        <v>161</v>
      </c>
      <c r="C657" t="s">
        <v>133</v>
      </c>
      <c r="D657" t="s">
        <v>183</v>
      </c>
      <c r="E657" t="s">
        <v>135</v>
      </c>
      <c r="F657" t="s">
        <v>559</v>
      </c>
      <c r="G657" t="s">
        <v>569</v>
      </c>
      <c r="H657" t="str">
        <f>HYPERLINK("https://ebird.org/atlasnc/checklist/S141937339", "S141937339")</f>
        <v>S141937339</v>
      </c>
      <c r="I657" t="s">
        <v>24</v>
      </c>
      <c r="J657" t="s">
        <v>63</v>
      </c>
      <c r="K657" t="s">
        <v>26</v>
      </c>
      <c r="L657" t="s">
        <v>64</v>
      </c>
      <c r="M657" t="s">
        <v>28</v>
      </c>
      <c r="N657" t="s">
        <v>65</v>
      </c>
      <c r="O657" t="s">
        <v>66</v>
      </c>
    </row>
    <row r="658" spans="1:15" x14ac:dyDescent="0.25">
      <c r="A658" t="s">
        <v>62</v>
      </c>
      <c r="B658" t="s">
        <v>147</v>
      </c>
      <c r="C658" t="s">
        <v>123</v>
      </c>
      <c r="D658" t="s">
        <v>33</v>
      </c>
      <c r="E658" t="s">
        <v>125</v>
      </c>
      <c r="F658" t="s">
        <v>562</v>
      </c>
      <c r="G658" t="s">
        <v>569</v>
      </c>
      <c r="H658" t="str">
        <f>HYPERLINK("https://ebird.org/atlasnc/checklist/S141931326", "S141931326")</f>
        <v>S141931326</v>
      </c>
      <c r="I658" t="s">
        <v>24</v>
      </c>
      <c r="J658" t="s">
        <v>63</v>
      </c>
      <c r="K658" t="s">
        <v>26</v>
      </c>
      <c r="L658" t="s">
        <v>64</v>
      </c>
      <c r="M658" t="s">
        <v>28</v>
      </c>
      <c r="N658" t="s">
        <v>65</v>
      </c>
      <c r="O658" t="s">
        <v>66</v>
      </c>
    </row>
    <row r="659" spans="1:15" x14ac:dyDescent="0.25">
      <c r="A659" t="s">
        <v>62</v>
      </c>
      <c r="B659" t="s">
        <v>233</v>
      </c>
      <c r="C659" t="s">
        <v>143</v>
      </c>
      <c r="D659" t="s">
        <v>144</v>
      </c>
      <c r="E659" t="s">
        <v>145</v>
      </c>
      <c r="F659" t="s">
        <v>562</v>
      </c>
      <c r="G659" t="s">
        <v>569</v>
      </c>
      <c r="H659" t="str">
        <f>HYPERLINK("https://ebird.org/atlasnc/checklist/S141931326", "S141931326")</f>
        <v>S141931326</v>
      </c>
      <c r="I659" t="s">
        <v>24</v>
      </c>
      <c r="J659" t="s">
        <v>63</v>
      </c>
      <c r="K659" t="s">
        <v>26</v>
      </c>
      <c r="L659" t="s">
        <v>64</v>
      </c>
      <c r="M659" t="s">
        <v>28</v>
      </c>
      <c r="N659" t="s">
        <v>65</v>
      </c>
      <c r="O659" t="s">
        <v>66</v>
      </c>
    </row>
    <row r="660" spans="1:15" x14ac:dyDescent="0.25">
      <c r="A660" t="s">
        <v>62</v>
      </c>
      <c r="B660" t="s">
        <v>166</v>
      </c>
      <c r="C660" t="s">
        <v>123</v>
      </c>
      <c r="D660" t="s">
        <v>82</v>
      </c>
      <c r="E660" t="s">
        <v>125</v>
      </c>
      <c r="F660" t="s">
        <v>570</v>
      </c>
      <c r="G660" t="s">
        <v>503</v>
      </c>
      <c r="H660" t="str">
        <f>HYPERLINK("https://ebird.org/atlasnc/checklist/S132672714", "S132672714")</f>
        <v>S132672714</v>
      </c>
      <c r="I660" t="s">
        <v>24</v>
      </c>
      <c r="J660" t="s">
        <v>63</v>
      </c>
      <c r="K660" t="s">
        <v>26</v>
      </c>
      <c r="L660" t="s">
        <v>64</v>
      </c>
      <c r="M660" t="s">
        <v>28</v>
      </c>
      <c r="N660" t="s">
        <v>65</v>
      </c>
      <c r="O660" t="s">
        <v>66</v>
      </c>
    </row>
    <row r="661" spans="1:15" x14ac:dyDescent="0.25">
      <c r="A661" t="s">
        <v>62</v>
      </c>
      <c r="B661" t="s">
        <v>260</v>
      </c>
      <c r="C661" t="s">
        <v>143</v>
      </c>
      <c r="E661" t="s">
        <v>145</v>
      </c>
      <c r="F661" t="s">
        <v>562</v>
      </c>
      <c r="G661" t="s">
        <v>503</v>
      </c>
      <c r="H661" t="str">
        <f t="shared" ref="H661:H667" si="25">HYPERLINK("https://ebird.org/atlasnc/checklist/S132671072", "S132671072")</f>
        <v>S132671072</v>
      </c>
      <c r="I661" t="s">
        <v>24</v>
      </c>
      <c r="J661" t="s">
        <v>63</v>
      </c>
      <c r="K661" t="s">
        <v>26</v>
      </c>
      <c r="L661" t="s">
        <v>64</v>
      </c>
      <c r="M661" t="s">
        <v>28</v>
      </c>
      <c r="N661" t="s">
        <v>65</v>
      </c>
      <c r="O661" t="s">
        <v>66</v>
      </c>
    </row>
    <row r="662" spans="1:15" x14ac:dyDescent="0.25">
      <c r="A662" t="s">
        <v>62</v>
      </c>
      <c r="B662" t="s">
        <v>167</v>
      </c>
      <c r="C662" t="s">
        <v>129</v>
      </c>
      <c r="D662" t="s">
        <v>198</v>
      </c>
      <c r="E662" t="s">
        <v>131</v>
      </c>
      <c r="F662" t="s">
        <v>562</v>
      </c>
      <c r="G662" t="s">
        <v>503</v>
      </c>
      <c r="H662" t="str">
        <f t="shared" si="25"/>
        <v>S132671072</v>
      </c>
      <c r="I662" t="s">
        <v>24</v>
      </c>
      <c r="J662" t="s">
        <v>63</v>
      </c>
      <c r="K662" t="s">
        <v>26</v>
      </c>
      <c r="L662" t="s">
        <v>64</v>
      </c>
      <c r="M662" t="s">
        <v>28</v>
      </c>
      <c r="N662" t="s">
        <v>65</v>
      </c>
      <c r="O662" t="s">
        <v>66</v>
      </c>
    </row>
    <row r="663" spans="1:15" x14ac:dyDescent="0.25">
      <c r="A663" t="s">
        <v>62</v>
      </c>
      <c r="B663" t="s">
        <v>216</v>
      </c>
      <c r="C663" t="s">
        <v>129</v>
      </c>
      <c r="D663" t="s">
        <v>198</v>
      </c>
      <c r="E663" t="s">
        <v>131</v>
      </c>
      <c r="F663" t="s">
        <v>562</v>
      </c>
      <c r="G663" t="s">
        <v>503</v>
      </c>
      <c r="H663" t="str">
        <f t="shared" si="25"/>
        <v>S132671072</v>
      </c>
      <c r="I663" t="s">
        <v>24</v>
      </c>
      <c r="J663" t="s">
        <v>63</v>
      </c>
      <c r="K663" t="s">
        <v>26</v>
      </c>
      <c r="L663" t="s">
        <v>64</v>
      </c>
      <c r="M663" t="s">
        <v>28</v>
      </c>
      <c r="N663" t="s">
        <v>65</v>
      </c>
      <c r="O663" t="s">
        <v>66</v>
      </c>
    </row>
    <row r="664" spans="1:15" x14ac:dyDescent="0.25">
      <c r="A664" t="s">
        <v>62</v>
      </c>
      <c r="B664" t="s">
        <v>172</v>
      </c>
      <c r="C664" t="s">
        <v>123</v>
      </c>
      <c r="D664" t="s">
        <v>124</v>
      </c>
      <c r="E664" t="s">
        <v>125</v>
      </c>
      <c r="F664" t="s">
        <v>562</v>
      </c>
      <c r="G664" t="s">
        <v>503</v>
      </c>
      <c r="H664" t="str">
        <f t="shared" si="25"/>
        <v>S132671072</v>
      </c>
      <c r="I664" t="s">
        <v>24</v>
      </c>
      <c r="J664" t="s">
        <v>63</v>
      </c>
      <c r="K664" t="s">
        <v>26</v>
      </c>
      <c r="L664" t="s">
        <v>64</v>
      </c>
      <c r="M664" t="s">
        <v>28</v>
      </c>
      <c r="N664" t="s">
        <v>65</v>
      </c>
      <c r="O664" t="s">
        <v>66</v>
      </c>
    </row>
    <row r="665" spans="1:15" x14ac:dyDescent="0.25">
      <c r="A665" t="s">
        <v>62</v>
      </c>
      <c r="B665" t="s">
        <v>259</v>
      </c>
      <c r="C665" t="s">
        <v>143</v>
      </c>
      <c r="E665" t="s">
        <v>145</v>
      </c>
      <c r="F665" t="s">
        <v>562</v>
      </c>
      <c r="G665" t="s">
        <v>503</v>
      </c>
      <c r="H665" t="str">
        <f t="shared" si="25"/>
        <v>S132671072</v>
      </c>
      <c r="I665" t="s">
        <v>24</v>
      </c>
      <c r="J665" t="s">
        <v>63</v>
      </c>
      <c r="K665" t="s">
        <v>26</v>
      </c>
      <c r="L665" t="s">
        <v>64</v>
      </c>
      <c r="M665" t="s">
        <v>28</v>
      </c>
      <c r="N665" t="s">
        <v>65</v>
      </c>
      <c r="O665" t="s">
        <v>66</v>
      </c>
    </row>
    <row r="666" spans="1:15" x14ac:dyDescent="0.25">
      <c r="A666" t="s">
        <v>62</v>
      </c>
      <c r="B666" t="s">
        <v>182</v>
      </c>
      <c r="C666" t="s">
        <v>123</v>
      </c>
      <c r="D666" t="s">
        <v>231</v>
      </c>
      <c r="E666" t="s">
        <v>125</v>
      </c>
      <c r="F666" t="s">
        <v>562</v>
      </c>
      <c r="G666" t="s">
        <v>503</v>
      </c>
      <c r="H666" t="str">
        <f t="shared" si="25"/>
        <v>S132671072</v>
      </c>
      <c r="I666" t="s">
        <v>24</v>
      </c>
      <c r="J666" t="s">
        <v>63</v>
      </c>
      <c r="K666" t="s">
        <v>26</v>
      </c>
      <c r="L666" t="s">
        <v>64</v>
      </c>
      <c r="M666" t="s">
        <v>28</v>
      </c>
      <c r="N666" t="s">
        <v>65</v>
      </c>
      <c r="O666" t="s">
        <v>66</v>
      </c>
    </row>
    <row r="667" spans="1:15" x14ac:dyDescent="0.25">
      <c r="A667" t="s">
        <v>62</v>
      </c>
      <c r="B667" t="s">
        <v>185</v>
      </c>
      <c r="C667" t="s">
        <v>123</v>
      </c>
      <c r="D667" t="s">
        <v>82</v>
      </c>
      <c r="E667" t="s">
        <v>125</v>
      </c>
      <c r="F667" t="s">
        <v>562</v>
      </c>
      <c r="G667" t="s">
        <v>503</v>
      </c>
      <c r="H667" t="str">
        <f t="shared" si="25"/>
        <v>S132671072</v>
      </c>
      <c r="I667" t="s">
        <v>24</v>
      </c>
      <c r="J667" t="s">
        <v>63</v>
      </c>
      <c r="K667" t="s">
        <v>26</v>
      </c>
      <c r="L667" t="s">
        <v>64</v>
      </c>
      <c r="M667" t="s">
        <v>28</v>
      </c>
      <c r="N667" t="s">
        <v>65</v>
      </c>
      <c r="O667" t="s">
        <v>66</v>
      </c>
    </row>
    <row r="668" spans="1:15" x14ac:dyDescent="0.25">
      <c r="A668" t="s">
        <v>62</v>
      </c>
      <c r="B668" t="s">
        <v>224</v>
      </c>
      <c r="C668" t="s">
        <v>143</v>
      </c>
      <c r="D668" t="s">
        <v>144</v>
      </c>
      <c r="E668" t="s">
        <v>145</v>
      </c>
      <c r="F668" t="s">
        <v>560</v>
      </c>
      <c r="G668" t="s">
        <v>503</v>
      </c>
      <c r="H668" t="str">
        <f>HYPERLINK("https://ebird.org/atlasnc/checklist/S132668782", "S132668782")</f>
        <v>S132668782</v>
      </c>
      <c r="I668" t="s">
        <v>24</v>
      </c>
      <c r="J668" t="s">
        <v>63</v>
      </c>
      <c r="K668" t="s">
        <v>26</v>
      </c>
      <c r="L668" t="s">
        <v>64</v>
      </c>
      <c r="M668" t="s">
        <v>28</v>
      </c>
      <c r="N668" t="s">
        <v>65</v>
      </c>
      <c r="O668" t="s">
        <v>66</v>
      </c>
    </row>
    <row r="669" spans="1:15" x14ac:dyDescent="0.25">
      <c r="A669" t="s">
        <v>62</v>
      </c>
      <c r="B669" t="s">
        <v>271</v>
      </c>
      <c r="C669" t="s">
        <v>143</v>
      </c>
      <c r="E669" t="s">
        <v>145</v>
      </c>
      <c r="F669" t="s">
        <v>560</v>
      </c>
      <c r="G669" t="s">
        <v>503</v>
      </c>
      <c r="H669" t="str">
        <f>HYPERLINK("https://ebird.org/atlasnc/checklist/S132668782", "S132668782")</f>
        <v>S132668782</v>
      </c>
      <c r="I669" t="s">
        <v>24</v>
      </c>
      <c r="J669" t="s">
        <v>63</v>
      </c>
      <c r="K669" t="s">
        <v>26</v>
      </c>
      <c r="L669" t="s">
        <v>64</v>
      </c>
      <c r="M669" t="s">
        <v>28</v>
      </c>
      <c r="N669" t="s">
        <v>65</v>
      </c>
      <c r="O669" t="s">
        <v>66</v>
      </c>
    </row>
    <row r="670" spans="1:15" x14ac:dyDescent="0.25">
      <c r="A670" t="s">
        <v>62</v>
      </c>
      <c r="B670" t="s">
        <v>250</v>
      </c>
      <c r="C670" t="s">
        <v>143</v>
      </c>
      <c r="E670" t="s">
        <v>145</v>
      </c>
      <c r="F670" t="s">
        <v>560</v>
      </c>
      <c r="G670" t="s">
        <v>503</v>
      </c>
      <c r="H670" t="str">
        <f>HYPERLINK("https://ebird.org/atlasnc/checklist/S132668782", "S132668782")</f>
        <v>S132668782</v>
      </c>
      <c r="I670" t="s">
        <v>24</v>
      </c>
      <c r="J670" t="s">
        <v>63</v>
      </c>
      <c r="K670" t="s">
        <v>26</v>
      </c>
      <c r="L670" t="s">
        <v>64</v>
      </c>
      <c r="M670" t="s">
        <v>28</v>
      </c>
      <c r="N670" t="s">
        <v>65</v>
      </c>
      <c r="O670" t="s">
        <v>66</v>
      </c>
    </row>
    <row r="671" spans="1:15" x14ac:dyDescent="0.25">
      <c r="A671" t="s">
        <v>62</v>
      </c>
      <c r="B671" t="s">
        <v>255</v>
      </c>
      <c r="C671" t="s">
        <v>143</v>
      </c>
      <c r="D671" t="s">
        <v>144</v>
      </c>
      <c r="E671" t="s">
        <v>145</v>
      </c>
      <c r="F671" t="s">
        <v>559</v>
      </c>
      <c r="G671" t="s">
        <v>503</v>
      </c>
      <c r="H671" t="str">
        <f>HYPERLINK("https://ebird.org/atlasnc/checklist/S132667393", "S132667393")</f>
        <v>S132667393</v>
      </c>
      <c r="I671" t="s">
        <v>24</v>
      </c>
      <c r="J671" t="s">
        <v>63</v>
      </c>
      <c r="K671" t="s">
        <v>26</v>
      </c>
      <c r="L671" t="s">
        <v>64</v>
      </c>
      <c r="M671" t="s">
        <v>28</v>
      </c>
      <c r="N671" t="s">
        <v>65</v>
      </c>
      <c r="O671" t="s">
        <v>66</v>
      </c>
    </row>
    <row r="672" spans="1:15" x14ac:dyDescent="0.25">
      <c r="A672" t="s">
        <v>62</v>
      </c>
      <c r="B672" t="s">
        <v>262</v>
      </c>
      <c r="C672" t="s">
        <v>143</v>
      </c>
      <c r="E672" t="s">
        <v>145</v>
      </c>
      <c r="F672" t="s">
        <v>559</v>
      </c>
      <c r="G672" t="s">
        <v>503</v>
      </c>
      <c r="H672" t="str">
        <f>HYPERLINK("https://ebird.org/atlasnc/checklist/S132667393", "S132667393")</f>
        <v>S132667393</v>
      </c>
      <c r="I672" t="s">
        <v>24</v>
      </c>
      <c r="J672" t="s">
        <v>63</v>
      </c>
      <c r="K672" t="s">
        <v>26</v>
      </c>
      <c r="L672" t="s">
        <v>64</v>
      </c>
      <c r="M672" t="s">
        <v>28</v>
      </c>
      <c r="N672" t="s">
        <v>65</v>
      </c>
      <c r="O672" t="s">
        <v>66</v>
      </c>
    </row>
    <row r="673" spans="1:15" x14ac:dyDescent="0.25">
      <c r="A673" t="s">
        <v>62</v>
      </c>
      <c r="B673" t="s">
        <v>251</v>
      </c>
      <c r="C673" t="s">
        <v>143</v>
      </c>
      <c r="E673" t="s">
        <v>145</v>
      </c>
      <c r="F673" t="s">
        <v>559</v>
      </c>
      <c r="G673" t="s">
        <v>503</v>
      </c>
      <c r="H673" t="str">
        <f>HYPERLINK("https://ebird.org/atlasnc/checklist/S132667393", "S132667393")</f>
        <v>S132667393</v>
      </c>
      <c r="I673" t="s">
        <v>24</v>
      </c>
      <c r="J673" t="s">
        <v>63</v>
      </c>
      <c r="K673" t="s">
        <v>26</v>
      </c>
      <c r="L673" t="s">
        <v>64</v>
      </c>
      <c r="M673" t="s">
        <v>28</v>
      </c>
      <c r="N673" t="s">
        <v>65</v>
      </c>
      <c r="O673" t="s">
        <v>66</v>
      </c>
    </row>
    <row r="674" spans="1:15" x14ac:dyDescent="0.25">
      <c r="A674" t="s">
        <v>62</v>
      </c>
      <c r="B674" t="s">
        <v>266</v>
      </c>
      <c r="C674" t="s">
        <v>123</v>
      </c>
      <c r="D674" t="s">
        <v>33</v>
      </c>
      <c r="E674" t="s">
        <v>125</v>
      </c>
      <c r="F674" t="s">
        <v>561</v>
      </c>
      <c r="G674" t="s">
        <v>503</v>
      </c>
      <c r="H674" t="str">
        <f>HYPERLINK("https://ebird.org/atlasnc/checklist/S132665187", "S132665187")</f>
        <v>S132665187</v>
      </c>
      <c r="I674" t="s">
        <v>24</v>
      </c>
      <c r="J674" t="s">
        <v>63</v>
      </c>
      <c r="K674" t="s">
        <v>26</v>
      </c>
      <c r="L674" t="s">
        <v>64</v>
      </c>
      <c r="M674" t="s">
        <v>28</v>
      </c>
      <c r="N674" t="s">
        <v>65</v>
      </c>
      <c r="O674" t="s">
        <v>66</v>
      </c>
    </row>
    <row r="675" spans="1:15" x14ac:dyDescent="0.25">
      <c r="A675" t="s">
        <v>62</v>
      </c>
      <c r="B675" t="s">
        <v>201</v>
      </c>
      <c r="C675" t="s">
        <v>129</v>
      </c>
      <c r="D675" t="s">
        <v>130</v>
      </c>
      <c r="E675" t="s">
        <v>131</v>
      </c>
      <c r="F675" t="s">
        <v>561</v>
      </c>
      <c r="G675" t="s">
        <v>503</v>
      </c>
      <c r="H675" t="str">
        <f>HYPERLINK("https://ebird.org/atlasnc/checklist/S132665187", "S132665187")</f>
        <v>S132665187</v>
      </c>
      <c r="I675" t="s">
        <v>24</v>
      </c>
      <c r="J675" t="s">
        <v>63</v>
      </c>
      <c r="K675" t="s">
        <v>26</v>
      </c>
      <c r="L675" t="s">
        <v>64</v>
      </c>
      <c r="M675" t="s">
        <v>28</v>
      </c>
      <c r="N675" t="s">
        <v>65</v>
      </c>
      <c r="O675" t="s">
        <v>66</v>
      </c>
    </row>
    <row r="676" spans="1:15" x14ac:dyDescent="0.25">
      <c r="A676" t="s">
        <v>62</v>
      </c>
      <c r="B676" t="s">
        <v>237</v>
      </c>
      <c r="C676" t="s">
        <v>123</v>
      </c>
      <c r="D676" t="s">
        <v>33</v>
      </c>
      <c r="E676" t="s">
        <v>125</v>
      </c>
      <c r="F676" t="s">
        <v>561</v>
      </c>
      <c r="G676" t="s">
        <v>503</v>
      </c>
      <c r="H676" t="str">
        <f>HYPERLINK("https://ebird.org/atlasnc/checklist/S132665187", "S132665187")</f>
        <v>S132665187</v>
      </c>
      <c r="I676" t="s">
        <v>24</v>
      </c>
      <c r="J676" t="s">
        <v>63</v>
      </c>
      <c r="K676" t="s">
        <v>26</v>
      </c>
      <c r="L676" t="s">
        <v>64</v>
      </c>
      <c r="M676" t="s">
        <v>28</v>
      </c>
      <c r="N676" t="s">
        <v>65</v>
      </c>
      <c r="O676" t="s">
        <v>66</v>
      </c>
    </row>
    <row r="677" spans="1:15" x14ac:dyDescent="0.25">
      <c r="A677" t="s">
        <v>67</v>
      </c>
      <c r="B677" t="s">
        <v>475</v>
      </c>
      <c r="C677" t="s">
        <v>143</v>
      </c>
      <c r="E677" t="s">
        <v>145</v>
      </c>
      <c r="F677" t="s">
        <v>571</v>
      </c>
      <c r="G677" t="s">
        <v>572</v>
      </c>
      <c r="H677" t="str">
        <f t="shared" ref="H677:H687" si="26">HYPERLINK("https://ebird.org/atlasnc/checklist/S159271764", "S159271764")</f>
        <v>S159271764</v>
      </c>
      <c r="I677" t="s">
        <v>68</v>
      </c>
      <c r="J677" t="s">
        <v>69</v>
      </c>
      <c r="K677" t="s">
        <v>33</v>
      </c>
      <c r="L677" t="s">
        <v>70</v>
      </c>
      <c r="M677" t="s">
        <v>28</v>
      </c>
      <c r="N677" t="s">
        <v>71</v>
      </c>
      <c r="O677" t="s">
        <v>72</v>
      </c>
    </row>
    <row r="678" spans="1:15" x14ac:dyDescent="0.25">
      <c r="A678" t="s">
        <v>67</v>
      </c>
      <c r="B678" t="s">
        <v>573</v>
      </c>
      <c r="C678" t="s">
        <v>143</v>
      </c>
      <c r="E678" t="s">
        <v>145</v>
      </c>
      <c r="F678" t="s">
        <v>571</v>
      </c>
      <c r="G678" t="s">
        <v>572</v>
      </c>
      <c r="H678" t="str">
        <f t="shared" si="26"/>
        <v>S159271764</v>
      </c>
      <c r="I678" t="s">
        <v>68</v>
      </c>
      <c r="J678" t="s">
        <v>69</v>
      </c>
      <c r="K678" t="s">
        <v>33</v>
      </c>
      <c r="L678" t="s">
        <v>70</v>
      </c>
      <c r="M678" t="s">
        <v>28</v>
      </c>
      <c r="N678" t="s">
        <v>71</v>
      </c>
      <c r="O678" t="s">
        <v>72</v>
      </c>
    </row>
    <row r="679" spans="1:15" x14ac:dyDescent="0.25">
      <c r="A679" t="s">
        <v>67</v>
      </c>
      <c r="B679" t="s">
        <v>255</v>
      </c>
      <c r="C679" t="s">
        <v>143</v>
      </c>
      <c r="E679" t="s">
        <v>145</v>
      </c>
      <c r="F679" t="s">
        <v>571</v>
      </c>
      <c r="G679" t="s">
        <v>572</v>
      </c>
      <c r="H679" t="str">
        <f t="shared" si="26"/>
        <v>S159271764</v>
      </c>
      <c r="I679" t="s">
        <v>68</v>
      </c>
      <c r="J679" t="s">
        <v>69</v>
      </c>
      <c r="K679" t="s">
        <v>33</v>
      </c>
      <c r="L679" t="s">
        <v>70</v>
      </c>
      <c r="M679" t="s">
        <v>28</v>
      </c>
      <c r="N679" t="s">
        <v>71</v>
      </c>
      <c r="O679" t="s">
        <v>72</v>
      </c>
    </row>
    <row r="680" spans="1:15" x14ac:dyDescent="0.25">
      <c r="A680" t="s">
        <v>67</v>
      </c>
      <c r="B680" t="s">
        <v>309</v>
      </c>
      <c r="C680" t="s">
        <v>143</v>
      </c>
      <c r="E680" t="s">
        <v>145</v>
      </c>
      <c r="F680" t="s">
        <v>571</v>
      </c>
      <c r="G680" t="s">
        <v>572</v>
      </c>
      <c r="H680" t="str">
        <f t="shared" si="26"/>
        <v>S159271764</v>
      </c>
      <c r="I680" t="s">
        <v>68</v>
      </c>
      <c r="J680" t="s">
        <v>69</v>
      </c>
      <c r="K680" t="s">
        <v>33</v>
      </c>
      <c r="L680" t="s">
        <v>70</v>
      </c>
      <c r="M680" t="s">
        <v>28</v>
      </c>
      <c r="N680" t="s">
        <v>71</v>
      </c>
      <c r="O680" t="s">
        <v>72</v>
      </c>
    </row>
    <row r="681" spans="1:15" x14ac:dyDescent="0.25">
      <c r="A681" t="s">
        <v>67</v>
      </c>
      <c r="B681" t="s">
        <v>195</v>
      </c>
      <c r="C681" t="s">
        <v>143</v>
      </c>
      <c r="E681" t="s">
        <v>145</v>
      </c>
      <c r="F681" t="s">
        <v>571</v>
      </c>
      <c r="G681" t="s">
        <v>572</v>
      </c>
      <c r="H681" t="str">
        <f t="shared" si="26"/>
        <v>S159271764</v>
      </c>
      <c r="I681" t="s">
        <v>68</v>
      </c>
      <c r="J681" t="s">
        <v>69</v>
      </c>
      <c r="K681" t="s">
        <v>33</v>
      </c>
      <c r="L681" t="s">
        <v>70</v>
      </c>
      <c r="M681" t="s">
        <v>28</v>
      </c>
      <c r="N681" t="s">
        <v>71</v>
      </c>
      <c r="O681" t="s">
        <v>72</v>
      </c>
    </row>
    <row r="682" spans="1:15" x14ac:dyDescent="0.25">
      <c r="A682" t="s">
        <v>67</v>
      </c>
      <c r="B682" t="s">
        <v>252</v>
      </c>
      <c r="C682" t="s">
        <v>143</v>
      </c>
      <c r="E682" t="s">
        <v>145</v>
      </c>
      <c r="F682" t="s">
        <v>571</v>
      </c>
      <c r="G682" t="s">
        <v>572</v>
      </c>
      <c r="H682" t="str">
        <f t="shared" si="26"/>
        <v>S159271764</v>
      </c>
      <c r="I682" t="s">
        <v>68</v>
      </c>
      <c r="J682" t="s">
        <v>69</v>
      </c>
      <c r="K682" t="s">
        <v>33</v>
      </c>
      <c r="L682" t="s">
        <v>70</v>
      </c>
      <c r="M682" t="s">
        <v>28</v>
      </c>
      <c r="N682" t="s">
        <v>71</v>
      </c>
      <c r="O682" t="s">
        <v>72</v>
      </c>
    </row>
    <row r="683" spans="1:15" x14ac:dyDescent="0.25">
      <c r="A683" t="s">
        <v>67</v>
      </c>
      <c r="B683" t="s">
        <v>249</v>
      </c>
      <c r="C683" t="s">
        <v>143</v>
      </c>
      <c r="E683" t="s">
        <v>145</v>
      </c>
      <c r="F683" t="s">
        <v>571</v>
      </c>
      <c r="G683" t="s">
        <v>572</v>
      </c>
      <c r="H683" t="str">
        <f t="shared" si="26"/>
        <v>S159271764</v>
      </c>
      <c r="I683" t="s">
        <v>68</v>
      </c>
      <c r="J683" t="s">
        <v>69</v>
      </c>
      <c r="K683" t="s">
        <v>33</v>
      </c>
      <c r="L683" t="s">
        <v>70</v>
      </c>
      <c r="M683" t="s">
        <v>28</v>
      </c>
      <c r="N683" t="s">
        <v>71</v>
      </c>
      <c r="O683" t="s">
        <v>72</v>
      </c>
    </row>
    <row r="684" spans="1:15" x14ac:dyDescent="0.25">
      <c r="A684" t="s">
        <v>67</v>
      </c>
      <c r="B684" t="s">
        <v>271</v>
      </c>
      <c r="C684" t="s">
        <v>143</v>
      </c>
      <c r="E684" t="s">
        <v>145</v>
      </c>
      <c r="F684" t="s">
        <v>571</v>
      </c>
      <c r="G684" t="s">
        <v>572</v>
      </c>
      <c r="H684" t="str">
        <f t="shared" si="26"/>
        <v>S159271764</v>
      </c>
      <c r="I684" t="s">
        <v>68</v>
      </c>
      <c r="J684" t="s">
        <v>69</v>
      </c>
      <c r="K684" t="s">
        <v>33</v>
      </c>
      <c r="L684" t="s">
        <v>70</v>
      </c>
      <c r="M684" t="s">
        <v>28</v>
      </c>
      <c r="N684" t="s">
        <v>71</v>
      </c>
      <c r="O684" t="s">
        <v>72</v>
      </c>
    </row>
    <row r="685" spans="1:15" x14ac:dyDescent="0.25">
      <c r="A685" t="s">
        <v>67</v>
      </c>
      <c r="B685" t="s">
        <v>254</v>
      </c>
      <c r="C685" t="s">
        <v>143</v>
      </c>
      <c r="E685" t="s">
        <v>145</v>
      </c>
      <c r="F685" t="s">
        <v>571</v>
      </c>
      <c r="G685" t="s">
        <v>572</v>
      </c>
      <c r="H685" t="str">
        <f t="shared" si="26"/>
        <v>S159271764</v>
      </c>
      <c r="I685" t="s">
        <v>68</v>
      </c>
      <c r="J685" t="s">
        <v>69</v>
      </c>
      <c r="K685" t="s">
        <v>33</v>
      </c>
      <c r="L685" t="s">
        <v>70</v>
      </c>
      <c r="M685" t="s">
        <v>28</v>
      </c>
      <c r="N685" t="s">
        <v>71</v>
      </c>
      <c r="O685" t="s">
        <v>72</v>
      </c>
    </row>
    <row r="686" spans="1:15" x14ac:dyDescent="0.25">
      <c r="A686" t="s">
        <v>67</v>
      </c>
      <c r="B686" t="s">
        <v>250</v>
      </c>
      <c r="C686" t="s">
        <v>143</v>
      </c>
      <c r="E686" t="s">
        <v>145</v>
      </c>
      <c r="F686" t="s">
        <v>571</v>
      </c>
      <c r="G686" t="s">
        <v>572</v>
      </c>
      <c r="H686" t="str">
        <f t="shared" si="26"/>
        <v>S159271764</v>
      </c>
      <c r="I686" t="s">
        <v>68</v>
      </c>
      <c r="J686" t="s">
        <v>69</v>
      </c>
      <c r="K686" t="s">
        <v>33</v>
      </c>
      <c r="L686" t="s">
        <v>70</v>
      </c>
      <c r="M686" t="s">
        <v>28</v>
      </c>
      <c r="N686" t="s">
        <v>71</v>
      </c>
      <c r="O686" t="s">
        <v>72</v>
      </c>
    </row>
    <row r="687" spans="1:15" x14ac:dyDescent="0.25">
      <c r="A687" t="s">
        <v>67</v>
      </c>
      <c r="B687" t="s">
        <v>251</v>
      </c>
      <c r="C687" t="s">
        <v>143</v>
      </c>
      <c r="E687" t="s">
        <v>145</v>
      </c>
      <c r="F687" t="s">
        <v>571</v>
      </c>
      <c r="G687" t="s">
        <v>572</v>
      </c>
      <c r="H687" t="str">
        <f t="shared" si="26"/>
        <v>S159271764</v>
      </c>
      <c r="I687" t="s">
        <v>68</v>
      </c>
      <c r="J687" t="s">
        <v>69</v>
      </c>
      <c r="K687" t="s">
        <v>33</v>
      </c>
      <c r="L687" t="s">
        <v>70</v>
      </c>
      <c r="M687" t="s">
        <v>28</v>
      </c>
      <c r="N687" t="s">
        <v>71</v>
      </c>
      <c r="O687" t="s">
        <v>72</v>
      </c>
    </row>
    <row r="688" spans="1:15" x14ac:dyDescent="0.25">
      <c r="A688" t="s">
        <v>67</v>
      </c>
      <c r="B688" t="s">
        <v>203</v>
      </c>
      <c r="C688" t="s">
        <v>143</v>
      </c>
      <c r="E688" t="s">
        <v>145</v>
      </c>
      <c r="F688" t="s">
        <v>574</v>
      </c>
      <c r="G688" t="s">
        <v>572</v>
      </c>
      <c r="H688" t="str">
        <f>HYPERLINK("https://ebird.org/atlasnc/checklist/S159269262", "S159269262")</f>
        <v>S159269262</v>
      </c>
      <c r="I688" t="s">
        <v>68</v>
      </c>
      <c r="J688" t="s">
        <v>69</v>
      </c>
      <c r="K688" t="s">
        <v>33</v>
      </c>
      <c r="L688" t="s">
        <v>70</v>
      </c>
      <c r="M688" t="s">
        <v>28</v>
      </c>
      <c r="N688" t="s">
        <v>71</v>
      </c>
      <c r="O688" t="s">
        <v>72</v>
      </c>
    </row>
    <row r="689" spans="1:15" x14ac:dyDescent="0.25">
      <c r="A689" t="s">
        <v>67</v>
      </c>
      <c r="B689" t="s">
        <v>430</v>
      </c>
      <c r="C689" t="s">
        <v>143</v>
      </c>
      <c r="E689" t="s">
        <v>145</v>
      </c>
      <c r="F689" t="s">
        <v>574</v>
      </c>
      <c r="G689" t="s">
        <v>572</v>
      </c>
      <c r="H689" t="str">
        <f>HYPERLINK("https://ebird.org/atlasnc/checklist/S159269262", "S159269262")</f>
        <v>S159269262</v>
      </c>
      <c r="I689" t="s">
        <v>68</v>
      </c>
      <c r="J689" t="s">
        <v>69</v>
      </c>
      <c r="K689" t="s">
        <v>33</v>
      </c>
      <c r="L689" t="s">
        <v>70</v>
      </c>
      <c r="M689" t="s">
        <v>28</v>
      </c>
      <c r="N689" t="s">
        <v>71</v>
      </c>
      <c r="O689" t="s">
        <v>72</v>
      </c>
    </row>
    <row r="690" spans="1:15" x14ac:dyDescent="0.25">
      <c r="A690" t="s">
        <v>67</v>
      </c>
      <c r="B690" t="s">
        <v>285</v>
      </c>
      <c r="C690" t="s">
        <v>143</v>
      </c>
      <c r="E690" t="s">
        <v>145</v>
      </c>
      <c r="F690" t="s">
        <v>574</v>
      </c>
      <c r="G690" t="s">
        <v>572</v>
      </c>
      <c r="H690" t="str">
        <f>HYPERLINK("https://ebird.org/atlasnc/checklist/S159269262", "S159269262")</f>
        <v>S159269262</v>
      </c>
      <c r="I690" t="s">
        <v>68</v>
      </c>
      <c r="J690" t="s">
        <v>69</v>
      </c>
      <c r="K690" t="s">
        <v>33</v>
      </c>
      <c r="L690" t="s">
        <v>70</v>
      </c>
      <c r="M690" t="s">
        <v>28</v>
      </c>
      <c r="N690" t="s">
        <v>71</v>
      </c>
      <c r="O690" t="s">
        <v>72</v>
      </c>
    </row>
    <row r="691" spans="1:15" x14ac:dyDescent="0.25">
      <c r="A691" t="s">
        <v>67</v>
      </c>
      <c r="B691" t="s">
        <v>276</v>
      </c>
      <c r="C691" t="s">
        <v>143</v>
      </c>
      <c r="E691" t="s">
        <v>145</v>
      </c>
      <c r="F691" t="s">
        <v>575</v>
      </c>
      <c r="G691" t="s">
        <v>572</v>
      </c>
      <c r="H691" t="str">
        <f>HYPERLINK("https://ebird.org/atlasnc/checklist/S159266658", "S159266658")</f>
        <v>S159266658</v>
      </c>
      <c r="I691" t="s">
        <v>68</v>
      </c>
      <c r="J691" t="s">
        <v>69</v>
      </c>
      <c r="K691" t="s">
        <v>33</v>
      </c>
      <c r="L691" t="s">
        <v>70</v>
      </c>
      <c r="M691" t="s">
        <v>28</v>
      </c>
      <c r="N691" t="s">
        <v>71</v>
      </c>
      <c r="O691" t="s">
        <v>72</v>
      </c>
    </row>
    <row r="692" spans="1:15" x14ac:dyDescent="0.25">
      <c r="A692" t="s">
        <v>67</v>
      </c>
      <c r="B692" t="s">
        <v>265</v>
      </c>
      <c r="C692" t="s">
        <v>143</v>
      </c>
      <c r="E692" t="s">
        <v>145</v>
      </c>
      <c r="F692" t="s">
        <v>575</v>
      </c>
      <c r="G692" t="s">
        <v>572</v>
      </c>
      <c r="H692" t="str">
        <f>HYPERLINK("https://ebird.org/atlasnc/checklist/S159266658", "S159266658")</f>
        <v>S159266658</v>
      </c>
      <c r="I692" t="s">
        <v>68</v>
      </c>
      <c r="J692" t="s">
        <v>69</v>
      </c>
      <c r="K692" t="s">
        <v>33</v>
      </c>
      <c r="L692" t="s">
        <v>70</v>
      </c>
      <c r="M692" t="s">
        <v>28</v>
      </c>
      <c r="N692" t="s">
        <v>71</v>
      </c>
      <c r="O692" t="s">
        <v>72</v>
      </c>
    </row>
    <row r="693" spans="1:15" x14ac:dyDescent="0.25">
      <c r="A693" t="s">
        <v>67</v>
      </c>
      <c r="B693" t="s">
        <v>277</v>
      </c>
      <c r="C693" t="s">
        <v>143</v>
      </c>
      <c r="E693" t="s">
        <v>145</v>
      </c>
      <c r="F693" t="s">
        <v>575</v>
      </c>
      <c r="G693" t="s">
        <v>572</v>
      </c>
      <c r="H693" t="str">
        <f>HYPERLINK("https://ebird.org/atlasnc/checklist/S159266658", "S159266658")</f>
        <v>S159266658</v>
      </c>
      <c r="I693" t="s">
        <v>68</v>
      </c>
      <c r="J693" t="s">
        <v>69</v>
      </c>
      <c r="K693" t="s">
        <v>33</v>
      </c>
      <c r="L693" t="s">
        <v>70</v>
      </c>
      <c r="M693" t="s">
        <v>28</v>
      </c>
      <c r="N693" t="s">
        <v>71</v>
      </c>
      <c r="O693" t="s">
        <v>72</v>
      </c>
    </row>
    <row r="694" spans="1:15" x14ac:dyDescent="0.25">
      <c r="A694" t="s">
        <v>67</v>
      </c>
      <c r="B694" t="s">
        <v>308</v>
      </c>
      <c r="C694" t="s">
        <v>143</v>
      </c>
      <c r="E694" t="s">
        <v>145</v>
      </c>
      <c r="F694" t="s">
        <v>576</v>
      </c>
      <c r="G694" t="s">
        <v>572</v>
      </c>
      <c r="H694" t="str">
        <f>HYPERLINK("https://ebird.org/atlasnc/checklist/S159264388", "S159264388")</f>
        <v>S159264388</v>
      </c>
      <c r="I694" t="s">
        <v>68</v>
      </c>
      <c r="J694" t="s">
        <v>69</v>
      </c>
      <c r="K694" t="s">
        <v>33</v>
      </c>
      <c r="L694" t="s">
        <v>70</v>
      </c>
      <c r="M694" t="s">
        <v>28</v>
      </c>
      <c r="N694" t="s">
        <v>71</v>
      </c>
      <c r="O694" t="s">
        <v>72</v>
      </c>
    </row>
    <row r="695" spans="1:15" x14ac:dyDescent="0.25">
      <c r="A695" t="s">
        <v>67</v>
      </c>
      <c r="B695" t="s">
        <v>224</v>
      </c>
      <c r="C695" t="s">
        <v>143</v>
      </c>
      <c r="E695" t="s">
        <v>145</v>
      </c>
      <c r="F695" t="s">
        <v>577</v>
      </c>
      <c r="G695" t="s">
        <v>572</v>
      </c>
      <c r="H695" t="str">
        <f>HYPERLINK("https://ebird.org/atlasnc/checklist/S159264288", "S159264288")</f>
        <v>S159264288</v>
      </c>
      <c r="I695" t="s">
        <v>68</v>
      </c>
      <c r="J695" t="s">
        <v>69</v>
      </c>
      <c r="K695" t="s">
        <v>33</v>
      </c>
      <c r="L695" t="s">
        <v>70</v>
      </c>
      <c r="M695" t="s">
        <v>28</v>
      </c>
      <c r="N695" t="s">
        <v>71</v>
      </c>
      <c r="O695" t="s">
        <v>72</v>
      </c>
    </row>
    <row r="696" spans="1:15" x14ac:dyDescent="0.25">
      <c r="A696" t="s">
        <v>67</v>
      </c>
      <c r="B696" t="s">
        <v>147</v>
      </c>
      <c r="C696" t="s">
        <v>143</v>
      </c>
      <c r="E696" t="s">
        <v>145</v>
      </c>
      <c r="F696" t="s">
        <v>577</v>
      </c>
      <c r="G696" t="s">
        <v>572</v>
      </c>
      <c r="H696" t="str">
        <f>HYPERLINK("https://ebird.org/atlasnc/checklist/S159264288", "S159264288")</f>
        <v>S159264288</v>
      </c>
      <c r="I696" t="s">
        <v>68</v>
      </c>
      <c r="J696" t="s">
        <v>69</v>
      </c>
      <c r="K696" t="s">
        <v>33</v>
      </c>
      <c r="L696" t="s">
        <v>70</v>
      </c>
      <c r="M696" t="s">
        <v>28</v>
      </c>
      <c r="N696" t="s">
        <v>71</v>
      </c>
      <c r="O696" t="s">
        <v>72</v>
      </c>
    </row>
    <row r="697" spans="1:15" x14ac:dyDescent="0.25">
      <c r="A697" t="s">
        <v>67</v>
      </c>
      <c r="B697" t="s">
        <v>260</v>
      </c>
      <c r="C697" t="s">
        <v>143</v>
      </c>
      <c r="E697" t="s">
        <v>145</v>
      </c>
      <c r="F697" t="s">
        <v>577</v>
      </c>
      <c r="G697" t="s">
        <v>572</v>
      </c>
      <c r="H697" t="str">
        <f>HYPERLINK("https://ebird.org/atlasnc/checklist/S159264288", "S159264288")</f>
        <v>S159264288</v>
      </c>
      <c r="I697" t="s">
        <v>68</v>
      </c>
      <c r="J697" t="s">
        <v>69</v>
      </c>
      <c r="K697" t="s">
        <v>33</v>
      </c>
      <c r="L697" t="s">
        <v>70</v>
      </c>
      <c r="M697" t="s">
        <v>28</v>
      </c>
      <c r="N697" t="s">
        <v>71</v>
      </c>
      <c r="O697" t="s">
        <v>72</v>
      </c>
    </row>
    <row r="698" spans="1:15" x14ac:dyDescent="0.25">
      <c r="A698" t="s">
        <v>67</v>
      </c>
      <c r="B698" t="s">
        <v>270</v>
      </c>
      <c r="C698" t="s">
        <v>143</v>
      </c>
      <c r="E698" t="s">
        <v>145</v>
      </c>
      <c r="F698" t="s">
        <v>577</v>
      </c>
      <c r="G698" t="s">
        <v>572</v>
      </c>
      <c r="H698" t="str">
        <f>HYPERLINK("https://ebird.org/atlasnc/checklist/S159264288", "S159264288")</f>
        <v>S159264288</v>
      </c>
      <c r="I698" t="s">
        <v>68</v>
      </c>
      <c r="J698" t="s">
        <v>69</v>
      </c>
      <c r="K698" t="s">
        <v>33</v>
      </c>
      <c r="L698" t="s">
        <v>70</v>
      </c>
      <c r="M698" t="s">
        <v>28</v>
      </c>
      <c r="N698" t="s">
        <v>71</v>
      </c>
      <c r="O698" t="s">
        <v>72</v>
      </c>
    </row>
    <row r="699" spans="1:15" x14ac:dyDescent="0.25">
      <c r="A699" t="s">
        <v>67</v>
      </c>
      <c r="B699" t="s">
        <v>262</v>
      </c>
      <c r="C699" t="s">
        <v>143</v>
      </c>
      <c r="E699" t="s">
        <v>145</v>
      </c>
      <c r="F699" t="s">
        <v>577</v>
      </c>
      <c r="G699" t="s">
        <v>572</v>
      </c>
      <c r="H699" t="str">
        <f>HYPERLINK("https://ebird.org/atlasnc/checklist/S159264288", "S159264288")</f>
        <v>S159264288</v>
      </c>
      <c r="I699" t="s">
        <v>68</v>
      </c>
      <c r="J699" t="s">
        <v>69</v>
      </c>
      <c r="K699" t="s">
        <v>33</v>
      </c>
      <c r="L699" t="s">
        <v>70</v>
      </c>
      <c r="M699" t="s">
        <v>28</v>
      </c>
      <c r="N699" t="s">
        <v>71</v>
      </c>
      <c r="O699" t="s">
        <v>72</v>
      </c>
    </row>
    <row r="700" spans="1:15" x14ac:dyDescent="0.25">
      <c r="A700" t="s">
        <v>67</v>
      </c>
      <c r="B700" t="s">
        <v>259</v>
      </c>
      <c r="C700" t="s">
        <v>143</v>
      </c>
      <c r="E700" t="s">
        <v>145</v>
      </c>
      <c r="F700" t="s">
        <v>578</v>
      </c>
      <c r="G700" t="s">
        <v>572</v>
      </c>
      <c r="H700" t="str">
        <f>HYPERLINK("https://ebird.org/atlasnc/checklist/S159260041", "S159260041")</f>
        <v>S159260041</v>
      </c>
      <c r="I700" t="s">
        <v>68</v>
      </c>
      <c r="J700" t="s">
        <v>69</v>
      </c>
      <c r="K700" t="s">
        <v>33</v>
      </c>
      <c r="L700" t="s">
        <v>70</v>
      </c>
      <c r="M700" t="s">
        <v>28</v>
      </c>
      <c r="N700" t="s">
        <v>71</v>
      </c>
      <c r="O700" t="s">
        <v>72</v>
      </c>
    </row>
    <row r="701" spans="1:15" x14ac:dyDescent="0.25">
      <c r="A701" t="s">
        <v>67</v>
      </c>
      <c r="B701" t="s">
        <v>155</v>
      </c>
      <c r="C701" t="s">
        <v>143</v>
      </c>
      <c r="E701" t="s">
        <v>145</v>
      </c>
      <c r="F701" t="s">
        <v>579</v>
      </c>
      <c r="G701" t="s">
        <v>580</v>
      </c>
      <c r="H701" t="str">
        <f>HYPERLINK("https://ebird.org/atlasnc/checklist/S159131893", "S159131893")</f>
        <v>S159131893</v>
      </c>
      <c r="I701" t="s">
        <v>68</v>
      </c>
      <c r="J701" t="s">
        <v>69</v>
      </c>
      <c r="K701" t="s">
        <v>33</v>
      </c>
      <c r="L701" t="s">
        <v>70</v>
      </c>
      <c r="M701" t="s">
        <v>28</v>
      </c>
      <c r="N701" t="s">
        <v>71</v>
      </c>
      <c r="O701" t="s">
        <v>72</v>
      </c>
    </row>
    <row r="702" spans="1:15" x14ac:dyDescent="0.25">
      <c r="A702" t="s">
        <v>67</v>
      </c>
      <c r="B702" t="s">
        <v>581</v>
      </c>
      <c r="C702" t="s">
        <v>143</v>
      </c>
      <c r="E702" t="s">
        <v>145</v>
      </c>
      <c r="F702" t="s">
        <v>582</v>
      </c>
      <c r="G702" t="s">
        <v>583</v>
      </c>
      <c r="H702" t="str">
        <f>HYPERLINK("https://ebird.org/atlasnc/checklist/S156623890", "S156623890")</f>
        <v>S156623890</v>
      </c>
      <c r="I702" t="s">
        <v>68</v>
      </c>
      <c r="J702" t="s">
        <v>69</v>
      </c>
      <c r="K702" t="s">
        <v>33</v>
      </c>
      <c r="L702" t="s">
        <v>70</v>
      </c>
      <c r="M702" t="s">
        <v>28</v>
      </c>
      <c r="N702" t="s">
        <v>71</v>
      </c>
      <c r="O702" t="s">
        <v>72</v>
      </c>
    </row>
    <row r="703" spans="1:15" x14ac:dyDescent="0.25">
      <c r="A703" t="s">
        <v>67</v>
      </c>
      <c r="B703" t="s">
        <v>201</v>
      </c>
      <c r="C703" t="s">
        <v>143</v>
      </c>
      <c r="E703" t="s">
        <v>145</v>
      </c>
      <c r="F703" t="s">
        <v>582</v>
      </c>
      <c r="G703" t="s">
        <v>583</v>
      </c>
      <c r="H703" t="str">
        <f>HYPERLINK("https://ebird.org/atlasnc/checklist/S156623890", "S156623890")</f>
        <v>S156623890</v>
      </c>
      <c r="I703" t="s">
        <v>68</v>
      </c>
      <c r="J703" t="s">
        <v>69</v>
      </c>
      <c r="K703" t="s">
        <v>33</v>
      </c>
      <c r="L703" t="s">
        <v>70</v>
      </c>
      <c r="M703" t="s">
        <v>28</v>
      </c>
      <c r="N703" t="s">
        <v>71</v>
      </c>
      <c r="O703" t="s">
        <v>72</v>
      </c>
    </row>
    <row r="704" spans="1:15" x14ac:dyDescent="0.25">
      <c r="A704" t="s">
        <v>67</v>
      </c>
      <c r="B704" t="s">
        <v>268</v>
      </c>
      <c r="C704" t="s">
        <v>143</v>
      </c>
      <c r="E704" t="s">
        <v>145</v>
      </c>
      <c r="F704" t="s">
        <v>582</v>
      </c>
      <c r="G704" t="s">
        <v>583</v>
      </c>
      <c r="H704" t="str">
        <f>HYPERLINK("https://ebird.org/atlasnc/checklist/S156623890", "S156623890")</f>
        <v>S156623890</v>
      </c>
      <c r="I704" t="s">
        <v>68</v>
      </c>
      <c r="J704" t="s">
        <v>69</v>
      </c>
      <c r="K704" t="s">
        <v>33</v>
      </c>
      <c r="L704" t="s">
        <v>70</v>
      </c>
      <c r="M704" t="s">
        <v>28</v>
      </c>
      <c r="N704" t="s">
        <v>71</v>
      </c>
      <c r="O704" t="s">
        <v>72</v>
      </c>
    </row>
    <row r="705" spans="1:15" x14ac:dyDescent="0.25">
      <c r="A705" t="s">
        <v>67</v>
      </c>
      <c r="B705" t="s">
        <v>297</v>
      </c>
      <c r="C705" t="s">
        <v>123</v>
      </c>
      <c r="D705" t="s">
        <v>140</v>
      </c>
      <c r="E705" t="s">
        <v>125</v>
      </c>
      <c r="F705" t="s">
        <v>584</v>
      </c>
      <c r="G705" t="s">
        <v>585</v>
      </c>
      <c r="H705" t="str">
        <f>HYPERLINK("https://ebird.org/atlasnc/checklist/S143654766", "S143654766")</f>
        <v>S143654766</v>
      </c>
      <c r="I705" t="s">
        <v>68</v>
      </c>
      <c r="J705" t="s">
        <v>69</v>
      </c>
      <c r="K705" t="s">
        <v>33</v>
      </c>
      <c r="L705" t="s">
        <v>70</v>
      </c>
      <c r="M705" t="s">
        <v>28</v>
      </c>
      <c r="N705" t="s">
        <v>71</v>
      </c>
      <c r="O705" t="s">
        <v>72</v>
      </c>
    </row>
    <row r="706" spans="1:15" x14ac:dyDescent="0.25">
      <c r="A706" t="s">
        <v>67</v>
      </c>
      <c r="B706" t="s">
        <v>162</v>
      </c>
      <c r="C706" t="s">
        <v>123</v>
      </c>
      <c r="D706" t="s">
        <v>33</v>
      </c>
      <c r="E706" t="s">
        <v>125</v>
      </c>
      <c r="F706" t="s">
        <v>584</v>
      </c>
      <c r="G706" t="s">
        <v>585</v>
      </c>
      <c r="H706" t="str">
        <f>HYPERLINK("https://ebird.org/atlasnc/checklist/S143654766", "S143654766")</f>
        <v>S143654766</v>
      </c>
      <c r="I706" t="s">
        <v>68</v>
      </c>
      <c r="J706" t="s">
        <v>69</v>
      </c>
      <c r="K706" t="s">
        <v>33</v>
      </c>
      <c r="L706" t="s">
        <v>70</v>
      </c>
      <c r="M706" t="s">
        <v>28</v>
      </c>
      <c r="N706" t="s">
        <v>71</v>
      </c>
      <c r="O706" t="s">
        <v>72</v>
      </c>
    </row>
    <row r="707" spans="1:15" x14ac:dyDescent="0.25">
      <c r="A707" t="s">
        <v>67</v>
      </c>
      <c r="B707" t="s">
        <v>190</v>
      </c>
      <c r="C707" t="s">
        <v>123</v>
      </c>
      <c r="D707" t="s">
        <v>33</v>
      </c>
      <c r="E707" t="s">
        <v>125</v>
      </c>
      <c r="F707" t="s">
        <v>584</v>
      </c>
      <c r="G707" t="s">
        <v>585</v>
      </c>
      <c r="H707" t="str">
        <f>HYPERLINK("https://ebird.org/atlasnc/checklist/S143654766", "S143654766")</f>
        <v>S143654766</v>
      </c>
      <c r="I707" t="s">
        <v>68</v>
      </c>
      <c r="J707" t="s">
        <v>69</v>
      </c>
      <c r="K707" t="s">
        <v>33</v>
      </c>
      <c r="L707" t="s">
        <v>70</v>
      </c>
      <c r="M707" t="s">
        <v>28</v>
      </c>
      <c r="N707" t="s">
        <v>71</v>
      </c>
      <c r="O707" t="s">
        <v>72</v>
      </c>
    </row>
    <row r="708" spans="1:15" x14ac:dyDescent="0.25">
      <c r="A708" t="s">
        <v>67</v>
      </c>
      <c r="B708" t="s">
        <v>237</v>
      </c>
      <c r="C708" t="s">
        <v>123</v>
      </c>
      <c r="D708" t="s">
        <v>33</v>
      </c>
      <c r="E708" t="s">
        <v>125</v>
      </c>
      <c r="F708" t="s">
        <v>584</v>
      </c>
      <c r="G708" t="s">
        <v>585</v>
      </c>
      <c r="H708" t="str">
        <f>HYPERLINK("https://ebird.org/atlasnc/checklist/S143654766", "S143654766")</f>
        <v>S143654766</v>
      </c>
      <c r="I708" t="s">
        <v>68</v>
      </c>
      <c r="J708" t="s">
        <v>69</v>
      </c>
      <c r="K708" t="s">
        <v>33</v>
      </c>
      <c r="L708" t="s">
        <v>70</v>
      </c>
      <c r="M708" t="s">
        <v>28</v>
      </c>
      <c r="N708" t="s">
        <v>71</v>
      </c>
      <c r="O708" t="s">
        <v>72</v>
      </c>
    </row>
    <row r="709" spans="1:15" x14ac:dyDescent="0.25">
      <c r="A709" t="s">
        <v>67</v>
      </c>
      <c r="B709" t="s">
        <v>187</v>
      </c>
      <c r="C709" t="s">
        <v>123</v>
      </c>
      <c r="D709" t="s">
        <v>193</v>
      </c>
      <c r="E709" t="s">
        <v>125</v>
      </c>
      <c r="F709" t="s">
        <v>584</v>
      </c>
      <c r="G709" t="s">
        <v>585</v>
      </c>
      <c r="H709" t="str">
        <f>HYPERLINK("https://ebird.org/atlasnc/checklist/S143654766", "S143654766")</f>
        <v>S143654766</v>
      </c>
      <c r="I709" t="s">
        <v>68</v>
      </c>
      <c r="J709" t="s">
        <v>69</v>
      </c>
      <c r="K709" t="s">
        <v>33</v>
      </c>
      <c r="L709" t="s">
        <v>70</v>
      </c>
      <c r="M709" t="s">
        <v>28</v>
      </c>
      <c r="N709" t="s">
        <v>71</v>
      </c>
      <c r="O709" t="s">
        <v>72</v>
      </c>
    </row>
    <row r="710" spans="1:15" x14ac:dyDescent="0.25">
      <c r="A710" t="s">
        <v>67</v>
      </c>
      <c r="B710" t="s">
        <v>263</v>
      </c>
      <c r="C710" t="s">
        <v>133</v>
      </c>
      <c r="D710" t="s">
        <v>371</v>
      </c>
      <c r="E710" t="s">
        <v>135</v>
      </c>
      <c r="F710" t="s">
        <v>582</v>
      </c>
      <c r="G710" t="s">
        <v>585</v>
      </c>
      <c r="H710" t="str">
        <f t="shared" ref="H710:H715" si="27">HYPERLINK("https://ebird.org/atlasnc/checklist/S143652912", "S143652912")</f>
        <v>S143652912</v>
      </c>
      <c r="I710" t="s">
        <v>68</v>
      </c>
      <c r="J710" t="s">
        <v>69</v>
      </c>
      <c r="K710" t="s">
        <v>33</v>
      </c>
      <c r="L710" t="s">
        <v>70</v>
      </c>
      <c r="M710" t="s">
        <v>28</v>
      </c>
      <c r="N710" t="s">
        <v>71</v>
      </c>
      <c r="O710" t="s">
        <v>72</v>
      </c>
    </row>
    <row r="711" spans="1:15" x14ac:dyDescent="0.25">
      <c r="A711" t="s">
        <v>67</v>
      </c>
      <c r="B711" t="s">
        <v>234</v>
      </c>
      <c r="C711" t="s">
        <v>143</v>
      </c>
      <c r="E711" t="s">
        <v>145</v>
      </c>
      <c r="F711" t="s">
        <v>582</v>
      </c>
      <c r="G711" t="s">
        <v>585</v>
      </c>
      <c r="H711" t="str">
        <f t="shared" si="27"/>
        <v>S143652912</v>
      </c>
      <c r="I711" t="s">
        <v>68</v>
      </c>
      <c r="J711" t="s">
        <v>69</v>
      </c>
      <c r="K711" t="s">
        <v>33</v>
      </c>
      <c r="L711" t="s">
        <v>70</v>
      </c>
      <c r="M711" t="s">
        <v>28</v>
      </c>
      <c r="N711" t="s">
        <v>71</v>
      </c>
      <c r="O711" t="s">
        <v>72</v>
      </c>
    </row>
    <row r="712" spans="1:15" x14ac:dyDescent="0.25">
      <c r="A712" t="s">
        <v>67</v>
      </c>
      <c r="B712" t="s">
        <v>208</v>
      </c>
      <c r="C712" t="s">
        <v>129</v>
      </c>
      <c r="D712" t="s">
        <v>130</v>
      </c>
      <c r="E712" t="s">
        <v>131</v>
      </c>
      <c r="F712" t="s">
        <v>582</v>
      </c>
      <c r="G712" t="s">
        <v>585</v>
      </c>
      <c r="H712" t="str">
        <f t="shared" si="27"/>
        <v>S143652912</v>
      </c>
      <c r="I712" t="s">
        <v>68</v>
      </c>
      <c r="J712" t="s">
        <v>69</v>
      </c>
      <c r="K712" t="s">
        <v>33</v>
      </c>
      <c r="L712" t="s">
        <v>70</v>
      </c>
      <c r="M712" t="s">
        <v>28</v>
      </c>
      <c r="N712" t="s">
        <v>71</v>
      </c>
      <c r="O712" t="s">
        <v>72</v>
      </c>
    </row>
    <row r="713" spans="1:15" x14ac:dyDescent="0.25">
      <c r="A713" t="s">
        <v>67</v>
      </c>
      <c r="B713" t="s">
        <v>215</v>
      </c>
      <c r="C713" t="s">
        <v>123</v>
      </c>
      <c r="D713" t="s">
        <v>140</v>
      </c>
      <c r="E713" t="s">
        <v>125</v>
      </c>
      <c r="F713" t="s">
        <v>582</v>
      </c>
      <c r="G713" t="s">
        <v>585</v>
      </c>
      <c r="H713" t="str">
        <f t="shared" si="27"/>
        <v>S143652912</v>
      </c>
      <c r="I713" t="s">
        <v>68</v>
      </c>
      <c r="J713" t="s">
        <v>69</v>
      </c>
      <c r="K713" t="s">
        <v>33</v>
      </c>
      <c r="L713" t="s">
        <v>70</v>
      </c>
      <c r="M713" t="s">
        <v>28</v>
      </c>
      <c r="N713" t="s">
        <v>71</v>
      </c>
      <c r="O713" t="s">
        <v>72</v>
      </c>
    </row>
    <row r="714" spans="1:15" x14ac:dyDescent="0.25">
      <c r="A714" t="s">
        <v>67</v>
      </c>
      <c r="B714" t="s">
        <v>216</v>
      </c>
      <c r="C714" t="s">
        <v>133</v>
      </c>
      <c r="D714" t="s">
        <v>157</v>
      </c>
      <c r="E714" t="s">
        <v>135</v>
      </c>
      <c r="F714" t="s">
        <v>582</v>
      </c>
      <c r="G714" t="s">
        <v>585</v>
      </c>
      <c r="H714" t="str">
        <f t="shared" si="27"/>
        <v>S143652912</v>
      </c>
      <c r="I714" t="s">
        <v>68</v>
      </c>
      <c r="J714" t="s">
        <v>69</v>
      </c>
      <c r="K714" t="s">
        <v>33</v>
      </c>
      <c r="L714" t="s">
        <v>70</v>
      </c>
      <c r="M714" t="s">
        <v>28</v>
      </c>
      <c r="N714" t="s">
        <v>71</v>
      </c>
      <c r="O714" t="s">
        <v>72</v>
      </c>
    </row>
    <row r="715" spans="1:15" x14ac:dyDescent="0.25">
      <c r="A715" t="s">
        <v>67</v>
      </c>
      <c r="B715" t="s">
        <v>281</v>
      </c>
      <c r="C715" t="s">
        <v>123</v>
      </c>
      <c r="D715" t="s">
        <v>33</v>
      </c>
      <c r="E715" t="s">
        <v>125</v>
      </c>
      <c r="F715" t="s">
        <v>582</v>
      </c>
      <c r="G715" t="s">
        <v>585</v>
      </c>
      <c r="H715" t="str">
        <f t="shared" si="27"/>
        <v>S143652912</v>
      </c>
      <c r="I715" t="s">
        <v>68</v>
      </c>
      <c r="J715" t="s">
        <v>69</v>
      </c>
      <c r="K715" t="s">
        <v>33</v>
      </c>
      <c r="L715" t="s">
        <v>70</v>
      </c>
      <c r="M715" t="s">
        <v>28</v>
      </c>
      <c r="N715" t="s">
        <v>71</v>
      </c>
      <c r="O715" t="s">
        <v>72</v>
      </c>
    </row>
    <row r="716" spans="1:15" x14ac:dyDescent="0.25">
      <c r="A716" t="s">
        <v>67</v>
      </c>
      <c r="B716" t="s">
        <v>165</v>
      </c>
      <c r="C716" t="s">
        <v>123</v>
      </c>
      <c r="D716" t="s">
        <v>140</v>
      </c>
      <c r="E716" t="s">
        <v>125</v>
      </c>
      <c r="F716" t="s">
        <v>586</v>
      </c>
      <c r="G716" t="s">
        <v>585</v>
      </c>
      <c r="H716" t="str">
        <f>HYPERLINK("https://ebird.org/atlasnc/checklist/S143651242", "S143651242")</f>
        <v>S143651242</v>
      </c>
      <c r="I716" t="s">
        <v>68</v>
      </c>
      <c r="J716" t="s">
        <v>69</v>
      </c>
      <c r="K716" t="s">
        <v>33</v>
      </c>
      <c r="L716" t="s">
        <v>70</v>
      </c>
      <c r="M716" t="s">
        <v>28</v>
      </c>
      <c r="N716" t="s">
        <v>71</v>
      </c>
      <c r="O716" t="s">
        <v>72</v>
      </c>
    </row>
    <row r="717" spans="1:15" x14ac:dyDescent="0.25">
      <c r="A717" t="s">
        <v>67</v>
      </c>
      <c r="B717" t="s">
        <v>160</v>
      </c>
      <c r="C717" t="s">
        <v>123</v>
      </c>
      <c r="D717" t="s">
        <v>33</v>
      </c>
      <c r="E717" t="s">
        <v>125</v>
      </c>
      <c r="F717" t="s">
        <v>586</v>
      </c>
      <c r="G717" t="s">
        <v>585</v>
      </c>
      <c r="H717" t="str">
        <f>HYPERLINK("https://ebird.org/atlasnc/checklist/S143651242", "S143651242")</f>
        <v>S143651242</v>
      </c>
      <c r="I717" t="s">
        <v>68</v>
      </c>
      <c r="J717" t="s">
        <v>69</v>
      </c>
      <c r="K717" t="s">
        <v>33</v>
      </c>
      <c r="L717" t="s">
        <v>70</v>
      </c>
      <c r="M717" t="s">
        <v>28</v>
      </c>
      <c r="N717" t="s">
        <v>71</v>
      </c>
      <c r="O717" t="s">
        <v>72</v>
      </c>
    </row>
    <row r="718" spans="1:15" x14ac:dyDescent="0.25">
      <c r="A718" t="s">
        <v>67</v>
      </c>
      <c r="B718" t="s">
        <v>383</v>
      </c>
      <c r="C718" t="s">
        <v>143</v>
      </c>
      <c r="E718" t="s">
        <v>145</v>
      </c>
      <c r="F718" t="s">
        <v>586</v>
      </c>
      <c r="G718" t="s">
        <v>585</v>
      </c>
      <c r="H718" t="str">
        <f>HYPERLINK("https://ebird.org/atlasnc/checklist/S143651242", "S143651242")</f>
        <v>S143651242</v>
      </c>
      <c r="I718" t="s">
        <v>68</v>
      </c>
      <c r="J718" t="s">
        <v>69</v>
      </c>
      <c r="K718" t="s">
        <v>33</v>
      </c>
      <c r="L718" t="s">
        <v>70</v>
      </c>
      <c r="M718" t="s">
        <v>28</v>
      </c>
      <c r="N718" t="s">
        <v>71</v>
      </c>
      <c r="O718" t="s">
        <v>72</v>
      </c>
    </row>
    <row r="719" spans="1:15" x14ac:dyDescent="0.25">
      <c r="A719" t="s">
        <v>67</v>
      </c>
      <c r="B719" t="s">
        <v>167</v>
      </c>
      <c r="C719" t="s">
        <v>133</v>
      </c>
      <c r="D719" t="s">
        <v>334</v>
      </c>
      <c r="E719" t="s">
        <v>135</v>
      </c>
      <c r="F719" t="s">
        <v>586</v>
      </c>
      <c r="G719" t="s">
        <v>585</v>
      </c>
      <c r="H719" t="str">
        <f>HYPERLINK("https://ebird.org/atlasnc/checklist/S143651242", "S143651242")</f>
        <v>S143651242</v>
      </c>
      <c r="I719" t="s">
        <v>68</v>
      </c>
      <c r="J719" t="s">
        <v>69</v>
      </c>
      <c r="K719" t="s">
        <v>33</v>
      </c>
      <c r="L719" t="s">
        <v>70</v>
      </c>
      <c r="M719" t="s">
        <v>28</v>
      </c>
      <c r="N719" t="s">
        <v>71</v>
      </c>
      <c r="O719" t="s">
        <v>72</v>
      </c>
    </row>
    <row r="720" spans="1:15" x14ac:dyDescent="0.25">
      <c r="A720" t="s">
        <v>67</v>
      </c>
      <c r="B720" t="s">
        <v>180</v>
      </c>
      <c r="C720" t="s">
        <v>123</v>
      </c>
      <c r="D720" t="s">
        <v>140</v>
      </c>
      <c r="E720" t="s">
        <v>125</v>
      </c>
      <c r="F720" t="s">
        <v>587</v>
      </c>
      <c r="G720" t="s">
        <v>585</v>
      </c>
      <c r="H720" t="str">
        <f>HYPERLINK("https://ebird.org/atlasnc/checklist/S143649387", "S143649387")</f>
        <v>S143649387</v>
      </c>
      <c r="I720" t="s">
        <v>68</v>
      </c>
      <c r="J720" t="s">
        <v>69</v>
      </c>
      <c r="K720" t="s">
        <v>33</v>
      </c>
      <c r="L720" t="s">
        <v>70</v>
      </c>
      <c r="M720" t="s">
        <v>28</v>
      </c>
      <c r="N720" t="s">
        <v>71</v>
      </c>
      <c r="O720" t="s">
        <v>72</v>
      </c>
    </row>
    <row r="721" spans="1:15" x14ac:dyDescent="0.25">
      <c r="A721" t="s">
        <v>67</v>
      </c>
      <c r="B721" t="s">
        <v>211</v>
      </c>
      <c r="C721" t="s">
        <v>123</v>
      </c>
      <c r="D721" t="s">
        <v>193</v>
      </c>
      <c r="E721" t="s">
        <v>125</v>
      </c>
      <c r="F721" t="s">
        <v>587</v>
      </c>
      <c r="G721" t="s">
        <v>585</v>
      </c>
      <c r="H721" t="str">
        <f>HYPERLINK("https://ebird.org/atlasnc/checklist/S143649387", "S143649387")</f>
        <v>S143649387</v>
      </c>
      <c r="I721" t="s">
        <v>68</v>
      </c>
      <c r="J721" t="s">
        <v>69</v>
      </c>
      <c r="K721" t="s">
        <v>33</v>
      </c>
      <c r="L721" t="s">
        <v>70</v>
      </c>
      <c r="M721" t="s">
        <v>28</v>
      </c>
      <c r="N721" t="s">
        <v>71</v>
      </c>
      <c r="O721" t="s">
        <v>72</v>
      </c>
    </row>
    <row r="722" spans="1:15" x14ac:dyDescent="0.25">
      <c r="A722" t="s">
        <v>67</v>
      </c>
      <c r="B722" t="s">
        <v>205</v>
      </c>
      <c r="C722" t="s">
        <v>129</v>
      </c>
      <c r="D722" t="s">
        <v>130</v>
      </c>
      <c r="E722" t="s">
        <v>131</v>
      </c>
      <c r="F722" t="s">
        <v>587</v>
      </c>
      <c r="G722" t="s">
        <v>585</v>
      </c>
      <c r="H722" t="str">
        <f>HYPERLINK("https://ebird.org/atlasnc/checklist/S143649387", "S143649387")</f>
        <v>S143649387</v>
      </c>
      <c r="I722" t="s">
        <v>68</v>
      </c>
      <c r="J722" t="s">
        <v>69</v>
      </c>
      <c r="K722" t="s">
        <v>33</v>
      </c>
      <c r="L722" t="s">
        <v>70</v>
      </c>
      <c r="M722" t="s">
        <v>28</v>
      </c>
      <c r="N722" t="s">
        <v>71</v>
      </c>
      <c r="O722" t="s">
        <v>72</v>
      </c>
    </row>
    <row r="723" spans="1:15" x14ac:dyDescent="0.25">
      <c r="A723" t="s">
        <v>67</v>
      </c>
      <c r="B723" t="s">
        <v>166</v>
      </c>
      <c r="C723" t="s">
        <v>123</v>
      </c>
      <c r="D723" t="s">
        <v>140</v>
      </c>
      <c r="E723" t="s">
        <v>125</v>
      </c>
      <c r="F723" t="s">
        <v>587</v>
      </c>
      <c r="G723" t="s">
        <v>585</v>
      </c>
      <c r="H723" t="str">
        <f>HYPERLINK("https://ebird.org/atlasnc/checklist/S143649387", "S143649387")</f>
        <v>S143649387</v>
      </c>
      <c r="I723" t="s">
        <v>68</v>
      </c>
      <c r="J723" t="s">
        <v>69</v>
      </c>
      <c r="K723" t="s">
        <v>33</v>
      </c>
      <c r="L723" t="s">
        <v>70</v>
      </c>
      <c r="M723" t="s">
        <v>28</v>
      </c>
      <c r="N723" t="s">
        <v>71</v>
      </c>
      <c r="O723" t="s">
        <v>72</v>
      </c>
    </row>
    <row r="724" spans="1:15" x14ac:dyDescent="0.25">
      <c r="A724" t="s">
        <v>67</v>
      </c>
      <c r="B724" t="s">
        <v>185</v>
      </c>
      <c r="C724" t="s">
        <v>123</v>
      </c>
      <c r="D724" t="s">
        <v>140</v>
      </c>
      <c r="E724" t="s">
        <v>125</v>
      </c>
      <c r="F724" t="s">
        <v>587</v>
      </c>
      <c r="G724" t="s">
        <v>585</v>
      </c>
      <c r="H724" t="str">
        <f>HYPERLINK("https://ebird.org/atlasnc/checklist/S143649387", "S143649387")</f>
        <v>S143649387</v>
      </c>
      <c r="I724" t="s">
        <v>68</v>
      </c>
      <c r="J724" t="s">
        <v>69</v>
      </c>
      <c r="K724" t="s">
        <v>33</v>
      </c>
      <c r="L724" t="s">
        <v>70</v>
      </c>
      <c r="M724" t="s">
        <v>28</v>
      </c>
      <c r="N724" t="s">
        <v>71</v>
      </c>
      <c r="O724" t="s">
        <v>72</v>
      </c>
    </row>
    <row r="725" spans="1:15" x14ac:dyDescent="0.25">
      <c r="A725" t="s">
        <v>67</v>
      </c>
      <c r="B725" t="s">
        <v>158</v>
      </c>
      <c r="C725" t="s">
        <v>123</v>
      </c>
      <c r="D725" t="s">
        <v>33</v>
      </c>
      <c r="E725" t="s">
        <v>125</v>
      </c>
      <c r="F725" t="s">
        <v>588</v>
      </c>
      <c r="G725" t="s">
        <v>585</v>
      </c>
      <c r="H725" t="str">
        <f t="shared" ref="H725:H730" si="28">HYPERLINK("https://ebird.org/atlasnc/checklist/S143654817", "S143654817")</f>
        <v>S143654817</v>
      </c>
      <c r="I725" t="s">
        <v>68</v>
      </c>
      <c r="J725" t="s">
        <v>69</v>
      </c>
      <c r="K725" t="s">
        <v>33</v>
      </c>
      <c r="L725" t="s">
        <v>70</v>
      </c>
      <c r="M725" t="s">
        <v>28</v>
      </c>
      <c r="N725" t="s">
        <v>71</v>
      </c>
      <c r="O725" t="s">
        <v>72</v>
      </c>
    </row>
    <row r="726" spans="1:15" x14ac:dyDescent="0.25">
      <c r="A726" t="s">
        <v>67</v>
      </c>
      <c r="B726" t="s">
        <v>228</v>
      </c>
      <c r="C726" t="s">
        <v>123</v>
      </c>
      <c r="D726" t="s">
        <v>33</v>
      </c>
      <c r="E726" t="s">
        <v>125</v>
      </c>
      <c r="F726" t="s">
        <v>588</v>
      </c>
      <c r="G726" t="s">
        <v>585</v>
      </c>
      <c r="H726" t="str">
        <f t="shared" si="28"/>
        <v>S143654817</v>
      </c>
      <c r="I726" t="s">
        <v>68</v>
      </c>
      <c r="J726" t="s">
        <v>69</v>
      </c>
      <c r="K726" t="s">
        <v>33</v>
      </c>
      <c r="L726" t="s">
        <v>70</v>
      </c>
      <c r="M726" t="s">
        <v>28</v>
      </c>
      <c r="N726" t="s">
        <v>71</v>
      </c>
      <c r="O726" t="s">
        <v>72</v>
      </c>
    </row>
    <row r="727" spans="1:15" x14ac:dyDescent="0.25">
      <c r="A727" t="s">
        <v>67</v>
      </c>
      <c r="B727" t="s">
        <v>219</v>
      </c>
      <c r="C727" t="s">
        <v>133</v>
      </c>
      <c r="D727" t="s">
        <v>157</v>
      </c>
      <c r="E727" t="s">
        <v>135</v>
      </c>
      <c r="F727" t="s">
        <v>588</v>
      </c>
      <c r="G727" t="s">
        <v>585</v>
      </c>
      <c r="H727" t="str">
        <f t="shared" si="28"/>
        <v>S143654817</v>
      </c>
      <c r="I727" t="s">
        <v>68</v>
      </c>
      <c r="J727" t="s">
        <v>69</v>
      </c>
      <c r="K727" t="s">
        <v>33</v>
      </c>
      <c r="L727" t="s">
        <v>70</v>
      </c>
      <c r="M727" t="s">
        <v>28</v>
      </c>
      <c r="N727" t="s">
        <v>71</v>
      </c>
      <c r="O727" t="s">
        <v>72</v>
      </c>
    </row>
    <row r="728" spans="1:15" x14ac:dyDescent="0.25">
      <c r="A728" t="s">
        <v>67</v>
      </c>
      <c r="B728" t="s">
        <v>240</v>
      </c>
      <c r="C728" t="s">
        <v>123</v>
      </c>
      <c r="D728" t="s">
        <v>193</v>
      </c>
      <c r="E728" t="s">
        <v>125</v>
      </c>
      <c r="F728" t="s">
        <v>588</v>
      </c>
      <c r="G728" t="s">
        <v>585</v>
      </c>
      <c r="H728" t="str">
        <f t="shared" si="28"/>
        <v>S143654817</v>
      </c>
      <c r="I728" t="s">
        <v>68</v>
      </c>
      <c r="J728" t="s">
        <v>69</v>
      </c>
      <c r="K728" t="s">
        <v>33</v>
      </c>
      <c r="L728" t="s">
        <v>70</v>
      </c>
      <c r="M728" t="s">
        <v>28</v>
      </c>
      <c r="N728" t="s">
        <v>71</v>
      </c>
      <c r="O728" t="s">
        <v>72</v>
      </c>
    </row>
    <row r="729" spans="1:15" x14ac:dyDescent="0.25">
      <c r="A729" t="s">
        <v>67</v>
      </c>
      <c r="B729" t="s">
        <v>229</v>
      </c>
      <c r="C729" t="s">
        <v>133</v>
      </c>
      <c r="D729" t="s">
        <v>157</v>
      </c>
      <c r="E729" t="s">
        <v>135</v>
      </c>
      <c r="F729" t="s">
        <v>588</v>
      </c>
      <c r="G729" t="s">
        <v>585</v>
      </c>
      <c r="H729" t="str">
        <f t="shared" si="28"/>
        <v>S143654817</v>
      </c>
      <c r="I729" t="s">
        <v>68</v>
      </c>
      <c r="J729" t="s">
        <v>69</v>
      </c>
      <c r="K729" t="s">
        <v>33</v>
      </c>
      <c r="L729" t="s">
        <v>70</v>
      </c>
      <c r="M729" t="s">
        <v>28</v>
      </c>
      <c r="N729" t="s">
        <v>71</v>
      </c>
      <c r="O729" t="s">
        <v>72</v>
      </c>
    </row>
    <row r="730" spans="1:15" x14ac:dyDescent="0.25">
      <c r="A730" t="s">
        <v>67</v>
      </c>
      <c r="B730" t="s">
        <v>132</v>
      </c>
      <c r="C730" t="s">
        <v>133</v>
      </c>
      <c r="D730" t="s">
        <v>157</v>
      </c>
      <c r="E730" t="s">
        <v>135</v>
      </c>
      <c r="F730" t="s">
        <v>588</v>
      </c>
      <c r="G730" t="s">
        <v>585</v>
      </c>
      <c r="H730" t="str">
        <f t="shared" si="28"/>
        <v>S143654817</v>
      </c>
      <c r="I730" t="s">
        <v>68</v>
      </c>
      <c r="J730" t="s">
        <v>69</v>
      </c>
      <c r="K730" t="s">
        <v>33</v>
      </c>
      <c r="L730" t="s">
        <v>70</v>
      </c>
      <c r="M730" t="s">
        <v>28</v>
      </c>
      <c r="N730" t="s">
        <v>71</v>
      </c>
      <c r="O730" t="s">
        <v>72</v>
      </c>
    </row>
    <row r="731" spans="1:15" x14ac:dyDescent="0.25">
      <c r="A731" t="s">
        <v>67</v>
      </c>
      <c r="B731" t="s">
        <v>176</v>
      </c>
      <c r="C731" t="s">
        <v>129</v>
      </c>
      <c r="D731" t="s">
        <v>130</v>
      </c>
      <c r="E731" t="s">
        <v>131</v>
      </c>
      <c r="F731" t="s">
        <v>589</v>
      </c>
      <c r="G731" t="s">
        <v>585</v>
      </c>
      <c r="H731" t="str">
        <f>HYPERLINK("https://ebird.org/atlasnc/checklist/S143647280", "S143647280")</f>
        <v>S143647280</v>
      </c>
      <c r="I731" t="s">
        <v>68</v>
      </c>
      <c r="J731" t="s">
        <v>69</v>
      </c>
      <c r="K731" t="s">
        <v>33</v>
      </c>
      <c r="L731" t="s">
        <v>70</v>
      </c>
      <c r="M731" t="s">
        <v>28</v>
      </c>
      <c r="N731" t="s">
        <v>71</v>
      </c>
      <c r="O731" t="s">
        <v>72</v>
      </c>
    </row>
    <row r="732" spans="1:15" x14ac:dyDescent="0.25">
      <c r="A732" t="s">
        <v>67</v>
      </c>
      <c r="B732" t="s">
        <v>179</v>
      </c>
      <c r="C732" t="s">
        <v>123</v>
      </c>
      <c r="D732" t="s">
        <v>33</v>
      </c>
      <c r="E732" t="s">
        <v>125</v>
      </c>
      <c r="F732" t="s">
        <v>589</v>
      </c>
      <c r="G732" t="s">
        <v>585</v>
      </c>
      <c r="H732" t="str">
        <f>HYPERLINK("https://ebird.org/atlasnc/checklist/S143647280", "S143647280")</f>
        <v>S143647280</v>
      </c>
      <c r="I732" t="s">
        <v>68</v>
      </c>
      <c r="J732" t="s">
        <v>69</v>
      </c>
      <c r="K732" t="s">
        <v>33</v>
      </c>
      <c r="L732" t="s">
        <v>70</v>
      </c>
      <c r="M732" t="s">
        <v>28</v>
      </c>
      <c r="N732" t="s">
        <v>71</v>
      </c>
      <c r="O732" t="s">
        <v>72</v>
      </c>
    </row>
    <row r="733" spans="1:15" x14ac:dyDescent="0.25">
      <c r="A733" t="s">
        <v>67</v>
      </c>
      <c r="B733" t="s">
        <v>279</v>
      </c>
      <c r="C733" t="s">
        <v>129</v>
      </c>
      <c r="D733" t="s">
        <v>198</v>
      </c>
      <c r="E733" t="s">
        <v>131</v>
      </c>
      <c r="F733" t="s">
        <v>589</v>
      </c>
      <c r="G733" t="s">
        <v>585</v>
      </c>
      <c r="H733" t="str">
        <f>HYPERLINK("https://ebird.org/atlasnc/checklist/S143647280", "S143647280")</f>
        <v>S143647280</v>
      </c>
      <c r="I733" t="s">
        <v>68</v>
      </c>
      <c r="J733" t="s">
        <v>69</v>
      </c>
      <c r="K733" t="s">
        <v>33</v>
      </c>
      <c r="L733" t="s">
        <v>70</v>
      </c>
      <c r="M733" t="s">
        <v>28</v>
      </c>
      <c r="N733" t="s">
        <v>71</v>
      </c>
      <c r="O733" t="s">
        <v>72</v>
      </c>
    </row>
    <row r="734" spans="1:15" x14ac:dyDescent="0.25">
      <c r="A734" t="s">
        <v>67</v>
      </c>
      <c r="B734" t="s">
        <v>148</v>
      </c>
      <c r="C734" t="s">
        <v>123</v>
      </c>
      <c r="D734" t="s">
        <v>140</v>
      </c>
      <c r="E734" t="s">
        <v>125</v>
      </c>
      <c r="F734" t="s">
        <v>589</v>
      </c>
      <c r="G734" t="s">
        <v>585</v>
      </c>
      <c r="H734" t="str">
        <f>HYPERLINK("https://ebird.org/atlasnc/checklist/S143647280", "S143647280")</f>
        <v>S143647280</v>
      </c>
      <c r="I734" t="s">
        <v>68</v>
      </c>
      <c r="J734" t="s">
        <v>69</v>
      </c>
      <c r="K734" t="s">
        <v>33</v>
      </c>
      <c r="L734" t="s">
        <v>70</v>
      </c>
      <c r="M734" t="s">
        <v>28</v>
      </c>
      <c r="N734" t="s">
        <v>71</v>
      </c>
      <c r="O734" t="s">
        <v>72</v>
      </c>
    </row>
    <row r="735" spans="1:15" x14ac:dyDescent="0.25">
      <c r="A735" t="s">
        <v>67</v>
      </c>
      <c r="B735" t="s">
        <v>186</v>
      </c>
      <c r="C735" t="s">
        <v>133</v>
      </c>
      <c r="D735" t="s">
        <v>157</v>
      </c>
      <c r="E735" t="s">
        <v>135</v>
      </c>
      <c r="F735" t="s">
        <v>589</v>
      </c>
      <c r="G735" t="s">
        <v>585</v>
      </c>
      <c r="H735" t="str">
        <f>HYPERLINK("https://ebird.org/atlasnc/checklist/S143647280", "S143647280")</f>
        <v>S143647280</v>
      </c>
      <c r="I735" t="s">
        <v>68</v>
      </c>
      <c r="J735" t="s">
        <v>69</v>
      </c>
      <c r="K735" t="s">
        <v>33</v>
      </c>
      <c r="L735" t="s">
        <v>70</v>
      </c>
      <c r="M735" t="s">
        <v>28</v>
      </c>
      <c r="N735" t="s">
        <v>71</v>
      </c>
      <c r="O735" t="s">
        <v>72</v>
      </c>
    </row>
    <row r="736" spans="1:15" x14ac:dyDescent="0.25">
      <c r="A736" t="s">
        <v>67</v>
      </c>
      <c r="B736" t="s">
        <v>151</v>
      </c>
      <c r="C736" t="s">
        <v>133</v>
      </c>
      <c r="D736" t="s">
        <v>181</v>
      </c>
      <c r="E736" t="s">
        <v>135</v>
      </c>
      <c r="F736" t="s">
        <v>578</v>
      </c>
      <c r="G736" t="s">
        <v>585</v>
      </c>
      <c r="H736" t="str">
        <f>HYPERLINK("https://ebird.org/atlasnc/checklist/S143644301", "S143644301")</f>
        <v>S143644301</v>
      </c>
      <c r="I736" t="s">
        <v>68</v>
      </c>
      <c r="J736" t="s">
        <v>69</v>
      </c>
      <c r="K736" t="s">
        <v>33</v>
      </c>
      <c r="L736" t="s">
        <v>70</v>
      </c>
      <c r="M736" t="s">
        <v>28</v>
      </c>
      <c r="N736" t="s">
        <v>71</v>
      </c>
      <c r="O736" t="s">
        <v>72</v>
      </c>
    </row>
    <row r="737" spans="1:15" x14ac:dyDescent="0.25">
      <c r="A737" t="s">
        <v>67</v>
      </c>
      <c r="B737" t="s">
        <v>204</v>
      </c>
      <c r="C737" t="s">
        <v>133</v>
      </c>
      <c r="D737" t="s">
        <v>157</v>
      </c>
      <c r="E737" t="s">
        <v>135</v>
      </c>
      <c r="F737" t="s">
        <v>578</v>
      </c>
      <c r="G737" t="s">
        <v>585</v>
      </c>
      <c r="H737" t="str">
        <f>HYPERLINK("https://ebird.org/atlasnc/checklist/S143644301", "S143644301")</f>
        <v>S143644301</v>
      </c>
      <c r="I737" t="s">
        <v>68</v>
      </c>
      <c r="J737" t="s">
        <v>69</v>
      </c>
      <c r="K737" t="s">
        <v>33</v>
      </c>
      <c r="L737" t="s">
        <v>70</v>
      </c>
      <c r="M737" t="s">
        <v>28</v>
      </c>
      <c r="N737" t="s">
        <v>71</v>
      </c>
      <c r="O737" t="s">
        <v>72</v>
      </c>
    </row>
    <row r="738" spans="1:15" x14ac:dyDescent="0.25">
      <c r="A738" t="s">
        <v>67</v>
      </c>
      <c r="B738" t="s">
        <v>302</v>
      </c>
      <c r="C738" t="s">
        <v>123</v>
      </c>
      <c r="D738" t="s">
        <v>140</v>
      </c>
      <c r="E738" t="s">
        <v>125</v>
      </c>
      <c r="F738" t="s">
        <v>578</v>
      </c>
      <c r="G738" t="s">
        <v>585</v>
      </c>
      <c r="H738" t="str">
        <f>HYPERLINK("https://ebird.org/atlasnc/checklist/S143644301", "S143644301")</f>
        <v>S143644301</v>
      </c>
      <c r="I738" t="s">
        <v>68</v>
      </c>
      <c r="J738" t="s">
        <v>69</v>
      </c>
      <c r="K738" t="s">
        <v>33</v>
      </c>
      <c r="L738" t="s">
        <v>70</v>
      </c>
      <c r="M738" t="s">
        <v>28</v>
      </c>
      <c r="N738" t="s">
        <v>71</v>
      </c>
      <c r="O738" t="s">
        <v>72</v>
      </c>
    </row>
    <row r="739" spans="1:15" x14ac:dyDescent="0.25">
      <c r="A739" t="s">
        <v>67</v>
      </c>
      <c r="B739" t="s">
        <v>213</v>
      </c>
      <c r="C739" t="s">
        <v>123</v>
      </c>
      <c r="D739" t="s">
        <v>193</v>
      </c>
      <c r="E739" t="s">
        <v>125</v>
      </c>
      <c r="F739" t="s">
        <v>590</v>
      </c>
      <c r="G739" t="s">
        <v>585</v>
      </c>
      <c r="H739" t="str">
        <f>HYPERLINK("https://ebird.org/atlasnc/checklist/S143642150", "S143642150")</f>
        <v>S143642150</v>
      </c>
      <c r="I739" t="s">
        <v>68</v>
      </c>
      <c r="J739" t="s">
        <v>69</v>
      </c>
      <c r="K739" t="s">
        <v>33</v>
      </c>
      <c r="L739" t="s">
        <v>70</v>
      </c>
      <c r="M739" t="s">
        <v>28</v>
      </c>
      <c r="N739" t="s">
        <v>71</v>
      </c>
      <c r="O739" t="s">
        <v>72</v>
      </c>
    </row>
    <row r="740" spans="1:15" x14ac:dyDescent="0.25">
      <c r="A740" t="s">
        <v>67</v>
      </c>
      <c r="B740" t="s">
        <v>139</v>
      </c>
      <c r="C740" t="s">
        <v>133</v>
      </c>
      <c r="D740" t="s">
        <v>183</v>
      </c>
      <c r="E740" t="s">
        <v>135</v>
      </c>
      <c r="F740" t="s">
        <v>590</v>
      </c>
      <c r="G740" t="s">
        <v>585</v>
      </c>
      <c r="H740" t="str">
        <f>HYPERLINK("https://ebird.org/atlasnc/checklist/S143642150", "S143642150")</f>
        <v>S143642150</v>
      </c>
      <c r="I740" t="s">
        <v>68</v>
      </c>
      <c r="J740" t="s">
        <v>69</v>
      </c>
      <c r="K740" t="s">
        <v>33</v>
      </c>
      <c r="L740" t="s">
        <v>70</v>
      </c>
      <c r="M740" t="s">
        <v>28</v>
      </c>
      <c r="N740" t="s">
        <v>71</v>
      </c>
      <c r="O740" t="s">
        <v>72</v>
      </c>
    </row>
    <row r="741" spans="1:15" x14ac:dyDescent="0.25">
      <c r="A741" t="s">
        <v>67</v>
      </c>
      <c r="B741" t="s">
        <v>244</v>
      </c>
      <c r="C741" t="s">
        <v>133</v>
      </c>
      <c r="D741" t="s">
        <v>183</v>
      </c>
      <c r="E741" t="s">
        <v>135</v>
      </c>
      <c r="F741" t="s">
        <v>591</v>
      </c>
      <c r="G741" t="s">
        <v>592</v>
      </c>
      <c r="H741" t="str">
        <f>HYPERLINK("https://ebird.org/atlasnc/checklist/S140003027", "S140003027")</f>
        <v>S140003027</v>
      </c>
      <c r="I741" t="s">
        <v>68</v>
      </c>
      <c r="J741" t="s">
        <v>69</v>
      </c>
      <c r="K741" t="s">
        <v>33</v>
      </c>
      <c r="L741" t="s">
        <v>70</v>
      </c>
      <c r="M741" t="s">
        <v>28</v>
      </c>
      <c r="N741" t="s">
        <v>71</v>
      </c>
      <c r="O741" t="s">
        <v>72</v>
      </c>
    </row>
    <row r="742" spans="1:15" x14ac:dyDescent="0.25">
      <c r="A742" t="s">
        <v>67</v>
      </c>
      <c r="B742" t="s">
        <v>238</v>
      </c>
      <c r="C742" t="s">
        <v>129</v>
      </c>
      <c r="D742" t="s">
        <v>130</v>
      </c>
      <c r="E742" t="s">
        <v>131</v>
      </c>
      <c r="F742" t="s">
        <v>593</v>
      </c>
      <c r="G742" t="s">
        <v>592</v>
      </c>
      <c r="H742" t="str">
        <f>HYPERLINK("https://ebird.org/atlasnc/checklist/S139999563", "S139999563")</f>
        <v>S139999563</v>
      </c>
      <c r="I742" t="s">
        <v>68</v>
      </c>
      <c r="J742" t="s">
        <v>69</v>
      </c>
      <c r="K742" t="s">
        <v>33</v>
      </c>
      <c r="L742" t="s">
        <v>70</v>
      </c>
      <c r="M742" t="s">
        <v>28</v>
      </c>
      <c r="N742" t="s">
        <v>71</v>
      </c>
      <c r="O742" t="s">
        <v>72</v>
      </c>
    </row>
    <row r="743" spans="1:15" x14ac:dyDescent="0.25">
      <c r="A743" t="s">
        <v>67</v>
      </c>
      <c r="B743" t="s">
        <v>172</v>
      </c>
      <c r="C743" t="s">
        <v>133</v>
      </c>
      <c r="D743" t="s">
        <v>371</v>
      </c>
      <c r="E743" t="s">
        <v>135</v>
      </c>
      <c r="F743" t="s">
        <v>594</v>
      </c>
      <c r="G743" t="s">
        <v>592</v>
      </c>
      <c r="H743" t="str">
        <f>HYPERLINK("https://ebird.org/atlasnc/checklist/S139997720", "S139997720")</f>
        <v>S139997720</v>
      </c>
      <c r="I743" t="s">
        <v>68</v>
      </c>
      <c r="J743" t="s">
        <v>69</v>
      </c>
      <c r="K743" t="s">
        <v>33</v>
      </c>
      <c r="L743" t="s">
        <v>70</v>
      </c>
      <c r="M743" t="s">
        <v>28</v>
      </c>
      <c r="N743" t="s">
        <v>71</v>
      </c>
      <c r="O743" t="s">
        <v>72</v>
      </c>
    </row>
    <row r="744" spans="1:15" x14ac:dyDescent="0.25">
      <c r="A744" t="s">
        <v>67</v>
      </c>
      <c r="B744" t="s">
        <v>290</v>
      </c>
      <c r="C744" t="s">
        <v>133</v>
      </c>
      <c r="D744" t="s">
        <v>157</v>
      </c>
      <c r="E744" t="s">
        <v>135</v>
      </c>
      <c r="F744" t="s">
        <v>594</v>
      </c>
      <c r="G744" t="s">
        <v>592</v>
      </c>
      <c r="H744" t="str">
        <f>HYPERLINK("https://ebird.org/atlasnc/checklist/S139997720", "S139997720")</f>
        <v>S139997720</v>
      </c>
      <c r="I744" t="s">
        <v>68</v>
      </c>
      <c r="J744" t="s">
        <v>69</v>
      </c>
      <c r="K744" t="s">
        <v>33</v>
      </c>
      <c r="L744" t="s">
        <v>70</v>
      </c>
      <c r="M744" t="s">
        <v>28</v>
      </c>
      <c r="N744" t="s">
        <v>71</v>
      </c>
      <c r="O744" t="s">
        <v>72</v>
      </c>
    </row>
    <row r="745" spans="1:15" x14ac:dyDescent="0.25">
      <c r="A745" t="s">
        <v>67</v>
      </c>
      <c r="B745" t="s">
        <v>182</v>
      </c>
      <c r="C745" t="s">
        <v>123</v>
      </c>
      <c r="D745" t="s">
        <v>231</v>
      </c>
      <c r="E745" t="s">
        <v>125</v>
      </c>
      <c r="F745" t="s">
        <v>594</v>
      </c>
      <c r="G745" t="s">
        <v>592</v>
      </c>
      <c r="H745" t="str">
        <f>HYPERLINK("https://ebird.org/atlasnc/checklist/S139997720", "S139997720")</f>
        <v>S139997720</v>
      </c>
      <c r="I745" t="s">
        <v>68</v>
      </c>
      <c r="J745" t="s">
        <v>69</v>
      </c>
      <c r="K745" t="s">
        <v>33</v>
      </c>
      <c r="L745" t="s">
        <v>70</v>
      </c>
      <c r="M745" t="s">
        <v>28</v>
      </c>
      <c r="N745" t="s">
        <v>71</v>
      </c>
      <c r="O745" t="s">
        <v>72</v>
      </c>
    </row>
    <row r="746" spans="1:15" x14ac:dyDescent="0.25">
      <c r="A746" t="s">
        <v>67</v>
      </c>
      <c r="B746" t="s">
        <v>363</v>
      </c>
      <c r="C746" t="s">
        <v>129</v>
      </c>
      <c r="D746" t="s">
        <v>198</v>
      </c>
      <c r="E746" t="s">
        <v>131</v>
      </c>
      <c r="F746" t="s">
        <v>595</v>
      </c>
      <c r="G746" t="s">
        <v>592</v>
      </c>
      <c r="H746" t="str">
        <f>HYPERLINK("https://ebird.org/atlasnc/checklist/S139993872", "S139993872")</f>
        <v>S139993872</v>
      </c>
      <c r="I746" t="s">
        <v>68</v>
      </c>
      <c r="J746" t="s">
        <v>69</v>
      </c>
      <c r="K746" t="s">
        <v>33</v>
      </c>
      <c r="L746" t="s">
        <v>70</v>
      </c>
      <c r="M746" t="s">
        <v>28</v>
      </c>
      <c r="N746" t="s">
        <v>71</v>
      </c>
      <c r="O746" t="s">
        <v>72</v>
      </c>
    </row>
    <row r="747" spans="1:15" x14ac:dyDescent="0.25">
      <c r="A747" t="s">
        <v>67</v>
      </c>
      <c r="B747" t="s">
        <v>242</v>
      </c>
      <c r="C747" t="s">
        <v>129</v>
      </c>
      <c r="D747" t="s">
        <v>198</v>
      </c>
      <c r="E747" t="s">
        <v>131</v>
      </c>
      <c r="F747" t="s">
        <v>595</v>
      </c>
      <c r="G747" t="s">
        <v>592</v>
      </c>
      <c r="H747" t="str">
        <f>HYPERLINK("https://ebird.org/atlasnc/checklist/S139993872", "S139993872")</f>
        <v>S139993872</v>
      </c>
      <c r="I747" t="s">
        <v>68</v>
      </c>
      <c r="J747" t="s">
        <v>69</v>
      </c>
      <c r="K747" t="s">
        <v>33</v>
      </c>
      <c r="L747" t="s">
        <v>70</v>
      </c>
      <c r="M747" t="s">
        <v>28</v>
      </c>
      <c r="N747" t="s">
        <v>71</v>
      </c>
      <c r="O747" t="s">
        <v>72</v>
      </c>
    </row>
    <row r="748" spans="1:15" x14ac:dyDescent="0.25">
      <c r="A748" t="s">
        <v>67</v>
      </c>
      <c r="B748" t="s">
        <v>239</v>
      </c>
      <c r="C748" t="s">
        <v>123</v>
      </c>
      <c r="D748" t="s">
        <v>193</v>
      </c>
      <c r="E748" t="s">
        <v>125</v>
      </c>
      <c r="F748" t="s">
        <v>596</v>
      </c>
      <c r="G748" t="s">
        <v>592</v>
      </c>
      <c r="H748" t="str">
        <f>HYPERLINK("https://ebird.org/atlasnc/checklist/S139991295", "S139991295")</f>
        <v>S139991295</v>
      </c>
      <c r="I748" t="s">
        <v>68</v>
      </c>
      <c r="J748" t="s">
        <v>69</v>
      </c>
      <c r="K748" t="s">
        <v>33</v>
      </c>
      <c r="L748" t="s">
        <v>70</v>
      </c>
      <c r="M748" t="s">
        <v>28</v>
      </c>
      <c r="N748" t="s">
        <v>71</v>
      </c>
      <c r="O748" t="s">
        <v>72</v>
      </c>
    </row>
    <row r="749" spans="1:15" x14ac:dyDescent="0.25">
      <c r="A749" t="s">
        <v>67</v>
      </c>
      <c r="B749" t="s">
        <v>326</v>
      </c>
      <c r="C749" t="s">
        <v>133</v>
      </c>
      <c r="D749" t="s">
        <v>157</v>
      </c>
      <c r="E749" t="s">
        <v>135</v>
      </c>
      <c r="F749" t="s">
        <v>597</v>
      </c>
      <c r="G749" t="s">
        <v>592</v>
      </c>
      <c r="H749" t="str">
        <f>HYPERLINK("https://ebird.org/atlasnc/checklist/S139985786", "S139985786")</f>
        <v>S139985786</v>
      </c>
      <c r="I749" t="s">
        <v>68</v>
      </c>
      <c r="J749" t="s">
        <v>69</v>
      </c>
      <c r="K749" t="s">
        <v>33</v>
      </c>
      <c r="L749" t="s">
        <v>70</v>
      </c>
      <c r="M749" t="s">
        <v>28</v>
      </c>
      <c r="N749" t="s">
        <v>71</v>
      </c>
      <c r="O749" t="s">
        <v>72</v>
      </c>
    </row>
    <row r="750" spans="1:15" x14ac:dyDescent="0.25">
      <c r="A750" t="s">
        <v>67</v>
      </c>
      <c r="B750" t="s">
        <v>156</v>
      </c>
      <c r="C750" t="s">
        <v>123</v>
      </c>
      <c r="D750" t="s">
        <v>124</v>
      </c>
      <c r="E750" t="s">
        <v>125</v>
      </c>
      <c r="F750" t="s">
        <v>597</v>
      </c>
      <c r="G750" t="s">
        <v>592</v>
      </c>
      <c r="H750" t="str">
        <f>HYPERLINK("https://ebird.org/atlasnc/checklist/S139985786", "S139985786")</f>
        <v>S139985786</v>
      </c>
      <c r="I750" t="s">
        <v>68</v>
      </c>
      <c r="J750" t="s">
        <v>69</v>
      </c>
      <c r="K750" t="s">
        <v>33</v>
      </c>
      <c r="L750" t="s">
        <v>70</v>
      </c>
      <c r="M750" t="s">
        <v>28</v>
      </c>
      <c r="N750" t="s">
        <v>71</v>
      </c>
      <c r="O750" t="s">
        <v>72</v>
      </c>
    </row>
    <row r="751" spans="1:15" x14ac:dyDescent="0.25">
      <c r="A751" t="s">
        <v>67</v>
      </c>
      <c r="B751" t="s">
        <v>305</v>
      </c>
      <c r="C751" t="s">
        <v>129</v>
      </c>
      <c r="D751" t="s">
        <v>198</v>
      </c>
      <c r="E751" t="s">
        <v>131</v>
      </c>
      <c r="F751" t="s">
        <v>597</v>
      </c>
      <c r="G751" t="s">
        <v>592</v>
      </c>
      <c r="H751" t="str">
        <f>HYPERLINK("https://ebird.org/atlasnc/checklist/S139985786", "S139985786")</f>
        <v>S139985786</v>
      </c>
      <c r="I751" t="s">
        <v>68</v>
      </c>
      <c r="J751" t="s">
        <v>69</v>
      </c>
      <c r="K751" t="s">
        <v>33</v>
      </c>
      <c r="L751" t="s">
        <v>70</v>
      </c>
      <c r="M751" t="s">
        <v>28</v>
      </c>
      <c r="N751" t="s">
        <v>71</v>
      </c>
      <c r="O751" t="s">
        <v>72</v>
      </c>
    </row>
    <row r="752" spans="1:15" x14ac:dyDescent="0.25">
      <c r="A752" t="s">
        <v>67</v>
      </c>
      <c r="B752" t="s">
        <v>122</v>
      </c>
      <c r="C752" t="s">
        <v>129</v>
      </c>
      <c r="D752" t="s">
        <v>130</v>
      </c>
      <c r="E752" t="s">
        <v>131</v>
      </c>
      <c r="F752" t="s">
        <v>598</v>
      </c>
      <c r="G752" t="s">
        <v>592</v>
      </c>
      <c r="H752" t="str">
        <f>HYPERLINK("https://ebird.org/atlasnc/checklist/S139982300", "S139982300")</f>
        <v>S139982300</v>
      </c>
      <c r="I752" t="s">
        <v>68</v>
      </c>
      <c r="J752" t="s">
        <v>69</v>
      </c>
      <c r="K752" t="s">
        <v>33</v>
      </c>
      <c r="L752" t="s">
        <v>70</v>
      </c>
      <c r="M752" t="s">
        <v>28</v>
      </c>
      <c r="N752" t="s">
        <v>71</v>
      </c>
      <c r="O752" t="s">
        <v>72</v>
      </c>
    </row>
    <row r="753" spans="1:15" x14ac:dyDescent="0.25">
      <c r="A753" t="s">
        <v>67</v>
      </c>
      <c r="B753" t="s">
        <v>197</v>
      </c>
      <c r="C753" t="s">
        <v>129</v>
      </c>
      <c r="D753" t="s">
        <v>198</v>
      </c>
      <c r="E753" t="s">
        <v>131</v>
      </c>
      <c r="F753" t="s">
        <v>598</v>
      </c>
      <c r="G753" t="s">
        <v>592</v>
      </c>
      <c r="H753" t="str">
        <f>HYPERLINK("https://ebird.org/atlasnc/checklist/S139982300", "S139982300")</f>
        <v>S139982300</v>
      </c>
      <c r="I753" t="s">
        <v>68</v>
      </c>
      <c r="J753" t="s">
        <v>69</v>
      </c>
      <c r="K753" t="s">
        <v>33</v>
      </c>
      <c r="L753" t="s">
        <v>70</v>
      </c>
      <c r="M753" t="s">
        <v>28</v>
      </c>
      <c r="N753" t="s">
        <v>71</v>
      </c>
      <c r="O753" t="s">
        <v>72</v>
      </c>
    </row>
    <row r="754" spans="1:15" x14ac:dyDescent="0.25">
      <c r="A754" t="s">
        <v>67</v>
      </c>
      <c r="B754" t="s">
        <v>212</v>
      </c>
      <c r="C754" t="s">
        <v>129</v>
      </c>
      <c r="D754" t="s">
        <v>198</v>
      </c>
      <c r="E754" t="s">
        <v>131</v>
      </c>
      <c r="F754" t="s">
        <v>598</v>
      </c>
      <c r="G754" t="s">
        <v>592</v>
      </c>
      <c r="H754" t="str">
        <f>HYPERLINK("https://ebird.org/atlasnc/checklist/S139982300", "S139982300")</f>
        <v>S139982300</v>
      </c>
      <c r="I754" t="s">
        <v>68</v>
      </c>
      <c r="J754" t="s">
        <v>69</v>
      </c>
      <c r="K754" t="s">
        <v>33</v>
      </c>
      <c r="L754" t="s">
        <v>70</v>
      </c>
      <c r="M754" t="s">
        <v>28</v>
      </c>
      <c r="N754" t="s">
        <v>71</v>
      </c>
      <c r="O754" t="s">
        <v>72</v>
      </c>
    </row>
    <row r="755" spans="1:15" x14ac:dyDescent="0.25">
      <c r="A755" t="s">
        <v>67</v>
      </c>
      <c r="B755" t="s">
        <v>599</v>
      </c>
      <c r="C755" t="s">
        <v>143</v>
      </c>
      <c r="E755" t="s">
        <v>145</v>
      </c>
      <c r="F755" t="s">
        <v>600</v>
      </c>
      <c r="G755" t="s">
        <v>592</v>
      </c>
      <c r="H755" t="str">
        <f>HYPERLINK("https://ebird.org/atlasnc/checklist/S139977346", "S139977346")</f>
        <v>S139977346</v>
      </c>
      <c r="I755" t="s">
        <v>68</v>
      </c>
      <c r="J755" t="s">
        <v>69</v>
      </c>
      <c r="K755" t="s">
        <v>33</v>
      </c>
      <c r="L755" t="s">
        <v>70</v>
      </c>
      <c r="M755" t="s">
        <v>28</v>
      </c>
      <c r="N755" t="s">
        <v>71</v>
      </c>
      <c r="O755" t="s">
        <v>72</v>
      </c>
    </row>
    <row r="756" spans="1:15" x14ac:dyDescent="0.25">
      <c r="A756" t="s">
        <v>67</v>
      </c>
      <c r="B756" t="s">
        <v>192</v>
      </c>
      <c r="C756" t="s">
        <v>133</v>
      </c>
      <c r="D756" t="s">
        <v>134</v>
      </c>
      <c r="E756" t="s">
        <v>135</v>
      </c>
      <c r="F756" t="s">
        <v>600</v>
      </c>
      <c r="G756" t="s">
        <v>592</v>
      </c>
      <c r="H756" t="str">
        <f>HYPERLINK("https://ebird.org/atlasnc/checklist/S139977346", "S139977346")</f>
        <v>S139977346</v>
      </c>
      <c r="I756" t="s">
        <v>68</v>
      </c>
      <c r="J756" t="s">
        <v>69</v>
      </c>
      <c r="K756" t="s">
        <v>33</v>
      </c>
      <c r="L756" t="s">
        <v>70</v>
      </c>
      <c r="M756" t="s">
        <v>28</v>
      </c>
      <c r="N756" t="s">
        <v>71</v>
      </c>
      <c r="O756" t="s">
        <v>72</v>
      </c>
    </row>
    <row r="757" spans="1:15" x14ac:dyDescent="0.25">
      <c r="A757" t="s">
        <v>67</v>
      </c>
      <c r="B757" t="s">
        <v>194</v>
      </c>
      <c r="C757" t="s">
        <v>129</v>
      </c>
      <c r="D757" t="s">
        <v>198</v>
      </c>
      <c r="E757" t="s">
        <v>131</v>
      </c>
      <c r="F757" t="s">
        <v>601</v>
      </c>
      <c r="G757" t="s">
        <v>592</v>
      </c>
      <c r="H757" t="str">
        <f>HYPERLINK("https://ebird.org/atlasnc/checklist/S139974354", "S139974354")</f>
        <v>S139974354</v>
      </c>
      <c r="I757" t="s">
        <v>68</v>
      </c>
      <c r="J757" t="s">
        <v>69</v>
      </c>
      <c r="K757" t="s">
        <v>33</v>
      </c>
      <c r="L757" t="s">
        <v>70</v>
      </c>
      <c r="M757" t="s">
        <v>28</v>
      </c>
      <c r="N757" t="s">
        <v>71</v>
      </c>
      <c r="O757" t="s">
        <v>72</v>
      </c>
    </row>
    <row r="758" spans="1:15" x14ac:dyDescent="0.25">
      <c r="A758" t="s">
        <v>67</v>
      </c>
      <c r="B758" t="s">
        <v>248</v>
      </c>
      <c r="C758" t="s">
        <v>133</v>
      </c>
      <c r="D758" t="s">
        <v>222</v>
      </c>
      <c r="E758" t="s">
        <v>135</v>
      </c>
      <c r="F758" t="s">
        <v>602</v>
      </c>
      <c r="G758" t="s">
        <v>592</v>
      </c>
      <c r="H758" t="str">
        <f>HYPERLINK("https://ebird.org/atlasnc/checklist/S139973121", "S139973121")</f>
        <v>S139973121</v>
      </c>
      <c r="I758" t="s">
        <v>68</v>
      </c>
      <c r="J758" t="s">
        <v>69</v>
      </c>
      <c r="K758" t="s">
        <v>33</v>
      </c>
      <c r="L758" t="s">
        <v>70</v>
      </c>
      <c r="M758" t="s">
        <v>28</v>
      </c>
      <c r="N758" t="s">
        <v>71</v>
      </c>
      <c r="O758" t="s">
        <v>72</v>
      </c>
    </row>
    <row r="759" spans="1:15" x14ac:dyDescent="0.25">
      <c r="A759" t="s">
        <v>67</v>
      </c>
      <c r="B759" t="s">
        <v>175</v>
      </c>
      <c r="C759" t="s">
        <v>123</v>
      </c>
      <c r="D759" t="s">
        <v>140</v>
      </c>
      <c r="E759" t="s">
        <v>125</v>
      </c>
      <c r="F759" t="s">
        <v>602</v>
      </c>
      <c r="G759" t="s">
        <v>592</v>
      </c>
      <c r="H759" t="str">
        <f>HYPERLINK("https://ebird.org/atlasnc/checklist/S139973121", "S139973121")</f>
        <v>S139973121</v>
      </c>
      <c r="I759" t="s">
        <v>68</v>
      </c>
      <c r="J759" t="s">
        <v>69</v>
      </c>
      <c r="K759" t="s">
        <v>33</v>
      </c>
      <c r="L759" t="s">
        <v>70</v>
      </c>
      <c r="M759" t="s">
        <v>28</v>
      </c>
      <c r="N759" t="s">
        <v>71</v>
      </c>
      <c r="O759" t="s">
        <v>72</v>
      </c>
    </row>
    <row r="760" spans="1:15" x14ac:dyDescent="0.25">
      <c r="A760" t="s">
        <v>67</v>
      </c>
      <c r="B760" t="s">
        <v>298</v>
      </c>
      <c r="C760" t="s">
        <v>123</v>
      </c>
      <c r="D760" t="s">
        <v>140</v>
      </c>
      <c r="E760" t="s">
        <v>125</v>
      </c>
      <c r="F760" t="s">
        <v>602</v>
      </c>
      <c r="G760" t="s">
        <v>592</v>
      </c>
      <c r="H760" t="str">
        <f>HYPERLINK("https://ebird.org/atlasnc/checklist/S139973121", "S139973121")</f>
        <v>S139973121</v>
      </c>
      <c r="I760" t="s">
        <v>68</v>
      </c>
      <c r="J760" t="s">
        <v>69</v>
      </c>
      <c r="K760" t="s">
        <v>33</v>
      </c>
      <c r="L760" t="s">
        <v>70</v>
      </c>
      <c r="M760" t="s">
        <v>28</v>
      </c>
      <c r="N760" t="s">
        <v>71</v>
      </c>
      <c r="O760" t="s">
        <v>72</v>
      </c>
    </row>
    <row r="761" spans="1:15" x14ac:dyDescent="0.25">
      <c r="A761" t="s">
        <v>67</v>
      </c>
      <c r="B761" t="s">
        <v>221</v>
      </c>
      <c r="C761" t="s">
        <v>133</v>
      </c>
      <c r="D761" t="s">
        <v>222</v>
      </c>
      <c r="E761" t="s">
        <v>135</v>
      </c>
      <c r="F761" t="s">
        <v>603</v>
      </c>
      <c r="G761" t="s">
        <v>531</v>
      </c>
      <c r="H761" t="str">
        <f>HYPERLINK("https://ebird.org/atlasnc/checklist/S138844208", "S138844208")</f>
        <v>S138844208</v>
      </c>
      <c r="I761" t="s">
        <v>68</v>
      </c>
      <c r="J761" t="s">
        <v>69</v>
      </c>
      <c r="K761" t="s">
        <v>33</v>
      </c>
      <c r="L761" t="s">
        <v>70</v>
      </c>
      <c r="M761" t="s">
        <v>28</v>
      </c>
      <c r="N761" t="s">
        <v>71</v>
      </c>
      <c r="O761" t="s">
        <v>72</v>
      </c>
    </row>
    <row r="762" spans="1:15" x14ac:dyDescent="0.25">
      <c r="A762" t="s">
        <v>67</v>
      </c>
      <c r="B762" t="s">
        <v>161</v>
      </c>
      <c r="C762" t="s">
        <v>133</v>
      </c>
      <c r="D762" t="s">
        <v>183</v>
      </c>
      <c r="E762" t="s">
        <v>135</v>
      </c>
      <c r="F762" t="s">
        <v>604</v>
      </c>
      <c r="G762" t="s">
        <v>531</v>
      </c>
      <c r="H762" t="str">
        <f>HYPERLINK("https://ebird.org/atlasnc/checklist/S138842844", "S138842844")</f>
        <v>S138842844</v>
      </c>
      <c r="I762" t="s">
        <v>68</v>
      </c>
      <c r="J762" t="s">
        <v>69</v>
      </c>
      <c r="K762" t="s">
        <v>33</v>
      </c>
      <c r="L762" t="s">
        <v>70</v>
      </c>
      <c r="M762" t="s">
        <v>28</v>
      </c>
      <c r="N762" t="s">
        <v>71</v>
      </c>
      <c r="O762" t="s">
        <v>72</v>
      </c>
    </row>
    <row r="763" spans="1:15" x14ac:dyDescent="0.25">
      <c r="A763" t="s">
        <v>67</v>
      </c>
      <c r="B763" t="s">
        <v>206</v>
      </c>
      <c r="C763" t="s">
        <v>133</v>
      </c>
      <c r="D763" t="s">
        <v>157</v>
      </c>
      <c r="E763" t="s">
        <v>135</v>
      </c>
      <c r="F763" t="s">
        <v>605</v>
      </c>
      <c r="G763" t="s">
        <v>531</v>
      </c>
      <c r="H763" t="str">
        <f>HYPERLINK("https://ebird.org/atlasnc/checklist/S138842960", "S138842960")</f>
        <v>S138842960</v>
      </c>
      <c r="I763" t="s">
        <v>68</v>
      </c>
      <c r="J763" t="s">
        <v>69</v>
      </c>
      <c r="K763" t="s">
        <v>33</v>
      </c>
      <c r="L763" t="s">
        <v>70</v>
      </c>
      <c r="M763" t="s">
        <v>28</v>
      </c>
      <c r="N763" t="s">
        <v>71</v>
      </c>
      <c r="O763" t="s">
        <v>72</v>
      </c>
    </row>
    <row r="764" spans="1:15" x14ac:dyDescent="0.25">
      <c r="A764" t="s">
        <v>67</v>
      </c>
      <c r="B764" t="s">
        <v>266</v>
      </c>
      <c r="C764" t="s">
        <v>143</v>
      </c>
      <c r="D764" t="s">
        <v>144</v>
      </c>
      <c r="E764" t="s">
        <v>145</v>
      </c>
      <c r="F764" t="s">
        <v>606</v>
      </c>
      <c r="G764" t="s">
        <v>531</v>
      </c>
      <c r="H764" t="str">
        <f>HYPERLINK("https://ebird.org/atlasnc/checklist/S138837403", "S138837403")</f>
        <v>S138837403</v>
      </c>
      <c r="I764" t="s">
        <v>68</v>
      </c>
      <c r="J764" t="s">
        <v>69</v>
      </c>
      <c r="K764" t="s">
        <v>33</v>
      </c>
      <c r="L764" t="s">
        <v>70</v>
      </c>
      <c r="M764" t="s">
        <v>28</v>
      </c>
      <c r="N764" t="s">
        <v>71</v>
      </c>
      <c r="O764" t="s">
        <v>72</v>
      </c>
    </row>
    <row r="765" spans="1:15" x14ac:dyDescent="0.25">
      <c r="A765" t="s">
        <v>67</v>
      </c>
      <c r="B765" t="s">
        <v>170</v>
      </c>
      <c r="C765" t="s">
        <v>143</v>
      </c>
      <c r="D765" t="s">
        <v>144</v>
      </c>
      <c r="E765" t="s">
        <v>145</v>
      </c>
      <c r="F765" t="s">
        <v>606</v>
      </c>
      <c r="G765" t="s">
        <v>531</v>
      </c>
      <c r="H765" t="str">
        <f>HYPERLINK("https://ebird.org/atlasnc/checklist/S138837403", "S138837403")</f>
        <v>S138837403</v>
      </c>
      <c r="I765" t="s">
        <v>68</v>
      </c>
      <c r="J765" t="s">
        <v>69</v>
      </c>
      <c r="K765" t="s">
        <v>33</v>
      </c>
      <c r="L765" t="s">
        <v>70</v>
      </c>
      <c r="M765" t="s">
        <v>28</v>
      </c>
      <c r="N765" t="s">
        <v>71</v>
      </c>
      <c r="O765" t="s">
        <v>72</v>
      </c>
    </row>
    <row r="766" spans="1:15" x14ac:dyDescent="0.25">
      <c r="A766" t="s">
        <v>67</v>
      </c>
      <c r="B766" t="s">
        <v>233</v>
      </c>
      <c r="C766" t="s">
        <v>129</v>
      </c>
      <c r="D766" t="s">
        <v>198</v>
      </c>
      <c r="E766" t="s">
        <v>131</v>
      </c>
      <c r="F766" t="s">
        <v>606</v>
      </c>
      <c r="G766" t="s">
        <v>531</v>
      </c>
      <c r="H766" t="str">
        <f>HYPERLINK("https://ebird.org/atlasnc/checklist/S138837403", "S138837403")</f>
        <v>S138837403</v>
      </c>
      <c r="I766" t="s">
        <v>68</v>
      </c>
      <c r="J766" t="s">
        <v>69</v>
      </c>
      <c r="K766" t="s">
        <v>33</v>
      </c>
      <c r="L766" t="s">
        <v>70</v>
      </c>
      <c r="M766" t="s">
        <v>28</v>
      </c>
      <c r="N766" t="s">
        <v>71</v>
      </c>
      <c r="O766" t="s">
        <v>72</v>
      </c>
    </row>
    <row r="767" spans="1:15" x14ac:dyDescent="0.25">
      <c r="A767" t="s">
        <v>67</v>
      </c>
      <c r="B767" t="s">
        <v>210</v>
      </c>
      <c r="C767" t="s">
        <v>123</v>
      </c>
      <c r="D767" t="s">
        <v>33</v>
      </c>
      <c r="E767" t="s">
        <v>125</v>
      </c>
      <c r="F767" t="s">
        <v>607</v>
      </c>
      <c r="G767" t="s">
        <v>531</v>
      </c>
      <c r="H767" t="str">
        <f>HYPERLINK("https://ebird.org/atlasnc/checklist/S138837346", "S138837346")</f>
        <v>S138837346</v>
      </c>
      <c r="I767" t="s">
        <v>68</v>
      </c>
      <c r="J767" t="s">
        <v>69</v>
      </c>
      <c r="K767" t="s">
        <v>33</v>
      </c>
      <c r="L767" t="s">
        <v>70</v>
      </c>
      <c r="M767" t="s">
        <v>28</v>
      </c>
      <c r="N767" t="s">
        <v>71</v>
      </c>
      <c r="O767" t="s">
        <v>72</v>
      </c>
    </row>
    <row r="768" spans="1:15" x14ac:dyDescent="0.25">
      <c r="A768" t="s">
        <v>67</v>
      </c>
      <c r="B768" t="s">
        <v>230</v>
      </c>
      <c r="C768" t="s">
        <v>129</v>
      </c>
      <c r="D768" t="s">
        <v>130</v>
      </c>
      <c r="E768" t="s">
        <v>131</v>
      </c>
      <c r="F768" t="s">
        <v>607</v>
      </c>
      <c r="G768" t="s">
        <v>531</v>
      </c>
      <c r="H768" t="str">
        <f>HYPERLINK("https://ebird.org/atlasnc/checklist/S138837346", "S138837346")</f>
        <v>S138837346</v>
      </c>
      <c r="I768" t="s">
        <v>68</v>
      </c>
      <c r="J768" t="s">
        <v>69</v>
      </c>
      <c r="K768" t="s">
        <v>33</v>
      </c>
      <c r="L768" t="s">
        <v>70</v>
      </c>
      <c r="M768" t="s">
        <v>28</v>
      </c>
      <c r="N768" t="s">
        <v>71</v>
      </c>
      <c r="O768" t="s">
        <v>72</v>
      </c>
    </row>
    <row r="769" spans="1:15" x14ac:dyDescent="0.25">
      <c r="A769" t="s">
        <v>67</v>
      </c>
      <c r="B769" t="s">
        <v>241</v>
      </c>
      <c r="C769" t="s">
        <v>123</v>
      </c>
      <c r="D769" t="s">
        <v>33</v>
      </c>
      <c r="E769" t="s">
        <v>125</v>
      </c>
      <c r="F769" t="s">
        <v>607</v>
      </c>
      <c r="G769" t="s">
        <v>531</v>
      </c>
      <c r="H769" t="str">
        <f>HYPERLINK("https://ebird.org/atlasnc/checklist/S138837346", "S138837346")</f>
        <v>S138837346</v>
      </c>
      <c r="I769" t="s">
        <v>68</v>
      </c>
      <c r="J769" t="s">
        <v>69</v>
      </c>
      <c r="K769" t="s">
        <v>33</v>
      </c>
      <c r="L769" t="s">
        <v>70</v>
      </c>
      <c r="M769" t="s">
        <v>28</v>
      </c>
      <c r="N769" t="s">
        <v>71</v>
      </c>
      <c r="O769" t="s">
        <v>72</v>
      </c>
    </row>
    <row r="770" spans="1:15" x14ac:dyDescent="0.25">
      <c r="A770" t="s">
        <v>67</v>
      </c>
      <c r="B770" t="s">
        <v>608</v>
      </c>
      <c r="C770" t="s">
        <v>143</v>
      </c>
      <c r="E770" t="s">
        <v>145</v>
      </c>
      <c r="F770" t="s">
        <v>609</v>
      </c>
      <c r="G770" t="s">
        <v>610</v>
      </c>
      <c r="H770" t="str">
        <f>HYPERLINK("https://ebird.org/atlasnc/checklist/S105896746", "S105896746")</f>
        <v>S105896746</v>
      </c>
      <c r="I770" t="s">
        <v>68</v>
      </c>
      <c r="J770" t="s">
        <v>69</v>
      </c>
      <c r="K770" t="s">
        <v>33</v>
      </c>
      <c r="L770" t="s">
        <v>70</v>
      </c>
      <c r="M770" t="s">
        <v>28</v>
      </c>
      <c r="N770" t="s">
        <v>71</v>
      </c>
      <c r="O770" t="s">
        <v>72</v>
      </c>
    </row>
    <row r="771" spans="1:15" x14ac:dyDescent="0.25">
      <c r="A771" t="s">
        <v>67</v>
      </c>
      <c r="B771" t="s">
        <v>394</v>
      </c>
      <c r="C771" t="s">
        <v>129</v>
      </c>
      <c r="D771" t="s">
        <v>198</v>
      </c>
      <c r="E771" t="s">
        <v>131</v>
      </c>
      <c r="F771" t="s">
        <v>609</v>
      </c>
      <c r="G771" t="s">
        <v>610</v>
      </c>
      <c r="H771" t="str">
        <f>HYPERLINK("https://ebird.org/atlasnc/checklist/S105896746", "S105896746")</f>
        <v>S105896746</v>
      </c>
      <c r="I771" t="s">
        <v>68</v>
      </c>
      <c r="J771" t="s">
        <v>69</v>
      </c>
      <c r="K771" t="s">
        <v>33</v>
      </c>
      <c r="L771" t="s">
        <v>70</v>
      </c>
      <c r="M771" t="s">
        <v>28</v>
      </c>
      <c r="N771" t="s">
        <v>71</v>
      </c>
      <c r="O771" t="s">
        <v>72</v>
      </c>
    </row>
    <row r="772" spans="1:15" x14ac:dyDescent="0.25">
      <c r="A772" t="s">
        <v>80</v>
      </c>
      <c r="B772" t="s">
        <v>147</v>
      </c>
      <c r="C772" t="s">
        <v>129</v>
      </c>
      <c r="D772" t="s">
        <v>130</v>
      </c>
      <c r="E772" t="s">
        <v>131</v>
      </c>
      <c r="F772" t="s">
        <v>611</v>
      </c>
      <c r="G772" t="s">
        <v>612</v>
      </c>
      <c r="H772" t="str">
        <f t="shared" ref="H772:H777" si="29">HYPERLINK("https://ebird.org/atlasnc/checklist/S184637125", "S184637125")</f>
        <v>S184637125</v>
      </c>
      <c r="I772" t="s">
        <v>24</v>
      </c>
      <c r="J772" t="s">
        <v>81</v>
      </c>
      <c r="K772" t="s">
        <v>82</v>
      </c>
      <c r="L772" t="s">
        <v>83</v>
      </c>
      <c r="M772" t="s">
        <v>28</v>
      </c>
      <c r="N772" t="s">
        <v>84</v>
      </c>
      <c r="O772" t="s">
        <v>85</v>
      </c>
    </row>
    <row r="773" spans="1:15" x14ac:dyDescent="0.25">
      <c r="A773" t="s">
        <v>80</v>
      </c>
      <c r="B773" t="s">
        <v>240</v>
      </c>
      <c r="C773" t="s">
        <v>123</v>
      </c>
      <c r="D773" t="s">
        <v>33</v>
      </c>
      <c r="E773" t="s">
        <v>125</v>
      </c>
      <c r="F773" t="s">
        <v>611</v>
      </c>
      <c r="G773" t="s">
        <v>612</v>
      </c>
      <c r="H773" t="str">
        <f t="shared" si="29"/>
        <v>S184637125</v>
      </c>
      <c r="I773" t="s">
        <v>24</v>
      </c>
      <c r="J773" t="s">
        <v>81</v>
      </c>
      <c r="K773" t="s">
        <v>82</v>
      </c>
      <c r="L773" t="s">
        <v>83</v>
      </c>
      <c r="M773" t="s">
        <v>28</v>
      </c>
      <c r="N773" t="s">
        <v>84</v>
      </c>
      <c r="O773" t="s">
        <v>85</v>
      </c>
    </row>
    <row r="774" spans="1:15" x14ac:dyDescent="0.25">
      <c r="A774" t="s">
        <v>80</v>
      </c>
      <c r="B774" t="s">
        <v>172</v>
      </c>
      <c r="C774" t="s">
        <v>133</v>
      </c>
      <c r="D774" t="s">
        <v>157</v>
      </c>
      <c r="E774" t="s">
        <v>135</v>
      </c>
      <c r="F774" t="s">
        <v>611</v>
      </c>
      <c r="G774" t="s">
        <v>612</v>
      </c>
      <c r="H774" t="str">
        <f t="shared" si="29"/>
        <v>S184637125</v>
      </c>
      <c r="I774" t="s">
        <v>24</v>
      </c>
      <c r="J774" t="s">
        <v>81</v>
      </c>
      <c r="K774" t="s">
        <v>82</v>
      </c>
      <c r="L774" t="s">
        <v>83</v>
      </c>
      <c r="M774" t="s">
        <v>28</v>
      </c>
      <c r="N774" t="s">
        <v>84</v>
      </c>
      <c r="O774" t="s">
        <v>85</v>
      </c>
    </row>
    <row r="775" spans="1:15" x14ac:dyDescent="0.25">
      <c r="A775" t="s">
        <v>80</v>
      </c>
      <c r="B775" t="s">
        <v>290</v>
      </c>
      <c r="C775" t="s">
        <v>123</v>
      </c>
      <c r="D775" t="s">
        <v>140</v>
      </c>
      <c r="E775" t="s">
        <v>125</v>
      </c>
      <c r="F775" t="s">
        <v>611</v>
      </c>
      <c r="G775" t="s">
        <v>612</v>
      </c>
      <c r="H775" t="str">
        <f t="shared" si="29"/>
        <v>S184637125</v>
      </c>
      <c r="I775" t="s">
        <v>24</v>
      </c>
      <c r="J775" t="s">
        <v>81</v>
      </c>
      <c r="K775" t="s">
        <v>82</v>
      </c>
      <c r="L775" t="s">
        <v>83</v>
      </c>
      <c r="M775" t="s">
        <v>28</v>
      </c>
      <c r="N775" t="s">
        <v>84</v>
      </c>
      <c r="O775" t="s">
        <v>85</v>
      </c>
    </row>
    <row r="776" spans="1:15" x14ac:dyDescent="0.25">
      <c r="A776" t="s">
        <v>80</v>
      </c>
      <c r="B776" t="s">
        <v>370</v>
      </c>
      <c r="C776" t="s">
        <v>123</v>
      </c>
      <c r="D776" t="s">
        <v>140</v>
      </c>
      <c r="E776" t="s">
        <v>125</v>
      </c>
      <c r="F776" t="s">
        <v>611</v>
      </c>
      <c r="G776" t="s">
        <v>612</v>
      </c>
      <c r="H776" t="str">
        <f t="shared" si="29"/>
        <v>S184637125</v>
      </c>
      <c r="I776" t="s">
        <v>24</v>
      </c>
      <c r="J776" t="s">
        <v>81</v>
      </c>
      <c r="K776" t="s">
        <v>82</v>
      </c>
      <c r="L776" t="s">
        <v>83</v>
      </c>
      <c r="M776" t="s">
        <v>28</v>
      </c>
      <c r="N776" t="s">
        <v>84</v>
      </c>
      <c r="O776" t="s">
        <v>85</v>
      </c>
    </row>
    <row r="777" spans="1:15" x14ac:dyDescent="0.25">
      <c r="A777" t="s">
        <v>80</v>
      </c>
      <c r="B777" t="s">
        <v>243</v>
      </c>
      <c r="C777" t="s">
        <v>123</v>
      </c>
      <c r="D777" t="s">
        <v>140</v>
      </c>
      <c r="E777" t="s">
        <v>125</v>
      </c>
      <c r="F777" t="s">
        <v>611</v>
      </c>
      <c r="G777" t="s">
        <v>612</v>
      </c>
      <c r="H777" t="str">
        <f t="shared" si="29"/>
        <v>S184637125</v>
      </c>
      <c r="I777" t="s">
        <v>24</v>
      </c>
      <c r="J777" t="s">
        <v>81</v>
      </c>
      <c r="K777" t="s">
        <v>82</v>
      </c>
      <c r="L777" t="s">
        <v>83</v>
      </c>
      <c r="M777" t="s">
        <v>28</v>
      </c>
      <c r="N777" t="s">
        <v>84</v>
      </c>
      <c r="O777" t="s">
        <v>85</v>
      </c>
    </row>
    <row r="778" spans="1:15" x14ac:dyDescent="0.25">
      <c r="A778" t="s">
        <v>80</v>
      </c>
      <c r="B778" t="s">
        <v>190</v>
      </c>
      <c r="C778" t="s">
        <v>129</v>
      </c>
      <c r="D778" t="s">
        <v>130</v>
      </c>
      <c r="E778" t="s">
        <v>131</v>
      </c>
      <c r="F778" t="s">
        <v>613</v>
      </c>
      <c r="G778" t="s">
        <v>612</v>
      </c>
      <c r="H778" t="str">
        <f>HYPERLINK("https://ebird.org/atlasnc/checklist/S184637782", "S184637782")</f>
        <v>S184637782</v>
      </c>
      <c r="I778" t="s">
        <v>24</v>
      </c>
      <c r="J778" t="s">
        <v>81</v>
      </c>
      <c r="K778" t="s">
        <v>82</v>
      </c>
      <c r="L778" t="s">
        <v>83</v>
      </c>
      <c r="M778" t="s">
        <v>28</v>
      </c>
      <c r="N778" t="s">
        <v>84</v>
      </c>
      <c r="O778" t="s">
        <v>85</v>
      </c>
    </row>
    <row r="779" spans="1:15" x14ac:dyDescent="0.25">
      <c r="A779" t="s">
        <v>80</v>
      </c>
      <c r="B779" t="s">
        <v>165</v>
      </c>
      <c r="C779" t="s">
        <v>123</v>
      </c>
      <c r="D779" t="s">
        <v>140</v>
      </c>
      <c r="E779" t="s">
        <v>125</v>
      </c>
      <c r="F779" t="s">
        <v>613</v>
      </c>
      <c r="G779" t="s">
        <v>612</v>
      </c>
      <c r="H779" t="str">
        <f>HYPERLINK("https://ebird.org/atlasnc/checklist/S184637782", "S184637782")</f>
        <v>S184637782</v>
      </c>
      <c r="I779" t="s">
        <v>24</v>
      </c>
      <c r="J779" t="s">
        <v>81</v>
      </c>
      <c r="K779" t="s">
        <v>82</v>
      </c>
      <c r="L779" t="s">
        <v>83</v>
      </c>
      <c r="M779" t="s">
        <v>28</v>
      </c>
      <c r="N779" t="s">
        <v>84</v>
      </c>
      <c r="O779" t="s">
        <v>85</v>
      </c>
    </row>
    <row r="780" spans="1:15" x14ac:dyDescent="0.25">
      <c r="A780" t="s">
        <v>80</v>
      </c>
      <c r="B780" t="s">
        <v>161</v>
      </c>
      <c r="C780" t="s">
        <v>133</v>
      </c>
      <c r="D780" t="s">
        <v>157</v>
      </c>
      <c r="E780" t="s">
        <v>135</v>
      </c>
      <c r="F780" t="s">
        <v>613</v>
      </c>
      <c r="G780" t="s">
        <v>612</v>
      </c>
      <c r="H780" t="str">
        <f>HYPERLINK("https://ebird.org/atlasnc/checklist/S184637782", "S184637782")</f>
        <v>S184637782</v>
      </c>
      <c r="I780" t="s">
        <v>24</v>
      </c>
      <c r="J780" t="s">
        <v>81</v>
      </c>
      <c r="K780" t="s">
        <v>82</v>
      </c>
      <c r="L780" t="s">
        <v>83</v>
      </c>
      <c r="M780" t="s">
        <v>28</v>
      </c>
      <c r="N780" t="s">
        <v>84</v>
      </c>
      <c r="O780" t="s">
        <v>85</v>
      </c>
    </row>
    <row r="781" spans="1:15" x14ac:dyDescent="0.25">
      <c r="A781" t="s">
        <v>80</v>
      </c>
      <c r="B781" t="s">
        <v>265</v>
      </c>
      <c r="C781" t="s">
        <v>129</v>
      </c>
      <c r="D781" t="s">
        <v>130</v>
      </c>
      <c r="E781" t="s">
        <v>131</v>
      </c>
      <c r="F781" t="s">
        <v>614</v>
      </c>
      <c r="G781" t="s">
        <v>612</v>
      </c>
      <c r="H781" t="str">
        <f>HYPERLINK("https://ebird.org/atlasnc/checklist/S184640387", "S184640387")</f>
        <v>S184640387</v>
      </c>
      <c r="I781" t="s">
        <v>24</v>
      </c>
      <c r="J781" t="s">
        <v>81</v>
      </c>
      <c r="K781" t="s">
        <v>82</v>
      </c>
      <c r="L781" t="s">
        <v>83</v>
      </c>
      <c r="M781" t="s">
        <v>28</v>
      </c>
      <c r="N781" t="s">
        <v>84</v>
      </c>
      <c r="O781" t="s">
        <v>85</v>
      </c>
    </row>
    <row r="782" spans="1:15" x14ac:dyDescent="0.25">
      <c r="A782" t="s">
        <v>80</v>
      </c>
      <c r="B782" t="s">
        <v>180</v>
      </c>
      <c r="C782" t="s">
        <v>123</v>
      </c>
      <c r="D782" t="s">
        <v>140</v>
      </c>
      <c r="E782" t="s">
        <v>125</v>
      </c>
      <c r="F782" t="s">
        <v>614</v>
      </c>
      <c r="G782" t="s">
        <v>612</v>
      </c>
      <c r="H782" t="str">
        <f>HYPERLINK("https://ebird.org/atlasnc/checklist/S184640387", "S184640387")</f>
        <v>S184640387</v>
      </c>
      <c r="I782" t="s">
        <v>24</v>
      </c>
      <c r="J782" t="s">
        <v>81</v>
      </c>
      <c r="K782" t="s">
        <v>82</v>
      </c>
      <c r="L782" t="s">
        <v>83</v>
      </c>
      <c r="M782" t="s">
        <v>28</v>
      </c>
      <c r="N782" t="s">
        <v>84</v>
      </c>
      <c r="O782" t="s">
        <v>85</v>
      </c>
    </row>
    <row r="783" spans="1:15" x14ac:dyDescent="0.25">
      <c r="A783" t="s">
        <v>80</v>
      </c>
      <c r="B783" t="s">
        <v>211</v>
      </c>
      <c r="C783" t="s">
        <v>133</v>
      </c>
      <c r="D783" t="s">
        <v>183</v>
      </c>
      <c r="E783" t="s">
        <v>135</v>
      </c>
      <c r="F783" t="s">
        <v>614</v>
      </c>
      <c r="G783" t="s">
        <v>612</v>
      </c>
      <c r="H783" t="str">
        <f>HYPERLINK("https://ebird.org/atlasnc/checklist/S184640387", "S184640387")</f>
        <v>S184640387</v>
      </c>
      <c r="I783" t="s">
        <v>24</v>
      </c>
      <c r="J783" t="s">
        <v>81</v>
      </c>
      <c r="K783" t="s">
        <v>82</v>
      </c>
      <c r="L783" t="s">
        <v>83</v>
      </c>
      <c r="M783" t="s">
        <v>28</v>
      </c>
      <c r="N783" t="s">
        <v>84</v>
      </c>
      <c r="O783" t="s">
        <v>85</v>
      </c>
    </row>
    <row r="784" spans="1:15" x14ac:dyDescent="0.25">
      <c r="A784" t="s">
        <v>80</v>
      </c>
      <c r="B784" t="s">
        <v>232</v>
      </c>
      <c r="C784" t="s">
        <v>123</v>
      </c>
      <c r="D784" t="s">
        <v>140</v>
      </c>
      <c r="E784" t="s">
        <v>125</v>
      </c>
      <c r="F784" t="s">
        <v>614</v>
      </c>
      <c r="G784" t="s">
        <v>612</v>
      </c>
      <c r="H784" t="str">
        <f>HYPERLINK("https://ebird.org/atlasnc/checklist/S184640387", "S184640387")</f>
        <v>S184640387</v>
      </c>
      <c r="I784" t="s">
        <v>24</v>
      </c>
      <c r="J784" t="s">
        <v>81</v>
      </c>
      <c r="K784" t="s">
        <v>82</v>
      </c>
      <c r="L784" t="s">
        <v>83</v>
      </c>
      <c r="M784" t="s">
        <v>28</v>
      </c>
      <c r="N784" t="s">
        <v>84</v>
      </c>
      <c r="O784" t="s">
        <v>85</v>
      </c>
    </row>
    <row r="785" spans="1:15" x14ac:dyDescent="0.25">
      <c r="A785" t="s">
        <v>80</v>
      </c>
      <c r="B785" t="s">
        <v>187</v>
      </c>
      <c r="C785" t="s">
        <v>133</v>
      </c>
      <c r="D785" t="s">
        <v>183</v>
      </c>
      <c r="E785" t="s">
        <v>135</v>
      </c>
      <c r="F785" t="s">
        <v>614</v>
      </c>
      <c r="G785" t="s">
        <v>612</v>
      </c>
      <c r="H785" t="str">
        <f>HYPERLINK("https://ebird.org/atlasnc/checklist/S184640387", "S184640387")</f>
        <v>S184640387</v>
      </c>
      <c r="I785" t="s">
        <v>24</v>
      </c>
      <c r="J785" t="s">
        <v>81</v>
      </c>
      <c r="K785" t="s">
        <v>82</v>
      </c>
      <c r="L785" t="s">
        <v>83</v>
      </c>
      <c r="M785" t="s">
        <v>28</v>
      </c>
      <c r="N785" t="s">
        <v>84</v>
      </c>
      <c r="O785" t="s">
        <v>85</v>
      </c>
    </row>
    <row r="786" spans="1:15" x14ac:dyDescent="0.25">
      <c r="A786" t="s">
        <v>80</v>
      </c>
      <c r="B786" t="s">
        <v>234</v>
      </c>
      <c r="C786" t="s">
        <v>123</v>
      </c>
      <c r="D786" t="s">
        <v>33</v>
      </c>
      <c r="E786" t="s">
        <v>125</v>
      </c>
      <c r="F786" t="s">
        <v>615</v>
      </c>
      <c r="G786" t="s">
        <v>612</v>
      </c>
      <c r="H786" t="str">
        <f>HYPERLINK("https://ebird.org/atlasnc/checklist/S184640758", "S184640758")</f>
        <v>S184640758</v>
      </c>
      <c r="I786" t="s">
        <v>24</v>
      </c>
      <c r="J786" t="s">
        <v>81</v>
      </c>
      <c r="K786" t="s">
        <v>82</v>
      </c>
      <c r="L786" t="s">
        <v>83</v>
      </c>
      <c r="M786" t="s">
        <v>28</v>
      </c>
      <c r="N786" t="s">
        <v>84</v>
      </c>
      <c r="O786" t="s">
        <v>85</v>
      </c>
    </row>
    <row r="787" spans="1:15" x14ac:dyDescent="0.25">
      <c r="A787" t="s">
        <v>80</v>
      </c>
      <c r="B787" t="s">
        <v>210</v>
      </c>
      <c r="C787" t="s">
        <v>129</v>
      </c>
      <c r="D787" t="s">
        <v>130</v>
      </c>
      <c r="E787" t="s">
        <v>131</v>
      </c>
      <c r="F787" t="s">
        <v>615</v>
      </c>
      <c r="G787" t="s">
        <v>612</v>
      </c>
      <c r="H787" t="str">
        <f>HYPERLINK("https://ebird.org/atlasnc/checklist/S184640758", "S184640758")</f>
        <v>S184640758</v>
      </c>
      <c r="I787" t="s">
        <v>24</v>
      </c>
      <c r="J787" t="s">
        <v>81</v>
      </c>
      <c r="K787" t="s">
        <v>82</v>
      </c>
      <c r="L787" t="s">
        <v>83</v>
      </c>
      <c r="M787" t="s">
        <v>28</v>
      </c>
      <c r="N787" t="s">
        <v>84</v>
      </c>
      <c r="O787" t="s">
        <v>85</v>
      </c>
    </row>
    <row r="788" spans="1:15" x14ac:dyDescent="0.25">
      <c r="A788" t="s">
        <v>80</v>
      </c>
      <c r="B788" t="s">
        <v>216</v>
      </c>
      <c r="C788" t="s">
        <v>133</v>
      </c>
      <c r="D788" t="s">
        <v>157</v>
      </c>
      <c r="E788" t="s">
        <v>135</v>
      </c>
      <c r="F788" t="s">
        <v>615</v>
      </c>
      <c r="G788" t="s">
        <v>612</v>
      </c>
      <c r="H788" t="str">
        <f>HYPERLINK("https://ebird.org/atlasnc/checklist/S184640758", "S184640758")</f>
        <v>S184640758</v>
      </c>
      <c r="I788" t="s">
        <v>24</v>
      </c>
      <c r="J788" t="s">
        <v>81</v>
      </c>
      <c r="K788" t="s">
        <v>82</v>
      </c>
      <c r="L788" t="s">
        <v>83</v>
      </c>
      <c r="M788" t="s">
        <v>28</v>
      </c>
      <c r="N788" t="s">
        <v>84</v>
      </c>
      <c r="O788" t="s">
        <v>85</v>
      </c>
    </row>
    <row r="789" spans="1:15" x14ac:dyDescent="0.25">
      <c r="A789" t="s">
        <v>80</v>
      </c>
      <c r="B789" t="s">
        <v>194</v>
      </c>
      <c r="C789" t="s">
        <v>123</v>
      </c>
      <c r="D789" t="s">
        <v>193</v>
      </c>
      <c r="E789" t="s">
        <v>125</v>
      </c>
      <c r="F789" t="s">
        <v>615</v>
      </c>
      <c r="G789" t="s">
        <v>612</v>
      </c>
      <c r="H789" t="str">
        <f>HYPERLINK("https://ebird.org/atlasnc/checklist/S184640758", "S184640758")</f>
        <v>S184640758</v>
      </c>
      <c r="I789" t="s">
        <v>24</v>
      </c>
      <c r="J789" t="s">
        <v>81</v>
      </c>
      <c r="K789" t="s">
        <v>82</v>
      </c>
      <c r="L789" t="s">
        <v>83</v>
      </c>
      <c r="M789" t="s">
        <v>28</v>
      </c>
      <c r="N789" t="s">
        <v>84</v>
      </c>
      <c r="O789" t="s">
        <v>85</v>
      </c>
    </row>
    <row r="790" spans="1:15" x14ac:dyDescent="0.25">
      <c r="A790" t="s">
        <v>80</v>
      </c>
      <c r="B790" t="s">
        <v>254</v>
      </c>
      <c r="C790" t="s">
        <v>133</v>
      </c>
      <c r="D790" t="s">
        <v>157</v>
      </c>
      <c r="E790" t="s">
        <v>135</v>
      </c>
      <c r="F790" t="s">
        <v>613</v>
      </c>
      <c r="G790" t="s">
        <v>469</v>
      </c>
      <c r="H790" t="str">
        <f>HYPERLINK("https://ebird.org/atlasnc/checklist/S172825484", "S172825484")</f>
        <v>S172825484</v>
      </c>
      <c r="I790" t="s">
        <v>24</v>
      </c>
      <c r="J790" t="s">
        <v>81</v>
      </c>
      <c r="K790" t="s">
        <v>82</v>
      </c>
      <c r="L790" t="s">
        <v>83</v>
      </c>
      <c r="M790" t="s">
        <v>28</v>
      </c>
      <c r="N790" t="s">
        <v>84</v>
      </c>
      <c r="O790" t="s">
        <v>85</v>
      </c>
    </row>
    <row r="791" spans="1:15" x14ac:dyDescent="0.25">
      <c r="A791" t="s">
        <v>80</v>
      </c>
      <c r="B791" t="s">
        <v>242</v>
      </c>
      <c r="C791" t="s">
        <v>123</v>
      </c>
      <c r="D791" t="s">
        <v>140</v>
      </c>
      <c r="E791" t="s">
        <v>125</v>
      </c>
      <c r="F791" t="s">
        <v>613</v>
      </c>
      <c r="G791" t="s">
        <v>469</v>
      </c>
      <c r="H791" t="str">
        <f>HYPERLINK("https://ebird.org/atlasnc/checklist/S172825484", "S172825484")</f>
        <v>S172825484</v>
      </c>
      <c r="I791" t="s">
        <v>24</v>
      </c>
      <c r="J791" t="s">
        <v>81</v>
      </c>
      <c r="K791" t="s">
        <v>82</v>
      </c>
      <c r="L791" t="s">
        <v>83</v>
      </c>
      <c r="M791" t="s">
        <v>28</v>
      </c>
      <c r="N791" t="s">
        <v>84</v>
      </c>
      <c r="O791" t="s">
        <v>85</v>
      </c>
    </row>
    <row r="792" spans="1:15" x14ac:dyDescent="0.25">
      <c r="A792" t="s">
        <v>80</v>
      </c>
      <c r="B792" t="s">
        <v>208</v>
      </c>
      <c r="C792" t="s">
        <v>133</v>
      </c>
      <c r="D792" t="s">
        <v>371</v>
      </c>
      <c r="E792" t="s">
        <v>135</v>
      </c>
      <c r="F792" t="s">
        <v>616</v>
      </c>
      <c r="G792" t="s">
        <v>469</v>
      </c>
      <c r="H792" t="str">
        <f>HYPERLINK("https://ebird.org/atlasnc/checklist/S172827550", "S172827550")</f>
        <v>S172827550</v>
      </c>
      <c r="I792" t="s">
        <v>24</v>
      </c>
      <c r="J792" t="s">
        <v>81</v>
      </c>
      <c r="K792" t="s">
        <v>82</v>
      </c>
      <c r="L792" t="s">
        <v>83</v>
      </c>
      <c r="M792" t="s">
        <v>28</v>
      </c>
      <c r="N792" t="s">
        <v>84</v>
      </c>
      <c r="O792" t="s">
        <v>85</v>
      </c>
    </row>
    <row r="793" spans="1:15" x14ac:dyDescent="0.25">
      <c r="A793" t="s">
        <v>80</v>
      </c>
      <c r="B793" t="s">
        <v>305</v>
      </c>
      <c r="C793" t="s">
        <v>129</v>
      </c>
      <c r="D793" t="s">
        <v>198</v>
      </c>
      <c r="E793" t="s">
        <v>131</v>
      </c>
      <c r="F793" t="s">
        <v>616</v>
      </c>
      <c r="G793" t="s">
        <v>469</v>
      </c>
      <c r="H793" t="str">
        <f>HYPERLINK("https://ebird.org/atlasnc/checklist/S172827550", "S172827550")</f>
        <v>S172827550</v>
      </c>
      <c r="I793" t="s">
        <v>24</v>
      </c>
      <c r="J793" t="s">
        <v>81</v>
      </c>
      <c r="K793" t="s">
        <v>82</v>
      </c>
      <c r="L793" t="s">
        <v>83</v>
      </c>
      <c r="M793" t="s">
        <v>28</v>
      </c>
      <c r="N793" t="s">
        <v>84</v>
      </c>
      <c r="O793" t="s">
        <v>85</v>
      </c>
    </row>
    <row r="794" spans="1:15" x14ac:dyDescent="0.25">
      <c r="A794" t="s">
        <v>80</v>
      </c>
      <c r="B794" t="s">
        <v>203</v>
      </c>
      <c r="C794" t="s">
        <v>143</v>
      </c>
      <c r="E794" t="s">
        <v>145</v>
      </c>
      <c r="F794" t="s">
        <v>615</v>
      </c>
      <c r="G794" t="s">
        <v>469</v>
      </c>
      <c r="H794" t="str">
        <f>HYPERLINK("https://ebird.org/atlasnc/checklist/S172827710", "S172827710")</f>
        <v>S172827710</v>
      </c>
      <c r="I794" t="s">
        <v>24</v>
      </c>
      <c r="J794" t="s">
        <v>81</v>
      </c>
      <c r="K794" t="s">
        <v>82</v>
      </c>
      <c r="L794" t="s">
        <v>83</v>
      </c>
      <c r="M794" t="s">
        <v>28</v>
      </c>
      <c r="N794" t="s">
        <v>84</v>
      </c>
      <c r="O794" t="s">
        <v>85</v>
      </c>
    </row>
    <row r="795" spans="1:15" x14ac:dyDescent="0.25">
      <c r="A795" t="s">
        <v>80</v>
      </c>
      <c r="B795" t="s">
        <v>259</v>
      </c>
      <c r="C795" t="s">
        <v>129</v>
      </c>
      <c r="D795" t="s">
        <v>130</v>
      </c>
      <c r="E795" t="s">
        <v>131</v>
      </c>
      <c r="F795" t="s">
        <v>615</v>
      </c>
      <c r="G795" t="s">
        <v>469</v>
      </c>
      <c r="H795" t="str">
        <f>HYPERLINK("https://ebird.org/atlasnc/checklist/S172827710", "S172827710")</f>
        <v>S172827710</v>
      </c>
      <c r="I795" t="s">
        <v>24</v>
      </c>
      <c r="J795" t="s">
        <v>81</v>
      </c>
      <c r="K795" t="s">
        <v>82</v>
      </c>
      <c r="L795" t="s">
        <v>83</v>
      </c>
      <c r="M795" t="s">
        <v>28</v>
      </c>
      <c r="N795" t="s">
        <v>84</v>
      </c>
      <c r="O795" t="s">
        <v>85</v>
      </c>
    </row>
    <row r="796" spans="1:15" x14ac:dyDescent="0.25">
      <c r="A796" t="s">
        <v>80</v>
      </c>
      <c r="B796" t="s">
        <v>297</v>
      </c>
      <c r="C796" t="s">
        <v>129</v>
      </c>
      <c r="D796" t="s">
        <v>198</v>
      </c>
      <c r="E796" t="s">
        <v>131</v>
      </c>
      <c r="F796" t="s">
        <v>615</v>
      </c>
      <c r="G796" t="s">
        <v>469</v>
      </c>
      <c r="H796" t="str">
        <f>HYPERLINK("https://ebird.org/atlasnc/checklist/S172828235", "S172828235")</f>
        <v>S172828235</v>
      </c>
      <c r="I796" t="s">
        <v>24</v>
      </c>
      <c r="J796" t="s">
        <v>81</v>
      </c>
      <c r="K796" t="s">
        <v>82</v>
      </c>
      <c r="L796" t="s">
        <v>83</v>
      </c>
      <c r="M796" t="s">
        <v>28</v>
      </c>
      <c r="N796" t="s">
        <v>84</v>
      </c>
      <c r="O796" t="s">
        <v>85</v>
      </c>
    </row>
    <row r="797" spans="1:15" x14ac:dyDescent="0.25">
      <c r="A797" t="s">
        <v>80</v>
      </c>
      <c r="B797" t="s">
        <v>219</v>
      </c>
      <c r="C797" t="s">
        <v>133</v>
      </c>
      <c r="D797" t="s">
        <v>173</v>
      </c>
      <c r="E797" t="s">
        <v>135</v>
      </c>
      <c r="F797" t="s">
        <v>615</v>
      </c>
      <c r="G797" t="s">
        <v>469</v>
      </c>
      <c r="H797" t="str">
        <f>HYPERLINK("https://ebird.org/atlasnc/checklist/S172828235", "S172828235")</f>
        <v>S172828235</v>
      </c>
      <c r="I797" t="s">
        <v>24</v>
      </c>
      <c r="J797" t="s">
        <v>81</v>
      </c>
      <c r="K797" t="s">
        <v>82</v>
      </c>
      <c r="L797" t="s">
        <v>83</v>
      </c>
      <c r="M797" t="s">
        <v>28</v>
      </c>
      <c r="N797" t="s">
        <v>84</v>
      </c>
      <c r="O797" t="s">
        <v>85</v>
      </c>
    </row>
    <row r="798" spans="1:15" x14ac:dyDescent="0.25">
      <c r="A798" t="s">
        <v>80</v>
      </c>
      <c r="B798" t="s">
        <v>229</v>
      </c>
      <c r="C798" t="s">
        <v>133</v>
      </c>
      <c r="D798" t="s">
        <v>371</v>
      </c>
      <c r="E798" t="s">
        <v>135</v>
      </c>
      <c r="F798" t="s">
        <v>615</v>
      </c>
      <c r="G798" t="s">
        <v>469</v>
      </c>
      <c r="H798" t="str">
        <f>HYPERLINK("https://ebird.org/atlasnc/checklist/S172828235", "S172828235")</f>
        <v>S172828235</v>
      </c>
      <c r="I798" t="s">
        <v>24</v>
      </c>
      <c r="J798" t="s">
        <v>81</v>
      </c>
      <c r="K798" t="s">
        <v>82</v>
      </c>
      <c r="L798" t="s">
        <v>83</v>
      </c>
      <c r="M798" t="s">
        <v>28</v>
      </c>
      <c r="N798" t="s">
        <v>84</v>
      </c>
      <c r="O798" t="s">
        <v>85</v>
      </c>
    </row>
    <row r="799" spans="1:15" x14ac:dyDescent="0.25">
      <c r="A799" t="s">
        <v>80</v>
      </c>
      <c r="B799" t="s">
        <v>122</v>
      </c>
      <c r="C799" t="s">
        <v>133</v>
      </c>
      <c r="D799" t="s">
        <v>222</v>
      </c>
      <c r="E799" t="s">
        <v>135</v>
      </c>
      <c r="F799" t="s">
        <v>614</v>
      </c>
      <c r="G799" t="s">
        <v>469</v>
      </c>
      <c r="H799" t="str">
        <f>HYPERLINK("https://ebird.org/atlasnc/checklist/S172828616", "S172828616")</f>
        <v>S172828616</v>
      </c>
      <c r="I799" t="s">
        <v>24</v>
      </c>
      <c r="J799" t="s">
        <v>81</v>
      </c>
      <c r="K799" t="s">
        <v>82</v>
      </c>
      <c r="L799" t="s">
        <v>83</v>
      </c>
      <c r="M799" t="s">
        <v>28</v>
      </c>
      <c r="N799" t="s">
        <v>84</v>
      </c>
      <c r="O799" t="s">
        <v>85</v>
      </c>
    </row>
    <row r="800" spans="1:15" x14ac:dyDescent="0.25">
      <c r="A800" t="s">
        <v>80</v>
      </c>
      <c r="B800" t="s">
        <v>185</v>
      </c>
      <c r="C800" t="s">
        <v>123</v>
      </c>
      <c r="D800" t="s">
        <v>124</v>
      </c>
      <c r="E800" t="s">
        <v>125</v>
      </c>
      <c r="F800" t="s">
        <v>614</v>
      </c>
      <c r="G800" t="s">
        <v>469</v>
      </c>
      <c r="H800" t="str">
        <f>HYPERLINK("https://ebird.org/atlasnc/checklist/S172828616", "S172828616")</f>
        <v>S172828616</v>
      </c>
      <c r="I800" t="s">
        <v>24</v>
      </c>
      <c r="J800" t="s">
        <v>81</v>
      </c>
      <c r="K800" t="s">
        <v>82</v>
      </c>
      <c r="L800" t="s">
        <v>83</v>
      </c>
      <c r="M800" t="s">
        <v>28</v>
      </c>
      <c r="N800" t="s">
        <v>84</v>
      </c>
      <c r="O800" t="s">
        <v>85</v>
      </c>
    </row>
    <row r="801" spans="1:15" x14ac:dyDescent="0.25">
      <c r="A801" t="s">
        <v>80</v>
      </c>
      <c r="B801" t="s">
        <v>237</v>
      </c>
      <c r="C801" t="s">
        <v>123</v>
      </c>
      <c r="D801" t="s">
        <v>140</v>
      </c>
      <c r="E801" t="s">
        <v>125</v>
      </c>
      <c r="F801" t="s">
        <v>613</v>
      </c>
      <c r="G801" t="s">
        <v>469</v>
      </c>
      <c r="H801" t="str">
        <f>HYPERLINK("https://ebird.org/atlasnc/checklist/S172826228", "S172826228")</f>
        <v>S172826228</v>
      </c>
      <c r="I801" t="s">
        <v>24</v>
      </c>
      <c r="J801" t="s">
        <v>81</v>
      </c>
      <c r="K801" t="s">
        <v>82</v>
      </c>
      <c r="L801" t="s">
        <v>83</v>
      </c>
      <c r="M801" t="s">
        <v>28</v>
      </c>
      <c r="N801" t="s">
        <v>84</v>
      </c>
      <c r="O801" t="s">
        <v>85</v>
      </c>
    </row>
    <row r="802" spans="1:15" x14ac:dyDescent="0.25">
      <c r="A802" t="s">
        <v>80</v>
      </c>
      <c r="B802" t="s">
        <v>148</v>
      </c>
      <c r="C802" t="s">
        <v>129</v>
      </c>
      <c r="D802" t="s">
        <v>198</v>
      </c>
      <c r="E802" t="s">
        <v>131</v>
      </c>
      <c r="F802" t="s">
        <v>613</v>
      </c>
      <c r="G802" t="s">
        <v>469</v>
      </c>
      <c r="H802" t="str">
        <f>HYPERLINK("https://ebird.org/atlasnc/checklist/S172826228", "S172826228")</f>
        <v>S172826228</v>
      </c>
      <c r="I802" t="s">
        <v>24</v>
      </c>
      <c r="J802" t="s">
        <v>81</v>
      </c>
      <c r="K802" t="s">
        <v>82</v>
      </c>
      <c r="L802" t="s">
        <v>83</v>
      </c>
      <c r="M802" t="s">
        <v>28</v>
      </c>
      <c r="N802" t="s">
        <v>84</v>
      </c>
      <c r="O802" t="s">
        <v>85</v>
      </c>
    </row>
    <row r="803" spans="1:15" x14ac:dyDescent="0.25">
      <c r="A803" t="s">
        <v>80</v>
      </c>
      <c r="B803" t="s">
        <v>281</v>
      </c>
      <c r="C803" t="s">
        <v>123</v>
      </c>
      <c r="D803" t="s">
        <v>124</v>
      </c>
      <c r="E803" t="s">
        <v>125</v>
      </c>
      <c r="F803" t="s">
        <v>613</v>
      </c>
      <c r="G803" t="s">
        <v>469</v>
      </c>
      <c r="H803" t="str">
        <f>HYPERLINK("https://ebird.org/atlasnc/checklist/S172826228", "S172826228")</f>
        <v>S172826228</v>
      </c>
      <c r="I803" t="s">
        <v>24</v>
      </c>
      <c r="J803" t="s">
        <v>81</v>
      </c>
      <c r="K803" t="s">
        <v>82</v>
      </c>
      <c r="L803" t="s">
        <v>83</v>
      </c>
      <c r="M803" t="s">
        <v>28</v>
      </c>
      <c r="N803" t="s">
        <v>84</v>
      </c>
      <c r="O803" t="s">
        <v>85</v>
      </c>
    </row>
    <row r="804" spans="1:15" x14ac:dyDescent="0.25">
      <c r="A804" t="s">
        <v>80</v>
      </c>
      <c r="B804" t="s">
        <v>158</v>
      </c>
      <c r="C804" t="s">
        <v>133</v>
      </c>
      <c r="D804" t="s">
        <v>183</v>
      </c>
      <c r="E804" t="s">
        <v>135</v>
      </c>
      <c r="F804" t="s">
        <v>615</v>
      </c>
      <c r="G804" t="s">
        <v>617</v>
      </c>
      <c r="H804" t="str">
        <f>HYPERLINK("https://ebird.org/atlasnc/checklist/S168771220", "S168771220")</f>
        <v>S168771220</v>
      </c>
      <c r="I804" t="s">
        <v>24</v>
      </c>
      <c r="J804" t="s">
        <v>81</v>
      </c>
      <c r="K804" t="s">
        <v>82</v>
      </c>
      <c r="L804" t="s">
        <v>83</v>
      </c>
      <c r="M804" t="s">
        <v>28</v>
      </c>
      <c r="N804" t="s">
        <v>84</v>
      </c>
      <c r="O804" t="s">
        <v>85</v>
      </c>
    </row>
    <row r="805" spans="1:15" x14ac:dyDescent="0.25">
      <c r="A805" t="s">
        <v>80</v>
      </c>
      <c r="B805" t="s">
        <v>175</v>
      </c>
      <c r="C805" t="s">
        <v>123</v>
      </c>
      <c r="D805" t="s">
        <v>140</v>
      </c>
      <c r="E805" t="s">
        <v>125</v>
      </c>
      <c r="F805" t="s">
        <v>615</v>
      </c>
      <c r="G805" t="s">
        <v>617</v>
      </c>
      <c r="H805" t="str">
        <f>HYPERLINK("https://ebird.org/atlasnc/checklist/S168771220", "S168771220")</f>
        <v>S168771220</v>
      </c>
      <c r="I805" t="s">
        <v>24</v>
      </c>
      <c r="J805" t="s">
        <v>81</v>
      </c>
      <c r="K805" t="s">
        <v>82</v>
      </c>
      <c r="L805" t="s">
        <v>83</v>
      </c>
      <c r="M805" t="s">
        <v>28</v>
      </c>
      <c r="N805" t="s">
        <v>84</v>
      </c>
      <c r="O805" t="s">
        <v>85</v>
      </c>
    </row>
    <row r="806" spans="1:15" x14ac:dyDescent="0.25">
      <c r="A806" t="s">
        <v>80</v>
      </c>
      <c r="B806" t="s">
        <v>156</v>
      </c>
      <c r="C806" t="s">
        <v>123</v>
      </c>
      <c r="D806" t="s">
        <v>140</v>
      </c>
      <c r="E806" t="s">
        <v>125</v>
      </c>
      <c r="F806" t="s">
        <v>615</v>
      </c>
      <c r="G806" t="s">
        <v>617</v>
      </c>
      <c r="H806" t="str">
        <f>HYPERLINK("https://ebird.org/atlasnc/checklist/S168771220", "S168771220")</f>
        <v>S168771220</v>
      </c>
      <c r="I806" t="s">
        <v>24</v>
      </c>
      <c r="J806" t="s">
        <v>81</v>
      </c>
      <c r="K806" t="s">
        <v>82</v>
      </c>
      <c r="L806" t="s">
        <v>83</v>
      </c>
      <c r="M806" t="s">
        <v>28</v>
      </c>
      <c r="N806" t="s">
        <v>84</v>
      </c>
      <c r="O806" t="s">
        <v>85</v>
      </c>
    </row>
    <row r="807" spans="1:15" x14ac:dyDescent="0.25">
      <c r="A807" t="s">
        <v>80</v>
      </c>
      <c r="B807" t="s">
        <v>269</v>
      </c>
      <c r="C807" t="s">
        <v>129</v>
      </c>
      <c r="D807" t="s">
        <v>198</v>
      </c>
      <c r="E807" t="s">
        <v>131</v>
      </c>
      <c r="F807" t="s">
        <v>613</v>
      </c>
      <c r="G807" t="s">
        <v>617</v>
      </c>
      <c r="H807" t="str">
        <f>HYPERLINK("https://ebird.org/atlasnc/checklist/S168771552", "S168771552")</f>
        <v>S168771552</v>
      </c>
      <c r="I807" t="s">
        <v>24</v>
      </c>
      <c r="J807" t="s">
        <v>81</v>
      </c>
      <c r="K807" t="s">
        <v>82</v>
      </c>
      <c r="L807" t="s">
        <v>83</v>
      </c>
      <c r="M807" t="s">
        <v>28</v>
      </c>
      <c r="N807" t="s">
        <v>84</v>
      </c>
      <c r="O807" t="s">
        <v>85</v>
      </c>
    </row>
    <row r="808" spans="1:15" x14ac:dyDescent="0.25">
      <c r="A808" t="s">
        <v>80</v>
      </c>
      <c r="B808" t="s">
        <v>298</v>
      </c>
      <c r="C808" t="s">
        <v>129</v>
      </c>
      <c r="D808" t="s">
        <v>198</v>
      </c>
      <c r="E808" t="s">
        <v>131</v>
      </c>
      <c r="F808" t="s">
        <v>611</v>
      </c>
      <c r="G808" t="s">
        <v>617</v>
      </c>
      <c r="H808" t="str">
        <f>HYPERLINK("https://ebird.org/atlasnc/checklist/S168772137", "S168772137")</f>
        <v>S168772137</v>
      </c>
      <c r="I808" t="s">
        <v>24</v>
      </c>
      <c r="J808" t="s">
        <v>81</v>
      </c>
      <c r="K808" t="s">
        <v>82</v>
      </c>
      <c r="L808" t="s">
        <v>83</v>
      </c>
      <c r="M808" t="s">
        <v>28</v>
      </c>
      <c r="N808" t="s">
        <v>84</v>
      </c>
      <c r="O808" t="s">
        <v>85</v>
      </c>
    </row>
    <row r="809" spans="1:15" x14ac:dyDescent="0.25">
      <c r="A809" t="s">
        <v>80</v>
      </c>
      <c r="B809" t="s">
        <v>608</v>
      </c>
      <c r="C809" t="s">
        <v>143</v>
      </c>
      <c r="E809" t="s">
        <v>145</v>
      </c>
      <c r="F809" t="s">
        <v>614</v>
      </c>
      <c r="G809" t="s">
        <v>617</v>
      </c>
      <c r="H809" t="str">
        <f>HYPERLINK("https://ebird.org/atlasnc/checklist/S168772880", "S168772880")</f>
        <v>S168772880</v>
      </c>
      <c r="I809" t="s">
        <v>24</v>
      </c>
      <c r="J809" t="s">
        <v>81</v>
      </c>
      <c r="K809" t="s">
        <v>82</v>
      </c>
      <c r="L809" t="s">
        <v>83</v>
      </c>
      <c r="M809" t="s">
        <v>28</v>
      </c>
      <c r="N809" t="s">
        <v>84</v>
      </c>
      <c r="O809" t="s">
        <v>85</v>
      </c>
    </row>
    <row r="810" spans="1:15" x14ac:dyDescent="0.25">
      <c r="A810" t="s">
        <v>80</v>
      </c>
      <c r="B810" t="s">
        <v>213</v>
      </c>
      <c r="C810" t="s">
        <v>133</v>
      </c>
      <c r="D810" t="s">
        <v>222</v>
      </c>
      <c r="E810" t="s">
        <v>135</v>
      </c>
      <c r="F810" t="s">
        <v>614</v>
      </c>
      <c r="G810" t="s">
        <v>617</v>
      </c>
      <c r="H810" t="str">
        <f>HYPERLINK("https://ebird.org/atlasnc/checklist/S168772880", "S168772880")</f>
        <v>S168772880</v>
      </c>
      <c r="I810" t="s">
        <v>24</v>
      </c>
      <c r="J810" t="s">
        <v>81</v>
      </c>
      <c r="K810" t="s">
        <v>82</v>
      </c>
      <c r="L810" t="s">
        <v>83</v>
      </c>
      <c r="M810" t="s">
        <v>28</v>
      </c>
      <c r="N810" t="s">
        <v>84</v>
      </c>
      <c r="O810" t="s">
        <v>85</v>
      </c>
    </row>
    <row r="811" spans="1:15" x14ac:dyDescent="0.25">
      <c r="A811" t="s">
        <v>80</v>
      </c>
      <c r="B811" t="s">
        <v>278</v>
      </c>
      <c r="C811" t="s">
        <v>143</v>
      </c>
      <c r="E811" t="s">
        <v>145</v>
      </c>
      <c r="F811" t="s">
        <v>614</v>
      </c>
      <c r="G811" t="s">
        <v>617</v>
      </c>
      <c r="H811" t="str">
        <f>HYPERLINK("https://ebird.org/atlasnc/checklist/S168772880", "S168772880")</f>
        <v>S168772880</v>
      </c>
      <c r="I811" t="s">
        <v>24</v>
      </c>
      <c r="J811" t="s">
        <v>81</v>
      </c>
      <c r="K811" t="s">
        <v>82</v>
      </c>
      <c r="L811" t="s">
        <v>83</v>
      </c>
      <c r="M811" t="s">
        <v>28</v>
      </c>
      <c r="N811" t="s">
        <v>84</v>
      </c>
      <c r="O811" t="s">
        <v>85</v>
      </c>
    </row>
    <row r="812" spans="1:15" x14ac:dyDescent="0.25">
      <c r="A812" t="s">
        <v>80</v>
      </c>
      <c r="B812" t="s">
        <v>251</v>
      </c>
      <c r="C812" t="s">
        <v>143</v>
      </c>
      <c r="E812" t="s">
        <v>145</v>
      </c>
      <c r="F812" t="s">
        <v>614</v>
      </c>
      <c r="G812" t="s">
        <v>617</v>
      </c>
      <c r="H812" t="str">
        <f>HYPERLINK("https://ebird.org/atlasnc/checklist/S168772880", "S168772880")</f>
        <v>S168772880</v>
      </c>
      <c r="I812" t="s">
        <v>24</v>
      </c>
      <c r="J812" t="s">
        <v>81</v>
      </c>
      <c r="K812" t="s">
        <v>82</v>
      </c>
      <c r="L812" t="s">
        <v>83</v>
      </c>
      <c r="M812" t="s">
        <v>28</v>
      </c>
      <c r="N812" t="s">
        <v>84</v>
      </c>
      <c r="O812" t="s">
        <v>85</v>
      </c>
    </row>
    <row r="813" spans="1:15" x14ac:dyDescent="0.25">
      <c r="A813" t="s">
        <v>80</v>
      </c>
      <c r="B813" t="s">
        <v>260</v>
      </c>
      <c r="C813" t="s">
        <v>143</v>
      </c>
      <c r="E813" t="s">
        <v>145</v>
      </c>
      <c r="F813" t="s">
        <v>615</v>
      </c>
      <c r="G813" t="s">
        <v>618</v>
      </c>
      <c r="H813" t="str">
        <f>HYPERLINK("https://ebird.org/atlasnc/checklist/S166955415", "S166955415")</f>
        <v>S166955415</v>
      </c>
      <c r="I813" t="s">
        <v>24</v>
      </c>
      <c r="J813" t="s">
        <v>81</v>
      </c>
      <c r="K813" t="s">
        <v>82</v>
      </c>
      <c r="L813" t="s">
        <v>83</v>
      </c>
      <c r="M813" t="s">
        <v>28</v>
      </c>
      <c r="N813" t="s">
        <v>84</v>
      </c>
      <c r="O813" t="s">
        <v>85</v>
      </c>
    </row>
    <row r="814" spans="1:15" x14ac:dyDescent="0.25">
      <c r="A814" t="s">
        <v>80</v>
      </c>
      <c r="B814" t="s">
        <v>239</v>
      </c>
      <c r="C814" t="s">
        <v>143</v>
      </c>
      <c r="E814" t="s">
        <v>145</v>
      </c>
      <c r="F814" t="s">
        <v>615</v>
      </c>
      <c r="G814" t="s">
        <v>618</v>
      </c>
      <c r="H814" t="str">
        <f>HYPERLINK("https://ebird.org/atlasnc/checklist/S166955415", "S166955415")</f>
        <v>S166955415</v>
      </c>
      <c r="I814" t="s">
        <v>24</v>
      </c>
      <c r="J814" t="s">
        <v>81</v>
      </c>
      <c r="K814" t="s">
        <v>82</v>
      </c>
      <c r="L814" t="s">
        <v>83</v>
      </c>
      <c r="M814" t="s">
        <v>28</v>
      </c>
      <c r="N814" t="s">
        <v>84</v>
      </c>
      <c r="O814" t="s">
        <v>85</v>
      </c>
    </row>
    <row r="815" spans="1:15" x14ac:dyDescent="0.25">
      <c r="A815" t="s">
        <v>80</v>
      </c>
      <c r="B815" t="s">
        <v>215</v>
      </c>
      <c r="C815" t="s">
        <v>133</v>
      </c>
      <c r="D815" t="s">
        <v>371</v>
      </c>
      <c r="E815" t="s">
        <v>135</v>
      </c>
      <c r="F815" t="s">
        <v>615</v>
      </c>
      <c r="G815" t="s">
        <v>618</v>
      </c>
      <c r="H815" t="str">
        <f>HYPERLINK("https://ebird.org/atlasnc/checklist/S166955415", "S166955415")</f>
        <v>S166955415</v>
      </c>
      <c r="I815" t="s">
        <v>24</v>
      </c>
      <c r="J815" t="s">
        <v>81</v>
      </c>
      <c r="K815" t="s">
        <v>82</v>
      </c>
      <c r="L815" t="s">
        <v>83</v>
      </c>
      <c r="M815" t="s">
        <v>28</v>
      </c>
      <c r="N815" t="s">
        <v>84</v>
      </c>
      <c r="O815" t="s">
        <v>85</v>
      </c>
    </row>
    <row r="816" spans="1:15" x14ac:dyDescent="0.25">
      <c r="A816" t="s">
        <v>80</v>
      </c>
      <c r="B816" t="s">
        <v>167</v>
      </c>
      <c r="C816" t="s">
        <v>133</v>
      </c>
      <c r="D816" t="s">
        <v>173</v>
      </c>
      <c r="E816" t="s">
        <v>135</v>
      </c>
      <c r="F816" t="s">
        <v>615</v>
      </c>
      <c r="G816" t="s">
        <v>618</v>
      </c>
      <c r="H816" t="str">
        <f>HYPERLINK("https://ebird.org/atlasnc/checklist/S166955582", "S166955582")</f>
        <v>S166955582</v>
      </c>
      <c r="I816" t="s">
        <v>24</v>
      </c>
      <c r="J816" t="s">
        <v>81</v>
      </c>
      <c r="K816" t="s">
        <v>82</v>
      </c>
      <c r="L816" t="s">
        <v>83</v>
      </c>
      <c r="M816" t="s">
        <v>28</v>
      </c>
      <c r="N816" t="s">
        <v>84</v>
      </c>
      <c r="O816" t="s">
        <v>85</v>
      </c>
    </row>
    <row r="817" spans="1:15" x14ac:dyDescent="0.25">
      <c r="A817" t="s">
        <v>80</v>
      </c>
      <c r="B817" t="s">
        <v>192</v>
      </c>
      <c r="C817" t="s">
        <v>123</v>
      </c>
      <c r="D817" t="s">
        <v>140</v>
      </c>
      <c r="E817" t="s">
        <v>125</v>
      </c>
      <c r="F817" t="s">
        <v>611</v>
      </c>
      <c r="G817" t="s">
        <v>618</v>
      </c>
      <c r="H817" t="str">
        <f>HYPERLINK("https://ebird.org/atlasnc/checklist/S166955950", "S166955950")</f>
        <v>S166955950</v>
      </c>
      <c r="I817" t="s">
        <v>24</v>
      </c>
      <c r="J817" t="s">
        <v>81</v>
      </c>
      <c r="K817" t="s">
        <v>82</v>
      </c>
      <c r="L817" t="s">
        <v>83</v>
      </c>
      <c r="M817" t="s">
        <v>28</v>
      </c>
      <c r="N817" t="s">
        <v>84</v>
      </c>
      <c r="O817" t="s">
        <v>85</v>
      </c>
    </row>
    <row r="818" spans="1:15" x14ac:dyDescent="0.25">
      <c r="A818" t="s">
        <v>80</v>
      </c>
      <c r="B818" t="s">
        <v>262</v>
      </c>
      <c r="C818" t="s">
        <v>143</v>
      </c>
      <c r="E818" t="s">
        <v>145</v>
      </c>
      <c r="F818" t="s">
        <v>611</v>
      </c>
      <c r="G818" t="s">
        <v>618</v>
      </c>
      <c r="H818" t="str">
        <f>HYPERLINK("https://ebird.org/atlasnc/checklist/S166955950", "S166955950")</f>
        <v>S166955950</v>
      </c>
      <c r="I818" t="s">
        <v>24</v>
      </c>
      <c r="J818" t="s">
        <v>81</v>
      </c>
      <c r="K818" t="s">
        <v>82</v>
      </c>
      <c r="L818" t="s">
        <v>83</v>
      </c>
      <c r="M818" t="s">
        <v>28</v>
      </c>
      <c r="N818" t="s">
        <v>84</v>
      </c>
      <c r="O818" t="s">
        <v>85</v>
      </c>
    </row>
    <row r="819" spans="1:15" x14ac:dyDescent="0.25">
      <c r="A819" t="s">
        <v>80</v>
      </c>
      <c r="B819" t="s">
        <v>248</v>
      </c>
      <c r="C819" t="s">
        <v>133</v>
      </c>
      <c r="D819" t="s">
        <v>134</v>
      </c>
      <c r="E819" t="s">
        <v>135</v>
      </c>
      <c r="F819" t="s">
        <v>613</v>
      </c>
      <c r="G819" t="s">
        <v>618</v>
      </c>
      <c r="H819" t="str">
        <f>HYPERLINK("https://ebird.org/atlasnc/checklist/S166956133", "S166956133")</f>
        <v>S166956133</v>
      </c>
      <c r="I819" t="s">
        <v>24</v>
      </c>
      <c r="J819" t="s">
        <v>81</v>
      </c>
      <c r="K819" t="s">
        <v>82</v>
      </c>
      <c r="L819" t="s">
        <v>83</v>
      </c>
      <c r="M819" t="s">
        <v>28</v>
      </c>
      <c r="N819" t="s">
        <v>84</v>
      </c>
      <c r="O819" t="s">
        <v>85</v>
      </c>
    </row>
    <row r="820" spans="1:15" x14ac:dyDescent="0.25">
      <c r="A820" t="s">
        <v>80</v>
      </c>
      <c r="B820" t="s">
        <v>224</v>
      </c>
      <c r="C820" t="s">
        <v>143</v>
      </c>
      <c r="D820" t="s">
        <v>144</v>
      </c>
      <c r="E820" t="s">
        <v>145</v>
      </c>
      <c r="F820" t="s">
        <v>614</v>
      </c>
      <c r="G820" t="s">
        <v>618</v>
      </c>
      <c r="H820" t="str">
        <f>HYPERLINK("https://ebird.org/atlasnc/checklist/S166956312", "S166956312")</f>
        <v>S166956312</v>
      </c>
      <c r="I820" t="s">
        <v>24</v>
      </c>
      <c r="J820" t="s">
        <v>81</v>
      </c>
      <c r="K820" t="s">
        <v>82</v>
      </c>
      <c r="L820" t="s">
        <v>83</v>
      </c>
      <c r="M820" t="s">
        <v>28</v>
      </c>
      <c r="N820" t="s">
        <v>84</v>
      </c>
      <c r="O820" t="s">
        <v>85</v>
      </c>
    </row>
    <row r="821" spans="1:15" x14ac:dyDescent="0.25">
      <c r="A821" t="s">
        <v>80</v>
      </c>
      <c r="B821" t="s">
        <v>308</v>
      </c>
      <c r="C821" t="s">
        <v>123</v>
      </c>
      <c r="D821" t="s">
        <v>33</v>
      </c>
      <c r="E821" t="s">
        <v>125</v>
      </c>
      <c r="F821" t="s">
        <v>619</v>
      </c>
      <c r="G821" t="s">
        <v>381</v>
      </c>
      <c r="H821" t="str">
        <f>HYPERLINK("https://ebird.org/atlasnc/checklist/S165413216", "S165413216")</f>
        <v>S165413216</v>
      </c>
      <c r="I821" t="s">
        <v>24</v>
      </c>
      <c r="J821" t="s">
        <v>81</v>
      </c>
      <c r="K821" t="s">
        <v>82</v>
      </c>
      <c r="L821" t="s">
        <v>83</v>
      </c>
      <c r="M821" t="s">
        <v>28</v>
      </c>
      <c r="N821" t="s">
        <v>84</v>
      </c>
      <c r="O821" t="s">
        <v>85</v>
      </c>
    </row>
    <row r="822" spans="1:15" x14ac:dyDescent="0.25">
      <c r="A822" t="s">
        <v>80</v>
      </c>
      <c r="B822" t="s">
        <v>430</v>
      </c>
      <c r="C822" t="s">
        <v>143</v>
      </c>
      <c r="E822" t="s">
        <v>145</v>
      </c>
      <c r="F822" t="s">
        <v>616</v>
      </c>
      <c r="G822" t="s">
        <v>620</v>
      </c>
      <c r="H822" t="str">
        <f>HYPERLINK("https://ebird.org/atlasnc/checklist/S165415065", "S165415065")</f>
        <v>S165415065</v>
      </c>
      <c r="I822" t="s">
        <v>24</v>
      </c>
      <c r="J822" t="s">
        <v>81</v>
      </c>
      <c r="K822" t="s">
        <v>82</v>
      </c>
      <c r="L822" t="s">
        <v>83</v>
      </c>
      <c r="M822" t="s">
        <v>28</v>
      </c>
      <c r="N822" t="s">
        <v>84</v>
      </c>
      <c r="O822" t="s">
        <v>85</v>
      </c>
    </row>
    <row r="823" spans="1:15" x14ac:dyDescent="0.25">
      <c r="A823" t="s">
        <v>80</v>
      </c>
      <c r="B823" t="s">
        <v>621</v>
      </c>
      <c r="C823" t="s">
        <v>143</v>
      </c>
      <c r="D823" t="s">
        <v>144</v>
      </c>
      <c r="E823" t="s">
        <v>145</v>
      </c>
      <c r="F823" t="s">
        <v>614</v>
      </c>
      <c r="G823" t="s">
        <v>620</v>
      </c>
      <c r="H823" t="str">
        <f>HYPERLINK("https://ebird.org/atlasnc/checklist/S165415147", "S165415147")</f>
        <v>S165415147</v>
      </c>
      <c r="I823" t="s">
        <v>24</v>
      </c>
      <c r="J823" t="s">
        <v>81</v>
      </c>
      <c r="K823" t="s">
        <v>82</v>
      </c>
      <c r="L823" t="s">
        <v>83</v>
      </c>
      <c r="M823" t="s">
        <v>28</v>
      </c>
      <c r="N823" t="s">
        <v>84</v>
      </c>
      <c r="O823" t="s">
        <v>85</v>
      </c>
    </row>
    <row r="824" spans="1:15" x14ac:dyDescent="0.25">
      <c r="A824" t="s">
        <v>80</v>
      </c>
      <c r="B824" t="s">
        <v>195</v>
      </c>
      <c r="C824" t="s">
        <v>143</v>
      </c>
      <c r="E824" t="s">
        <v>145</v>
      </c>
      <c r="F824" t="s">
        <v>614</v>
      </c>
      <c r="G824" t="s">
        <v>620</v>
      </c>
      <c r="H824" t="str">
        <f>HYPERLINK("https://ebird.org/atlasnc/checklist/S165415147", "S165415147")</f>
        <v>S165415147</v>
      </c>
      <c r="I824" t="s">
        <v>24</v>
      </c>
      <c r="J824" t="s">
        <v>81</v>
      </c>
      <c r="K824" t="s">
        <v>82</v>
      </c>
      <c r="L824" t="s">
        <v>83</v>
      </c>
      <c r="M824" t="s">
        <v>28</v>
      </c>
      <c r="N824" t="s">
        <v>84</v>
      </c>
      <c r="O824" t="s">
        <v>85</v>
      </c>
    </row>
    <row r="825" spans="1:15" x14ac:dyDescent="0.25">
      <c r="A825" t="s">
        <v>80</v>
      </c>
      <c r="B825" t="s">
        <v>205</v>
      </c>
      <c r="C825" t="s">
        <v>123</v>
      </c>
      <c r="D825" t="s">
        <v>231</v>
      </c>
      <c r="E825" t="s">
        <v>125</v>
      </c>
      <c r="F825" t="s">
        <v>614</v>
      </c>
      <c r="G825" t="s">
        <v>620</v>
      </c>
      <c r="H825" t="str">
        <f>HYPERLINK("https://ebird.org/atlasnc/checklist/S165415147", "S165415147")</f>
        <v>S165415147</v>
      </c>
      <c r="I825" t="s">
        <v>24</v>
      </c>
      <c r="J825" t="s">
        <v>81</v>
      </c>
      <c r="K825" t="s">
        <v>82</v>
      </c>
      <c r="L825" t="s">
        <v>83</v>
      </c>
      <c r="M825" t="s">
        <v>28</v>
      </c>
      <c r="N825" t="s">
        <v>84</v>
      </c>
      <c r="O825" t="s">
        <v>85</v>
      </c>
    </row>
    <row r="826" spans="1:15" x14ac:dyDescent="0.25">
      <c r="A826" t="s">
        <v>80</v>
      </c>
      <c r="B826" t="s">
        <v>249</v>
      </c>
      <c r="C826" t="s">
        <v>143</v>
      </c>
      <c r="E826" t="s">
        <v>145</v>
      </c>
      <c r="F826" t="s">
        <v>611</v>
      </c>
      <c r="G826" t="s">
        <v>620</v>
      </c>
      <c r="H826" t="str">
        <f>HYPERLINK("https://ebird.org/atlasnc/checklist/S165415242", "S165415242")</f>
        <v>S165415242</v>
      </c>
      <c r="I826" t="s">
        <v>24</v>
      </c>
      <c r="J826" t="s">
        <v>81</v>
      </c>
      <c r="K826" t="s">
        <v>82</v>
      </c>
      <c r="L826" t="s">
        <v>83</v>
      </c>
      <c r="M826" t="s">
        <v>28</v>
      </c>
      <c r="N826" t="s">
        <v>84</v>
      </c>
      <c r="O826" t="s">
        <v>85</v>
      </c>
    </row>
    <row r="827" spans="1:15" x14ac:dyDescent="0.25">
      <c r="A827" t="s">
        <v>80</v>
      </c>
      <c r="B827" t="s">
        <v>206</v>
      </c>
      <c r="C827" t="s">
        <v>133</v>
      </c>
      <c r="D827" t="s">
        <v>371</v>
      </c>
      <c r="E827" t="s">
        <v>135</v>
      </c>
      <c r="F827" t="s">
        <v>622</v>
      </c>
      <c r="G827" t="s">
        <v>620</v>
      </c>
      <c r="H827" t="str">
        <f>HYPERLINK("https://ebird.org/atlasnc/checklist/S165415277", "S165415277")</f>
        <v>S165415277</v>
      </c>
      <c r="I827" t="s">
        <v>24</v>
      </c>
      <c r="J827" t="s">
        <v>81</v>
      </c>
      <c r="K827" t="s">
        <v>82</v>
      </c>
      <c r="L827" t="s">
        <v>83</v>
      </c>
      <c r="M827" t="s">
        <v>28</v>
      </c>
      <c r="N827" t="s">
        <v>84</v>
      </c>
      <c r="O827" t="s">
        <v>85</v>
      </c>
    </row>
    <row r="828" spans="1:15" x14ac:dyDescent="0.25">
      <c r="A828" t="s">
        <v>80</v>
      </c>
      <c r="B828" t="s">
        <v>289</v>
      </c>
      <c r="C828" t="s">
        <v>143</v>
      </c>
      <c r="E828" t="s">
        <v>145</v>
      </c>
      <c r="F828" t="s">
        <v>613</v>
      </c>
      <c r="G828" t="s">
        <v>620</v>
      </c>
      <c r="H828" t="str">
        <f>HYPERLINK("https://ebird.org/atlasnc/checklist/S165415503", "S165415503")</f>
        <v>S165415503</v>
      </c>
      <c r="I828" t="s">
        <v>24</v>
      </c>
      <c r="J828" t="s">
        <v>81</v>
      </c>
      <c r="K828" t="s">
        <v>82</v>
      </c>
      <c r="L828" t="s">
        <v>83</v>
      </c>
      <c r="M828" t="s">
        <v>28</v>
      </c>
      <c r="N828" t="s">
        <v>84</v>
      </c>
      <c r="O828" t="s">
        <v>85</v>
      </c>
    </row>
    <row r="829" spans="1:15" x14ac:dyDescent="0.25">
      <c r="A829" t="s">
        <v>80</v>
      </c>
      <c r="B829" t="s">
        <v>155</v>
      </c>
      <c r="C829" t="s">
        <v>123</v>
      </c>
      <c r="D829" t="s">
        <v>231</v>
      </c>
      <c r="E829" t="s">
        <v>125</v>
      </c>
      <c r="F829" t="s">
        <v>615</v>
      </c>
      <c r="G829" t="s">
        <v>620</v>
      </c>
      <c r="H829" t="str">
        <f>HYPERLINK("https://ebird.org/atlasnc/checklist/S165415623", "S165415623")</f>
        <v>S165415623</v>
      </c>
      <c r="I829" t="s">
        <v>24</v>
      </c>
      <c r="J829" t="s">
        <v>81</v>
      </c>
      <c r="K829" t="s">
        <v>82</v>
      </c>
      <c r="L829" t="s">
        <v>83</v>
      </c>
      <c r="M829" t="s">
        <v>28</v>
      </c>
      <c r="N829" t="s">
        <v>84</v>
      </c>
      <c r="O829" t="s">
        <v>85</v>
      </c>
    </row>
    <row r="830" spans="1:15" x14ac:dyDescent="0.25">
      <c r="A830" t="s">
        <v>80</v>
      </c>
      <c r="B830" t="s">
        <v>244</v>
      </c>
      <c r="C830" t="s">
        <v>123</v>
      </c>
      <c r="D830" t="s">
        <v>33</v>
      </c>
      <c r="E830" t="s">
        <v>125</v>
      </c>
      <c r="F830" t="s">
        <v>615</v>
      </c>
      <c r="G830" t="s">
        <v>620</v>
      </c>
      <c r="H830" t="str">
        <f>HYPERLINK("https://ebird.org/atlasnc/checklist/S165415623", "S165415623")</f>
        <v>S165415623</v>
      </c>
      <c r="I830" t="s">
        <v>24</v>
      </c>
      <c r="J830" t="s">
        <v>81</v>
      </c>
      <c r="K830" t="s">
        <v>82</v>
      </c>
      <c r="L830" t="s">
        <v>83</v>
      </c>
      <c r="M830" t="s">
        <v>28</v>
      </c>
      <c r="N830" t="s">
        <v>84</v>
      </c>
      <c r="O830" t="s">
        <v>85</v>
      </c>
    </row>
    <row r="831" spans="1:15" x14ac:dyDescent="0.25">
      <c r="A831" t="s">
        <v>80</v>
      </c>
      <c r="B831" t="s">
        <v>271</v>
      </c>
      <c r="C831" t="s">
        <v>143</v>
      </c>
      <c r="E831" t="s">
        <v>145</v>
      </c>
      <c r="F831" t="s">
        <v>614</v>
      </c>
      <c r="G831" t="s">
        <v>623</v>
      </c>
      <c r="H831" t="str">
        <f>HYPERLINK("https://ebird.org/atlasnc/checklist/S163179729", "S163179729")</f>
        <v>S163179729</v>
      </c>
      <c r="I831" t="s">
        <v>24</v>
      </c>
      <c r="J831" t="s">
        <v>81</v>
      </c>
      <c r="K831" t="s">
        <v>82</v>
      </c>
      <c r="L831" t="s">
        <v>83</v>
      </c>
      <c r="M831" t="s">
        <v>28</v>
      </c>
      <c r="N831" t="s">
        <v>84</v>
      </c>
      <c r="O831" t="s">
        <v>85</v>
      </c>
    </row>
    <row r="832" spans="1:15" x14ac:dyDescent="0.25">
      <c r="A832" t="s">
        <v>80</v>
      </c>
      <c r="B832" t="s">
        <v>154</v>
      </c>
      <c r="C832" t="s">
        <v>143</v>
      </c>
      <c r="E832" t="s">
        <v>145</v>
      </c>
      <c r="F832" t="s">
        <v>615</v>
      </c>
      <c r="G832" t="s">
        <v>623</v>
      </c>
      <c r="H832" t="str">
        <f>HYPERLINK("https://ebird.org/atlasnc/checklist/S163179788", "S163179788")</f>
        <v>S163179788</v>
      </c>
      <c r="I832" t="s">
        <v>24</v>
      </c>
      <c r="J832" t="s">
        <v>81</v>
      </c>
      <c r="K832" t="s">
        <v>82</v>
      </c>
      <c r="L832" t="s">
        <v>83</v>
      </c>
      <c r="M832" t="s">
        <v>28</v>
      </c>
      <c r="N832" t="s">
        <v>84</v>
      </c>
      <c r="O832" t="s">
        <v>85</v>
      </c>
    </row>
    <row r="833" spans="1:15" x14ac:dyDescent="0.25">
      <c r="A833" t="s">
        <v>80</v>
      </c>
      <c r="B833" t="s">
        <v>270</v>
      </c>
      <c r="C833" t="s">
        <v>143</v>
      </c>
      <c r="E833" t="s">
        <v>145</v>
      </c>
      <c r="F833" t="s">
        <v>624</v>
      </c>
      <c r="G833" t="s">
        <v>625</v>
      </c>
      <c r="H833" t="str">
        <f>HYPERLINK("https://ebird.org/atlasnc/checklist/S104073994", "S104073994")</f>
        <v>S104073994</v>
      </c>
      <c r="I833" t="s">
        <v>24</v>
      </c>
      <c r="J833" t="s">
        <v>81</v>
      </c>
      <c r="K833" t="s">
        <v>82</v>
      </c>
      <c r="L833" t="s">
        <v>83</v>
      </c>
      <c r="M833" t="s">
        <v>28</v>
      </c>
      <c r="N833" t="s">
        <v>84</v>
      </c>
      <c r="O833" t="s">
        <v>85</v>
      </c>
    </row>
    <row r="834" spans="1:15" x14ac:dyDescent="0.25">
      <c r="A834" t="s">
        <v>80</v>
      </c>
      <c r="B834" t="s">
        <v>250</v>
      </c>
      <c r="C834" t="s">
        <v>143</v>
      </c>
      <c r="E834" t="s">
        <v>145</v>
      </c>
      <c r="F834" t="s">
        <v>624</v>
      </c>
      <c r="G834" t="s">
        <v>625</v>
      </c>
      <c r="H834" t="str">
        <f>HYPERLINK("https://ebird.org/atlasnc/checklist/S104073994", "S104073994")</f>
        <v>S104073994</v>
      </c>
      <c r="I834" t="s">
        <v>24</v>
      </c>
      <c r="J834" t="s">
        <v>81</v>
      </c>
      <c r="K834" t="s">
        <v>82</v>
      </c>
      <c r="L834" t="s">
        <v>83</v>
      </c>
      <c r="M834" t="s">
        <v>28</v>
      </c>
      <c r="N834" t="s">
        <v>84</v>
      </c>
      <c r="O834" t="s">
        <v>85</v>
      </c>
    </row>
    <row r="835" spans="1:15" x14ac:dyDescent="0.25">
      <c r="A835" t="s">
        <v>80</v>
      </c>
      <c r="B835" t="s">
        <v>263</v>
      </c>
      <c r="C835" t="s">
        <v>123</v>
      </c>
      <c r="D835" t="s">
        <v>140</v>
      </c>
      <c r="E835" t="s">
        <v>125</v>
      </c>
      <c r="F835" t="s">
        <v>626</v>
      </c>
      <c r="G835" t="s">
        <v>627</v>
      </c>
      <c r="H835" t="str">
        <f>HYPERLINK("https://ebird.org/atlasnc/checklist/S93998737", "S93998737")</f>
        <v>S93998737</v>
      </c>
      <c r="I835" t="s">
        <v>24</v>
      </c>
      <c r="J835" t="s">
        <v>81</v>
      </c>
      <c r="K835" t="s">
        <v>82</v>
      </c>
      <c r="L835" t="s">
        <v>83</v>
      </c>
      <c r="M835" t="s">
        <v>28</v>
      </c>
      <c r="N835" t="s">
        <v>84</v>
      </c>
      <c r="O835" t="s">
        <v>85</v>
      </c>
    </row>
    <row r="836" spans="1:15" x14ac:dyDescent="0.25">
      <c r="A836" t="s">
        <v>80</v>
      </c>
      <c r="B836" t="s">
        <v>400</v>
      </c>
      <c r="C836" t="s">
        <v>129</v>
      </c>
      <c r="D836" t="s">
        <v>130</v>
      </c>
      <c r="E836" t="s">
        <v>131</v>
      </c>
      <c r="F836" t="s">
        <v>626</v>
      </c>
      <c r="G836" t="s">
        <v>627</v>
      </c>
      <c r="H836" t="str">
        <f>HYPERLINK("https://ebird.org/atlasnc/checklist/S93998737", "S93998737")</f>
        <v>S93998737</v>
      </c>
      <c r="I836" t="s">
        <v>24</v>
      </c>
      <c r="J836" t="s">
        <v>81</v>
      </c>
      <c r="K836" t="s">
        <v>82</v>
      </c>
      <c r="L836" t="s">
        <v>83</v>
      </c>
      <c r="M836" t="s">
        <v>28</v>
      </c>
      <c r="N836" t="s">
        <v>84</v>
      </c>
      <c r="O836" t="s">
        <v>85</v>
      </c>
    </row>
    <row r="837" spans="1:15" x14ac:dyDescent="0.25">
      <c r="A837" t="s">
        <v>80</v>
      </c>
      <c r="B837" t="s">
        <v>252</v>
      </c>
      <c r="C837" t="s">
        <v>129</v>
      </c>
      <c r="D837" t="s">
        <v>130</v>
      </c>
      <c r="E837" t="s">
        <v>131</v>
      </c>
      <c r="F837" t="s">
        <v>626</v>
      </c>
      <c r="G837" t="s">
        <v>628</v>
      </c>
      <c r="H837" t="str">
        <f>HYPERLINK("https://ebird.org/atlasnc/checklist/S92099519", "S92099519")</f>
        <v>S92099519</v>
      </c>
      <c r="I837" t="s">
        <v>24</v>
      </c>
      <c r="J837" t="s">
        <v>81</v>
      </c>
      <c r="K837" t="s">
        <v>82</v>
      </c>
      <c r="L837" t="s">
        <v>83</v>
      </c>
      <c r="M837" t="s">
        <v>28</v>
      </c>
      <c r="N837" t="s">
        <v>84</v>
      </c>
      <c r="O837" t="s">
        <v>85</v>
      </c>
    </row>
    <row r="838" spans="1:15" x14ac:dyDescent="0.25">
      <c r="A838" t="s">
        <v>80</v>
      </c>
      <c r="B838" t="s">
        <v>162</v>
      </c>
      <c r="C838" t="s">
        <v>123</v>
      </c>
      <c r="D838" t="s">
        <v>140</v>
      </c>
      <c r="E838" t="s">
        <v>125</v>
      </c>
      <c r="F838" t="s">
        <v>626</v>
      </c>
      <c r="G838" t="s">
        <v>628</v>
      </c>
      <c r="H838" t="str">
        <f>HYPERLINK("https://ebird.org/atlasnc/checklist/S92099519", "S92099519")</f>
        <v>S92099519</v>
      </c>
      <c r="I838" t="s">
        <v>24</v>
      </c>
      <c r="J838" t="s">
        <v>81</v>
      </c>
      <c r="K838" t="s">
        <v>82</v>
      </c>
      <c r="L838" t="s">
        <v>83</v>
      </c>
      <c r="M838" t="s">
        <v>28</v>
      </c>
      <c r="N838" t="s">
        <v>84</v>
      </c>
      <c r="O838" t="s">
        <v>85</v>
      </c>
    </row>
    <row r="839" spans="1:15" x14ac:dyDescent="0.25">
      <c r="A839" t="s">
        <v>80</v>
      </c>
      <c r="B839" t="s">
        <v>197</v>
      </c>
      <c r="C839" t="s">
        <v>129</v>
      </c>
      <c r="D839" t="s">
        <v>198</v>
      </c>
      <c r="E839" t="s">
        <v>131</v>
      </c>
      <c r="F839" t="s">
        <v>626</v>
      </c>
      <c r="G839" t="s">
        <v>629</v>
      </c>
      <c r="H839" t="str">
        <f>HYPERLINK("https://ebird.org/atlasnc/checklist/S91286734", "S91286734")</f>
        <v>S91286734</v>
      </c>
      <c r="I839" t="s">
        <v>24</v>
      </c>
      <c r="J839" t="s">
        <v>81</v>
      </c>
      <c r="K839" t="s">
        <v>82</v>
      </c>
      <c r="L839" t="s">
        <v>83</v>
      </c>
      <c r="M839" t="s">
        <v>28</v>
      </c>
      <c r="N839" t="s">
        <v>84</v>
      </c>
      <c r="O839" t="s">
        <v>85</v>
      </c>
    </row>
    <row r="840" spans="1:15" x14ac:dyDescent="0.25">
      <c r="A840" t="s">
        <v>80</v>
      </c>
      <c r="B840" t="s">
        <v>353</v>
      </c>
      <c r="C840" t="s">
        <v>123</v>
      </c>
      <c r="D840" t="s">
        <v>140</v>
      </c>
      <c r="E840" t="s">
        <v>125</v>
      </c>
      <c r="F840" t="s">
        <v>626</v>
      </c>
      <c r="G840" t="s">
        <v>629</v>
      </c>
      <c r="H840" t="str">
        <f>HYPERLINK("https://ebird.org/atlasnc/checklist/S91328660", "S91328660")</f>
        <v>S91328660</v>
      </c>
      <c r="I840" t="s">
        <v>24</v>
      </c>
      <c r="J840" t="s">
        <v>81</v>
      </c>
      <c r="K840" t="s">
        <v>82</v>
      </c>
      <c r="L840" t="s">
        <v>83</v>
      </c>
      <c r="M840" t="s">
        <v>28</v>
      </c>
      <c r="N840" t="s">
        <v>84</v>
      </c>
      <c r="O840" t="s">
        <v>85</v>
      </c>
    </row>
    <row r="841" spans="1:15" x14ac:dyDescent="0.25">
      <c r="A841" t="s">
        <v>80</v>
      </c>
      <c r="B841" t="s">
        <v>166</v>
      </c>
      <c r="C841" t="s">
        <v>129</v>
      </c>
      <c r="D841" t="s">
        <v>198</v>
      </c>
      <c r="E841" t="s">
        <v>131</v>
      </c>
      <c r="F841" t="s">
        <v>626</v>
      </c>
      <c r="G841" t="s">
        <v>629</v>
      </c>
      <c r="H841" t="str">
        <f>HYPERLINK("https://ebird.org/atlasnc/checklist/S91328660", "S91328660")</f>
        <v>S91328660</v>
      </c>
      <c r="I841" t="s">
        <v>24</v>
      </c>
      <c r="J841" t="s">
        <v>81</v>
      </c>
      <c r="K841" t="s">
        <v>82</v>
      </c>
      <c r="L841" t="s">
        <v>83</v>
      </c>
      <c r="M841" t="s">
        <v>28</v>
      </c>
      <c r="N841" t="s">
        <v>84</v>
      </c>
      <c r="O841" t="s">
        <v>85</v>
      </c>
    </row>
    <row r="842" spans="1:15" x14ac:dyDescent="0.25">
      <c r="A842" t="s">
        <v>80</v>
      </c>
      <c r="B842" t="s">
        <v>176</v>
      </c>
      <c r="C842" t="s">
        <v>123</v>
      </c>
      <c r="D842" t="s">
        <v>140</v>
      </c>
      <c r="E842" t="s">
        <v>125</v>
      </c>
      <c r="F842" t="s">
        <v>626</v>
      </c>
      <c r="G842" t="s">
        <v>630</v>
      </c>
      <c r="H842" t="str">
        <f>HYPERLINK("https://ebird.org/atlasnc/checklist/S90847125", "S90847125")</f>
        <v>S90847125</v>
      </c>
      <c r="I842" t="s">
        <v>24</v>
      </c>
      <c r="J842" t="s">
        <v>81</v>
      </c>
      <c r="K842" t="s">
        <v>82</v>
      </c>
      <c r="L842" t="s">
        <v>83</v>
      </c>
      <c r="M842" t="s">
        <v>28</v>
      </c>
      <c r="N842" t="s">
        <v>84</v>
      </c>
      <c r="O842" t="s">
        <v>85</v>
      </c>
    </row>
    <row r="843" spans="1:15" x14ac:dyDescent="0.25">
      <c r="A843" t="s">
        <v>80</v>
      </c>
      <c r="B843" t="s">
        <v>384</v>
      </c>
      <c r="C843" t="s">
        <v>129</v>
      </c>
      <c r="D843" t="s">
        <v>198</v>
      </c>
      <c r="E843" t="s">
        <v>131</v>
      </c>
      <c r="F843" t="s">
        <v>626</v>
      </c>
      <c r="G843" t="s">
        <v>630</v>
      </c>
      <c r="H843" t="str">
        <f>HYPERLINK("https://ebird.org/atlasnc/checklist/S91138226", "S91138226")</f>
        <v>S91138226</v>
      </c>
      <c r="I843" t="s">
        <v>24</v>
      </c>
      <c r="J843" t="s">
        <v>81</v>
      </c>
      <c r="K843" t="s">
        <v>82</v>
      </c>
      <c r="L843" t="s">
        <v>83</v>
      </c>
      <c r="M843" t="s">
        <v>28</v>
      </c>
      <c r="N843" t="s">
        <v>84</v>
      </c>
      <c r="O843" t="s">
        <v>85</v>
      </c>
    </row>
    <row r="844" spans="1:15" x14ac:dyDescent="0.25">
      <c r="A844" t="s">
        <v>80</v>
      </c>
      <c r="B844" t="s">
        <v>160</v>
      </c>
      <c r="C844" t="s">
        <v>129</v>
      </c>
      <c r="D844" t="s">
        <v>130</v>
      </c>
      <c r="E844" t="s">
        <v>131</v>
      </c>
      <c r="F844" t="s">
        <v>626</v>
      </c>
      <c r="G844" t="s">
        <v>631</v>
      </c>
      <c r="H844" t="str">
        <f>HYPERLINK("https://ebird.org/atlasnc/checklist/S90304460", "S90304460")</f>
        <v>S90304460</v>
      </c>
      <c r="I844" t="s">
        <v>24</v>
      </c>
      <c r="J844" t="s">
        <v>81</v>
      </c>
      <c r="K844" t="s">
        <v>82</v>
      </c>
      <c r="L844" t="s">
        <v>83</v>
      </c>
      <c r="M844" t="s">
        <v>28</v>
      </c>
      <c r="N844" t="s">
        <v>84</v>
      </c>
      <c r="O844" t="s">
        <v>85</v>
      </c>
    </row>
    <row r="845" spans="1:15" x14ac:dyDescent="0.25">
      <c r="A845" t="s">
        <v>80</v>
      </c>
      <c r="B845" t="s">
        <v>238</v>
      </c>
      <c r="C845" t="s">
        <v>123</v>
      </c>
      <c r="D845" t="s">
        <v>140</v>
      </c>
      <c r="E845" t="s">
        <v>125</v>
      </c>
      <c r="F845" t="s">
        <v>626</v>
      </c>
      <c r="G845" t="s">
        <v>631</v>
      </c>
      <c r="H845" t="str">
        <f>HYPERLINK("https://ebird.org/atlasnc/checklist/S90304460", "S90304460")</f>
        <v>S90304460</v>
      </c>
      <c r="I845" t="s">
        <v>24</v>
      </c>
      <c r="J845" t="s">
        <v>81</v>
      </c>
      <c r="K845" t="s">
        <v>82</v>
      </c>
      <c r="L845" t="s">
        <v>83</v>
      </c>
      <c r="M845" t="s">
        <v>28</v>
      </c>
      <c r="N845" t="s">
        <v>84</v>
      </c>
      <c r="O845" t="s">
        <v>85</v>
      </c>
    </row>
    <row r="846" spans="1:15" x14ac:dyDescent="0.25">
      <c r="A846" t="s">
        <v>80</v>
      </c>
      <c r="B846" t="s">
        <v>230</v>
      </c>
      <c r="C846" t="s">
        <v>129</v>
      </c>
      <c r="D846" t="s">
        <v>130</v>
      </c>
      <c r="E846" t="s">
        <v>131</v>
      </c>
      <c r="F846" t="s">
        <v>626</v>
      </c>
      <c r="G846" t="s">
        <v>631</v>
      </c>
      <c r="H846" t="str">
        <f>HYPERLINK("https://ebird.org/atlasnc/checklist/S90304460", "S90304460")</f>
        <v>S90304460</v>
      </c>
      <c r="I846" t="s">
        <v>24</v>
      </c>
      <c r="J846" t="s">
        <v>81</v>
      </c>
      <c r="K846" t="s">
        <v>82</v>
      </c>
      <c r="L846" t="s">
        <v>83</v>
      </c>
      <c r="M846" t="s">
        <v>28</v>
      </c>
      <c r="N846" t="s">
        <v>84</v>
      </c>
      <c r="O846" t="s">
        <v>85</v>
      </c>
    </row>
    <row r="847" spans="1:15" x14ac:dyDescent="0.25">
      <c r="A847" t="s">
        <v>80</v>
      </c>
      <c r="B847" t="s">
        <v>394</v>
      </c>
      <c r="C847" t="s">
        <v>123</v>
      </c>
      <c r="D847" t="s">
        <v>140</v>
      </c>
      <c r="E847" t="s">
        <v>125</v>
      </c>
      <c r="F847" t="s">
        <v>626</v>
      </c>
      <c r="G847" t="s">
        <v>631</v>
      </c>
      <c r="H847" t="str">
        <f>HYPERLINK("https://ebird.org/atlasnc/checklist/S90304460", "S90304460")</f>
        <v>S90304460</v>
      </c>
      <c r="I847" t="s">
        <v>24</v>
      </c>
      <c r="J847" t="s">
        <v>81</v>
      </c>
      <c r="K847" t="s">
        <v>82</v>
      </c>
      <c r="L847" t="s">
        <v>83</v>
      </c>
      <c r="M847" t="s">
        <v>28</v>
      </c>
      <c r="N847" t="s">
        <v>84</v>
      </c>
      <c r="O847" t="s">
        <v>85</v>
      </c>
    </row>
    <row r="848" spans="1:15" x14ac:dyDescent="0.25">
      <c r="A848" t="s">
        <v>80</v>
      </c>
      <c r="B848" t="s">
        <v>632</v>
      </c>
      <c r="C848" t="s">
        <v>143</v>
      </c>
      <c r="E848" t="s">
        <v>145</v>
      </c>
      <c r="F848" t="s">
        <v>626</v>
      </c>
      <c r="G848" t="s">
        <v>631</v>
      </c>
      <c r="H848" t="str">
        <f>HYPERLINK("https://ebird.org/atlasnc/checklist/S90304433", "S90304433")</f>
        <v>S90304433</v>
      </c>
      <c r="I848" t="s">
        <v>24</v>
      </c>
      <c r="J848" t="s">
        <v>81</v>
      </c>
      <c r="K848" t="s">
        <v>82</v>
      </c>
      <c r="L848" t="s">
        <v>83</v>
      </c>
      <c r="M848" t="s">
        <v>28</v>
      </c>
      <c r="N848" t="s">
        <v>84</v>
      </c>
      <c r="O848" t="s">
        <v>85</v>
      </c>
    </row>
    <row r="849" spans="1:15" x14ac:dyDescent="0.25">
      <c r="A849" t="s">
        <v>80</v>
      </c>
      <c r="B849" t="s">
        <v>179</v>
      </c>
      <c r="C849" t="s">
        <v>123</v>
      </c>
      <c r="D849" t="s">
        <v>33</v>
      </c>
      <c r="E849" t="s">
        <v>125</v>
      </c>
      <c r="F849" t="s">
        <v>626</v>
      </c>
      <c r="G849" t="s">
        <v>631</v>
      </c>
      <c r="H849" t="str">
        <f>HYPERLINK("https://ebird.org/atlasnc/checklist/S90304433", "S90304433")</f>
        <v>S90304433</v>
      </c>
      <c r="I849" t="s">
        <v>24</v>
      </c>
      <c r="J849" t="s">
        <v>81</v>
      </c>
      <c r="K849" t="s">
        <v>82</v>
      </c>
      <c r="L849" t="s">
        <v>83</v>
      </c>
      <c r="M849" t="s">
        <v>28</v>
      </c>
      <c r="N849" t="s">
        <v>84</v>
      </c>
      <c r="O849" t="s">
        <v>85</v>
      </c>
    </row>
    <row r="850" spans="1:15" x14ac:dyDescent="0.25">
      <c r="A850" t="s">
        <v>80</v>
      </c>
      <c r="B850" t="s">
        <v>351</v>
      </c>
      <c r="C850" t="s">
        <v>123</v>
      </c>
      <c r="D850" t="s">
        <v>140</v>
      </c>
      <c r="E850" t="s">
        <v>125</v>
      </c>
      <c r="F850" t="s">
        <v>626</v>
      </c>
      <c r="G850" t="s">
        <v>631</v>
      </c>
      <c r="H850" t="str">
        <f>HYPERLINK("https://ebird.org/atlasnc/checklist/S90304399", "S90304399")</f>
        <v>S90304399</v>
      </c>
      <c r="I850" t="s">
        <v>24</v>
      </c>
      <c r="J850" t="s">
        <v>81</v>
      </c>
      <c r="K850" t="s">
        <v>82</v>
      </c>
      <c r="L850" t="s">
        <v>83</v>
      </c>
      <c r="M850" t="s">
        <v>28</v>
      </c>
      <c r="N850" t="s">
        <v>84</v>
      </c>
      <c r="O850" t="s">
        <v>85</v>
      </c>
    </row>
    <row r="851" spans="1:15" x14ac:dyDescent="0.25">
      <c r="A851" t="s">
        <v>80</v>
      </c>
      <c r="B851" t="s">
        <v>633</v>
      </c>
      <c r="C851" t="s">
        <v>143</v>
      </c>
      <c r="E851" t="s">
        <v>145</v>
      </c>
      <c r="F851" t="s">
        <v>626</v>
      </c>
      <c r="G851" t="s">
        <v>634</v>
      </c>
      <c r="H851" t="str">
        <f>HYPERLINK("https://ebird.org/atlasnc/checklist/S89628263", "S89628263")</f>
        <v>S89628263</v>
      </c>
      <c r="I851" t="s">
        <v>24</v>
      </c>
      <c r="J851" t="s">
        <v>81</v>
      </c>
      <c r="K851" t="s">
        <v>82</v>
      </c>
      <c r="L851" t="s">
        <v>83</v>
      </c>
      <c r="M851" t="s">
        <v>28</v>
      </c>
      <c r="N851" t="s">
        <v>84</v>
      </c>
      <c r="O851" t="s">
        <v>85</v>
      </c>
    </row>
    <row r="852" spans="1:15" x14ac:dyDescent="0.25">
      <c r="A852" t="s">
        <v>80</v>
      </c>
      <c r="B852" t="s">
        <v>288</v>
      </c>
      <c r="C852" t="s">
        <v>123</v>
      </c>
      <c r="D852" t="s">
        <v>140</v>
      </c>
      <c r="E852" t="s">
        <v>125</v>
      </c>
      <c r="F852" t="s">
        <v>626</v>
      </c>
      <c r="G852" t="s">
        <v>634</v>
      </c>
      <c r="H852" t="str">
        <f>HYPERLINK("https://ebird.org/atlasnc/checklist/S89628263", "S89628263")</f>
        <v>S89628263</v>
      </c>
      <c r="I852" t="s">
        <v>24</v>
      </c>
      <c r="J852" t="s">
        <v>81</v>
      </c>
      <c r="K852" t="s">
        <v>82</v>
      </c>
      <c r="L852" t="s">
        <v>83</v>
      </c>
      <c r="M852" t="s">
        <v>28</v>
      </c>
      <c r="N852" t="s">
        <v>84</v>
      </c>
      <c r="O852" t="s">
        <v>85</v>
      </c>
    </row>
    <row r="853" spans="1:15" x14ac:dyDescent="0.25">
      <c r="A853" t="s">
        <v>80</v>
      </c>
      <c r="B853" t="s">
        <v>241</v>
      </c>
      <c r="C853" t="s">
        <v>123</v>
      </c>
      <c r="D853" t="s">
        <v>82</v>
      </c>
      <c r="E853" t="s">
        <v>125</v>
      </c>
      <c r="F853" t="s">
        <v>626</v>
      </c>
      <c r="G853" t="s">
        <v>634</v>
      </c>
      <c r="H853" t="str">
        <f>HYPERLINK("https://ebird.org/atlasnc/checklist/S89628263", "S89628263")</f>
        <v>S89628263</v>
      </c>
      <c r="I853" t="s">
        <v>24</v>
      </c>
      <c r="J853" t="s">
        <v>81</v>
      </c>
      <c r="K853" t="s">
        <v>82</v>
      </c>
      <c r="L853" t="s">
        <v>83</v>
      </c>
      <c r="M853" t="s">
        <v>28</v>
      </c>
      <c r="N853" t="s">
        <v>84</v>
      </c>
      <c r="O853" t="s">
        <v>85</v>
      </c>
    </row>
    <row r="854" spans="1:15" x14ac:dyDescent="0.25">
      <c r="A854" t="s">
        <v>80</v>
      </c>
      <c r="B854" t="s">
        <v>182</v>
      </c>
      <c r="C854" t="s">
        <v>129</v>
      </c>
      <c r="D854" t="s">
        <v>198</v>
      </c>
      <c r="E854" t="s">
        <v>131</v>
      </c>
      <c r="F854" t="s">
        <v>626</v>
      </c>
      <c r="G854" t="s">
        <v>634</v>
      </c>
      <c r="H854" t="str">
        <f>HYPERLINK("https://ebird.org/atlasnc/checklist/S89628263", "S89628263")</f>
        <v>S89628263</v>
      </c>
      <c r="I854" t="s">
        <v>24</v>
      </c>
      <c r="J854" t="s">
        <v>81</v>
      </c>
      <c r="K854" t="s">
        <v>82</v>
      </c>
      <c r="L854" t="s">
        <v>83</v>
      </c>
      <c r="M854" t="s">
        <v>28</v>
      </c>
      <c r="N854" t="s">
        <v>84</v>
      </c>
      <c r="O854" t="s">
        <v>85</v>
      </c>
    </row>
    <row r="855" spans="1:15" x14ac:dyDescent="0.25">
      <c r="A855" t="s">
        <v>80</v>
      </c>
      <c r="B855" t="s">
        <v>363</v>
      </c>
      <c r="C855" t="s">
        <v>123</v>
      </c>
      <c r="D855" t="s">
        <v>140</v>
      </c>
      <c r="E855" t="s">
        <v>125</v>
      </c>
      <c r="F855" t="s">
        <v>626</v>
      </c>
      <c r="G855" t="s">
        <v>634</v>
      </c>
      <c r="H855" t="str">
        <f>HYPERLINK("https://ebird.org/atlasnc/checklist/S89541614", "S89541614")</f>
        <v>S89541614</v>
      </c>
      <c r="I855" t="s">
        <v>24</v>
      </c>
      <c r="J855" t="s">
        <v>81</v>
      </c>
      <c r="K855" t="s">
        <v>82</v>
      </c>
      <c r="L855" t="s">
        <v>83</v>
      </c>
      <c r="M855" t="s">
        <v>28</v>
      </c>
      <c r="N855" t="s">
        <v>84</v>
      </c>
      <c r="O855" t="s">
        <v>85</v>
      </c>
    </row>
    <row r="856" spans="1:15" x14ac:dyDescent="0.25">
      <c r="A856" t="s">
        <v>80</v>
      </c>
      <c r="B856" t="s">
        <v>383</v>
      </c>
      <c r="C856" t="s">
        <v>129</v>
      </c>
      <c r="D856" t="s">
        <v>198</v>
      </c>
      <c r="E856" t="s">
        <v>131</v>
      </c>
      <c r="F856" t="s">
        <v>626</v>
      </c>
      <c r="G856" t="s">
        <v>635</v>
      </c>
      <c r="H856" t="str">
        <f>HYPERLINK("https://ebird.org/atlasnc/checklist/S88941583", "S88941583")</f>
        <v>S88941583</v>
      </c>
      <c r="I856" t="s">
        <v>24</v>
      </c>
      <c r="J856" t="s">
        <v>81</v>
      </c>
      <c r="K856" t="s">
        <v>82</v>
      </c>
      <c r="L856" t="s">
        <v>83</v>
      </c>
      <c r="M856" t="s">
        <v>28</v>
      </c>
      <c r="N856" t="s">
        <v>84</v>
      </c>
      <c r="O856" t="s">
        <v>85</v>
      </c>
    </row>
    <row r="857" spans="1:15" x14ac:dyDescent="0.25">
      <c r="A857" t="s">
        <v>80</v>
      </c>
      <c r="B857" t="s">
        <v>279</v>
      </c>
      <c r="C857" t="s">
        <v>129</v>
      </c>
      <c r="D857" t="s">
        <v>198</v>
      </c>
      <c r="E857" t="s">
        <v>131</v>
      </c>
      <c r="F857" t="s">
        <v>626</v>
      </c>
      <c r="G857" t="s">
        <v>635</v>
      </c>
      <c r="H857" t="str">
        <f>HYPERLINK("https://ebird.org/atlasnc/checklist/S88941583", "S88941583")</f>
        <v>S88941583</v>
      </c>
      <c r="I857" t="s">
        <v>24</v>
      </c>
      <c r="J857" t="s">
        <v>81</v>
      </c>
      <c r="K857" t="s">
        <v>82</v>
      </c>
      <c r="L857" t="s">
        <v>83</v>
      </c>
      <c r="M857" t="s">
        <v>28</v>
      </c>
      <c r="N857" t="s">
        <v>84</v>
      </c>
      <c r="O857" t="s">
        <v>85</v>
      </c>
    </row>
    <row r="858" spans="1:15" x14ac:dyDescent="0.25">
      <c r="A858" t="s">
        <v>86</v>
      </c>
      <c r="B858" t="s">
        <v>636</v>
      </c>
      <c r="C858" t="s">
        <v>143</v>
      </c>
      <c r="E858" t="s">
        <v>145</v>
      </c>
      <c r="F858" t="s">
        <v>637</v>
      </c>
      <c r="G858" t="s">
        <v>638</v>
      </c>
      <c r="H858" t="str">
        <f t="shared" ref="H858:H863" si="30">HYPERLINK("https://ebird.org/atlasnc/checklist/S167098043", "S167098043")</f>
        <v>S167098043</v>
      </c>
      <c r="I858" t="s">
        <v>24</v>
      </c>
      <c r="J858" t="s">
        <v>87</v>
      </c>
      <c r="K858" t="s">
        <v>33</v>
      </c>
      <c r="L858" t="s">
        <v>88</v>
      </c>
      <c r="M858" t="s">
        <v>28</v>
      </c>
      <c r="N858" t="s">
        <v>89</v>
      </c>
      <c r="O858" t="s">
        <v>90</v>
      </c>
    </row>
    <row r="859" spans="1:15" x14ac:dyDescent="0.25">
      <c r="A859" t="s">
        <v>86</v>
      </c>
      <c r="B859" t="s">
        <v>573</v>
      </c>
      <c r="C859" t="s">
        <v>143</v>
      </c>
      <c r="E859" t="s">
        <v>145</v>
      </c>
      <c r="F859" t="s">
        <v>637</v>
      </c>
      <c r="G859" t="s">
        <v>638</v>
      </c>
      <c r="H859" t="str">
        <f t="shared" si="30"/>
        <v>S167098043</v>
      </c>
      <c r="I859" t="s">
        <v>24</v>
      </c>
      <c r="J859" t="s">
        <v>87</v>
      </c>
      <c r="K859" t="s">
        <v>33</v>
      </c>
      <c r="L859" t="s">
        <v>88</v>
      </c>
      <c r="M859" t="s">
        <v>28</v>
      </c>
      <c r="N859" t="s">
        <v>89</v>
      </c>
      <c r="O859" t="s">
        <v>90</v>
      </c>
    </row>
    <row r="860" spans="1:15" x14ac:dyDescent="0.25">
      <c r="A860" t="s">
        <v>86</v>
      </c>
      <c r="B860" t="s">
        <v>639</v>
      </c>
      <c r="C860" t="s">
        <v>143</v>
      </c>
      <c r="E860" t="s">
        <v>145</v>
      </c>
      <c r="F860" t="s">
        <v>637</v>
      </c>
      <c r="G860" t="s">
        <v>638</v>
      </c>
      <c r="H860" t="str">
        <f t="shared" si="30"/>
        <v>S167098043</v>
      </c>
      <c r="I860" t="s">
        <v>24</v>
      </c>
      <c r="J860" t="s">
        <v>87</v>
      </c>
      <c r="K860" t="s">
        <v>33</v>
      </c>
      <c r="L860" t="s">
        <v>88</v>
      </c>
      <c r="M860" t="s">
        <v>28</v>
      </c>
      <c r="N860" t="s">
        <v>89</v>
      </c>
      <c r="O860" t="s">
        <v>90</v>
      </c>
    </row>
    <row r="861" spans="1:15" x14ac:dyDescent="0.25">
      <c r="A861" t="s">
        <v>86</v>
      </c>
      <c r="B861" t="s">
        <v>640</v>
      </c>
      <c r="C861" t="s">
        <v>143</v>
      </c>
      <c r="E861" t="s">
        <v>145</v>
      </c>
      <c r="F861" t="s">
        <v>637</v>
      </c>
      <c r="G861" t="s">
        <v>638</v>
      </c>
      <c r="H861" t="str">
        <f t="shared" si="30"/>
        <v>S167098043</v>
      </c>
      <c r="I861" t="s">
        <v>24</v>
      </c>
      <c r="J861" t="s">
        <v>87</v>
      </c>
      <c r="K861" t="s">
        <v>33</v>
      </c>
      <c r="L861" t="s">
        <v>88</v>
      </c>
      <c r="M861" t="s">
        <v>28</v>
      </c>
      <c r="N861" t="s">
        <v>89</v>
      </c>
      <c r="O861" t="s">
        <v>90</v>
      </c>
    </row>
    <row r="862" spans="1:15" x14ac:dyDescent="0.25">
      <c r="A862" t="s">
        <v>86</v>
      </c>
      <c r="B862" t="s">
        <v>309</v>
      </c>
      <c r="C862" t="s">
        <v>143</v>
      </c>
      <c r="E862" t="s">
        <v>145</v>
      </c>
      <c r="F862" t="s">
        <v>637</v>
      </c>
      <c r="G862" t="s">
        <v>638</v>
      </c>
      <c r="H862" t="str">
        <f t="shared" si="30"/>
        <v>S167098043</v>
      </c>
      <c r="I862" t="s">
        <v>24</v>
      </c>
      <c r="J862" t="s">
        <v>87</v>
      </c>
      <c r="K862" t="s">
        <v>33</v>
      </c>
      <c r="L862" t="s">
        <v>88</v>
      </c>
      <c r="M862" t="s">
        <v>28</v>
      </c>
      <c r="N862" t="s">
        <v>89</v>
      </c>
      <c r="O862" t="s">
        <v>90</v>
      </c>
    </row>
    <row r="863" spans="1:15" x14ac:dyDescent="0.25">
      <c r="A863" t="s">
        <v>86</v>
      </c>
      <c r="B863" t="s">
        <v>430</v>
      </c>
      <c r="C863" t="s">
        <v>143</v>
      </c>
      <c r="E863" t="s">
        <v>145</v>
      </c>
      <c r="F863" t="s">
        <v>637</v>
      </c>
      <c r="G863" t="s">
        <v>638</v>
      </c>
      <c r="H863" t="str">
        <f t="shared" si="30"/>
        <v>S167098043</v>
      </c>
      <c r="I863" t="s">
        <v>24</v>
      </c>
      <c r="J863" t="s">
        <v>87</v>
      </c>
      <c r="K863" t="s">
        <v>33</v>
      </c>
      <c r="L863" t="s">
        <v>88</v>
      </c>
      <c r="M863" t="s">
        <v>28</v>
      </c>
      <c r="N863" t="s">
        <v>89</v>
      </c>
      <c r="O863" t="s">
        <v>90</v>
      </c>
    </row>
    <row r="864" spans="1:15" x14ac:dyDescent="0.25">
      <c r="A864" t="s">
        <v>86</v>
      </c>
      <c r="B864" t="s">
        <v>641</v>
      </c>
      <c r="C864" t="s">
        <v>143</v>
      </c>
      <c r="E864" t="s">
        <v>145</v>
      </c>
      <c r="F864" t="s">
        <v>642</v>
      </c>
      <c r="G864" t="s">
        <v>638</v>
      </c>
      <c r="H864" t="str">
        <f>HYPERLINK("https://ebird.org/atlasnc/checklist/S167098046", "S167098046")</f>
        <v>S167098046</v>
      </c>
      <c r="I864" t="s">
        <v>24</v>
      </c>
      <c r="J864" t="s">
        <v>87</v>
      </c>
      <c r="K864" t="s">
        <v>33</v>
      </c>
      <c r="L864" t="s">
        <v>88</v>
      </c>
      <c r="M864" t="s">
        <v>28</v>
      </c>
      <c r="N864" t="s">
        <v>89</v>
      </c>
      <c r="O864" t="s">
        <v>90</v>
      </c>
    </row>
    <row r="865" spans="1:15" x14ac:dyDescent="0.25">
      <c r="A865" t="s">
        <v>86</v>
      </c>
      <c r="B865" t="s">
        <v>643</v>
      </c>
      <c r="C865" t="s">
        <v>143</v>
      </c>
      <c r="E865" t="s">
        <v>145</v>
      </c>
      <c r="F865" t="s">
        <v>642</v>
      </c>
      <c r="G865" t="s">
        <v>638</v>
      </c>
      <c r="H865" t="str">
        <f>HYPERLINK("https://ebird.org/atlasnc/checklist/S167098046", "S167098046")</f>
        <v>S167098046</v>
      </c>
      <c r="I865" t="s">
        <v>24</v>
      </c>
      <c r="J865" t="s">
        <v>87</v>
      </c>
      <c r="K865" t="s">
        <v>33</v>
      </c>
      <c r="L865" t="s">
        <v>88</v>
      </c>
      <c r="M865" t="s">
        <v>28</v>
      </c>
      <c r="N865" t="s">
        <v>89</v>
      </c>
      <c r="O865" t="s">
        <v>90</v>
      </c>
    </row>
    <row r="866" spans="1:15" x14ac:dyDescent="0.25">
      <c r="A866" t="s">
        <v>86</v>
      </c>
      <c r="B866" t="s">
        <v>204</v>
      </c>
      <c r="C866" t="s">
        <v>143</v>
      </c>
      <c r="E866" t="s">
        <v>145</v>
      </c>
      <c r="F866" t="s">
        <v>642</v>
      </c>
      <c r="G866" t="s">
        <v>638</v>
      </c>
      <c r="H866" t="str">
        <f>HYPERLINK("https://ebird.org/atlasnc/checklist/S167098046", "S167098046")</f>
        <v>S167098046</v>
      </c>
      <c r="I866" t="s">
        <v>24</v>
      </c>
      <c r="J866" t="s">
        <v>87</v>
      </c>
      <c r="K866" t="s">
        <v>33</v>
      </c>
      <c r="L866" t="s">
        <v>88</v>
      </c>
      <c r="M866" t="s">
        <v>28</v>
      </c>
      <c r="N866" t="s">
        <v>89</v>
      </c>
      <c r="O866" t="s">
        <v>90</v>
      </c>
    </row>
    <row r="867" spans="1:15" x14ac:dyDescent="0.25">
      <c r="A867" t="s">
        <v>86</v>
      </c>
      <c r="B867" t="s">
        <v>268</v>
      </c>
      <c r="C867" t="s">
        <v>123</v>
      </c>
      <c r="D867" t="s">
        <v>33</v>
      </c>
      <c r="E867" t="s">
        <v>125</v>
      </c>
      <c r="F867" t="s">
        <v>642</v>
      </c>
      <c r="G867" t="s">
        <v>638</v>
      </c>
      <c r="H867" t="str">
        <f>HYPERLINK("https://ebird.org/atlasnc/checklist/S167098046", "S167098046")</f>
        <v>S167098046</v>
      </c>
      <c r="I867" t="s">
        <v>24</v>
      </c>
      <c r="J867" t="s">
        <v>87</v>
      </c>
      <c r="K867" t="s">
        <v>33</v>
      </c>
      <c r="L867" t="s">
        <v>88</v>
      </c>
      <c r="M867" t="s">
        <v>28</v>
      </c>
      <c r="N867" t="s">
        <v>89</v>
      </c>
      <c r="O867" t="s">
        <v>90</v>
      </c>
    </row>
    <row r="868" spans="1:15" x14ac:dyDescent="0.25">
      <c r="A868" t="s">
        <v>86</v>
      </c>
      <c r="B868" t="s">
        <v>265</v>
      </c>
      <c r="C868" t="s">
        <v>143</v>
      </c>
      <c r="E868" t="s">
        <v>145</v>
      </c>
      <c r="F868" t="s">
        <v>644</v>
      </c>
      <c r="G868" t="s">
        <v>645</v>
      </c>
      <c r="H868" t="str">
        <f>HYPERLINK("https://ebird.org/atlasnc/checklist/S158029970", "S158029970")</f>
        <v>S158029970</v>
      </c>
      <c r="I868" t="s">
        <v>24</v>
      </c>
      <c r="J868" t="s">
        <v>87</v>
      </c>
      <c r="K868" t="s">
        <v>33</v>
      </c>
      <c r="L868" t="s">
        <v>88</v>
      </c>
      <c r="M868" t="s">
        <v>28</v>
      </c>
      <c r="N868" t="s">
        <v>89</v>
      </c>
      <c r="O868" t="s">
        <v>90</v>
      </c>
    </row>
    <row r="869" spans="1:15" x14ac:dyDescent="0.25">
      <c r="A869" t="s">
        <v>86</v>
      </c>
      <c r="B869" t="s">
        <v>249</v>
      </c>
      <c r="C869" t="s">
        <v>143</v>
      </c>
      <c r="E869" t="s">
        <v>145</v>
      </c>
      <c r="F869" t="s">
        <v>644</v>
      </c>
      <c r="G869" t="s">
        <v>645</v>
      </c>
      <c r="H869" t="str">
        <f>HYPERLINK("https://ebird.org/atlasnc/checklist/S158029970", "S158029970")</f>
        <v>S158029970</v>
      </c>
      <c r="I869" t="s">
        <v>24</v>
      </c>
      <c r="J869" t="s">
        <v>87</v>
      </c>
      <c r="K869" t="s">
        <v>33</v>
      </c>
      <c r="L869" t="s">
        <v>88</v>
      </c>
      <c r="M869" t="s">
        <v>28</v>
      </c>
      <c r="N869" t="s">
        <v>89</v>
      </c>
      <c r="O869" t="s">
        <v>90</v>
      </c>
    </row>
    <row r="870" spans="1:15" x14ac:dyDescent="0.25">
      <c r="A870" t="s">
        <v>86</v>
      </c>
      <c r="B870" t="s">
        <v>279</v>
      </c>
      <c r="C870" t="s">
        <v>143</v>
      </c>
      <c r="E870" t="s">
        <v>145</v>
      </c>
      <c r="F870" t="s">
        <v>644</v>
      </c>
      <c r="G870" t="s">
        <v>645</v>
      </c>
      <c r="H870" t="str">
        <f>HYPERLINK("https://ebird.org/atlasnc/checklist/S158029970", "S158029970")</f>
        <v>S158029970</v>
      </c>
      <c r="I870" t="s">
        <v>24</v>
      </c>
      <c r="J870" t="s">
        <v>87</v>
      </c>
      <c r="K870" t="s">
        <v>33</v>
      </c>
      <c r="L870" t="s">
        <v>88</v>
      </c>
      <c r="M870" t="s">
        <v>28</v>
      </c>
      <c r="N870" t="s">
        <v>89</v>
      </c>
      <c r="O870" t="s">
        <v>90</v>
      </c>
    </row>
    <row r="871" spans="1:15" x14ac:dyDescent="0.25">
      <c r="A871" t="s">
        <v>86</v>
      </c>
      <c r="B871" t="s">
        <v>262</v>
      </c>
      <c r="C871" t="s">
        <v>143</v>
      </c>
      <c r="E871" t="s">
        <v>145</v>
      </c>
      <c r="F871" t="s">
        <v>644</v>
      </c>
      <c r="G871" t="s">
        <v>645</v>
      </c>
      <c r="H871" t="str">
        <f>HYPERLINK("https://ebird.org/atlasnc/checklist/S158029970", "S158029970")</f>
        <v>S158029970</v>
      </c>
      <c r="I871" t="s">
        <v>24</v>
      </c>
      <c r="J871" t="s">
        <v>87</v>
      </c>
      <c r="K871" t="s">
        <v>33</v>
      </c>
      <c r="L871" t="s">
        <v>88</v>
      </c>
      <c r="M871" t="s">
        <v>28</v>
      </c>
      <c r="N871" t="s">
        <v>89</v>
      </c>
      <c r="O871" t="s">
        <v>90</v>
      </c>
    </row>
    <row r="872" spans="1:15" x14ac:dyDescent="0.25">
      <c r="A872" t="s">
        <v>86</v>
      </c>
      <c r="B872" t="s">
        <v>271</v>
      </c>
      <c r="C872" t="s">
        <v>143</v>
      </c>
      <c r="E872" t="s">
        <v>145</v>
      </c>
      <c r="F872" t="s">
        <v>644</v>
      </c>
      <c r="G872" t="s">
        <v>645</v>
      </c>
      <c r="H872" t="str">
        <f>HYPERLINK("https://ebird.org/atlasnc/checklist/S158029970", "S158029970")</f>
        <v>S158029970</v>
      </c>
      <c r="I872" t="s">
        <v>24</v>
      </c>
      <c r="J872" t="s">
        <v>87</v>
      </c>
      <c r="K872" t="s">
        <v>33</v>
      </c>
      <c r="L872" t="s">
        <v>88</v>
      </c>
      <c r="M872" t="s">
        <v>28</v>
      </c>
      <c r="N872" t="s">
        <v>89</v>
      </c>
      <c r="O872" t="s">
        <v>90</v>
      </c>
    </row>
    <row r="873" spans="1:15" x14ac:dyDescent="0.25">
      <c r="A873" t="s">
        <v>86</v>
      </c>
      <c r="B873" t="s">
        <v>255</v>
      </c>
      <c r="C873" t="s">
        <v>143</v>
      </c>
      <c r="E873" t="s">
        <v>145</v>
      </c>
      <c r="F873" t="s">
        <v>644</v>
      </c>
      <c r="G873" t="s">
        <v>646</v>
      </c>
      <c r="H873" t="str">
        <f>HYPERLINK("https://ebird.org/atlasnc/checklist/S157356991", "S157356991")</f>
        <v>S157356991</v>
      </c>
      <c r="I873" t="s">
        <v>24</v>
      </c>
      <c r="J873" t="s">
        <v>87</v>
      </c>
      <c r="K873" t="s">
        <v>33</v>
      </c>
      <c r="L873" t="s">
        <v>88</v>
      </c>
      <c r="M873" t="s">
        <v>28</v>
      </c>
      <c r="N873" t="s">
        <v>89</v>
      </c>
      <c r="O873" t="s">
        <v>90</v>
      </c>
    </row>
    <row r="874" spans="1:15" x14ac:dyDescent="0.25">
      <c r="A874" t="s">
        <v>86</v>
      </c>
      <c r="B874" t="s">
        <v>647</v>
      </c>
      <c r="C874" t="s">
        <v>143</v>
      </c>
      <c r="E874" t="s">
        <v>145</v>
      </c>
      <c r="F874" t="s">
        <v>644</v>
      </c>
      <c r="G874" t="s">
        <v>648</v>
      </c>
      <c r="H874" t="str">
        <f>HYPERLINK("https://ebird.org/atlasnc/checklist/S155800803", "S155800803")</f>
        <v>S155800803</v>
      </c>
      <c r="I874" t="s">
        <v>24</v>
      </c>
      <c r="J874" t="s">
        <v>87</v>
      </c>
      <c r="K874" t="s">
        <v>33</v>
      </c>
      <c r="L874" t="s">
        <v>88</v>
      </c>
      <c r="M874" t="s">
        <v>28</v>
      </c>
      <c r="N874" t="s">
        <v>89</v>
      </c>
      <c r="O874" t="s">
        <v>90</v>
      </c>
    </row>
    <row r="875" spans="1:15" x14ac:dyDescent="0.25">
      <c r="A875" t="s">
        <v>86</v>
      </c>
      <c r="B875" t="s">
        <v>649</v>
      </c>
      <c r="C875" t="s">
        <v>143</v>
      </c>
      <c r="E875" t="s">
        <v>145</v>
      </c>
      <c r="F875" t="s">
        <v>644</v>
      </c>
      <c r="G875" t="s">
        <v>650</v>
      </c>
      <c r="H875" t="str">
        <f t="shared" ref="H875:H880" si="31">HYPERLINK("https://ebird.org/atlasnc/checklist/S154673498", "S154673498")</f>
        <v>S154673498</v>
      </c>
      <c r="I875" t="s">
        <v>24</v>
      </c>
      <c r="J875" t="s">
        <v>87</v>
      </c>
      <c r="K875" t="s">
        <v>33</v>
      </c>
      <c r="L875" t="s">
        <v>88</v>
      </c>
      <c r="M875" t="s">
        <v>28</v>
      </c>
      <c r="N875" t="s">
        <v>89</v>
      </c>
      <c r="O875" t="s">
        <v>90</v>
      </c>
    </row>
    <row r="876" spans="1:15" x14ac:dyDescent="0.25">
      <c r="A876" t="s">
        <v>86</v>
      </c>
      <c r="B876" t="s">
        <v>651</v>
      </c>
      <c r="C876" t="s">
        <v>143</v>
      </c>
      <c r="E876" t="s">
        <v>145</v>
      </c>
      <c r="F876" t="s">
        <v>644</v>
      </c>
      <c r="G876" t="s">
        <v>650</v>
      </c>
      <c r="H876" t="str">
        <f t="shared" si="31"/>
        <v>S154673498</v>
      </c>
      <c r="I876" t="s">
        <v>24</v>
      </c>
      <c r="J876" t="s">
        <v>87</v>
      </c>
      <c r="K876" t="s">
        <v>33</v>
      </c>
      <c r="L876" t="s">
        <v>88</v>
      </c>
      <c r="M876" t="s">
        <v>28</v>
      </c>
      <c r="N876" t="s">
        <v>89</v>
      </c>
      <c r="O876" t="s">
        <v>90</v>
      </c>
    </row>
    <row r="877" spans="1:15" x14ac:dyDescent="0.25">
      <c r="A877" t="s">
        <v>86</v>
      </c>
      <c r="B877" t="s">
        <v>652</v>
      </c>
      <c r="C877" t="s">
        <v>143</v>
      </c>
      <c r="E877" t="s">
        <v>145</v>
      </c>
      <c r="F877" t="s">
        <v>644</v>
      </c>
      <c r="G877" t="s">
        <v>650</v>
      </c>
      <c r="H877" t="str">
        <f t="shared" si="31"/>
        <v>S154673498</v>
      </c>
      <c r="I877" t="s">
        <v>24</v>
      </c>
      <c r="J877" t="s">
        <v>87</v>
      </c>
      <c r="K877" t="s">
        <v>33</v>
      </c>
      <c r="L877" t="s">
        <v>88</v>
      </c>
      <c r="M877" t="s">
        <v>28</v>
      </c>
      <c r="N877" t="s">
        <v>89</v>
      </c>
      <c r="O877" t="s">
        <v>90</v>
      </c>
    </row>
    <row r="878" spans="1:15" x14ac:dyDescent="0.25">
      <c r="A878" t="s">
        <v>86</v>
      </c>
      <c r="B878" t="s">
        <v>260</v>
      </c>
      <c r="C878" t="s">
        <v>143</v>
      </c>
      <c r="E878" t="s">
        <v>145</v>
      </c>
      <c r="F878" t="s">
        <v>644</v>
      </c>
      <c r="G878" t="s">
        <v>650</v>
      </c>
      <c r="H878" t="str">
        <f t="shared" si="31"/>
        <v>S154673498</v>
      </c>
      <c r="I878" t="s">
        <v>24</v>
      </c>
      <c r="J878" t="s">
        <v>87</v>
      </c>
      <c r="K878" t="s">
        <v>33</v>
      </c>
      <c r="L878" t="s">
        <v>88</v>
      </c>
      <c r="M878" t="s">
        <v>28</v>
      </c>
      <c r="N878" t="s">
        <v>89</v>
      </c>
      <c r="O878" t="s">
        <v>90</v>
      </c>
    </row>
    <row r="879" spans="1:15" x14ac:dyDescent="0.25">
      <c r="A879" t="s">
        <v>86</v>
      </c>
      <c r="B879" t="s">
        <v>289</v>
      </c>
      <c r="C879" t="s">
        <v>143</v>
      </c>
      <c r="E879" t="s">
        <v>145</v>
      </c>
      <c r="F879" t="s">
        <v>644</v>
      </c>
      <c r="G879" t="s">
        <v>650</v>
      </c>
      <c r="H879" t="str">
        <f t="shared" si="31"/>
        <v>S154673498</v>
      </c>
      <c r="I879" t="s">
        <v>24</v>
      </c>
      <c r="J879" t="s">
        <v>87</v>
      </c>
      <c r="K879" t="s">
        <v>33</v>
      </c>
      <c r="L879" t="s">
        <v>88</v>
      </c>
      <c r="M879" t="s">
        <v>28</v>
      </c>
      <c r="N879" t="s">
        <v>89</v>
      </c>
      <c r="O879" t="s">
        <v>90</v>
      </c>
    </row>
    <row r="880" spans="1:15" x14ac:dyDescent="0.25">
      <c r="A880" t="s">
        <v>86</v>
      </c>
      <c r="B880" t="s">
        <v>277</v>
      </c>
      <c r="C880" t="s">
        <v>143</v>
      </c>
      <c r="E880" t="s">
        <v>145</v>
      </c>
      <c r="F880" t="s">
        <v>644</v>
      </c>
      <c r="G880" t="s">
        <v>650</v>
      </c>
      <c r="H880" t="str">
        <f t="shared" si="31"/>
        <v>S154673498</v>
      </c>
      <c r="I880" t="s">
        <v>24</v>
      </c>
      <c r="J880" t="s">
        <v>87</v>
      </c>
      <c r="K880" t="s">
        <v>33</v>
      </c>
      <c r="L880" t="s">
        <v>88</v>
      </c>
      <c r="M880" t="s">
        <v>28</v>
      </c>
      <c r="N880" t="s">
        <v>89</v>
      </c>
      <c r="O880" t="s">
        <v>90</v>
      </c>
    </row>
    <row r="881" spans="1:15" x14ac:dyDescent="0.25">
      <c r="A881" t="s">
        <v>86</v>
      </c>
      <c r="B881" t="s">
        <v>653</v>
      </c>
      <c r="C881" t="s">
        <v>143</v>
      </c>
      <c r="E881" t="s">
        <v>145</v>
      </c>
      <c r="F881" t="s">
        <v>654</v>
      </c>
      <c r="G881" t="s">
        <v>655</v>
      </c>
      <c r="H881" t="str">
        <f>HYPERLINK("https://ebird.org/atlasnc/checklist/S154552228", "S154552228")</f>
        <v>S154552228</v>
      </c>
      <c r="I881" t="s">
        <v>24</v>
      </c>
      <c r="J881" t="s">
        <v>87</v>
      </c>
      <c r="K881" t="s">
        <v>33</v>
      </c>
      <c r="L881" t="s">
        <v>88</v>
      </c>
      <c r="M881" t="s">
        <v>28</v>
      </c>
      <c r="N881" t="s">
        <v>89</v>
      </c>
      <c r="O881" t="s">
        <v>90</v>
      </c>
    </row>
    <row r="882" spans="1:15" x14ac:dyDescent="0.25">
      <c r="A882" t="s">
        <v>86</v>
      </c>
      <c r="B882" t="s">
        <v>656</v>
      </c>
      <c r="C882" t="s">
        <v>143</v>
      </c>
      <c r="E882" t="s">
        <v>145</v>
      </c>
      <c r="F882" t="s">
        <v>644</v>
      </c>
      <c r="G882" t="s">
        <v>655</v>
      </c>
      <c r="H882" t="str">
        <f>HYPERLINK("https://ebird.org/atlasnc/checklist/S154551453", "S154551453")</f>
        <v>S154551453</v>
      </c>
      <c r="I882" t="s">
        <v>24</v>
      </c>
      <c r="J882" t="s">
        <v>87</v>
      </c>
      <c r="K882" t="s">
        <v>33</v>
      </c>
      <c r="L882" t="s">
        <v>88</v>
      </c>
      <c r="M882" t="s">
        <v>28</v>
      </c>
      <c r="N882" t="s">
        <v>89</v>
      </c>
      <c r="O882" t="s">
        <v>90</v>
      </c>
    </row>
    <row r="883" spans="1:15" x14ac:dyDescent="0.25">
      <c r="A883" t="s">
        <v>86</v>
      </c>
      <c r="B883" t="s">
        <v>384</v>
      </c>
      <c r="C883" t="s">
        <v>143</v>
      </c>
      <c r="E883" t="s">
        <v>145</v>
      </c>
      <c r="F883" t="s">
        <v>644</v>
      </c>
      <c r="G883" t="s">
        <v>655</v>
      </c>
      <c r="H883" t="str">
        <f>HYPERLINK("https://ebird.org/atlasnc/checklist/S154551453", "S154551453")</f>
        <v>S154551453</v>
      </c>
      <c r="I883" t="s">
        <v>24</v>
      </c>
      <c r="J883" t="s">
        <v>87</v>
      </c>
      <c r="K883" t="s">
        <v>33</v>
      </c>
      <c r="L883" t="s">
        <v>88</v>
      </c>
      <c r="M883" t="s">
        <v>28</v>
      </c>
      <c r="N883" t="s">
        <v>89</v>
      </c>
      <c r="O883" t="s">
        <v>90</v>
      </c>
    </row>
    <row r="884" spans="1:15" x14ac:dyDescent="0.25">
      <c r="A884" t="s">
        <v>86</v>
      </c>
      <c r="B884" t="s">
        <v>657</v>
      </c>
      <c r="C884" t="s">
        <v>143</v>
      </c>
      <c r="E884" t="s">
        <v>145</v>
      </c>
      <c r="F884" t="s">
        <v>644</v>
      </c>
      <c r="G884" t="s">
        <v>658</v>
      </c>
      <c r="H884" t="str">
        <f>HYPERLINK("https://ebird.org/atlasnc/checklist/S154343043", "S154343043")</f>
        <v>S154343043</v>
      </c>
      <c r="I884" t="s">
        <v>24</v>
      </c>
      <c r="J884" t="s">
        <v>87</v>
      </c>
      <c r="K884" t="s">
        <v>33</v>
      </c>
      <c r="L884" t="s">
        <v>88</v>
      </c>
      <c r="M884" t="s">
        <v>28</v>
      </c>
      <c r="N884" t="s">
        <v>89</v>
      </c>
      <c r="O884" t="s">
        <v>90</v>
      </c>
    </row>
    <row r="885" spans="1:15" x14ac:dyDescent="0.25">
      <c r="A885" t="s">
        <v>86</v>
      </c>
      <c r="B885" t="s">
        <v>285</v>
      </c>
      <c r="C885" t="s">
        <v>143</v>
      </c>
      <c r="E885" t="s">
        <v>145</v>
      </c>
      <c r="F885" t="s">
        <v>644</v>
      </c>
      <c r="G885" t="s">
        <v>658</v>
      </c>
      <c r="H885" t="str">
        <f>HYPERLINK("https://ebird.org/atlasnc/checklist/S154343043", "S154343043")</f>
        <v>S154343043</v>
      </c>
      <c r="I885" t="s">
        <v>24</v>
      </c>
      <c r="J885" t="s">
        <v>87</v>
      </c>
      <c r="K885" t="s">
        <v>33</v>
      </c>
      <c r="L885" t="s">
        <v>88</v>
      </c>
      <c r="M885" t="s">
        <v>28</v>
      </c>
      <c r="N885" t="s">
        <v>89</v>
      </c>
      <c r="O885" t="s">
        <v>90</v>
      </c>
    </row>
    <row r="886" spans="1:15" x14ac:dyDescent="0.25">
      <c r="A886" t="s">
        <v>86</v>
      </c>
      <c r="B886" t="s">
        <v>659</v>
      </c>
      <c r="C886" t="s">
        <v>143</v>
      </c>
      <c r="E886" t="s">
        <v>145</v>
      </c>
      <c r="F886" t="s">
        <v>644</v>
      </c>
      <c r="G886" t="s">
        <v>660</v>
      </c>
      <c r="H886" t="str">
        <f>HYPERLINK("https://ebird.org/atlasnc/checklist/S154266959", "S154266959")</f>
        <v>S154266959</v>
      </c>
      <c r="I886" t="s">
        <v>24</v>
      </c>
      <c r="J886" t="s">
        <v>87</v>
      </c>
      <c r="K886" t="s">
        <v>33</v>
      </c>
      <c r="L886" t="s">
        <v>88</v>
      </c>
      <c r="M886" t="s">
        <v>28</v>
      </c>
      <c r="N886" t="s">
        <v>89</v>
      </c>
      <c r="O886" t="s">
        <v>90</v>
      </c>
    </row>
    <row r="887" spans="1:15" x14ac:dyDescent="0.25">
      <c r="A887" t="s">
        <v>86</v>
      </c>
      <c r="B887" t="s">
        <v>661</v>
      </c>
      <c r="C887" t="s">
        <v>143</v>
      </c>
      <c r="E887" t="s">
        <v>145</v>
      </c>
      <c r="F887" t="s">
        <v>644</v>
      </c>
      <c r="G887" t="s">
        <v>660</v>
      </c>
      <c r="H887" t="str">
        <f>HYPERLINK("https://ebird.org/atlasnc/checklist/S154266959", "S154266959")</f>
        <v>S154266959</v>
      </c>
      <c r="I887" t="s">
        <v>24</v>
      </c>
      <c r="J887" t="s">
        <v>87</v>
      </c>
      <c r="K887" t="s">
        <v>33</v>
      </c>
      <c r="L887" t="s">
        <v>88</v>
      </c>
      <c r="M887" t="s">
        <v>28</v>
      </c>
      <c r="N887" t="s">
        <v>89</v>
      </c>
      <c r="O887" t="s">
        <v>90</v>
      </c>
    </row>
    <row r="888" spans="1:15" x14ac:dyDescent="0.25">
      <c r="A888" t="s">
        <v>86</v>
      </c>
      <c r="B888" t="s">
        <v>425</v>
      </c>
      <c r="C888" t="s">
        <v>143</v>
      </c>
      <c r="E888" t="s">
        <v>145</v>
      </c>
      <c r="F888" t="s">
        <v>644</v>
      </c>
      <c r="G888" t="s">
        <v>662</v>
      </c>
      <c r="H888" t="str">
        <f>HYPERLINK("https://ebird.org/atlasnc/checklist/S154061604", "S154061604")</f>
        <v>S154061604</v>
      </c>
      <c r="I888" t="s">
        <v>24</v>
      </c>
      <c r="J888" t="s">
        <v>87</v>
      </c>
      <c r="K888" t="s">
        <v>33</v>
      </c>
      <c r="L888" t="s">
        <v>88</v>
      </c>
      <c r="M888" t="s">
        <v>28</v>
      </c>
      <c r="N888" t="s">
        <v>89</v>
      </c>
      <c r="O888" t="s">
        <v>90</v>
      </c>
    </row>
    <row r="889" spans="1:15" x14ac:dyDescent="0.25">
      <c r="A889" t="s">
        <v>86</v>
      </c>
      <c r="B889" t="s">
        <v>278</v>
      </c>
      <c r="C889" t="s">
        <v>143</v>
      </c>
      <c r="E889" t="s">
        <v>145</v>
      </c>
      <c r="F889" t="s">
        <v>644</v>
      </c>
      <c r="G889" t="s">
        <v>663</v>
      </c>
      <c r="H889" t="str">
        <f>HYPERLINK("https://ebird.org/atlasnc/checklist/S152156939", "S152156939")</f>
        <v>S152156939</v>
      </c>
      <c r="I889" t="s">
        <v>24</v>
      </c>
      <c r="J889" t="s">
        <v>87</v>
      </c>
      <c r="K889" t="s">
        <v>33</v>
      </c>
      <c r="L889" t="s">
        <v>88</v>
      </c>
      <c r="M889" t="s">
        <v>28</v>
      </c>
      <c r="N889" t="s">
        <v>89</v>
      </c>
      <c r="O889" t="s">
        <v>90</v>
      </c>
    </row>
    <row r="890" spans="1:15" x14ac:dyDescent="0.25">
      <c r="A890" t="s">
        <v>86</v>
      </c>
      <c r="B890" t="s">
        <v>664</v>
      </c>
      <c r="C890" t="s">
        <v>143</v>
      </c>
      <c r="E890" t="s">
        <v>145</v>
      </c>
      <c r="F890" t="s">
        <v>654</v>
      </c>
      <c r="G890" t="s">
        <v>665</v>
      </c>
      <c r="H890" t="str">
        <f>HYPERLINK("https://ebird.org/atlasnc/checklist/S151468625", "S151468625")</f>
        <v>S151468625</v>
      </c>
      <c r="I890" t="s">
        <v>24</v>
      </c>
      <c r="J890" t="s">
        <v>87</v>
      </c>
      <c r="K890" t="s">
        <v>33</v>
      </c>
      <c r="L890" t="s">
        <v>88</v>
      </c>
      <c r="M890" t="s">
        <v>28</v>
      </c>
      <c r="N890" t="s">
        <v>89</v>
      </c>
      <c r="O890" t="s">
        <v>90</v>
      </c>
    </row>
    <row r="891" spans="1:15" x14ac:dyDescent="0.25">
      <c r="A891" t="s">
        <v>86</v>
      </c>
      <c r="B891" t="s">
        <v>666</v>
      </c>
      <c r="C891" t="s">
        <v>143</v>
      </c>
      <c r="E891" t="s">
        <v>145</v>
      </c>
      <c r="F891" t="s">
        <v>644</v>
      </c>
      <c r="G891" t="s">
        <v>665</v>
      </c>
      <c r="H891" t="str">
        <f>HYPERLINK("https://ebird.org/atlasnc/checklist/S151467947", "S151467947")</f>
        <v>S151467947</v>
      </c>
      <c r="I891" t="s">
        <v>24</v>
      </c>
      <c r="J891" t="s">
        <v>87</v>
      </c>
      <c r="K891" t="s">
        <v>33</v>
      </c>
      <c r="L891" t="s">
        <v>88</v>
      </c>
      <c r="M891" t="s">
        <v>28</v>
      </c>
      <c r="N891" t="s">
        <v>89</v>
      </c>
      <c r="O891" t="s">
        <v>90</v>
      </c>
    </row>
    <row r="892" spans="1:15" x14ac:dyDescent="0.25">
      <c r="A892" t="s">
        <v>86</v>
      </c>
      <c r="B892" t="s">
        <v>142</v>
      </c>
      <c r="C892" t="s">
        <v>143</v>
      </c>
      <c r="E892" t="s">
        <v>145</v>
      </c>
      <c r="F892" t="s">
        <v>644</v>
      </c>
      <c r="G892" t="s">
        <v>667</v>
      </c>
      <c r="H892" t="str">
        <f>HYPERLINK("https://ebird.org/atlasnc/checklist/S150898265", "S150898265")</f>
        <v>S150898265</v>
      </c>
      <c r="I892" t="s">
        <v>24</v>
      </c>
      <c r="J892" t="s">
        <v>87</v>
      </c>
      <c r="K892" t="s">
        <v>33</v>
      </c>
      <c r="L892" t="s">
        <v>88</v>
      </c>
      <c r="M892" t="s">
        <v>28</v>
      </c>
      <c r="N892" t="s">
        <v>89</v>
      </c>
      <c r="O892" t="s">
        <v>90</v>
      </c>
    </row>
    <row r="893" spans="1:15" x14ac:dyDescent="0.25">
      <c r="A893" t="s">
        <v>86</v>
      </c>
      <c r="B893" t="s">
        <v>668</v>
      </c>
      <c r="C893" t="s">
        <v>143</v>
      </c>
      <c r="E893" t="s">
        <v>145</v>
      </c>
      <c r="F893" t="s">
        <v>644</v>
      </c>
      <c r="G893" t="s">
        <v>667</v>
      </c>
      <c r="H893" t="str">
        <f>HYPERLINK("https://ebird.org/atlasnc/checklist/S150898265", "S150898265")</f>
        <v>S150898265</v>
      </c>
      <c r="I893" t="s">
        <v>24</v>
      </c>
      <c r="J893" t="s">
        <v>87</v>
      </c>
      <c r="K893" t="s">
        <v>33</v>
      </c>
      <c r="L893" t="s">
        <v>88</v>
      </c>
      <c r="M893" t="s">
        <v>28</v>
      </c>
      <c r="N893" t="s">
        <v>89</v>
      </c>
      <c r="O893" t="s">
        <v>90</v>
      </c>
    </row>
    <row r="894" spans="1:15" x14ac:dyDescent="0.25">
      <c r="A894" t="s">
        <v>86</v>
      </c>
      <c r="B894" t="s">
        <v>669</v>
      </c>
      <c r="C894" t="s">
        <v>143</v>
      </c>
      <c r="E894" t="s">
        <v>145</v>
      </c>
      <c r="F894" t="s">
        <v>644</v>
      </c>
      <c r="G894" t="s">
        <v>670</v>
      </c>
      <c r="H894" t="str">
        <f>HYPERLINK("https://ebird.org/atlasnc/checklist/S149996259", "S149996259")</f>
        <v>S149996259</v>
      </c>
      <c r="I894" t="s">
        <v>24</v>
      </c>
      <c r="J894" t="s">
        <v>87</v>
      </c>
      <c r="K894" t="s">
        <v>33</v>
      </c>
      <c r="L894" t="s">
        <v>88</v>
      </c>
      <c r="M894" t="s">
        <v>28</v>
      </c>
      <c r="N894" t="s">
        <v>89</v>
      </c>
      <c r="O894" t="s">
        <v>90</v>
      </c>
    </row>
    <row r="895" spans="1:15" x14ac:dyDescent="0.25">
      <c r="A895" t="s">
        <v>86</v>
      </c>
      <c r="B895" t="s">
        <v>245</v>
      </c>
      <c r="C895" t="s">
        <v>143</v>
      </c>
      <c r="E895" t="s">
        <v>145</v>
      </c>
      <c r="F895" t="s">
        <v>671</v>
      </c>
      <c r="G895" t="s">
        <v>672</v>
      </c>
      <c r="H895" t="str">
        <f>HYPERLINK("https://ebird.org/atlasnc/checklist/S149480583", "S149480583")</f>
        <v>S149480583</v>
      </c>
      <c r="I895" t="s">
        <v>24</v>
      </c>
      <c r="J895" t="s">
        <v>87</v>
      </c>
      <c r="K895" t="s">
        <v>33</v>
      </c>
      <c r="L895" t="s">
        <v>88</v>
      </c>
      <c r="M895" t="s">
        <v>28</v>
      </c>
      <c r="N895" t="s">
        <v>89</v>
      </c>
      <c r="O895" t="s">
        <v>90</v>
      </c>
    </row>
    <row r="896" spans="1:15" x14ac:dyDescent="0.25">
      <c r="A896" t="s">
        <v>86</v>
      </c>
      <c r="B896" t="s">
        <v>190</v>
      </c>
      <c r="C896" t="s">
        <v>129</v>
      </c>
      <c r="D896" t="s">
        <v>198</v>
      </c>
      <c r="E896" t="s">
        <v>131</v>
      </c>
      <c r="F896" t="s">
        <v>654</v>
      </c>
      <c r="G896" t="s">
        <v>673</v>
      </c>
      <c r="H896" t="str">
        <f>HYPERLINK("https://ebird.org/atlasnc/checklist/S148071778", "S148071778")</f>
        <v>S148071778</v>
      </c>
      <c r="I896" t="s">
        <v>24</v>
      </c>
      <c r="J896" t="s">
        <v>87</v>
      </c>
      <c r="K896" t="s">
        <v>33</v>
      </c>
      <c r="L896" t="s">
        <v>88</v>
      </c>
      <c r="M896" t="s">
        <v>28</v>
      </c>
      <c r="N896" t="s">
        <v>89</v>
      </c>
      <c r="O896" t="s">
        <v>90</v>
      </c>
    </row>
    <row r="897" spans="1:15" x14ac:dyDescent="0.25">
      <c r="A897" t="s">
        <v>86</v>
      </c>
      <c r="B897" t="s">
        <v>244</v>
      </c>
      <c r="C897" t="s">
        <v>133</v>
      </c>
      <c r="D897" t="s">
        <v>183</v>
      </c>
      <c r="E897" t="s">
        <v>135</v>
      </c>
      <c r="F897" t="s">
        <v>654</v>
      </c>
      <c r="G897" t="s">
        <v>673</v>
      </c>
      <c r="H897" t="str">
        <f>HYPERLINK("https://ebird.org/atlasnc/checklist/S148071778", "S148071778")</f>
        <v>S148071778</v>
      </c>
      <c r="I897" t="s">
        <v>24</v>
      </c>
      <c r="J897" t="s">
        <v>87</v>
      </c>
      <c r="K897" t="s">
        <v>33</v>
      </c>
      <c r="L897" t="s">
        <v>88</v>
      </c>
      <c r="M897" t="s">
        <v>28</v>
      </c>
      <c r="N897" t="s">
        <v>89</v>
      </c>
      <c r="O897" t="s">
        <v>90</v>
      </c>
    </row>
    <row r="898" spans="1:15" x14ac:dyDescent="0.25">
      <c r="A898" t="s">
        <v>86</v>
      </c>
      <c r="B898" t="s">
        <v>122</v>
      </c>
      <c r="C898" t="s">
        <v>129</v>
      </c>
      <c r="D898" t="s">
        <v>130</v>
      </c>
      <c r="E898" t="s">
        <v>131</v>
      </c>
      <c r="F898" t="s">
        <v>644</v>
      </c>
      <c r="G898" t="s">
        <v>673</v>
      </c>
      <c r="H898" t="str">
        <f>HYPERLINK("https://ebird.org/atlasnc/checklist/S148071750", "S148071750")</f>
        <v>S148071750</v>
      </c>
      <c r="I898" t="s">
        <v>24</v>
      </c>
      <c r="J898" t="s">
        <v>87</v>
      </c>
      <c r="K898" t="s">
        <v>33</v>
      </c>
      <c r="L898" t="s">
        <v>88</v>
      </c>
      <c r="M898" t="s">
        <v>28</v>
      </c>
      <c r="N898" t="s">
        <v>89</v>
      </c>
      <c r="O898" t="s">
        <v>90</v>
      </c>
    </row>
    <row r="899" spans="1:15" x14ac:dyDescent="0.25">
      <c r="A899" t="s">
        <v>86</v>
      </c>
      <c r="B899" t="s">
        <v>158</v>
      </c>
      <c r="C899" t="s">
        <v>129</v>
      </c>
      <c r="D899" t="s">
        <v>130</v>
      </c>
      <c r="E899" t="s">
        <v>131</v>
      </c>
      <c r="F899" t="s">
        <v>644</v>
      </c>
      <c r="G899" t="s">
        <v>673</v>
      </c>
      <c r="H899" t="str">
        <f>HYPERLINK("https://ebird.org/atlasnc/checklist/S148071750", "S148071750")</f>
        <v>S148071750</v>
      </c>
      <c r="I899" t="s">
        <v>24</v>
      </c>
      <c r="J899" t="s">
        <v>87</v>
      </c>
      <c r="K899" t="s">
        <v>33</v>
      </c>
      <c r="L899" t="s">
        <v>88</v>
      </c>
      <c r="M899" t="s">
        <v>28</v>
      </c>
      <c r="N899" t="s">
        <v>89</v>
      </c>
      <c r="O899" t="s">
        <v>90</v>
      </c>
    </row>
    <row r="900" spans="1:15" x14ac:dyDescent="0.25">
      <c r="A900" t="s">
        <v>86</v>
      </c>
      <c r="B900" t="s">
        <v>674</v>
      </c>
      <c r="C900" t="s">
        <v>143</v>
      </c>
      <c r="E900" t="s">
        <v>145</v>
      </c>
      <c r="F900" t="s">
        <v>644</v>
      </c>
      <c r="G900" t="s">
        <v>673</v>
      </c>
      <c r="H900" t="str">
        <f>HYPERLINK("https://ebird.org/atlasnc/checklist/S148071750", "S148071750")</f>
        <v>S148071750</v>
      </c>
      <c r="I900" t="s">
        <v>24</v>
      </c>
      <c r="J900" t="s">
        <v>87</v>
      </c>
      <c r="K900" t="s">
        <v>33</v>
      </c>
      <c r="L900" t="s">
        <v>88</v>
      </c>
      <c r="M900" t="s">
        <v>28</v>
      </c>
      <c r="N900" t="s">
        <v>89</v>
      </c>
      <c r="O900" t="s">
        <v>90</v>
      </c>
    </row>
    <row r="901" spans="1:15" x14ac:dyDescent="0.25">
      <c r="A901" t="s">
        <v>86</v>
      </c>
      <c r="B901" t="s">
        <v>675</v>
      </c>
      <c r="C901" t="s">
        <v>143</v>
      </c>
      <c r="E901" t="s">
        <v>145</v>
      </c>
      <c r="F901" t="s">
        <v>644</v>
      </c>
      <c r="G901" t="s">
        <v>676</v>
      </c>
      <c r="H901" t="str">
        <f>HYPERLINK("https://ebird.org/atlasnc/checklist/S146382426", "S146382426")</f>
        <v>S146382426</v>
      </c>
      <c r="I901" t="s">
        <v>24</v>
      </c>
      <c r="J901" t="s">
        <v>87</v>
      </c>
      <c r="K901" t="s">
        <v>33</v>
      </c>
      <c r="L901" t="s">
        <v>88</v>
      </c>
      <c r="M901" t="s">
        <v>28</v>
      </c>
      <c r="N901" t="s">
        <v>89</v>
      </c>
      <c r="O901" t="s">
        <v>90</v>
      </c>
    </row>
    <row r="902" spans="1:15" x14ac:dyDescent="0.25">
      <c r="A902" t="s">
        <v>86</v>
      </c>
      <c r="B902" t="s">
        <v>160</v>
      </c>
      <c r="C902" t="s">
        <v>123</v>
      </c>
      <c r="D902" t="s">
        <v>140</v>
      </c>
      <c r="E902" t="s">
        <v>125</v>
      </c>
      <c r="F902" t="s">
        <v>644</v>
      </c>
      <c r="G902" t="s">
        <v>676</v>
      </c>
      <c r="H902" t="str">
        <f>HYPERLINK("https://ebird.org/atlasnc/checklist/S146382426", "S146382426")</f>
        <v>S146382426</v>
      </c>
      <c r="I902" t="s">
        <v>24</v>
      </c>
      <c r="J902" t="s">
        <v>87</v>
      </c>
      <c r="K902" t="s">
        <v>33</v>
      </c>
      <c r="L902" t="s">
        <v>88</v>
      </c>
      <c r="M902" t="s">
        <v>28</v>
      </c>
      <c r="N902" t="s">
        <v>89</v>
      </c>
      <c r="O902" t="s">
        <v>90</v>
      </c>
    </row>
    <row r="903" spans="1:15" x14ac:dyDescent="0.25">
      <c r="A903" t="s">
        <v>86</v>
      </c>
      <c r="B903" t="s">
        <v>308</v>
      </c>
      <c r="C903" t="s">
        <v>129</v>
      </c>
      <c r="D903" t="s">
        <v>130</v>
      </c>
      <c r="E903" t="s">
        <v>131</v>
      </c>
      <c r="F903" t="s">
        <v>644</v>
      </c>
      <c r="G903" t="s">
        <v>557</v>
      </c>
      <c r="H903" t="str">
        <f>HYPERLINK("https://ebird.org/atlasnc/checklist/S145481940", "S145481940")</f>
        <v>S145481940</v>
      </c>
      <c r="I903" t="s">
        <v>24</v>
      </c>
      <c r="J903" t="s">
        <v>87</v>
      </c>
      <c r="K903" t="s">
        <v>33</v>
      </c>
      <c r="L903" t="s">
        <v>88</v>
      </c>
      <c r="M903" t="s">
        <v>28</v>
      </c>
      <c r="N903" t="s">
        <v>89</v>
      </c>
      <c r="O903" t="s">
        <v>90</v>
      </c>
    </row>
    <row r="904" spans="1:15" x14ac:dyDescent="0.25">
      <c r="A904" t="s">
        <v>86</v>
      </c>
      <c r="B904" t="s">
        <v>176</v>
      </c>
      <c r="C904" t="s">
        <v>123</v>
      </c>
      <c r="D904" t="s">
        <v>33</v>
      </c>
      <c r="E904" t="s">
        <v>125</v>
      </c>
      <c r="F904" t="s">
        <v>644</v>
      </c>
      <c r="G904" t="s">
        <v>557</v>
      </c>
      <c r="H904" t="str">
        <f>HYPERLINK("https://ebird.org/atlasnc/checklist/S145481940", "S145481940")</f>
        <v>S145481940</v>
      </c>
      <c r="I904" t="s">
        <v>24</v>
      </c>
      <c r="J904" t="s">
        <v>87</v>
      </c>
      <c r="K904" t="s">
        <v>33</v>
      </c>
      <c r="L904" t="s">
        <v>88</v>
      </c>
      <c r="M904" t="s">
        <v>28</v>
      </c>
      <c r="N904" t="s">
        <v>89</v>
      </c>
      <c r="O904" t="s">
        <v>90</v>
      </c>
    </row>
    <row r="905" spans="1:15" x14ac:dyDescent="0.25">
      <c r="A905" t="s">
        <v>86</v>
      </c>
      <c r="B905" t="s">
        <v>179</v>
      </c>
      <c r="C905" t="s">
        <v>123</v>
      </c>
      <c r="D905" t="s">
        <v>140</v>
      </c>
      <c r="E905" t="s">
        <v>125</v>
      </c>
      <c r="F905" t="s">
        <v>644</v>
      </c>
      <c r="G905" t="s">
        <v>557</v>
      </c>
      <c r="H905" t="str">
        <f>HYPERLINK("https://ebird.org/atlasnc/checklist/S145481940", "S145481940")</f>
        <v>S145481940</v>
      </c>
      <c r="I905" t="s">
        <v>24</v>
      </c>
      <c r="J905" t="s">
        <v>87</v>
      </c>
      <c r="K905" t="s">
        <v>33</v>
      </c>
      <c r="L905" t="s">
        <v>88</v>
      </c>
      <c r="M905" t="s">
        <v>28</v>
      </c>
      <c r="N905" t="s">
        <v>89</v>
      </c>
      <c r="O905" t="s">
        <v>90</v>
      </c>
    </row>
    <row r="906" spans="1:15" x14ac:dyDescent="0.25">
      <c r="A906" t="s">
        <v>86</v>
      </c>
      <c r="B906" t="s">
        <v>186</v>
      </c>
      <c r="C906" t="s">
        <v>123</v>
      </c>
      <c r="D906" t="s">
        <v>33</v>
      </c>
      <c r="E906" t="s">
        <v>125</v>
      </c>
      <c r="F906" t="s">
        <v>654</v>
      </c>
      <c r="G906" t="s">
        <v>677</v>
      </c>
      <c r="H906" t="str">
        <f>HYPERLINK("https://ebird.org/atlasnc/checklist/S145261584", "S145261584")</f>
        <v>S145261584</v>
      </c>
      <c r="I906" t="s">
        <v>24</v>
      </c>
      <c r="J906" t="s">
        <v>87</v>
      </c>
      <c r="K906" t="s">
        <v>33</v>
      </c>
      <c r="L906" t="s">
        <v>88</v>
      </c>
      <c r="M906" t="s">
        <v>28</v>
      </c>
      <c r="N906" t="s">
        <v>89</v>
      </c>
      <c r="O906" t="s">
        <v>90</v>
      </c>
    </row>
    <row r="907" spans="1:15" x14ac:dyDescent="0.25">
      <c r="A907" t="s">
        <v>86</v>
      </c>
      <c r="B907" t="s">
        <v>678</v>
      </c>
      <c r="C907" t="s">
        <v>143</v>
      </c>
      <c r="E907" t="s">
        <v>145</v>
      </c>
      <c r="F907" t="s">
        <v>644</v>
      </c>
      <c r="G907" t="s">
        <v>677</v>
      </c>
      <c r="H907" t="str">
        <f>HYPERLINK("https://ebird.org/atlasnc/checklist/S145259623", "S145259623")</f>
        <v>S145259623</v>
      </c>
      <c r="I907" t="s">
        <v>24</v>
      </c>
      <c r="J907" t="s">
        <v>87</v>
      </c>
      <c r="K907" t="s">
        <v>33</v>
      </c>
      <c r="L907" t="s">
        <v>88</v>
      </c>
      <c r="M907" t="s">
        <v>28</v>
      </c>
      <c r="N907" t="s">
        <v>89</v>
      </c>
      <c r="O907" t="s">
        <v>90</v>
      </c>
    </row>
    <row r="908" spans="1:15" x14ac:dyDescent="0.25">
      <c r="A908" t="s">
        <v>86</v>
      </c>
      <c r="B908" t="s">
        <v>237</v>
      </c>
      <c r="C908" t="s">
        <v>133</v>
      </c>
      <c r="D908" t="s">
        <v>183</v>
      </c>
      <c r="E908" t="s">
        <v>135</v>
      </c>
      <c r="F908" t="s">
        <v>644</v>
      </c>
      <c r="G908" t="s">
        <v>677</v>
      </c>
      <c r="H908" t="str">
        <f>HYPERLINK("https://ebird.org/atlasnc/checklist/S145259623", "S145259623")</f>
        <v>S145259623</v>
      </c>
      <c r="I908" t="s">
        <v>24</v>
      </c>
      <c r="J908" t="s">
        <v>87</v>
      </c>
      <c r="K908" t="s">
        <v>33</v>
      </c>
      <c r="L908" t="s">
        <v>88</v>
      </c>
      <c r="M908" t="s">
        <v>28</v>
      </c>
      <c r="N908" t="s">
        <v>89</v>
      </c>
      <c r="O908" t="s">
        <v>90</v>
      </c>
    </row>
    <row r="909" spans="1:15" x14ac:dyDescent="0.25">
      <c r="A909" t="s">
        <v>86</v>
      </c>
      <c r="B909" t="s">
        <v>215</v>
      </c>
      <c r="C909" t="s">
        <v>123</v>
      </c>
      <c r="D909" t="s">
        <v>140</v>
      </c>
      <c r="E909" t="s">
        <v>125</v>
      </c>
      <c r="F909" t="s">
        <v>644</v>
      </c>
      <c r="G909" t="s">
        <v>677</v>
      </c>
      <c r="H909" t="str">
        <f>HYPERLINK("https://ebird.org/atlasnc/checklist/S145259623", "S145259623")</f>
        <v>S145259623</v>
      </c>
      <c r="I909" t="s">
        <v>24</v>
      </c>
      <c r="J909" t="s">
        <v>87</v>
      </c>
      <c r="K909" t="s">
        <v>33</v>
      </c>
      <c r="L909" t="s">
        <v>88</v>
      </c>
      <c r="M909" t="s">
        <v>28</v>
      </c>
      <c r="N909" t="s">
        <v>89</v>
      </c>
      <c r="O909" t="s">
        <v>90</v>
      </c>
    </row>
    <row r="910" spans="1:15" x14ac:dyDescent="0.25">
      <c r="A910" t="s">
        <v>86</v>
      </c>
      <c r="B910" t="s">
        <v>679</v>
      </c>
      <c r="C910" t="s">
        <v>143</v>
      </c>
      <c r="E910" t="s">
        <v>145</v>
      </c>
      <c r="F910" t="s">
        <v>644</v>
      </c>
      <c r="G910" t="s">
        <v>680</v>
      </c>
      <c r="H910" t="str">
        <f>HYPERLINK("https://ebird.org/atlasnc/checklist/S145090138", "S145090138")</f>
        <v>S145090138</v>
      </c>
      <c r="I910" t="s">
        <v>24</v>
      </c>
      <c r="J910" t="s">
        <v>87</v>
      </c>
      <c r="K910" t="s">
        <v>33</v>
      </c>
      <c r="L910" t="s">
        <v>88</v>
      </c>
      <c r="M910" t="s">
        <v>28</v>
      </c>
      <c r="N910" t="s">
        <v>89</v>
      </c>
      <c r="O910" t="s">
        <v>90</v>
      </c>
    </row>
    <row r="911" spans="1:15" x14ac:dyDescent="0.25">
      <c r="A911" t="s">
        <v>86</v>
      </c>
      <c r="B911" t="s">
        <v>252</v>
      </c>
      <c r="C911" t="s">
        <v>133</v>
      </c>
      <c r="D911" t="s">
        <v>183</v>
      </c>
      <c r="E911" t="s">
        <v>135</v>
      </c>
      <c r="F911" t="s">
        <v>644</v>
      </c>
      <c r="G911" t="s">
        <v>680</v>
      </c>
      <c r="H911" t="str">
        <f>HYPERLINK("https://ebird.org/atlasnc/checklist/S145090138", "S145090138")</f>
        <v>S145090138</v>
      </c>
      <c r="I911" t="s">
        <v>24</v>
      </c>
      <c r="J911" t="s">
        <v>87</v>
      </c>
      <c r="K911" t="s">
        <v>33</v>
      </c>
      <c r="L911" t="s">
        <v>88</v>
      </c>
      <c r="M911" t="s">
        <v>28</v>
      </c>
      <c r="N911" t="s">
        <v>89</v>
      </c>
      <c r="O911" t="s">
        <v>90</v>
      </c>
    </row>
    <row r="912" spans="1:15" x14ac:dyDescent="0.25">
      <c r="A912" t="s">
        <v>86</v>
      </c>
      <c r="B912" t="s">
        <v>370</v>
      </c>
      <c r="C912" t="s">
        <v>123</v>
      </c>
      <c r="D912" t="s">
        <v>140</v>
      </c>
      <c r="E912" t="s">
        <v>125</v>
      </c>
      <c r="F912" t="s">
        <v>644</v>
      </c>
      <c r="G912" t="s">
        <v>680</v>
      </c>
      <c r="H912" t="str">
        <f>HYPERLINK("https://ebird.org/atlasnc/checklist/S145090138", "S145090138")</f>
        <v>S145090138</v>
      </c>
      <c r="I912" t="s">
        <v>24</v>
      </c>
      <c r="J912" t="s">
        <v>87</v>
      </c>
      <c r="K912" t="s">
        <v>33</v>
      </c>
      <c r="L912" t="s">
        <v>88</v>
      </c>
      <c r="M912" t="s">
        <v>28</v>
      </c>
      <c r="N912" t="s">
        <v>89</v>
      </c>
      <c r="O912" t="s">
        <v>90</v>
      </c>
    </row>
    <row r="913" spans="1:15" x14ac:dyDescent="0.25">
      <c r="A913" t="s">
        <v>86</v>
      </c>
      <c r="B913" t="s">
        <v>224</v>
      </c>
      <c r="C913" t="s">
        <v>129</v>
      </c>
      <c r="D913" t="s">
        <v>198</v>
      </c>
      <c r="E913" t="s">
        <v>131</v>
      </c>
      <c r="F913" t="s">
        <v>681</v>
      </c>
      <c r="G913" t="s">
        <v>682</v>
      </c>
      <c r="H913" t="str">
        <f>HYPERLINK("https://ebird.org/atlasnc/checklist/S144697040", "S144697040")</f>
        <v>S144697040</v>
      </c>
      <c r="I913" t="s">
        <v>24</v>
      </c>
      <c r="J913" t="s">
        <v>87</v>
      </c>
      <c r="K913" t="s">
        <v>33</v>
      </c>
      <c r="L913" t="s">
        <v>88</v>
      </c>
      <c r="M913" t="s">
        <v>28</v>
      </c>
      <c r="N913" t="s">
        <v>89</v>
      </c>
      <c r="O913" t="s">
        <v>90</v>
      </c>
    </row>
    <row r="914" spans="1:15" x14ac:dyDescent="0.25">
      <c r="A914" t="s">
        <v>86</v>
      </c>
      <c r="B914" t="s">
        <v>305</v>
      </c>
      <c r="C914" t="s">
        <v>123</v>
      </c>
      <c r="D914" t="s">
        <v>140</v>
      </c>
      <c r="E914" t="s">
        <v>125</v>
      </c>
      <c r="F914" t="s">
        <v>681</v>
      </c>
      <c r="G914" t="s">
        <v>682</v>
      </c>
      <c r="H914" t="str">
        <f>HYPERLINK("https://ebird.org/atlasnc/checklist/S144697040", "S144697040")</f>
        <v>S144697040</v>
      </c>
      <c r="I914" t="s">
        <v>24</v>
      </c>
      <c r="J914" t="s">
        <v>87</v>
      </c>
      <c r="K914" t="s">
        <v>33</v>
      </c>
      <c r="L914" t="s">
        <v>88</v>
      </c>
      <c r="M914" t="s">
        <v>28</v>
      </c>
      <c r="N914" t="s">
        <v>89</v>
      </c>
      <c r="O914" t="s">
        <v>90</v>
      </c>
    </row>
    <row r="915" spans="1:15" x14ac:dyDescent="0.25">
      <c r="A915" t="s">
        <v>86</v>
      </c>
      <c r="B915" t="s">
        <v>290</v>
      </c>
      <c r="C915" t="s">
        <v>129</v>
      </c>
      <c r="D915" t="s">
        <v>198</v>
      </c>
      <c r="E915" t="s">
        <v>131</v>
      </c>
      <c r="F915" t="s">
        <v>654</v>
      </c>
      <c r="G915" t="s">
        <v>525</v>
      </c>
      <c r="H915" t="str">
        <f>HYPERLINK("https://ebird.org/atlasnc/checklist/S143883065", "S143883065")</f>
        <v>S143883065</v>
      </c>
      <c r="I915" t="s">
        <v>24</v>
      </c>
      <c r="J915" t="s">
        <v>87</v>
      </c>
      <c r="K915" t="s">
        <v>33</v>
      </c>
      <c r="L915" t="s">
        <v>88</v>
      </c>
      <c r="M915" t="s">
        <v>28</v>
      </c>
      <c r="N915" t="s">
        <v>89</v>
      </c>
      <c r="O915" t="s">
        <v>90</v>
      </c>
    </row>
    <row r="916" spans="1:15" x14ac:dyDescent="0.25">
      <c r="A916" t="s">
        <v>86</v>
      </c>
      <c r="B916" t="s">
        <v>175</v>
      </c>
      <c r="C916" t="s">
        <v>123</v>
      </c>
      <c r="D916" t="s">
        <v>140</v>
      </c>
      <c r="E916" t="s">
        <v>125</v>
      </c>
      <c r="F916" t="s">
        <v>654</v>
      </c>
      <c r="G916" t="s">
        <v>525</v>
      </c>
      <c r="H916" t="str">
        <f>HYPERLINK("https://ebird.org/atlasnc/checklist/S143883065", "S143883065")</f>
        <v>S143883065</v>
      </c>
      <c r="I916" t="s">
        <v>24</v>
      </c>
      <c r="J916" t="s">
        <v>87</v>
      </c>
      <c r="K916" t="s">
        <v>33</v>
      </c>
      <c r="L916" t="s">
        <v>88</v>
      </c>
      <c r="M916" t="s">
        <v>28</v>
      </c>
      <c r="N916" t="s">
        <v>89</v>
      </c>
      <c r="O916" t="s">
        <v>90</v>
      </c>
    </row>
    <row r="917" spans="1:15" x14ac:dyDescent="0.25">
      <c r="A917" t="s">
        <v>86</v>
      </c>
      <c r="B917" t="s">
        <v>206</v>
      </c>
      <c r="C917" t="s">
        <v>133</v>
      </c>
      <c r="D917" t="s">
        <v>157</v>
      </c>
      <c r="E917" t="s">
        <v>135</v>
      </c>
      <c r="F917" t="s">
        <v>644</v>
      </c>
      <c r="G917" t="s">
        <v>683</v>
      </c>
      <c r="H917" t="str">
        <f>HYPERLINK("https://ebird.org/atlasnc/checklist/S143214224", "S143214224")</f>
        <v>S143214224</v>
      </c>
      <c r="I917" t="s">
        <v>24</v>
      </c>
      <c r="J917" t="s">
        <v>87</v>
      </c>
      <c r="K917" t="s">
        <v>33</v>
      </c>
      <c r="L917" t="s">
        <v>88</v>
      </c>
      <c r="M917" t="s">
        <v>28</v>
      </c>
      <c r="N917" t="s">
        <v>89</v>
      </c>
      <c r="O917" t="s">
        <v>90</v>
      </c>
    </row>
    <row r="918" spans="1:15" x14ac:dyDescent="0.25">
      <c r="A918" t="s">
        <v>86</v>
      </c>
      <c r="B918" t="s">
        <v>297</v>
      </c>
      <c r="C918" t="s">
        <v>129</v>
      </c>
      <c r="D918" t="s">
        <v>198</v>
      </c>
      <c r="E918" t="s">
        <v>131</v>
      </c>
      <c r="F918" t="s">
        <v>684</v>
      </c>
      <c r="G918" t="s">
        <v>683</v>
      </c>
      <c r="H918" t="str">
        <f>HYPERLINK("https://ebird.org/atlasnc/checklist/S143206547", "S143206547")</f>
        <v>S143206547</v>
      </c>
      <c r="I918" t="s">
        <v>24</v>
      </c>
      <c r="J918" t="s">
        <v>87</v>
      </c>
      <c r="K918" t="s">
        <v>33</v>
      </c>
      <c r="L918" t="s">
        <v>88</v>
      </c>
      <c r="M918" t="s">
        <v>28</v>
      </c>
      <c r="N918" t="s">
        <v>89</v>
      </c>
      <c r="O918" t="s">
        <v>90</v>
      </c>
    </row>
    <row r="919" spans="1:15" x14ac:dyDescent="0.25">
      <c r="A919" t="s">
        <v>86</v>
      </c>
      <c r="B919" t="s">
        <v>229</v>
      </c>
      <c r="C919" t="s">
        <v>133</v>
      </c>
      <c r="D919" t="s">
        <v>183</v>
      </c>
      <c r="E919" t="s">
        <v>135</v>
      </c>
      <c r="F919" t="s">
        <v>684</v>
      </c>
      <c r="G919" t="s">
        <v>683</v>
      </c>
      <c r="H919" t="str">
        <f>HYPERLINK("https://ebird.org/atlasnc/checklist/S143206547", "S143206547")</f>
        <v>S143206547</v>
      </c>
      <c r="I919" t="s">
        <v>24</v>
      </c>
      <c r="J919" t="s">
        <v>87</v>
      </c>
      <c r="K919" t="s">
        <v>33</v>
      </c>
      <c r="L919" t="s">
        <v>88</v>
      </c>
      <c r="M919" t="s">
        <v>28</v>
      </c>
      <c r="N919" t="s">
        <v>89</v>
      </c>
      <c r="O919" t="s">
        <v>90</v>
      </c>
    </row>
    <row r="920" spans="1:15" x14ac:dyDescent="0.25">
      <c r="A920" t="s">
        <v>86</v>
      </c>
      <c r="B920" t="s">
        <v>148</v>
      </c>
      <c r="C920" t="s">
        <v>129</v>
      </c>
      <c r="D920" t="s">
        <v>198</v>
      </c>
      <c r="E920" t="s">
        <v>131</v>
      </c>
      <c r="F920" t="s">
        <v>684</v>
      </c>
      <c r="G920" t="s">
        <v>683</v>
      </c>
      <c r="H920" t="str">
        <f>HYPERLINK("https://ebird.org/atlasnc/checklist/S143206547", "S143206547")</f>
        <v>S143206547</v>
      </c>
      <c r="I920" t="s">
        <v>24</v>
      </c>
      <c r="J920" t="s">
        <v>87</v>
      </c>
      <c r="K920" t="s">
        <v>33</v>
      </c>
      <c r="L920" t="s">
        <v>88</v>
      </c>
      <c r="M920" t="s">
        <v>28</v>
      </c>
      <c r="N920" t="s">
        <v>89</v>
      </c>
      <c r="O920" t="s">
        <v>90</v>
      </c>
    </row>
    <row r="921" spans="1:15" x14ac:dyDescent="0.25">
      <c r="A921" t="s">
        <v>86</v>
      </c>
      <c r="B921" t="s">
        <v>233</v>
      </c>
      <c r="C921" t="s">
        <v>133</v>
      </c>
      <c r="D921" t="s">
        <v>183</v>
      </c>
      <c r="E921" t="s">
        <v>135</v>
      </c>
      <c r="F921" t="s">
        <v>684</v>
      </c>
      <c r="G921" t="s">
        <v>683</v>
      </c>
      <c r="H921" t="str">
        <f>HYPERLINK("https://ebird.org/atlasnc/checklist/S143206547", "S143206547")</f>
        <v>S143206547</v>
      </c>
      <c r="I921" t="s">
        <v>24</v>
      </c>
      <c r="J921" t="s">
        <v>87</v>
      </c>
      <c r="K921" t="s">
        <v>33</v>
      </c>
      <c r="L921" t="s">
        <v>88</v>
      </c>
      <c r="M921" t="s">
        <v>28</v>
      </c>
      <c r="N921" t="s">
        <v>89</v>
      </c>
      <c r="O921" t="s">
        <v>90</v>
      </c>
    </row>
    <row r="922" spans="1:15" x14ac:dyDescent="0.25">
      <c r="A922" t="s">
        <v>86</v>
      </c>
      <c r="B922" t="s">
        <v>263</v>
      </c>
      <c r="C922" t="s">
        <v>123</v>
      </c>
      <c r="D922" t="s">
        <v>33</v>
      </c>
      <c r="E922" t="s">
        <v>125</v>
      </c>
      <c r="F922" t="s">
        <v>685</v>
      </c>
      <c r="G922" t="s">
        <v>686</v>
      </c>
      <c r="H922" t="str">
        <f>HYPERLINK("https://ebird.org/atlasnc/checklist/S142959849", "S142959849")</f>
        <v>S142959849</v>
      </c>
      <c r="I922" t="s">
        <v>24</v>
      </c>
      <c r="J922" t="s">
        <v>87</v>
      </c>
      <c r="K922" t="s">
        <v>33</v>
      </c>
      <c r="L922" t="s">
        <v>88</v>
      </c>
      <c r="M922" t="s">
        <v>28</v>
      </c>
      <c r="N922" t="s">
        <v>89</v>
      </c>
      <c r="O922" t="s">
        <v>90</v>
      </c>
    </row>
    <row r="923" spans="1:15" x14ac:dyDescent="0.25">
      <c r="A923" t="s">
        <v>86</v>
      </c>
      <c r="B923" t="s">
        <v>608</v>
      </c>
      <c r="C923" t="s">
        <v>133</v>
      </c>
      <c r="D923" t="s">
        <v>220</v>
      </c>
      <c r="E923" t="s">
        <v>135</v>
      </c>
      <c r="F923" t="s">
        <v>685</v>
      </c>
      <c r="G923" t="s">
        <v>686</v>
      </c>
      <c r="H923" t="str">
        <f>HYPERLINK("https://ebird.org/atlasnc/checklist/S142959849", "S142959849")</f>
        <v>S142959849</v>
      </c>
      <c r="I923" t="s">
        <v>24</v>
      </c>
      <c r="J923" t="s">
        <v>87</v>
      </c>
      <c r="K923" t="s">
        <v>33</v>
      </c>
      <c r="L923" t="s">
        <v>88</v>
      </c>
      <c r="M923" t="s">
        <v>28</v>
      </c>
      <c r="N923" t="s">
        <v>89</v>
      </c>
      <c r="O923" t="s">
        <v>90</v>
      </c>
    </row>
    <row r="924" spans="1:15" x14ac:dyDescent="0.25">
      <c r="A924" t="s">
        <v>86</v>
      </c>
      <c r="B924" t="s">
        <v>281</v>
      </c>
      <c r="C924" t="s">
        <v>123</v>
      </c>
      <c r="D924" t="s">
        <v>33</v>
      </c>
      <c r="E924" t="s">
        <v>125</v>
      </c>
      <c r="F924" t="s">
        <v>685</v>
      </c>
      <c r="G924" t="s">
        <v>686</v>
      </c>
      <c r="H924" t="str">
        <f>HYPERLINK("https://ebird.org/atlasnc/checklist/S142959849", "S142959849")</f>
        <v>S142959849</v>
      </c>
      <c r="I924" t="s">
        <v>24</v>
      </c>
      <c r="J924" t="s">
        <v>87</v>
      </c>
      <c r="K924" t="s">
        <v>33</v>
      </c>
      <c r="L924" t="s">
        <v>88</v>
      </c>
      <c r="M924" t="s">
        <v>28</v>
      </c>
      <c r="N924" t="s">
        <v>89</v>
      </c>
      <c r="O924" t="s">
        <v>90</v>
      </c>
    </row>
    <row r="925" spans="1:15" x14ac:dyDescent="0.25">
      <c r="A925" t="s">
        <v>86</v>
      </c>
      <c r="B925" t="s">
        <v>185</v>
      </c>
      <c r="C925" t="s">
        <v>129</v>
      </c>
      <c r="D925" t="s">
        <v>198</v>
      </c>
      <c r="E925" t="s">
        <v>131</v>
      </c>
      <c r="F925" t="s">
        <v>685</v>
      </c>
      <c r="G925" t="s">
        <v>686</v>
      </c>
      <c r="H925" t="str">
        <f>HYPERLINK("https://ebird.org/atlasnc/checklist/S142959849", "S142959849")</f>
        <v>S142959849</v>
      </c>
      <c r="I925" t="s">
        <v>24</v>
      </c>
      <c r="J925" t="s">
        <v>87</v>
      </c>
      <c r="K925" t="s">
        <v>33</v>
      </c>
      <c r="L925" t="s">
        <v>88</v>
      </c>
      <c r="M925" t="s">
        <v>28</v>
      </c>
      <c r="N925" t="s">
        <v>89</v>
      </c>
      <c r="O925" t="s">
        <v>90</v>
      </c>
    </row>
    <row r="926" spans="1:15" x14ac:dyDescent="0.25">
      <c r="A926" t="s">
        <v>86</v>
      </c>
      <c r="B926" t="s">
        <v>217</v>
      </c>
      <c r="C926" t="s">
        <v>129</v>
      </c>
      <c r="D926" t="s">
        <v>198</v>
      </c>
      <c r="E926" t="s">
        <v>131</v>
      </c>
      <c r="F926" t="s">
        <v>687</v>
      </c>
      <c r="G926" t="s">
        <v>686</v>
      </c>
      <c r="H926" t="str">
        <f>HYPERLINK("https://ebird.org/atlasnc/checklist/S142942978", "S142942978")</f>
        <v>S142942978</v>
      </c>
      <c r="I926" t="s">
        <v>24</v>
      </c>
      <c r="J926" t="s">
        <v>87</v>
      </c>
      <c r="K926" t="s">
        <v>33</v>
      </c>
      <c r="L926" t="s">
        <v>88</v>
      </c>
      <c r="M926" t="s">
        <v>28</v>
      </c>
      <c r="N926" t="s">
        <v>89</v>
      </c>
      <c r="O926" t="s">
        <v>90</v>
      </c>
    </row>
    <row r="927" spans="1:15" x14ac:dyDescent="0.25">
      <c r="A927" t="s">
        <v>86</v>
      </c>
      <c r="B927" t="s">
        <v>239</v>
      </c>
      <c r="C927" t="s">
        <v>129</v>
      </c>
      <c r="D927" t="s">
        <v>130</v>
      </c>
      <c r="E927" t="s">
        <v>131</v>
      </c>
      <c r="F927" t="s">
        <v>687</v>
      </c>
      <c r="G927" t="s">
        <v>686</v>
      </c>
      <c r="H927" t="str">
        <f>HYPERLINK("https://ebird.org/atlasnc/checklist/S142942978", "S142942978")</f>
        <v>S142942978</v>
      </c>
      <c r="I927" t="s">
        <v>24</v>
      </c>
      <c r="J927" t="s">
        <v>87</v>
      </c>
      <c r="K927" t="s">
        <v>33</v>
      </c>
      <c r="L927" t="s">
        <v>88</v>
      </c>
      <c r="M927" t="s">
        <v>28</v>
      </c>
      <c r="N927" t="s">
        <v>89</v>
      </c>
      <c r="O927" t="s">
        <v>90</v>
      </c>
    </row>
    <row r="928" spans="1:15" x14ac:dyDescent="0.25">
      <c r="A928" t="s">
        <v>86</v>
      </c>
      <c r="B928" t="s">
        <v>266</v>
      </c>
      <c r="C928" t="s">
        <v>123</v>
      </c>
      <c r="D928" t="s">
        <v>33</v>
      </c>
      <c r="E928" t="s">
        <v>125</v>
      </c>
      <c r="F928" t="s">
        <v>688</v>
      </c>
      <c r="G928" t="s">
        <v>686</v>
      </c>
      <c r="H928" t="str">
        <f>HYPERLINK("https://ebird.org/atlasnc/checklist/S142943062", "S142943062")</f>
        <v>S142943062</v>
      </c>
      <c r="I928" t="s">
        <v>24</v>
      </c>
      <c r="J928" t="s">
        <v>87</v>
      </c>
      <c r="K928" t="s">
        <v>33</v>
      </c>
      <c r="L928" t="s">
        <v>88</v>
      </c>
      <c r="M928" t="s">
        <v>28</v>
      </c>
      <c r="N928" t="s">
        <v>89</v>
      </c>
      <c r="O928" t="s">
        <v>90</v>
      </c>
    </row>
    <row r="929" spans="1:15" x14ac:dyDescent="0.25">
      <c r="A929" t="s">
        <v>86</v>
      </c>
      <c r="B929" t="s">
        <v>294</v>
      </c>
      <c r="C929" t="s">
        <v>133</v>
      </c>
      <c r="D929" t="s">
        <v>222</v>
      </c>
      <c r="E929" t="s">
        <v>135</v>
      </c>
      <c r="F929" t="s">
        <v>688</v>
      </c>
      <c r="G929" t="s">
        <v>686</v>
      </c>
      <c r="H929" t="str">
        <f>HYPERLINK("https://ebird.org/atlasnc/checklist/S142943062", "S142943062")</f>
        <v>S142943062</v>
      </c>
      <c r="I929" t="s">
        <v>24</v>
      </c>
      <c r="J929" t="s">
        <v>87</v>
      </c>
      <c r="K929" t="s">
        <v>33</v>
      </c>
      <c r="L929" t="s">
        <v>88</v>
      </c>
      <c r="M929" t="s">
        <v>28</v>
      </c>
      <c r="N929" t="s">
        <v>89</v>
      </c>
      <c r="O929" t="s">
        <v>90</v>
      </c>
    </row>
    <row r="930" spans="1:15" x14ac:dyDescent="0.25">
      <c r="A930" t="s">
        <v>86</v>
      </c>
      <c r="B930" t="s">
        <v>228</v>
      </c>
      <c r="C930" t="s">
        <v>129</v>
      </c>
      <c r="D930" t="s">
        <v>130</v>
      </c>
      <c r="E930" t="s">
        <v>131</v>
      </c>
      <c r="F930" t="s">
        <v>688</v>
      </c>
      <c r="G930" t="s">
        <v>686</v>
      </c>
      <c r="H930" t="str">
        <f>HYPERLINK("https://ebird.org/atlasnc/checklist/S142943062", "S142943062")</f>
        <v>S142943062</v>
      </c>
      <c r="I930" t="s">
        <v>24</v>
      </c>
      <c r="J930" t="s">
        <v>87</v>
      </c>
      <c r="K930" t="s">
        <v>33</v>
      </c>
      <c r="L930" t="s">
        <v>88</v>
      </c>
      <c r="M930" t="s">
        <v>28</v>
      </c>
      <c r="N930" t="s">
        <v>89</v>
      </c>
      <c r="O930" t="s">
        <v>90</v>
      </c>
    </row>
    <row r="931" spans="1:15" x14ac:dyDescent="0.25">
      <c r="A931" t="s">
        <v>86</v>
      </c>
      <c r="B931" t="s">
        <v>197</v>
      </c>
      <c r="C931" t="s">
        <v>129</v>
      </c>
      <c r="D931" t="s">
        <v>198</v>
      </c>
      <c r="E931" t="s">
        <v>131</v>
      </c>
      <c r="F931" t="s">
        <v>688</v>
      </c>
      <c r="G931" t="s">
        <v>686</v>
      </c>
      <c r="H931" t="str">
        <f>HYPERLINK("https://ebird.org/atlasnc/checklist/S142943062", "S142943062")</f>
        <v>S142943062</v>
      </c>
      <c r="I931" t="s">
        <v>24</v>
      </c>
      <c r="J931" t="s">
        <v>87</v>
      </c>
      <c r="K931" t="s">
        <v>33</v>
      </c>
      <c r="L931" t="s">
        <v>88</v>
      </c>
      <c r="M931" t="s">
        <v>28</v>
      </c>
      <c r="N931" t="s">
        <v>89</v>
      </c>
      <c r="O931" t="s">
        <v>90</v>
      </c>
    </row>
    <row r="932" spans="1:15" x14ac:dyDescent="0.25">
      <c r="A932" t="s">
        <v>86</v>
      </c>
      <c r="B932" t="s">
        <v>240</v>
      </c>
      <c r="C932" t="s">
        <v>123</v>
      </c>
      <c r="D932" t="s">
        <v>193</v>
      </c>
      <c r="E932" t="s">
        <v>125</v>
      </c>
      <c r="F932" t="s">
        <v>688</v>
      </c>
      <c r="G932" t="s">
        <v>686</v>
      </c>
      <c r="H932" t="str">
        <f>HYPERLINK("https://ebird.org/atlasnc/checklist/S142943062", "S142943062")</f>
        <v>S142943062</v>
      </c>
      <c r="I932" t="s">
        <v>24</v>
      </c>
      <c r="J932" t="s">
        <v>87</v>
      </c>
      <c r="K932" t="s">
        <v>33</v>
      </c>
      <c r="L932" t="s">
        <v>88</v>
      </c>
      <c r="M932" t="s">
        <v>28</v>
      </c>
      <c r="N932" t="s">
        <v>89</v>
      </c>
      <c r="O932" t="s">
        <v>90</v>
      </c>
    </row>
    <row r="933" spans="1:15" x14ac:dyDescent="0.25">
      <c r="A933" t="s">
        <v>86</v>
      </c>
      <c r="B933" t="s">
        <v>151</v>
      </c>
      <c r="C933" t="s">
        <v>129</v>
      </c>
      <c r="D933" t="s">
        <v>130</v>
      </c>
      <c r="E933" t="s">
        <v>131</v>
      </c>
      <c r="F933" t="s">
        <v>689</v>
      </c>
      <c r="G933" t="s">
        <v>686</v>
      </c>
      <c r="H933" t="str">
        <f t="shared" ref="H933:H942" si="32">HYPERLINK("https://ebird.org/atlasnc/checklist/S142943591", "S142943591")</f>
        <v>S142943591</v>
      </c>
      <c r="I933" t="s">
        <v>24</v>
      </c>
      <c r="J933" t="s">
        <v>87</v>
      </c>
      <c r="K933" t="s">
        <v>33</v>
      </c>
      <c r="L933" t="s">
        <v>88</v>
      </c>
      <c r="M933" t="s">
        <v>28</v>
      </c>
      <c r="N933" t="s">
        <v>89</v>
      </c>
      <c r="O933" t="s">
        <v>90</v>
      </c>
    </row>
    <row r="934" spans="1:15" x14ac:dyDescent="0.25">
      <c r="A934" t="s">
        <v>86</v>
      </c>
      <c r="B934" t="s">
        <v>234</v>
      </c>
      <c r="C934" t="s">
        <v>143</v>
      </c>
      <c r="E934" t="s">
        <v>145</v>
      </c>
      <c r="F934" t="s">
        <v>689</v>
      </c>
      <c r="G934" t="s">
        <v>686</v>
      </c>
      <c r="H934" t="str">
        <f t="shared" si="32"/>
        <v>S142943591</v>
      </c>
      <c r="I934" t="s">
        <v>24</v>
      </c>
      <c r="J934" t="s">
        <v>87</v>
      </c>
      <c r="K934" t="s">
        <v>33</v>
      </c>
      <c r="L934" t="s">
        <v>88</v>
      </c>
      <c r="M934" t="s">
        <v>28</v>
      </c>
      <c r="N934" t="s">
        <v>89</v>
      </c>
      <c r="O934" t="s">
        <v>90</v>
      </c>
    </row>
    <row r="935" spans="1:15" x14ac:dyDescent="0.25">
      <c r="A935" t="s">
        <v>86</v>
      </c>
      <c r="B935" t="s">
        <v>195</v>
      </c>
      <c r="C935" t="s">
        <v>133</v>
      </c>
      <c r="D935" t="s">
        <v>183</v>
      </c>
      <c r="E935" t="s">
        <v>135</v>
      </c>
      <c r="F935" t="s">
        <v>689</v>
      </c>
      <c r="G935" t="s">
        <v>686</v>
      </c>
      <c r="H935" t="str">
        <f t="shared" si="32"/>
        <v>S142943591</v>
      </c>
      <c r="I935" t="s">
        <v>24</v>
      </c>
      <c r="J935" t="s">
        <v>87</v>
      </c>
      <c r="K935" t="s">
        <v>33</v>
      </c>
      <c r="L935" t="s">
        <v>88</v>
      </c>
      <c r="M935" t="s">
        <v>28</v>
      </c>
      <c r="N935" t="s">
        <v>89</v>
      </c>
      <c r="O935" t="s">
        <v>90</v>
      </c>
    </row>
    <row r="936" spans="1:15" x14ac:dyDescent="0.25">
      <c r="A936" t="s">
        <v>86</v>
      </c>
      <c r="B936" t="s">
        <v>210</v>
      </c>
      <c r="C936" t="s">
        <v>123</v>
      </c>
      <c r="D936" t="s">
        <v>33</v>
      </c>
      <c r="E936" t="s">
        <v>125</v>
      </c>
      <c r="F936" t="s">
        <v>689</v>
      </c>
      <c r="G936" t="s">
        <v>686</v>
      </c>
      <c r="H936" t="str">
        <f t="shared" si="32"/>
        <v>S142943591</v>
      </c>
      <c r="I936" t="s">
        <v>24</v>
      </c>
      <c r="J936" t="s">
        <v>87</v>
      </c>
      <c r="K936" t="s">
        <v>33</v>
      </c>
      <c r="L936" t="s">
        <v>88</v>
      </c>
      <c r="M936" t="s">
        <v>28</v>
      </c>
      <c r="N936" t="s">
        <v>89</v>
      </c>
      <c r="O936" t="s">
        <v>90</v>
      </c>
    </row>
    <row r="937" spans="1:15" x14ac:dyDescent="0.25">
      <c r="A937" t="s">
        <v>86</v>
      </c>
      <c r="B937" t="s">
        <v>128</v>
      </c>
      <c r="C937" t="s">
        <v>129</v>
      </c>
      <c r="D937" t="s">
        <v>198</v>
      </c>
      <c r="E937" t="s">
        <v>131</v>
      </c>
      <c r="F937" t="s">
        <v>689</v>
      </c>
      <c r="G937" t="s">
        <v>686</v>
      </c>
      <c r="H937" t="str">
        <f t="shared" si="32"/>
        <v>S142943591</v>
      </c>
      <c r="I937" t="s">
        <v>24</v>
      </c>
      <c r="J937" t="s">
        <v>87</v>
      </c>
      <c r="K937" t="s">
        <v>33</v>
      </c>
      <c r="L937" t="s">
        <v>88</v>
      </c>
      <c r="M937" t="s">
        <v>28</v>
      </c>
      <c r="N937" t="s">
        <v>89</v>
      </c>
      <c r="O937" t="s">
        <v>90</v>
      </c>
    </row>
    <row r="938" spans="1:15" x14ac:dyDescent="0.25">
      <c r="A938" t="s">
        <v>86</v>
      </c>
      <c r="B938" t="s">
        <v>180</v>
      </c>
      <c r="C938" t="s">
        <v>133</v>
      </c>
      <c r="D938" t="s">
        <v>181</v>
      </c>
      <c r="E938" t="s">
        <v>135</v>
      </c>
      <c r="F938" t="s">
        <v>689</v>
      </c>
      <c r="G938" t="s">
        <v>686</v>
      </c>
      <c r="H938" t="str">
        <f t="shared" si="32"/>
        <v>S142943591</v>
      </c>
      <c r="I938" t="s">
        <v>24</v>
      </c>
      <c r="J938" t="s">
        <v>87</v>
      </c>
      <c r="K938" t="s">
        <v>33</v>
      </c>
      <c r="L938" t="s">
        <v>88</v>
      </c>
      <c r="M938" t="s">
        <v>28</v>
      </c>
      <c r="N938" t="s">
        <v>89</v>
      </c>
      <c r="O938" t="s">
        <v>90</v>
      </c>
    </row>
    <row r="939" spans="1:15" x14ac:dyDescent="0.25">
      <c r="A939" t="s">
        <v>86</v>
      </c>
      <c r="B939" t="s">
        <v>205</v>
      </c>
      <c r="C939" t="s">
        <v>129</v>
      </c>
      <c r="D939" t="s">
        <v>130</v>
      </c>
      <c r="E939" t="s">
        <v>131</v>
      </c>
      <c r="F939" t="s">
        <v>689</v>
      </c>
      <c r="G939" t="s">
        <v>686</v>
      </c>
      <c r="H939" t="str">
        <f t="shared" si="32"/>
        <v>S142943591</v>
      </c>
      <c r="I939" t="s">
        <v>24</v>
      </c>
      <c r="J939" t="s">
        <v>87</v>
      </c>
      <c r="K939" t="s">
        <v>33</v>
      </c>
      <c r="L939" t="s">
        <v>88</v>
      </c>
      <c r="M939" t="s">
        <v>28</v>
      </c>
      <c r="N939" t="s">
        <v>89</v>
      </c>
      <c r="O939" t="s">
        <v>90</v>
      </c>
    </row>
    <row r="940" spans="1:15" x14ac:dyDescent="0.25">
      <c r="A940" t="s">
        <v>86</v>
      </c>
      <c r="B940" t="s">
        <v>326</v>
      </c>
      <c r="C940" t="s">
        <v>129</v>
      </c>
      <c r="D940" t="s">
        <v>198</v>
      </c>
      <c r="E940" t="s">
        <v>131</v>
      </c>
      <c r="F940" t="s">
        <v>689</v>
      </c>
      <c r="G940" t="s">
        <v>686</v>
      </c>
      <c r="H940" t="str">
        <f t="shared" si="32"/>
        <v>S142943591</v>
      </c>
      <c r="I940" t="s">
        <v>24</v>
      </c>
      <c r="J940" t="s">
        <v>87</v>
      </c>
      <c r="K940" t="s">
        <v>33</v>
      </c>
      <c r="L940" t="s">
        <v>88</v>
      </c>
      <c r="M940" t="s">
        <v>28</v>
      </c>
      <c r="N940" t="s">
        <v>89</v>
      </c>
      <c r="O940" t="s">
        <v>90</v>
      </c>
    </row>
    <row r="941" spans="1:15" x14ac:dyDescent="0.25">
      <c r="A941" t="s">
        <v>86</v>
      </c>
      <c r="B941" t="s">
        <v>182</v>
      </c>
      <c r="C941" t="s">
        <v>133</v>
      </c>
      <c r="D941" t="s">
        <v>183</v>
      </c>
      <c r="E941" t="s">
        <v>135</v>
      </c>
      <c r="F941" t="s">
        <v>689</v>
      </c>
      <c r="G941" t="s">
        <v>686</v>
      </c>
      <c r="H941" t="str">
        <f t="shared" si="32"/>
        <v>S142943591</v>
      </c>
      <c r="I941" t="s">
        <v>24</v>
      </c>
      <c r="J941" t="s">
        <v>87</v>
      </c>
      <c r="K941" t="s">
        <v>33</v>
      </c>
      <c r="L941" t="s">
        <v>88</v>
      </c>
      <c r="M941" t="s">
        <v>28</v>
      </c>
      <c r="N941" t="s">
        <v>89</v>
      </c>
      <c r="O941" t="s">
        <v>90</v>
      </c>
    </row>
    <row r="942" spans="1:15" x14ac:dyDescent="0.25">
      <c r="A942" t="s">
        <v>86</v>
      </c>
      <c r="B942" t="s">
        <v>194</v>
      </c>
      <c r="C942" t="s">
        <v>133</v>
      </c>
      <c r="D942" t="s">
        <v>157</v>
      </c>
      <c r="E942" t="s">
        <v>135</v>
      </c>
      <c r="F942" t="s">
        <v>689</v>
      </c>
      <c r="G942" t="s">
        <v>686</v>
      </c>
      <c r="H942" t="str">
        <f t="shared" si="32"/>
        <v>S142943591</v>
      </c>
      <c r="I942" t="s">
        <v>24</v>
      </c>
      <c r="J942" t="s">
        <v>87</v>
      </c>
      <c r="K942" t="s">
        <v>33</v>
      </c>
      <c r="L942" t="s">
        <v>88</v>
      </c>
      <c r="M942" t="s">
        <v>28</v>
      </c>
      <c r="N942" t="s">
        <v>89</v>
      </c>
      <c r="O942" t="s">
        <v>90</v>
      </c>
    </row>
    <row r="943" spans="1:15" x14ac:dyDescent="0.25">
      <c r="A943" t="s">
        <v>86</v>
      </c>
      <c r="B943" t="s">
        <v>242</v>
      </c>
      <c r="C943" t="s">
        <v>133</v>
      </c>
      <c r="D943" t="s">
        <v>181</v>
      </c>
      <c r="E943" t="s">
        <v>135</v>
      </c>
      <c r="F943" t="s">
        <v>690</v>
      </c>
      <c r="G943" t="s">
        <v>686</v>
      </c>
      <c r="H943" t="str">
        <f>HYPERLINK("https://ebird.org/atlasnc/checklist/S142929642", "S142929642")</f>
        <v>S142929642</v>
      </c>
      <c r="I943" t="s">
        <v>24</v>
      </c>
      <c r="J943" t="s">
        <v>87</v>
      </c>
      <c r="K943" t="s">
        <v>33</v>
      </c>
      <c r="L943" t="s">
        <v>88</v>
      </c>
      <c r="M943" t="s">
        <v>28</v>
      </c>
      <c r="N943" t="s">
        <v>89</v>
      </c>
      <c r="O943" t="s">
        <v>90</v>
      </c>
    </row>
    <row r="944" spans="1:15" x14ac:dyDescent="0.25">
      <c r="A944" t="s">
        <v>86</v>
      </c>
      <c r="B944" t="s">
        <v>139</v>
      </c>
      <c r="C944" t="s">
        <v>133</v>
      </c>
      <c r="D944" t="s">
        <v>183</v>
      </c>
      <c r="E944" t="s">
        <v>135</v>
      </c>
      <c r="F944" t="s">
        <v>691</v>
      </c>
      <c r="G944" t="s">
        <v>686</v>
      </c>
      <c r="H944" t="str">
        <f>HYPERLINK("https://ebird.org/atlasnc/checklist/S142929343", "S142929343")</f>
        <v>S142929343</v>
      </c>
      <c r="I944" t="s">
        <v>24</v>
      </c>
      <c r="J944" t="s">
        <v>87</v>
      </c>
      <c r="K944" t="s">
        <v>33</v>
      </c>
      <c r="L944" t="s">
        <v>88</v>
      </c>
      <c r="M944" t="s">
        <v>28</v>
      </c>
      <c r="N944" t="s">
        <v>89</v>
      </c>
      <c r="O944" t="s">
        <v>90</v>
      </c>
    </row>
    <row r="945" spans="1:15" x14ac:dyDescent="0.25">
      <c r="A945" t="s">
        <v>86</v>
      </c>
      <c r="B945" t="s">
        <v>298</v>
      </c>
      <c r="C945" t="s">
        <v>129</v>
      </c>
      <c r="D945" t="s">
        <v>198</v>
      </c>
      <c r="E945" t="s">
        <v>131</v>
      </c>
      <c r="F945" t="s">
        <v>691</v>
      </c>
      <c r="G945" t="s">
        <v>686</v>
      </c>
      <c r="H945" t="str">
        <f>HYPERLINK("https://ebird.org/atlasnc/checklist/S142929343", "S142929343")</f>
        <v>S142929343</v>
      </c>
      <c r="I945" t="s">
        <v>24</v>
      </c>
      <c r="J945" t="s">
        <v>87</v>
      </c>
      <c r="K945" t="s">
        <v>33</v>
      </c>
      <c r="L945" t="s">
        <v>88</v>
      </c>
      <c r="M945" t="s">
        <v>28</v>
      </c>
      <c r="N945" t="s">
        <v>89</v>
      </c>
      <c r="O945" t="s">
        <v>90</v>
      </c>
    </row>
    <row r="946" spans="1:15" x14ac:dyDescent="0.25">
      <c r="A946" t="s">
        <v>86</v>
      </c>
      <c r="B946" t="s">
        <v>192</v>
      </c>
      <c r="C946" t="s">
        <v>133</v>
      </c>
      <c r="D946" t="s">
        <v>157</v>
      </c>
      <c r="E946" t="s">
        <v>135</v>
      </c>
      <c r="F946" t="s">
        <v>692</v>
      </c>
      <c r="G946" t="s">
        <v>693</v>
      </c>
      <c r="H946" t="str">
        <f>HYPERLINK("https://ebird.org/atlasnc/checklist/S142591080", "S142591080")</f>
        <v>S142591080</v>
      </c>
      <c r="I946" t="s">
        <v>24</v>
      </c>
      <c r="J946" t="s">
        <v>87</v>
      </c>
      <c r="K946" t="s">
        <v>33</v>
      </c>
      <c r="L946" t="s">
        <v>88</v>
      </c>
      <c r="M946" t="s">
        <v>28</v>
      </c>
      <c r="N946" t="s">
        <v>89</v>
      </c>
      <c r="O946" t="s">
        <v>90</v>
      </c>
    </row>
    <row r="947" spans="1:15" x14ac:dyDescent="0.25">
      <c r="A947" t="s">
        <v>86</v>
      </c>
      <c r="B947" t="s">
        <v>147</v>
      </c>
      <c r="C947" t="s">
        <v>133</v>
      </c>
      <c r="D947" t="s">
        <v>157</v>
      </c>
      <c r="E947" t="s">
        <v>135</v>
      </c>
      <c r="F947" t="s">
        <v>694</v>
      </c>
      <c r="G947" t="s">
        <v>693</v>
      </c>
      <c r="H947" t="str">
        <f>HYPERLINK("https://ebird.org/atlasnc/checklist/S142591737", "S142591737")</f>
        <v>S142591737</v>
      </c>
      <c r="I947" t="s">
        <v>24</v>
      </c>
      <c r="J947" t="s">
        <v>87</v>
      </c>
      <c r="K947" t="s">
        <v>33</v>
      </c>
      <c r="L947" t="s">
        <v>88</v>
      </c>
      <c r="M947" t="s">
        <v>28</v>
      </c>
      <c r="N947" t="s">
        <v>89</v>
      </c>
      <c r="O947" t="s">
        <v>90</v>
      </c>
    </row>
    <row r="948" spans="1:15" x14ac:dyDescent="0.25">
      <c r="A948" t="s">
        <v>86</v>
      </c>
      <c r="B948" t="s">
        <v>241</v>
      </c>
      <c r="C948" t="s">
        <v>133</v>
      </c>
      <c r="D948" t="s">
        <v>168</v>
      </c>
      <c r="E948" t="s">
        <v>135</v>
      </c>
      <c r="F948" t="s">
        <v>694</v>
      </c>
      <c r="G948" t="s">
        <v>693</v>
      </c>
      <c r="H948" t="str">
        <f>HYPERLINK("https://ebird.org/atlasnc/checklist/S142591737", "S142591737")</f>
        <v>S142591737</v>
      </c>
      <c r="I948" t="s">
        <v>24</v>
      </c>
      <c r="J948" t="s">
        <v>87</v>
      </c>
      <c r="K948" t="s">
        <v>33</v>
      </c>
      <c r="L948" t="s">
        <v>88</v>
      </c>
      <c r="M948" t="s">
        <v>28</v>
      </c>
      <c r="N948" t="s">
        <v>89</v>
      </c>
      <c r="O948" t="s">
        <v>90</v>
      </c>
    </row>
    <row r="949" spans="1:15" x14ac:dyDescent="0.25">
      <c r="A949" t="s">
        <v>86</v>
      </c>
      <c r="B949" t="s">
        <v>203</v>
      </c>
      <c r="C949" t="s">
        <v>123</v>
      </c>
      <c r="D949" t="s">
        <v>316</v>
      </c>
      <c r="E949" t="s">
        <v>125</v>
      </c>
      <c r="F949" t="s">
        <v>695</v>
      </c>
      <c r="G949" t="s">
        <v>693</v>
      </c>
      <c r="H949" t="str">
        <f t="shared" ref="H949:H956" si="33">HYPERLINK("https://ebird.org/atlasnc/checklist/S142563382", "S142563382")</f>
        <v>S142563382</v>
      </c>
      <c r="I949" t="s">
        <v>24</v>
      </c>
      <c r="J949" t="s">
        <v>87</v>
      </c>
      <c r="K949" t="s">
        <v>33</v>
      </c>
      <c r="L949" t="s">
        <v>88</v>
      </c>
      <c r="M949" t="s">
        <v>28</v>
      </c>
      <c r="N949" t="s">
        <v>89</v>
      </c>
      <c r="O949" t="s">
        <v>90</v>
      </c>
    </row>
    <row r="950" spans="1:15" x14ac:dyDescent="0.25">
      <c r="A950" t="s">
        <v>86</v>
      </c>
      <c r="B950" t="s">
        <v>208</v>
      </c>
      <c r="C950" t="s">
        <v>133</v>
      </c>
      <c r="D950" t="s">
        <v>181</v>
      </c>
      <c r="E950" t="s">
        <v>135</v>
      </c>
      <c r="F950" t="s">
        <v>695</v>
      </c>
      <c r="G950" t="s">
        <v>693</v>
      </c>
      <c r="H950" t="str">
        <f t="shared" si="33"/>
        <v>S142563382</v>
      </c>
      <c r="I950" t="s">
        <v>24</v>
      </c>
      <c r="J950" t="s">
        <v>87</v>
      </c>
      <c r="K950" t="s">
        <v>33</v>
      </c>
      <c r="L950" t="s">
        <v>88</v>
      </c>
      <c r="M950" t="s">
        <v>28</v>
      </c>
      <c r="N950" t="s">
        <v>89</v>
      </c>
      <c r="O950" t="s">
        <v>90</v>
      </c>
    </row>
    <row r="951" spans="1:15" x14ac:dyDescent="0.25">
      <c r="A951" t="s">
        <v>86</v>
      </c>
      <c r="B951" t="s">
        <v>248</v>
      </c>
      <c r="C951" t="s">
        <v>133</v>
      </c>
      <c r="D951" t="s">
        <v>157</v>
      </c>
      <c r="E951" t="s">
        <v>135</v>
      </c>
      <c r="F951" t="s">
        <v>695</v>
      </c>
      <c r="G951" t="s">
        <v>693</v>
      </c>
      <c r="H951" t="str">
        <f t="shared" si="33"/>
        <v>S142563382</v>
      </c>
      <c r="I951" t="s">
        <v>24</v>
      </c>
      <c r="J951" t="s">
        <v>87</v>
      </c>
      <c r="K951" t="s">
        <v>33</v>
      </c>
      <c r="L951" t="s">
        <v>88</v>
      </c>
      <c r="M951" t="s">
        <v>28</v>
      </c>
      <c r="N951" t="s">
        <v>89</v>
      </c>
      <c r="O951" t="s">
        <v>90</v>
      </c>
    </row>
    <row r="952" spans="1:15" x14ac:dyDescent="0.25">
      <c r="A952" t="s">
        <v>86</v>
      </c>
      <c r="B952" t="s">
        <v>213</v>
      </c>
      <c r="C952" t="s">
        <v>133</v>
      </c>
      <c r="D952" t="s">
        <v>181</v>
      </c>
      <c r="E952" t="s">
        <v>135</v>
      </c>
      <c r="F952" t="s">
        <v>695</v>
      </c>
      <c r="G952" t="s">
        <v>693</v>
      </c>
      <c r="H952" t="str">
        <f t="shared" si="33"/>
        <v>S142563382</v>
      </c>
      <c r="I952" t="s">
        <v>24</v>
      </c>
      <c r="J952" t="s">
        <v>87</v>
      </c>
      <c r="K952" t="s">
        <v>33</v>
      </c>
      <c r="L952" t="s">
        <v>88</v>
      </c>
      <c r="M952" t="s">
        <v>28</v>
      </c>
      <c r="N952" t="s">
        <v>89</v>
      </c>
      <c r="O952" t="s">
        <v>90</v>
      </c>
    </row>
    <row r="953" spans="1:15" x14ac:dyDescent="0.25">
      <c r="A953" t="s">
        <v>86</v>
      </c>
      <c r="B953" t="s">
        <v>167</v>
      </c>
      <c r="C953" t="s">
        <v>133</v>
      </c>
      <c r="D953" t="s">
        <v>220</v>
      </c>
      <c r="E953" t="s">
        <v>135</v>
      </c>
      <c r="F953" t="s">
        <v>695</v>
      </c>
      <c r="G953" t="s">
        <v>693</v>
      </c>
      <c r="H953" t="str">
        <f t="shared" si="33"/>
        <v>S142563382</v>
      </c>
      <c r="I953" t="s">
        <v>24</v>
      </c>
      <c r="J953" t="s">
        <v>87</v>
      </c>
      <c r="K953" t="s">
        <v>33</v>
      </c>
      <c r="L953" t="s">
        <v>88</v>
      </c>
      <c r="M953" t="s">
        <v>28</v>
      </c>
      <c r="N953" t="s">
        <v>89</v>
      </c>
      <c r="O953" t="s">
        <v>90</v>
      </c>
    </row>
    <row r="954" spans="1:15" x14ac:dyDescent="0.25">
      <c r="A954" t="s">
        <v>86</v>
      </c>
      <c r="B954" t="s">
        <v>161</v>
      </c>
      <c r="C954" t="s">
        <v>133</v>
      </c>
      <c r="D954" t="s">
        <v>157</v>
      </c>
      <c r="E954" t="s">
        <v>135</v>
      </c>
      <c r="F954" t="s">
        <v>695</v>
      </c>
      <c r="G954" t="s">
        <v>693</v>
      </c>
      <c r="H954" t="str">
        <f t="shared" si="33"/>
        <v>S142563382</v>
      </c>
      <c r="I954" t="s">
        <v>24</v>
      </c>
      <c r="J954" t="s">
        <v>87</v>
      </c>
      <c r="K954" t="s">
        <v>33</v>
      </c>
      <c r="L954" t="s">
        <v>88</v>
      </c>
      <c r="M954" t="s">
        <v>28</v>
      </c>
      <c r="N954" t="s">
        <v>89</v>
      </c>
      <c r="O954" t="s">
        <v>90</v>
      </c>
    </row>
    <row r="955" spans="1:15" x14ac:dyDescent="0.25">
      <c r="A955" t="s">
        <v>86</v>
      </c>
      <c r="B955" t="s">
        <v>230</v>
      </c>
      <c r="C955" t="s">
        <v>123</v>
      </c>
      <c r="D955" t="s">
        <v>193</v>
      </c>
      <c r="E955" t="s">
        <v>125</v>
      </c>
      <c r="F955" t="s">
        <v>695</v>
      </c>
      <c r="G955" t="s">
        <v>693</v>
      </c>
      <c r="H955" t="str">
        <f t="shared" si="33"/>
        <v>S142563382</v>
      </c>
      <c r="I955" t="s">
        <v>24</v>
      </c>
      <c r="J955" t="s">
        <v>87</v>
      </c>
      <c r="K955" t="s">
        <v>33</v>
      </c>
      <c r="L955" t="s">
        <v>88</v>
      </c>
      <c r="M955" t="s">
        <v>28</v>
      </c>
      <c r="N955" t="s">
        <v>89</v>
      </c>
      <c r="O955" t="s">
        <v>90</v>
      </c>
    </row>
    <row r="956" spans="1:15" x14ac:dyDescent="0.25">
      <c r="A956" t="s">
        <v>86</v>
      </c>
      <c r="B956" t="s">
        <v>187</v>
      </c>
      <c r="C956" t="s">
        <v>133</v>
      </c>
      <c r="D956" t="s">
        <v>157</v>
      </c>
      <c r="E956" t="s">
        <v>135</v>
      </c>
      <c r="F956" t="s">
        <v>695</v>
      </c>
      <c r="G956" t="s">
        <v>693</v>
      </c>
      <c r="H956" t="str">
        <f t="shared" si="33"/>
        <v>S142563382</v>
      </c>
      <c r="I956" t="s">
        <v>24</v>
      </c>
      <c r="J956" t="s">
        <v>87</v>
      </c>
      <c r="K956" t="s">
        <v>33</v>
      </c>
      <c r="L956" t="s">
        <v>88</v>
      </c>
      <c r="M956" t="s">
        <v>28</v>
      </c>
      <c r="N956" t="s">
        <v>89</v>
      </c>
      <c r="O956" t="s">
        <v>90</v>
      </c>
    </row>
    <row r="957" spans="1:15" x14ac:dyDescent="0.25">
      <c r="A957" t="s">
        <v>86</v>
      </c>
      <c r="B957" t="s">
        <v>166</v>
      </c>
      <c r="C957" t="s">
        <v>133</v>
      </c>
      <c r="D957" t="s">
        <v>183</v>
      </c>
      <c r="E957" t="s">
        <v>135</v>
      </c>
      <c r="F957" t="s">
        <v>696</v>
      </c>
      <c r="G957" t="s">
        <v>693</v>
      </c>
      <c r="H957" t="str">
        <f>HYPERLINK("https://ebird.org/atlasnc/checklist/S142553728", "S142553728")</f>
        <v>S142553728</v>
      </c>
      <c r="I957" t="s">
        <v>24</v>
      </c>
      <c r="J957" t="s">
        <v>87</v>
      </c>
      <c r="K957" t="s">
        <v>33</v>
      </c>
      <c r="L957" t="s">
        <v>88</v>
      </c>
      <c r="M957" t="s">
        <v>28</v>
      </c>
      <c r="N957" t="s">
        <v>89</v>
      </c>
      <c r="O957" t="s">
        <v>90</v>
      </c>
    </row>
    <row r="958" spans="1:15" x14ac:dyDescent="0.25">
      <c r="A958" t="s">
        <v>86</v>
      </c>
      <c r="B958" t="s">
        <v>394</v>
      </c>
      <c r="C958" t="s">
        <v>129</v>
      </c>
      <c r="D958" t="s">
        <v>198</v>
      </c>
      <c r="E958" t="s">
        <v>131</v>
      </c>
      <c r="F958" t="s">
        <v>696</v>
      </c>
      <c r="G958" t="s">
        <v>693</v>
      </c>
      <c r="H958" t="str">
        <f>HYPERLINK("https://ebird.org/atlasnc/checklist/S142553728", "S142553728")</f>
        <v>S142553728</v>
      </c>
      <c r="I958" t="s">
        <v>24</v>
      </c>
      <c r="J958" t="s">
        <v>87</v>
      </c>
      <c r="K958" t="s">
        <v>33</v>
      </c>
      <c r="L958" t="s">
        <v>88</v>
      </c>
      <c r="M958" t="s">
        <v>28</v>
      </c>
      <c r="N958" t="s">
        <v>89</v>
      </c>
      <c r="O958" t="s">
        <v>90</v>
      </c>
    </row>
    <row r="959" spans="1:15" x14ac:dyDescent="0.25">
      <c r="A959" t="s">
        <v>86</v>
      </c>
      <c r="B959" t="s">
        <v>155</v>
      </c>
      <c r="C959" t="s">
        <v>133</v>
      </c>
      <c r="D959" t="s">
        <v>181</v>
      </c>
      <c r="E959" t="s">
        <v>135</v>
      </c>
      <c r="F959" t="s">
        <v>697</v>
      </c>
      <c r="G959" t="s">
        <v>693</v>
      </c>
      <c r="H959" t="str">
        <f>HYPERLINK("https://ebird.org/atlasnc/checklist/S142553510", "S142553510")</f>
        <v>S142553510</v>
      </c>
      <c r="I959" t="s">
        <v>24</v>
      </c>
      <c r="J959" t="s">
        <v>87</v>
      </c>
      <c r="K959" t="s">
        <v>33</v>
      </c>
      <c r="L959" t="s">
        <v>88</v>
      </c>
      <c r="M959" t="s">
        <v>28</v>
      </c>
      <c r="N959" t="s">
        <v>89</v>
      </c>
      <c r="O959" t="s">
        <v>90</v>
      </c>
    </row>
    <row r="960" spans="1:15" x14ac:dyDescent="0.25">
      <c r="A960" t="s">
        <v>86</v>
      </c>
      <c r="B960" t="s">
        <v>238</v>
      </c>
      <c r="C960" t="s">
        <v>123</v>
      </c>
      <c r="D960" t="s">
        <v>33</v>
      </c>
      <c r="E960" t="s">
        <v>125</v>
      </c>
      <c r="F960" t="s">
        <v>697</v>
      </c>
      <c r="G960" t="s">
        <v>693</v>
      </c>
      <c r="H960" t="str">
        <f>HYPERLINK("https://ebird.org/atlasnc/checklist/S142553510", "S142553510")</f>
        <v>S142553510</v>
      </c>
      <c r="I960" t="s">
        <v>24</v>
      </c>
      <c r="J960" t="s">
        <v>87</v>
      </c>
      <c r="K960" t="s">
        <v>33</v>
      </c>
      <c r="L960" t="s">
        <v>88</v>
      </c>
      <c r="M960" t="s">
        <v>28</v>
      </c>
      <c r="N960" t="s">
        <v>89</v>
      </c>
      <c r="O960" t="s">
        <v>90</v>
      </c>
    </row>
    <row r="961" spans="1:15" x14ac:dyDescent="0.25">
      <c r="A961" t="s">
        <v>86</v>
      </c>
      <c r="B961" t="s">
        <v>219</v>
      </c>
      <c r="C961" t="s">
        <v>133</v>
      </c>
      <c r="D961" t="s">
        <v>157</v>
      </c>
      <c r="E961" t="s">
        <v>135</v>
      </c>
      <c r="F961" t="s">
        <v>697</v>
      </c>
      <c r="G961" t="s">
        <v>693</v>
      </c>
      <c r="H961" t="str">
        <f>HYPERLINK("https://ebird.org/atlasnc/checklist/S142553510", "S142553510")</f>
        <v>S142553510</v>
      </c>
      <c r="I961" t="s">
        <v>24</v>
      </c>
      <c r="J961" t="s">
        <v>87</v>
      </c>
      <c r="K961" t="s">
        <v>33</v>
      </c>
      <c r="L961" t="s">
        <v>88</v>
      </c>
      <c r="M961" t="s">
        <v>28</v>
      </c>
      <c r="N961" t="s">
        <v>89</v>
      </c>
      <c r="O961" t="s">
        <v>90</v>
      </c>
    </row>
    <row r="962" spans="1:15" x14ac:dyDescent="0.25">
      <c r="A962" t="s">
        <v>86</v>
      </c>
      <c r="B962" t="s">
        <v>313</v>
      </c>
      <c r="C962" t="s">
        <v>133</v>
      </c>
      <c r="D962" t="s">
        <v>220</v>
      </c>
      <c r="E962" t="s">
        <v>135</v>
      </c>
      <c r="F962" t="s">
        <v>697</v>
      </c>
      <c r="G962" t="s">
        <v>693</v>
      </c>
      <c r="H962" t="str">
        <f>HYPERLINK("https://ebird.org/atlasnc/checklist/S142553510", "S142553510")</f>
        <v>S142553510</v>
      </c>
      <c r="I962" t="s">
        <v>24</v>
      </c>
      <c r="J962" t="s">
        <v>87</v>
      </c>
      <c r="K962" t="s">
        <v>33</v>
      </c>
      <c r="L962" t="s">
        <v>88</v>
      </c>
      <c r="M962" t="s">
        <v>28</v>
      </c>
      <c r="N962" t="s">
        <v>89</v>
      </c>
      <c r="O962" t="s">
        <v>90</v>
      </c>
    </row>
    <row r="963" spans="1:15" x14ac:dyDescent="0.25">
      <c r="A963" t="s">
        <v>86</v>
      </c>
      <c r="B963" t="s">
        <v>162</v>
      </c>
      <c r="C963" t="s">
        <v>129</v>
      </c>
      <c r="D963" t="s">
        <v>198</v>
      </c>
      <c r="E963" t="s">
        <v>131</v>
      </c>
      <c r="F963" t="s">
        <v>698</v>
      </c>
      <c r="G963" t="s">
        <v>693</v>
      </c>
      <c r="H963" t="str">
        <f t="shared" ref="H963:H968" si="34">HYPERLINK("https://ebird.org/atlasnc/checklist/S142541399", "S142541399")</f>
        <v>S142541399</v>
      </c>
      <c r="I963" t="s">
        <v>24</v>
      </c>
      <c r="J963" t="s">
        <v>87</v>
      </c>
      <c r="K963" t="s">
        <v>33</v>
      </c>
      <c r="L963" t="s">
        <v>88</v>
      </c>
      <c r="M963" t="s">
        <v>28</v>
      </c>
      <c r="N963" t="s">
        <v>89</v>
      </c>
      <c r="O963" t="s">
        <v>90</v>
      </c>
    </row>
    <row r="964" spans="1:15" x14ac:dyDescent="0.25">
      <c r="A964" t="s">
        <v>86</v>
      </c>
      <c r="B964" t="s">
        <v>165</v>
      </c>
      <c r="C964" t="s">
        <v>133</v>
      </c>
      <c r="D964" t="s">
        <v>157</v>
      </c>
      <c r="E964" t="s">
        <v>135</v>
      </c>
      <c r="F964" t="s">
        <v>698</v>
      </c>
      <c r="G964" t="s">
        <v>693</v>
      </c>
      <c r="H964" t="str">
        <f t="shared" si="34"/>
        <v>S142541399</v>
      </c>
      <c r="I964" t="s">
        <v>24</v>
      </c>
      <c r="J964" t="s">
        <v>87</v>
      </c>
      <c r="K964" t="s">
        <v>33</v>
      </c>
      <c r="L964" t="s">
        <v>88</v>
      </c>
      <c r="M964" t="s">
        <v>28</v>
      </c>
      <c r="N964" t="s">
        <v>89</v>
      </c>
      <c r="O964" t="s">
        <v>90</v>
      </c>
    </row>
    <row r="965" spans="1:15" x14ac:dyDescent="0.25">
      <c r="A965" t="s">
        <v>86</v>
      </c>
      <c r="B965" t="s">
        <v>211</v>
      </c>
      <c r="C965" t="s">
        <v>133</v>
      </c>
      <c r="D965" t="s">
        <v>183</v>
      </c>
      <c r="E965" t="s">
        <v>135</v>
      </c>
      <c r="F965" t="s">
        <v>698</v>
      </c>
      <c r="G965" t="s">
        <v>693</v>
      </c>
      <c r="H965" t="str">
        <f t="shared" si="34"/>
        <v>S142541399</v>
      </c>
      <c r="I965" t="s">
        <v>24</v>
      </c>
      <c r="J965" t="s">
        <v>87</v>
      </c>
      <c r="K965" t="s">
        <v>33</v>
      </c>
      <c r="L965" t="s">
        <v>88</v>
      </c>
      <c r="M965" t="s">
        <v>28</v>
      </c>
      <c r="N965" t="s">
        <v>89</v>
      </c>
      <c r="O965" t="s">
        <v>90</v>
      </c>
    </row>
    <row r="966" spans="1:15" x14ac:dyDescent="0.25">
      <c r="A966" t="s">
        <v>86</v>
      </c>
      <c r="B966" t="s">
        <v>232</v>
      </c>
      <c r="C966" t="s">
        <v>129</v>
      </c>
      <c r="D966" t="s">
        <v>198</v>
      </c>
      <c r="E966" t="s">
        <v>131</v>
      </c>
      <c r="F966" t="s">
        <v>698</v>
      </c>
      <c r="G966" t="s">
        <v>693</v>
      </c>
      <c r="H966" t="str">
        <f t="shared" si="34"/>
        <v>S142541399</v>
      </c>
      <c r="I966" t="s">
        <v>24</v>
      </c>
      <c r="J966" t="s">
        <v>87</v>
      </c>
      <c r="K966" t="s">
        <v>33</v>
      </c>
      <c r="L966" t="s">
        <v>88</v>
      </c>
      <c r="M966" t="s">
        <v>28</v>
      </c>
      <c r="N966" t="s">
        <v>89</v>
      </c>
      <c r="O966" t="s">
        <v>90</v>
      </c>
    </row>
    <row r="967" spans="1:15" x14ac:dyDescent="0.25">
      <c r="A967" t="s">
        <v>86</v>
      </c>
      <c r="B967" t="s">
        <v>184</v>
      </c>
      <c r="C967" t="s">
        <v>129</v>
      </c>
      <c r="D967" t="s">
        <v>198</v>
      </c>
      <c r="E967" t="s">
        <v>131</v>
      </c>
      <c r="F967" t="s">
        <v>698</v>
      </c>
      <c r="G967" t="s">
        <v>693</v>
      </c>
      <c r="H967" t="str">
        <f t="shared" si="34"/>
        <v>S142541399</v>
      </c>
      <c r="I967" t="s">
        <v>24</v>
      </c>
      <c r="J967" t="s">
        <v>87</v>
      </c>
      <c r="K967" t="s">
        <v>33</v>
      </c>
      <c r="L967" t="s">
        <v>88</v>
      </c>
      <c r="M967" t="s">
        <v>28</v>
      </c>
      <c r="N967" t="s">
        <v>89</v>
      </c>
      <c r="O967" t="s">
        <v>90</v>
      </c>
    </row>
    <row r="968" spans="1:15" x14ac:dyDescent="0.25">
      <c r="A968" t="s">
        <v>86</v>
      </c>
      <c r="B968" t="s">
        <v>362</v>
      </c>
      <c r="C968" t="s">
        <v>133</v>
      </c>
      <c r="D968" t="s">
        <v>157</v>
      </c>
      <c r="E968" t="s">
        <v>135</v>
      </c>
      <c r="F968" t="s">
        <v>698</v>
      </c>
      <c r="G968" t="s">
        <v>693</v>
      </c>
      <c r="H968" t="str">
        <f t="shared" si="34"/>
        <v>S142541399</v>
      </c>
      <c r="I968" t="s">
        <v>24</v>
      </c>
      <c r="J968" t="s">
        <v>87</v>
      </c>
      <c r="K968" t="s">
        <v>33</v>
      </c>
      <c r="L968" t="s">
        <v>88</v>
      </c>
      <c r="M968" t="s">
        <v>28</v>
      </c>
      <c r="N968" t="s">
        <v>89</v>
      </c>
      <c r="O968" t="s">
        <v>90</v>
      </c>
    </row>
    <row r="969" spans="1:15" x14ac:dyDescent="0.25">
      <c r="A969" t="s">
        <v>86</v>
      </c>
      <c r="B969" t="s">
        <v>201</v>
      </c>
      <c r="C969" t="s">
        <v>123</v>
      </c>
      <c r="D969" t="s">
        <v>33</v>
      </c>
      <c r="E969" t="s">
        <v>125</v>
      </c>
      <c r="F969" t="s">
        <v>644</v>
      </c>
      <c r="G969" t="s">
        <v>699</v>
      </c>
      <c r="H969" t="str">
        <f>HYPERLINK("https://ebird.org/atlasnc/checklist/S141492850", "S141492850")</f>
        <v>S141492850</v>
      </c>
      <c r="I969" t="s">
        <v>24</v>
      </c>
      <c r="J969" t="s">
        <v>87</v>
      </c>
      <c r="K969" t="s">
        <v>33</v>
      </c>
      <c r="L969" t="s">
        <v>88</v>
      </c>
      <c r="M969" t="s">
        <v>28</v>
      </c>
      <c r="N969" t="s">
        <v>89</v>
      </c>
      <c r="O969" t="s">
        <v>90</v>
      </c>
    </row>
    <row r="970" spans="1:15" x14ac:dyDescent="0.25">
      <c r="A970" t="s">
        <v>86</v>
      </c>
      <c r="B970" t="s">
        <v>221</v>
      </c>
      <c r="C970" t="s">
        <v>143</v>
      </c>
      <c r="E970" t="s">
        <v>145</v>
      </c>
      <c r="F970" t="s">
        <v>644</v>
      </c>
      <c r="G970" t="s">
        <v>700</v>
      </c>
      <c r="H970" t="str">
        <f>HYPERLINK("https://ebird.org/atlasnc/checklist/S140247974", "S140247974")</f>
        <v>S140247974</v>
      </c>
      <c r="I970" t="s">
        <v>24</v>
      </c>
      <c r="J970" t="s">
        <v>87</v>
      </c>
      <c r="K970" t="s">
        <v>33</v>
      </c>
      <c r="L970" t="s">
        <v>88</v>
      </c>
      <c r="M970" t="s">
        <v>28</v>
      </c>
      <c r="N970" t="s">
        <v>89</v>
      </c>
      <c r="O970" t="s">
        <v>90</v>
      </c>
    </row>
    <row r="971" spans="1:15" x14ac:dyDescent="0.25">
      <c r="A971" t="s">
        <v>86</v>
      </c>
      <c r="B971" t="s">
        <v>226</v>
      </c>
      <c r="C971" t="s">
        <v>129</v>
      </c>
      <c r="D971" t="s">
        <v>198</v>
      </c>
      <c r="E971" t="s">
        <v>131</v>
      </c>
      <c r="F971" t="s">
        <v>644</v>
      </c>
      <c r="G971" t="s">
        <v>701</v>
      </c>
      <c r="H971" t="str">
        <f>HYPERLINK("https://ebird.org/atlasnc/checklist/S136606092", "S136606092")</f>
        <v>S136606092</v>
      </c>
      <c r="I971" t="s">
        <v>24</v>
      </c>
      <c r="J971" t="s">
        <v>87</v>
      </c>
      <c r="K971" t="s">
        <v>33</v>
      </c>
      <c r="L971" t="s">
        <v>88</v>
      </c>
      <c r="M971" t="s">
        <v>28</v>
      </c>
      <c r="N971" t="s">
        <v>89</v>
      </c>
      <c r="O971" t="s">
        <v>90</v>
      </c>
    </row>
    <row r="972" spans="1:15" x14ac:dyDescent="0.25">
      <c r="A972" t="s">
        <v>86</v>
      </c>
      <c r="B972" t="s">
        <v>288</v>
      </c>
      <c r="C972" t="s">
        <v>129</v>
      </c>
      <c r="D972" t="s">
        <v>198</v>
      </c>
      <c r="E972" t="s">
        <v>131</v>
      </c>
      <c r="F972" t="s">
        <v>644</v>
      </c>
      <c r="G972" t="s">
        <v>701</v>
      </c>
      <c r="H972" t="str">
        <f>HYPERLINK("https://ebird.org/atlasnc/checklist/S136606092", "S136606092")</f>
        <v>S136606092</v>
      </c>
      <c r="I972" t="s">
        <v>24</v>
      </c>
      <c r="J972" t="s">
        <v>87</v>
      </c>
      <c r="K972" t="s">
        <v>33</v>
      </c>
      <c r="L972" t="s">
        <v>88</v>
      </c>
      <c r="M972" t="s">
        <v>28</v>
      </c>
      <c r="N972" t="s">
        <v>89</v>
      </c>
      <c r="O972" t="s">
        <v>90</v>
      </c>
    </row>
    <row r="973" spans="1:15" x14ac:dyDescent="0.25">
      <c r="A973" t="s">
        <v>86</v>
      </c>
      <c r="B973" t="s">
        <v>250</v>
      </c>
      <c r="C973" t="s">
        <v>143</v>
      </c>
      <c r="E973" t="s">
        <v>145</v>
      </c>
      <c r="F973" t="s">
        <v>644</v>
      </c>
      <c r="G973" t="s">
        <v>701</v>
      </c>
      <c r="H973" t="str">
        <f>HYPERLINK("https://ebird.org/atlasnc/checklist/S136606092", "S136606092")</f>
        <v>S136606092</v>
      </c>
      <c r="I973" t="s">
        <v>24</v>
      </c>
      <c r="J973" t="s">
        <v>87</v>
      </c>
      <c r="K973" t="s">
        <v>33</v>
      </c>
      <c r="L973" t="s">
        <v>88</v>
      </c>
      <c r="M973" t="s">
        <v>28</v>
      </c>
      <c r="N973" t="s">
        <v>89</v>
      </c>
      <c r="O973" t="s">
        <v>90</v>
      </c>
    </row>
    <row r="974" spans="1:15" x14ac:dyDescent="0.25">
      <c r="A974" t="s">
        <v>86</v>
      </c>
      <c r="B974" t="s">
        <v>702</v>
      </c>
      <c r="C974" t="s">
        <v>143</v>
      </c>
      <c r="E974" t="s">
        <v>145</v>
      </c>
      <c r="F974" t="s">
        <v>703</v>
      </c>
      <c r="G974" t="s">
        <v>701</v>
      </c>
      <c r="H974" t="str">
        <f>HYPERLINK("https://ebird.org/atlasnc/checklist/S136599668", "S136599668")</f>
        <v>S136599668</v>
      </c>
      <c r="I974" t="s">
        <v>24</v>
      </c>
      <c r="J974" t="s">
        <v>87</v>
      </c>
      <c r="K974" t="s">
        <v>33</v>
      </c>
      <c r="L974" t="s">
        <v>88</v>
      </c>
      <c r="M974" t="s">
        <v>28</v>
      </c>
      <c r="N974" t="s">
        <v>89</v>
      </c>
      <c r="O974" t="s">
        <v>90</v>
      </c>
    </row>
    <row r="975" spans="1:15" x14ac:dyDescent="0.25">
      <c r="A975" t="s">
        <v>86</v>
      </c>
      <c r="B975" t="s">
        <v>704</v>
      </c>
      <c r="C975" t="s">
        <v>143</v>
      </c>
      <c r="E975" t="s">
        <v>145</v>
      </c>
      <c r="F975" t="s">
        <v>703</v>
      </c>
      <c r="G975" t="s">
        <v>701</v>
      </c>
      <c r="H975" t="str">
        <f>HYPERLINK("https://ebird.org/atlasnc/checklist/S136599668", "S136599668")</f>
        <v>S136599668</v>
      </c>
      <c r="I975" t="s">
        <v>24</v>
      </c>
      <c r="J975" t="s">
        <v>87</v>
      </c>
      <c r="K975" t="s">
        <v>33</v>
      </c>
      <c r="L975" t="s">
        <v>88</v>
      </c>
      <c r="M975" t="s">
        <v>28</v>
      </c>
      <c r="N975" t="s">
        <v>89</v>
      </c>
      <c r="O975" t="s">
        <v>90</v>
      </c>
    </row>
    <row r="976" spans="1:15" x14ac:dyDescent="0.25">
      <c r="A976" t="s">
        <v>86</v>
      </c>
      <c r="B976" t="s">
        <v>156</v>
      </c>
      <c r="C976" t="s">
        <v>123</v>
      </c>
      <c r="D976" t="s">
        <v>316</v>
      </c>
      <c r="E976" t="s">
        <v>125</v>
      </c>
      <c r="F976" t="s">
        <v>703</v>
      </c>
      <c r="G976" t="s">
        <v>701</v>
      </c>
      <c r="H976" t="str">
        <f>HYPERLINK("https://ebird.org/atlasnc/checklist/S136599668", "S136599668")</f>
        <v>S136599668</v>
      </c>
      <c r="I976" t="s">
        <v>24</v>
      </c>
      <c r="J976" t="s">
        <v>87</v>
      </c>
      <c r="K976" t="s">
        <v>33</v>
      </c>
      <c r="L976" t="s">
        <v>88</v>
      </c>
      <c r="M976" t="s">
        <v>28</v>
      </c>
      <c r="N976" t="s">
        <v>89</v>
      </c>
      <c r="O976" t="s">
        <v>90</v>
      </c>
    </row>
    <row r="977" spans="1:15" x14ac:dyDescent="0.25">
      <c r="A977" t="s">
        <v>86</v>
      </c>
      <c r="B977" t="s">
        <v>633</v>
      </c>
      <c r="C977" t="s">
        <v>129</v>
      </c>
      <c r="D977" t="s">
        <v>130</v>
      </c>
      <c r="E977" t="s">
        <v>131</v>
      </c>
      <c r="F977" t="s">
        <v>644</v>
      </c>
      <c r="G977" t="s">
        <v>705</v>
      </c>
      <c r="H977" t="str">
        <f>HYPERLINK("https://ebird.org/atlasnc/checklist/S135571433", "S135571433")</f>
        <v>S135571433</v>
      </c>
      <c r="I977" t="s">
        <v>24</v>
      </c>
      <c r="J977" t="s">
        <v>87</v>
      </c>
      <c r="K977" t="s">
        <v>33</v>
      </c>
      <c r="L977" t="s">
        <v>88</v>
      </c>
      <c r="M977" t="s">
        <v>28</v>
      </c>
      <c r="N977" t="s">
        <v>89</v>
      </c>
      <c r="O977" t="s">
        <v>90</v>
      </c>
    </row>
    <row r="978" spans="1:15" x14ac:dyDescent="0.25">
      <c r="A978" t="s">
        <v>86</v>
      </c>
      <c r="B978" t="s">
        <v>172</v>
      </c>
      <c r="C978" t="s">
        <v>133</v>
      </c>
      <c r="D978" t="s">
        <v>371</v>
      </c>
      <c r="E978" t="s">
        <v>135</v>
      </c>
      <c r="F978" t="s">
        <v>644</v>
      </c>
      <c r="G978" t="s">
        <v>705</v>
      </c>
      <c r="H978" t="str">
        <f>HYPERLINK("https://ebird.org/atlasnc/checklist/S135571433", "S135571433")</f>
        <v>S135571433</v>
      </c>
      <c r="I978" t="s">
        <v>24</v>
      </c>
      <c r="J978" t="s">
        <v>87</v>
      </c>
      <c r="K978" t="s">
        <v>33</v>
      </c>
      <c r="L978" t="s">
        <v>88</v>
      </c>
      <c r="M978" t="s">
        <v>28</v>
      </c>
      <c r="N978" t="s">
        <v>89</v>
      </c>
      <c r="O978" t="s">
        <v>90</v>
      </c>
    </row>
    <row r="979" spans="1:15" x14ac:dyDescent="0.25">
      <c r="A979" t="s">
        <v>86</v>
      </c>
      <c r="B979" t="s">
        <v>236</v>
      </c>
      <c r="C979" t="s">
        <v>129</v>
      </c>
      <c r="D979" t="s">
        <v>198</v>
      </c>
      <c r="E979" t="s">
        <v>131</v>
      </c>
      <c r="F979" t="s">
        <v>706</v>
      </c>
      <c r="G979" t="s">
        <v>705</v>
      </c>
      <c r="H979" t="str">
        <f>HYPERLINK("https://ebird.org/atlasnc/checklist/S135565866", "S135565866")</f>
        <v>S135565866</v>
      </c>
      <c r="I979" t="s">
        <v>24</v>
      </c>
      <c r="J979" t="s">
        <v>87</v>
      </c>
      <c r="K979" t="s">
        <v>33</v>
      </c>
      <c r="L979" t="s">
        <v>88</v>
      </c>
      <c r="M979" t="s">
        <v>28</v>
      </c>
      <c r="N979" t="s">
        <v>89</v>
      </c>
      <c r="O979" t="s">
        <v>90</v>
      </c>
    </row>
    <row r="980" spans="1:15" x14ac:dyDescent="0.25">
      <c r="A980" t="s">
        <v>86</v>
      </c>
      <c r="B980" t="s">
        <v>216</v>
      </c>
      <c r="C980" t="s">
        <v>123</v>
      </c>
      <c r="D980" t="s">
        <v>33</v>
      </c>
      <c r="E980" t="s">
        <v>125</v>
      </c>
      <c r="F980" t="s">
        <v>706</v>
      </c>
      <c r="G980" t="s">
        <v>705</v>
      </c>
      <c r="H980" t="str">
        <f>HYPERLINK("https://ebird.org/atlasnc/checklist/S135565866", "S135565866")</f>
        <v>S135565866</v>
      </c>
      <c r="I980" t="s">
        <v>24</v>
      </c>
      <c r="J980" t="s">
        <v>87</v>
      </c>
      <c r="K980" t="s">
        <v>33</v>
      </c>
      <c r="L980" t="s">
        <v>88</v>
      </c>
      <c r="M980" t="s">
        <v>28</v>
      </c>
      <c r="N980" t="s">
        <v>89</v>
      </c>
      <c r="O980" t="s">
        <v>90</v>
      </c>
    </row>
    <row r="981" spans="1:15" x14ac:dyDescent="0.25">
      <c r="A981" t="s">
        <v>86</v>
      </c>
      <c r="B981" t="s">
        <v>707</v>
      </c>
      <c r="C981" t="s">
        <v>129</v>
      </c>
      <c r="D981" t="s">
        <v>198</v>
      </c>
      <c r="E981" t="s">
        <v>131</v>
      </c>
      <c r="F981" t="s">
        <v>706</v>
      </c>
      <c r="G981" t="s">
        <v>705</v>
      </c>
      <c r="H981" t="str">
        <f>HYPERLINK("https://ebird.org/atlasnc/checklist/S135565866", "S135565866")</f>
        <v>S135565866</v>
      </c>
      <c r="I981" t="s">
        <v>24</v>
      </c>
      <c r="J981" t="s">
        <v>87</v>
      </c>
      <c r="K981" t="s">
        <v>33</v>
      </c>
      <c r="L981" t="s">
        <v>88</v>
      </c>
      <c r="M981" t="s">
        <v>28</v>
      </c>
      <c r="N981" t="s">
        <v>89</v>
      </c>
      <c r="O981" t="s">
        <v>90</v>
      </c>
    </row>
    <row r="982" spans="1:15" x14ac:dyDescent="0.25">
      <c r="A982" t="s">
        <v>86</v>
      </c>
      <c r="B982" t="s">
        <v>212</v>
      </c>
      <c r="C982" t="s">
        <v>129</v>
      </c>
      <c r="D982" t="s">
        <v>198</v>
      </c>
      <c r="E982" t="s">
        <v>131</v>
      </c>
      <c r="F982" t="s">
        <v>706</v>
      </c>
      <c r="G982" t="s">
        <v>708</v>
      </c>
      <c r="H982" t="str">
        <f>HYPERLINK("https://ebird.org/atlasnc/checklist/S134726924", "S134726924")</f>
        <v>S134726924</v>
      </c>
      <c r="I982" t="s">
        <v>24</v>
      </c>
      <c r="J982" t="s">
        <v>87</v>
      </c>
      <c r="K982" t="s">
        <v>33</v>
      </c>
      <c r="L982" t="s">
        <v>88</v>
      </c>
      <c r="M982" t="s">
        <v>28</v>
      </c>
      <c r="N982" t="s">
        <v>89</v>
      </c>
      <c r="O982" t="s">
        <v>90</v>
      </c>
    </row>
    <row r="983" spans="1:15" x14ac:dyDescent="0.25">
      <c r="A983" t="s">
        <v>86</v>
      </c>
      <c r="B983" t="s">
        <v>709</v>
      </c>
      <c r="C983" t="s">
        <v>143</v>
      </c>
      <c r="E983" t="s">
        <v>145</v>
      </c>
      <c r="F983" t="s">
        <v>644</v>
      </c>
      <c r="G983" t="s">
        <v>710</v>
      </c>
      <c r="H983" t="str">
        <f>HYPERLINK("https://ebird.org/atlasnc/checklist/S134530848", "S134530848")</f>
        <v>S134530848</v>
      </c>
      <c r="I983" t="s">
        <v>24</v>
      </c>
      <c r="J983" t="s">
        <v>87</v>
      </c>
      <c r="K983" t="s">
        <v>33</v>
      </c>
      <c r="L983" t="s">
        <v>88</v>
      </c>
      <c r="M983" t="s">
        <v>28</v>
      </c>
      <c r="N983" t="s">
        <v>89</v>
      </c>
      <c r="O983" t="s">
        <v>90</v>
      </c>
    </row>
    <row r="984" spans="1:15" x14ac:dyDescent="0.25">
      <c r="A984" t="s">
        <v>86</v>
      </c>
      <c r="B984" t="s">
        <v>383</v>
      </c>
      <c r="C984" t="s">
        <v>129</v>
      </c>
      <c r="D984" t="s">
        <v>130</v>
      </c>
      <c r="E984" t="s">
        <v>131</v>
      </c>
      <c r="F984" t="s">
        <v>644</v>
      </c>
      <c r="G984" t="s">
        <v>710</v>
      </c>
      <c r="H984" t="str">
        <f>HYPERLINK("https://ebird.org/atlasnc/checklist/S134530848", "S134530848")</f>
        <v>S134530848</v>
      </c>
      <c r="I984" t="s">
        <v>24</v>
      </c>
      <c r="J984" t="s">
        <v>87</v>
      </c>
      <c r="K984" t="s">
        <v>33</v>
      </c>
      <c r="L984" t="s">
        <v>88</v>
      </c>
      <c r="M984" t="s">
        <v>28</v>
      </c>
      <c r="N984" t="s">
        <v>89</v>
      </c>
      <c r="O984" t="s">
        <v>90</v>
      </c>
    </row>
    <row r="985" spans="1:15" x14ac:dyDescent="0.25">
      <c r="A985" t="s">
        <v>86</v>
      </c>
      <c r="B985" t="s">
        <v>363</v>
      </c>
      <c r="C985" t="s">
        <v>129</v>
      </c>
      <c r="D985" t="s">
        <v>198</v>
      </c>
      <c r="E985" t="s">
        <v>131</v>
      </c>
      <c r="F985" t="s">
        <v>706</v>
      </c>
      <c r="G985" t="s">
        <v>711</v>
      </c>
      <c r="H985" t="str">
        <f>HYPERLINK("https://ebird.org/atlasnc/checklist/S133966795", "S133966795")</f>
        <v>S133966795</v>
      </c>
      <c r="I985" t="s">
        <v>24</v>
      </c>
      <c r="J985" t="s">
        <v>87</v>
      </c>
      <c r="K985" t="s">
        <v>33</v>
      </c>
      <c r="L985" t="s">
        <v>88</v>
      </c>
      <c r="M985" t="s">
        <v>28</v>
      </c>
      <c r="N985" t="s">
        <v>89</v>
      </c>
      <c r="O985" t="s">
        <v>90</v>
      </c>
    </row>
    <row r="986" spans="1:15" x14ac:dyDescent="0.25">
      <c r="A986" t="s">
        <v>86</v>
      </c>
      <c r="B986" t="s">
        <v>154</v>
      </c>
      <c r="C986" t="s">
        <v>129</v>
      </c>
      <c r="D986" t="s">
        <v>130</v>
      </c>
      <c r="E986" t="s">
        <v>131</v>
      </c>
      <c r="F986" t="s">
        <v>644</v>
      </c>
      <c r="G986" t="s">
        <v>712</v>
      </c>
      <c r="H986" t="str">
        <f>HYPERLINK("https://ebird.org/atlasnc/checklist/S132966155", "S132966155")</f>
        <v>S132966155</v>
      </c>
      <c r="I986" t="s">
        <v>24</v>
      </c>
      <c r="J986" t="s">
        <v>87</v>
      </c>
      <c r="K986" t="s">
        <v>33</v>
      </c>
      <c r="L986" t="s">
        <v>88</v>
      </c>
      <c r="M986" t="s">
        <v>28</v>
      </c>
      <c r="N986" t="s">
        <v>89</v>
      </c>
      <c r="O986" t="s">
        <v>90</v>
      </c>
    </row>
    <row r="987" spans="1:15" x14ac:dyDescent="0.25">
      <c r="A987" t="s">
        <v>86</v>
      </c>
      <c r="B987" t="s">
        <v>713</v>
      </c>
      <c r="C987" t="s">
        <v>143</v>
      </c>
      <c r="E987" t="s">
        <v>145</v>
      </c>
      <c r="F987" t="s">
        <v>706</v>
      </c>
      <c r="G987" t="s">
        <v>714</v>
      </c>
      <c r="H987" t="str">
        <f>HYPERLINK("https://ebird.org/atlasnc/checklist/S131107795", "S131107795")</f>
        <v>S131107795</v>
      </c>
      <c r="I987" t="s">
        <v>24</v>
      </c>
      <c r="J987" t="s">
        <v>87</v>
      </c>
      <c r="K987" t="s">
        <v>33</v>
      </c>
      <c r="L987" t="s">
        <v>88</v>
      </c>
      <c r="M987" t="s">
        <v>28</v>
      </c>
      <c r="N987" t="s">
        <v>89</v>
      </c>
      <c r="O987" t="s">
        <v>90</v>
      </c>
    </row>
    <row r="988" spans="1:15" x14ac:dyDescent="0.25">
      <c r="A988" t="s">
        <v>86</v>
      </c>
      <c r="B988" t="s">
        <v>254</v>
      </c>
      <c r="C988" t="s">
        <v>129</v>
      </c>
      <c r="D988" t="s">
        <v>198</v>
      </c>
      <c r="E988" t="s">
        <v>131</v>
      </c>
      <c r="F988" t="s">
        <v>706</v>
      </c>
      <c r="G988" t="s">
        <v>714</v>
      </c>
      <c r="H988" t="str">
        <f>HYPERLINK("https://ebird.org/atlasnc/checklist/S131107795", "S131107795")</f>
        <v>S131107795</v>
      </c>
      <c r="I988" t="s">
        <v>24</v>
      </c>
      <c r="J988" t="s">
        <v>87</v>
      </c>
      <c r="K988" t="s">
        <v>33</v>
      </c>
      <c r="L988" t="s">
        <v>88</v>
      </c>
      <c r="M988" t="s">
        <v>28</v>
      </c>
      <c r="N988" t="s">
        <v>89</v>
      </c>
      <c r="O988" t="s">
        <v>90</v>
      </c>
    </row>
    <row r="989" spans="1:15" x14ac:dyDescent="0.25">
      <c r="A989" t="s">
        <v>86</v>
      </c>
      <c r="B989" t="s">
        <v>475</v>
      </c>
      <c r="C989" t="s">
        <v>129</v>
      </c>
      <c r="D989" t="s">
        <v>130</v>
      </c>
      <c r="E989" t="s">
        <v>131</v>
      </c>
      <c r="F989" t="s">
        <v>706</v>
      </c>
      <c r="G989" t="s">
        <v>715</v>
      </c>
      <c r="H989" t="str">
        <f>HYPERLINK("https://ebird.org/atlasnc/checklist/S130983178", "S130983178")</f>
        <v>S130983178</v>
      </c>
      <c r="I989" t="s">
        <v>24</v>
      </c>
      <c r="J989" t="s">
        <v>87</v>
      </c>
      <c r="K989" t="s">
        <v>33</v>
      </c>
      <c r="L989" t="s">
        <v>88</v>
      </c>
      <c r="M989" t="s">
        <v>28</v>
      </c>
      <c r="N989" t="s">
        <v>89</v>
      </c>
      <c r="O989" t="s">
        <v>90</v>
      </c>
    </row>
    <row r="990" spans="1:15" x14ac:dyDescent="0.25">
      <c r="A990" t="s">
        <v>86</v>
      </c>
      <c r="B990" t="s">
        <v>716</v>
      </c>
      <c r="C990" t="s">
        <v>143</v>
      </c>
      <c r="E990" t="s">
        <v>145</v>
      </c>
      <c r="F990" t="s">
        <v>706</v>
      </c>
      <c r="G990" t="s">
        <v>717</v>
      </c>
      <c r="H990" t="str">
        <f>HYPERLINK("https://ebird.org/atlasnc/checklist/S130689948", "S130689948")</f>
        <v>S130689948</v>
      </c>
      <c r="I990" t="s">
        <v>24</v>
      </c>
      <c r="J990" t="s">
        <v>87</v>
      </c>
      <c r="K990" t="s">
        <v>33</v>
      </c>
      <c r="L990" t="s">
        <v>88</v>
      </c>
      <c r="M990" t="s">
        <v>28</v>
      </c>
      <c r="N990" t="s">
        <v>89</v>
      </c>
      <c r="O990" t="s">
        <v>90</v>
      </c>
    </row>
    <row r="991" spans="1:15" x14ac:dyDescent="0.25">
      <c r="A991" t="s">
        <v>86</v>
      </c>
      <c r="B991" t="s">
        <v>718</v>
      </c>
      <c r="C991" t="s">
        <v>143</v>
      </c>
      <c r="E991" t="s">
        <v>145</v>
      </c>
      <c r="F991" t="s">
        <v>706</v>
      </c>
      <c r="G991" t="s">
        <v>717</v>
      </c>
      <c r="H991" t="str">
        <f>HYPERLINK("https://ebird.org/atlasnc/checklist/S130689948", "S130689948")</f>
        <v>S130689948</v>
      </c>
      <c r="I991" t="s">
        <v>24</v>
      </c>
      <c r="J991" t="s">
        <v>87</v>
      </c>
      <c r="K991" t="s">
        <v>33</v>
      </c>
      <c r="L991" t="s">
        <v>88</v>
      </c>
      <c r="M991" t="s">
        <v>28</v>
      </c>
      <c r="N991" t="s">
        <v>89</v>
      </c>
      <c r="O991" t="s">
        <v>90</v>
      </c>
    </row>
    <row r="992" spans="1:15" x14ac:dyDescent="0.25">
      <c r="A992" t="s">
        <v>86</v>
      </c>
      <c r="B992" t="s">
        <v>719</v>
      </c>
      <c r="C992" t="s">
        <v>143</v>
      </c>
      <c r="E992" t="s">
        <v>145</v>
      </c>
      <c r="F992" t="s">
        <v>644</v>
      </c>
      <c r="G992" t="s">
        <v>720</v>
      </c>
      <c r="H992" t="str">
        <f>HYPERLINK("https://ebird.org/atlasnc/checklist/S130516008", "S130516008")</f>
        <v>S130516008</v>
      </c>
      <c r="I992" t="s">
        <v>24</v>
      </c>
      <c r="J992" t="s">
        <v>87</v>
      </c>
      <c r="K992" t="s">
        <v>33</v>
      </c>
      <c r="L992" t="s">
        <v>88</v>
      </c>
      <c r="M992" t="s">
        <v>28</v>
      </c>
      <c r="N992" t="s">
        <v>89</v>
      </c>
      <c r="O992" t="s">
        <v>90</v>
      </c>
    </row>
    <row r="993" spans="1:15" x14ac:dyDescent="0.25">
      <c r="A993" t="s">
        <v>86</v>
      </c>
      <c r="B993" t="s">
        <v>435</v>
      </c>
      <c r="C993" t="s">
        <v>143</v>
      </c>
      <c r="E993" t="s">
        <v>145</v>
      </c>
      <c r="F993" t="s">
        <v>706</v>
      </c>
      <c r="G993" t="s">
        <v>721</v>
      </c>
      <c r="H993" t="str">
        <f>HYPERLINK("https://ebird.org/atlasnc/checklist/S128969107", "S128969107")</f>
        <v>S128969107</v>
      </c>
      <c r="I993" t="s">
        <v>24</v>
      </c>
      <c r="J993" t="s">
        <v>87</v>
      </c>
      <c r="K993" t="s">
        <v>33</v>
      </c>
      <c r="L993" t="s">
        <v>88</v>
      </c>
      <c r="M993" t="s">
        <v>28</v>
      </c>
      <c r="N993" t="s">
        <v>89</v>
      </c>
      <c r="O993" t="s">
        <v>90</v>
      </c>
    </row>
    <row r="994" spans="1:15" x14ac:dyDescent="0.25">
      <c r="A994" t="s">
        <v>86</v>
      </c>
      <c r="B994" t="s">
        <v>251</v>
      </c>
      <c r="C994" t="s">
        <v>143</v>
      </c>
      <c r="E994" t="s">
        <v>145</v>
      </c>
      <c r="F994" t="s">
        <v>706</v>
      </c>
      <c r="G994" t="s">
        <v>721</v>
      </c>
      <c r="H994" t="str">
        <f>HYPERLINK("https://ebird.org/atlasnc/checklist/S128969107", "S128969107")</f>
        <v>S128969107</v>
      </c>
      <c r="I994" t="s">
        <v>24</v>
      </c>
      <c r="J994" t="s">
        <v>87</v>
      </c>
      <c r="K994" t="s">
        <v>33</v>
      </c>
      <c r="L994" t="s">
        <v>88</v>
      </c>
      <c r="M994" t="s">
        <v>28</v>
      </c>
      <c r="N994" t="s">
        <v>89</v>
      </c>
      <c r="O994" t="s">
        <v>90</v>
      </c>
    </row>
    <row r="995" spans="1:15" x14ac:dyDescent="0.25">
      <c r="A995" t="s">
        <v>86</v>
      </c>
      <c r="B995" t="s">
        <v>269</v>
      </c>
      <c r="C995" t="s">
        <v>143</v>
      </c>
      <c r="E995" t="s">
        <v>145</v>
      </c>
      <c r="F995" t="s">
        <v>722</v>
      </c>
      <c r="G995" t="s">
        <v>723</v>
      </c>
      <c r="H995" t="str">
        <f>HYPERLINK("https://ebird.org/atlasnc/checklist/S127827956", "S127827956")</f>
        <v>S127827956</v>
      </c>
      <c r="I995" t="s">
        <v>24</v>
      </c>
      <c r="J995" t="s">
        <v>87</v>
      </c>
      <c r="K995" t="s">
        <v>33</v>
      </c>
      <c r="L995" t="s">
        <v>88</v>
      </c>
      <c r="M995" t="s">
        <v>28</v>
      </c>
      <c r="N995" t="s">
        <v>89</v>
      </c>
      <c r="O995" t="s">
        <v>90</v>
      </c>
    </row>
    <row r="996" spans="1:15" x14ac:dyDescent="0.25">
      <c r="A996" t="s">
        <v>86</v>
      </c>
      <c r="B996" t="s">
        <v>477</v>
      </c>
      <c r="C996" t="s">
        <v>143</v>
      </c>
      <c r="E996" t="s">
        <v>145</v>
      </c>
      <c r="F996" t="s">
        <v>724</v>
      </c>
      <c r="G996" t="s">
        <v>723</v>
      </c>
      <c r="H996" t="str">
        <f>HYPERLINK("https://ebird.org/atlasnc/checklist/S127817558", "S127817558")</f>
        <v>S127817558</v>
      </c>
      <c r="I996" t="s">
        <v>24</v>
      </c>
      <c r="J996" t="s">
        <v>87</v>
      </c>
      <c r="K996" t="s">
        <v>33</v>
      </c>
      <c r="L996" t="s">
        <v>88</v>
      </c>
      <c r="M996" t="s">
        <v>28</v>
      </c>
      <c r="N996" t="s">
        <v>89</v>
      </c>
      <c r="O996" t="s">
        <v>90</v>
      </c>
    </row>
    <row r="997" spans="1:15" x14ac:dyDescent="0.25">
      <c r="A997" t="s">
        <v>86</v>
      </c>
      <c r="B997" t="s">
        <v>292</v>
      </c>
      <c r="C997" t="s">
        <v>143</v>
      </c>
      <c r="E997" t="s">
        <v>145</v>
      </c>
      <c r="F997" t="s">
        <v>725</v>
      </c>
      <c r="G997" t="s">
        <v>723</v>
      </c>
      <c r="H997" t="str">
        <f>HYPERLINK("https://ebird.org/atlasnc/checklist/S127811693", "S127811693")</f>
        <v>S127811693</v>
      </c>
      <c r="I997" t="s">
        <v>24</v>
      </c>
      <c r="J997" t="s">
        <v>87</v>
      </c>
      <c r="K997" t="s">
        <v>33</v>
      </c>
      <c r="L997" t="s">
        <v>88</v>
      </c>
      <c r="M997" t="s">
        <v>28</v>
      </c>
      <c r="N997" t="s">
        <v>89</v>
      </c>
      <c r="O997" t="s">
        <v>90</v>
      </c>
    </row>
    <row r="998" spans="1:15" x14ac:dyDescent="0.25">
      <c r="A998" t="s">
        <v>86</v>
      </c>
      <c r="B998" t="s">
        <v>276</v>
      </c>
      <c r="C998" t="s">
        <v>143</v>
      </c>
      <c r="E998" t="s">
        <v>145</v>
      </c>
      <c r="F998" t="s">
        <v>706</v>
      </c>
      <c r="G998" t="s">
        <v>726</v>
      </c>
      <c r="H998" t="str">
        <f>HYPERLINK("https://ebird.org/atlasnc/checklist/S127673838", "S127673838")</f>
        <v>S127673838</v>
      </c>
      <c r="I998" t="s">
        <v>24</v>
      </c>
      <c r="J998" t="s">
        <v>87</v>
      </c>
      <c r="K998" t="s">
        <v>33</v>
      </c>
      <c r="L998" t="s">
        <v>88</v>
      </c>
      <c r="M998" t="s">
        <v>28</v>
      </c>
      <c r="N998" t="s">
        <v>89</v>
      </c>
      <c r="O998" t="s">
        <v>90</v>
      </c>
    </row>
    <row r="999" spans="1:15" x14ac:dyDescent="0.25">
      <c r="A999" t="s">
        <v>86</v>
      </c>
      <c r="B999" t="s">
        <v>293</v>
      </c>
      <c r="C999" t="s">
        <v>143</v>
      </c>
      <c r="E999" t="s">
        <v>145</v>
      </c>
      <c r="F999" t="s">
        <v>644</v>
      </c>
      <c r="G999" t="s">
        <v>727</v>
      </c>
      <c r="H999" t="str">
        <f>HYPERLINK("https://ebird.org/atlasnc/checklist/S125076577", "S125076577")</f>
        <v>S125076577</v>
      </c>
      <c r="I999" t="s">
        <v>24</v>
      </c>
      <c r="J999" t="s">
        <v>87</v>
      </c>
      <c r="K999" t="s">
        <v>33</v>
      </c>
      <c r="L999" t="s">
        <v>88</v>
      </c>
      <c r="M999" t="s">
        <v>28</v>
      </c>
      <c r="N999" t="s">
        <v>89</v>
      </c>
      <c r="O999" t="s">
        <v>90</v>
      </c>
    </row>
    <row r="1000" spans="1:15" x14ac:dyDescent="0.25">
      <c r="A1000" t="s">
        <v>86</v>
      </c>
      <c r="B1000" t="s">
        <v>302</v>
      </c>
      <c r="C1000" t="s">
        <v>143</v>
      </c>
      <c r="E1000" t="s">
        <v>145</v>
      </c>
      <c r="F1000" t="s">
        <v>728</v>
      </c>
      <c r="G1000" t="s">
        <v>441</v>
      </c>
      <c r="H1000" t="str">
        <f>HYPERLINK("https://ebird.org/atlasnc/checklist/S112326664", "S112326664")</f>
        <v>S112326664</v>
      </c>
      <c r="I1000" t="s">
        <v>24</v>
      </c>
      <c r="J1000" t="s">
        <v>87</v>
      </c>
      <c r="K1000" t="s">
        <v>33</v>
      </c>
      <c r="L1000" t="s">
        <v>88</v>
      </c>
      <c r="M1000" t="s">
        <v>28</v>
      </c>
      <c r="N1000" t="s">
        <v>89</v>
      </c>
      <c r="O1000" t="s">
        <v>90</v>
      </c>
    </row>
    <row r="1001" spans="1:15" x14ac:dyDescent="0.25">
      <c r="A1001" t="s">
        <v>86</v>
      </c>
      <c r="B1001" t="s">
        <v>243</v>
      </c>
      <c r="C1001" t="s">
        <v>133</v>
      </c>
      <c r="D1001" t="s">
        <v>183</v>
      </c>
      <c r="E1001" t="s">
        <v>135</v>
      </c>
      <c r="F1001" t="s">
        <v>729</v>
      </c>
      <c r="G1001" t="s">
        <v>441</v>
      </c>
      <c r="H1001" t="str">
        <f>HYPERLINK("https://ebird.org/atlasnc/checklist/S112326634", "S112326634")</f>
        <v>S112326634</v>
      </c>
      <c r="I1001" t="s">
        <v>24</v>
      </c>
      <c r="J1001" t="s">
        <v>87</v>
      </c>
      <c r="K1001" t="s">
        <v>33</v>
      </c>
      <c r="L1001" t="s">
        <v>88</v>
      </c>
      <c r="M1001" t="s">
        <v>28</v>
      </c>
      <c r="N1001" t="s">
        <v>89</v>
      </c>
      <c r="O1001" t="s">
        <v>90</v>
      </c>
    </row>
    <row r="1002" spans="1:15" x14ac:dyDescent="0.25">
      <c r="A1002" t="s">
        <v>91</v>
      </c>
      <c r="B1002" t="s">
        <v>669</v>
      </c>
      <c r="C1002" t="s">
        <v>133</v>
      </c>
      <c r="D1002" t="s">
        <v>220</v>
      </c>
      <c r="E1002" t="s">
        <v>135</v>
      </c>
      <c r="F1002" t="s">
        <v>730</v>
      </c>
      <c r="G1002" t="s">
        <v>731</v>
      </c>
      <c r="H1002" t="str">
        <f>HYPERLINK("https://ebird.org/atlasnc/checklist/S113234408", "S113234408")</f>
        <v>S113234408</v>
      </c>
      <c r="I1002" t="s">
        <v>24</v>
      </c>
      <c r="J1002" t="s">
        <v>81</v>
      </c>
      <c r="K1002" t="s">
        <v>82</v>
      </c>
      <c r="L1002" t="s">
        <v>92</v>
      </c>
      <c r="M1002" t="s">
        <v>28</v>
      </c>
      <c r="N1002" t="s">
        <v>93</v>
      </c>
      <c r="O1002" t="s">
        <v>94</v>
      </c>
    </row>
    <row r="1003" spans="1:15" x14ac:dyDescent="0.25">
      <c r="A1003" t="s">
        <v>91</v>
      </c>
      <c r="B1003" t="s">
        <v>243</v>
      </c>
      <c r="C1003" t="s">
        <v>133</v>
      </c>
      <c r="D1003" t="s">
        <v>183</v>
      </c>
      <c r="E1003" t="s">
        <v>135</v>
      </c>
      <c r="F1003" t="s">
        <v>732</v>
      </c>
      <c r="G1003" t="s">
        <v>731</v>
      </c>
      <c r="H1003" t="str">
        <f>HYPERLINK("https://ebird.org/atlasnc/checklist/S113234398", "S113234398")</f>
        <v>S113234398</v>
      </c>
      <c r="I1003" t="s">
        <v>24</v>
      </c>
      <c r="J1003" t="s">
        <v>81</v>
      </c>
      <c r="K1003" t="s">
        <v>82</v>
      </c>
      <c r="L1003" t="s">
        <v>92</v>
      </c>
      <c r="M1003" t="s">
        <v>28</v>
      </c>
      <c r="N1003" t="s">
        <v>93</v>
      </c>
      <c r="O1003" t="s">
        <v>94</v>
      </c>
    </row>
    <row r="1004" spans="1:15" x14ac:dyDescent="0.25">
      <c r="A1004" t="s">
        <v>91</v>
      </c>
      <c r="B1004" t="s">
        <v>410</v>
      </c>
      <c r="C1004" t="s">
        <v>129</v>
      </c>
      <c r="D1004" t="s">
        <v>198</v>
      </c>
      <c r="E1004" t="s">
        <v>131</v>
      </c>
      <c r="F1004" t="s">
        <v>733</v>
      </c>
      <c r="G1004" t="s">
        <v>731</v>
      </c>
      <c r="H1004" t="str">
        <f>HYPERLINK("https://ebird.org/atlasnc/checklist/S113234350", "S113234350")</f>
        <v>S113234350</v>
      </c>
      <c r="I1004" t="s">
        <v>24</v>
      </c>
      <c r="J1004" t="s">
        <v>81</v>
      </c>
      <c r="K1004" t="s">
        <v>82</v>
      </c>
      <c r="L1004" t="s">
        <v>92</v>
      </c>
      <c r="M1004" t="s">
        <v>28</v>
      </c>
      <c r="N1004" t="s">
        <v>93</v>
      </c>
      <c r="O1004" t="s">
        <v>94</v>
      </c>
    </row>
    <row r="1005" spans="1:15" x14ac:dyDescent="0.25">
      <c r="A1005" t="s">
        <v>91</v>
      </c>
      <c r="B1005" t="s">
        <v>147</v>
      </c>
      <c r="C1005" t="s">
        <v>143</v>
      </c>
      <c r="E1005" t="s">
        <v>145</v>
      </c>
      <c r="F1005" t="s">
        <v>734</v>
      </c>
      <c r="G1005" t="s">
        <v>735</v>
      </c>
      <c r="H1005" t="str">
        <f t="shared" ref="H1005:H1010" si="35">HYPERLINK("https://ebird.org/atlasnc/checklist/S108728172", "S108728172")</f>
        <v>S108728172</v>
      </c>
      <c r="I1005" t="s">
        <v>24</v>
      </c>
      <c r="J1005" t="s">
        <v>81</v>
      </c>
      <c r="K1005" t="s">
        <v>82</v>
      </c>
      <c r="L1005" t="s">
        <v>92</v>
      </c>
      <c r="M1005" t="s">
        <v>28</v>
      </c>
      <c r="N1005" t="s">
        <v>93</v>
      </c>
      <c r="O1005" t="s">
        <v>94</v>
      </c>
    </row>
    <row r="1006" spans="1:15" x14ac:dyDescent="0.25">
      <c r="A1006" t="s">
        <v>91</v>
      </c>
      <c r="B1006" t="s">
        <v>413</v>
      </c>
      <c r="C1006" t="s">
        <v>129</v>
      </c>
      <c r="D1006" t="s">
        <v>198</v>
      </c>
      <c r="E1006" t="s">
        <v>131</v>
      </c>
      <c r="F1006" t="s">
        <v>734</v>
      </c>
      <c r="G1006" t="s">
        <v>735</v>
      </c>
      <c r="H1006" t="str">
        <f t="shared" si="35"/>
        <v>S108728172</v>
      </c>
      <c r="I1006" t="s">
        <v>24</v>
      </c>
      <c r="J1006" t="s">
        <v>81</v>
      </c>
      <c r="K1006" t="s">
        <v>82</v>
      </c>
      <c r="L1006" t="s">
        <v>92</v>
      </c>
      <c r="M1006" t="s">
        <v>28</v>
      </c>
      <c r="N1006" t="s">
        <v>93</v>
      </c>
      <c r="O1006" t="s">
        <v>94</v>
      </c>
    </row>
    <row r="1007" spans="1:15" x14ac:dyDescent="0.25">
      <c r="A1007" t="s">
        <v>91</v>
      </c>
      <c r="B1007" t="s">
        <v>212</v>
      </c>
      <c r="C1007" t="s">
        <v>129</v>
      </c>
      <c r="D1007" t="s">
        <v>198</v>
      </c>
      <c r="E1007" t="s">
        <v>131</v>
      </c>
      <c r="F1007" t="s">
        <v>734</v>
      </c>
      <c r="G1007" t="s">
        <v>735</v>
      </c>
      <c r="H1007" t="str">
        <f t="shared" si="35"/>
        <v>S108728172</v>
      </c>
      <c r="I1007" t="s">
        <v>24</v>
      </c>
      <c r="J1007" t="s">
        <v>81</v>
      </c>
      <c r="K1007" t="s">
        <v>82</v>
      </c>
      <c r="L1007" t="s">
        <v>92</v>
      </c>
      <c r="M1007" t="s">
        <v>28</v>
      </c>
      <c r="N1007" t="s">
        <v>93</v>
      </c>
      <c r="O1007" t="s">
        <v>94</v>
      </c>
    </row>
    <row r="1008" spans="1:15" x14ac:dyDescent="0.25">
      <c r="A1008" t="s">
        <v>91</v>
      </c>
      <c r="B1008" t="s">
        <v>370</v>
      </c>
      <c r="C1008" t="s">
        <v>123</v>
      </c>
      <c r="D1008" t="s">
        <v>33</v>
      </c>
      <c r="E1008" t="s">
        <v>125</v>
      </c>
      <c r="F1008" t="s">
        <v>734</v>
      </c>
      <c r="G1008" t="s">
        <v>735</v>
      </c>
      <c r="H1008" t="str">
        <f t="shared" si="35"/>
        <v>S108728172</v>
      </c>
      <c r="I1008" t="s">
        <v>24</v>
      </c>
      <c r="J1008" t="s">
        <v>81</v>
      </c>
      <c r="K1008" t="s">
        <v>82</v>
      </c>
      <c r="L1008" t="s">
        <v>92</v>
      </c>
      <c r="M1008" t="s">
        <v>28</v>
      </c>
      <c r="N1008" t="s">
        <v>93</v>
      </c>
      <c r="O1008" t="s">
        <v>94</v>
      </c>
    </row>
    <row r="1009" spans="1:15" x14ac:dyDescent="0.25">
      <c r="A1009" t="s">
        <v>91</v>
      </c>
      <c r="B1009" t="s">
        <v>736</v>
      </c>
      <c r="C1009" t="s">
        <v>123</v>
      </c>
      <c r="D1009" t="s">
        <v>231</v>
      </c>
      <c r="E1009" t="s">
        <v>125</v>
      </c>
      <c r="F1009" t="s">
        <v>734</v>
      </c>
      <c r="G1009" t="s">
        <v>735</v>
      </c>
      <c r="H1009" t="str">
        <f t="shared" si="35"/>
        <v>S108728172</v>
      </c>
      <c r="I1009" t="s">
        <v>24</v>
      </c>
      <c r="J1009" t="s">
        <v>81</v>
      </c>
      <c r="K1009" t="s">
        <v>82</v>
      </c>
      <c r="L1009" t="s">
        <v>92</v>
      </c>
      <c r="M1009" t="s">
        <v>28</v>
      </c>
      <c r="N1009" t="s">
        <v>93</v>
      </c>
      <c r="O1009" t="s">
        <v>94</v>
      </c>
    </row>
    <row r="1010" spans="1:15" x14ac:dyDescent="0.25">
      <c r="A1010" t="s">
        <v>91</v>
      </c>
      <c r="B1010" t="s">
        <v>305</v>
      </c>
      <c r="C1010" t="s">
        <v>129</v>
      </c>
      <c r="D1010" t="s">
        <v>198</v>
      </c>
      <c r="E1010" t="s">
        <v>131</v>
      </c>
      <c r="F1010" t="s">
        <v>734</v>
      </c>
      <c r="G1010" t="s">
        <v>735</v>
      </c>
      <c r="H1010" t="str">
        <f t="shared" si="35"/>
        <v>S108728172</v>
      </c>
      <c r="I1010" t="s">
        <v>24</v>
      </c>
      <c r="J1010" t="s">
        <v>81</v>
      </c>
      <c r="K1010" t="s">
        <v>82</v>
      </c>
      <c r="L1010" t="s">
        <v>92</v>
      </c>
      <c r="M1010" t="s">
        <v>28</v>
      </c>
      <c r="N1010" t="s">
        <v>93</v>
      </c>
      <c r="O1010" t="s">
        <v>94</v>
      </c>
    </row>
    <row r="1011" spans="1:15" x14ac:dyDescent="0.25">
      <c r="A1011" t="s">
        <v>91</v>
      </c>
      <c r="B1011" t="s">
        <v>237</v>
      </c>
      <c r="C1011" t="s">
        <v>129</v>
      </c>
      <c r="D1011" t="s">
        <v>198</v>
      </c>
      <c r="E1011" t="s">
        <v>131</v>
      </c>
      <c r="F1011" t="s">
        <v>737</v>
      </c>
      <c r="G1011" t="s">
        <v>735</v>
      </c>
      <c r="H1011" t="str">
        <f>HYPERLINK("https://ebird.org/atlasnc/checklist/S108728031", "S108728031")</f>
        <v>S108728031</v>
      </c>
      <c r="I1011" t="s">
        <v>24</v>
      </c>
      <c r="J1011" t="s">
        <v>81</v>
      </c>
      <c r="K1011" t="s">
        <v>82</v>
      </c>
      <c r="L1011" t="s">
        <v>92</v>
      </c>
      <c r="M1011" t="s">
        <v>28</v>
      </c>
      <c r="N1011" t="s">
        <v>93</v>
      </c>
      <c r="O1011" t="s">
        <v>94</v>
      </c>
    </row>
    <row r="1012" spans="1:15" x14ac:dyDescent="0.25">
      <c r="A1012" t="s">
        <v>91</v>
      </c>
      <c r="B1012" t="s">
        <v>240</v>
      </c>
      <c r="C1012" t="s">
        <v>129</v>
      </c>
      <c r="D1012" t="s">
        <v>198</v>
      </c>
      <c r="E1012" t="s">
        <v>131</v>
      </c>
      <c r="F1012" t="s">
        <v>737</v>
      </c>
      <c r="G1012" t="s">
        <v>735</v>
      </c>
      <c r="H1012" t="str">
        <f>HYPERLINK("https://ebird.org/atlasnc/checklist/S108728031", "S108728031")</f>
        <v>S108728031</v>
      </c>
      <c r="I1012" t="s">
        <v>24</v>
      </c>
      <c r="J1012" t="s">
        <v>81</v>
      </c>
      <c r="K1012" t="s">
        <v>82</v>
      </c>
      <c r="L1012" t="s">
        <v>92</v>
      </c>
      <c r="M1012" t="s">
        <v>28</v>
      </c>
      <c r="N1012" t="s">
        <v>93</v>
      </c>
      <c r="O1012" t="s">
        <v>94</v>
      </c>
    </row>
    <row r="1013" spans="1:15" x14ac:dyDescent="0.25">
      <c r="A1013" t="s">
        <v>91</v>
      </c>
      <c r="B1013" t="s">
        <v>664</v>
      </c>
      <c r="C1013" t="s">
        <v>143</v>
      </c>
      <c r="E1013" t="s">
        <v>145</v>
      </c>
      <c r="F1013" t="s">
        <v>738</v>
      </c>
      <c r="G1013" t="s">
        <v>735</v>
      </c>
      <c r="H1013" t="str">
        <f>HYPERLINK("https://ebird.org/atlasnc/checklist/S108728005", "S108728005")</f>
        <v>S108728005</v>
      </c>
      <c r="I1013" t="s">
        <v>24</v>
      </c>
      <c r="J1013" t="s">
        <v>81</v>
      </c>
      <c r="K1013" t="s">
        <v>82</v>
      </c>
      <c r="L1013" t="s">
        <v>92</v>
      </c>
      <c r="M1013" t="s">
        <v>28</v>
      </c>
      <c r="N1013" t="s">
        <v>93</v>
      </c>
      <c r="O1013" t="s">
        <v>94</v>
      </c>
    </row>
    <row r="1014" spans="1:15" x14ac:dyDescent="0.25">
      <c r="A1014" t="s">
        <v>91</v>
      </c>
      <c r="B1014" t="s">
        <v>394</v>
      </c>
      <c r="C1014" t="s">
        <v>123</v>
      </c>
      <c r="D1014" t="s">
        <v>124</v>
      </c>
      <c r="E1014" t="s">
        <v>125</v>
      </c>
      <c r="F1014" t="s">
        <v>738</v>
      </c>
      <c r="G1014" t="s">
        <v>735</v>
      </c>
      <c r="H1014" t="str">
        <f>HYPERLINK("https://ebird.org/atlasnc/checklist/S108728005", "S108728005")</f>
        <v>S108728005</v>
      </c>
      <c r="I1014" t="s">
        <v>24</v>
      </c>
      <c r="J1014" t="s">
        <v>81</v>
      </c>
      <c r="K1014" t="s">
        <v>82</v>
      </c>
      <c r="L1014" t="s">
        <v>92</v>
      </c>
      <c r="M1014" t="s">
        <v>28</v>
      </c>
      <c r="N1014" t="s">
        <v>93</v>
      </c>
      <c r="O1014" t="s">
        <v>94</v>
      </c>
    </row>
    <row r="1015" spans="1:15" x14ac:dyDescent="0.25">
      <c r="A1015" t="s">
        <v>91</v>
      </c>
      <c r="B1015" t="s">
        <v>242</v>
      </c>
      <c r="C1015" t="s">
        <v>129</v>
      </c>
      <c r="D1015" t="s">
        <v>198</v>
      </c>
      <c r="E1015" t="s">
        <v>131</v>
      </c>
      <c r="F1015" t="s">
        <v>738</v>
      </c>
      <c r="G1015" t="s">
        <v>735</v>
      </c>
      <c r="H1015" t="str">
        <f>HYPERLINK("https://ebird.org/atlasnc/checklist/S108728005", "S108728005")</f>
        <v>S108728005</v>
      </c>
      <c r="I1015" t="s">
        <v>24</v>
      </c>
      <c r="J1015" t="s">
        <v>81</v>
      </c>
      <c r="K1015" t="s">
        <v>82</v>
      </c>
      <c r="L1015" t="s">
        <v>92</v>
      </c>
      <c r="M1015" t="s">
        <v>28</v>
      </c>
      <c r="N1015" t="s">
        <v>93</v>
      </c>
      <c r="O1015" t="s">
        <v>94</v>
      </c>
    </row>
    <row r="1016" spans="1:15" x14ac:dyDescent="0.25">
      <c r="A1016" t="s">
        <v>91</v>
      </c>
      <c r="B1016" t="s">
        <v>206</v>
      </c>
      <c r="C1016" t="s">
        <v>143</v>
      </c>
      <c r="E1016" t="s">
        <v>145</v>
      </c>
      <c r="F1016" t="s">
        <v>739</v>
      </c>
      <c r="G1016" t="s">
        <v>735</v>
      </c>
      <c r="H1016" t="str">
        <f>HYPERLINK("https://ebird.org/atlasnc/checklist/S108727978", "S108727978")</f>
        <v>S108727978</v>
      </c>
      <c r="I1016" t="s">
        <v>24</v>
      </c>
      <c r="J1016" t="s">
        <v>81</v>
      </c>
      <c r="K1016" t="s">
        <v>82</v>
      </c>
      <c r="L1016" t="s">
        <v>92</v>
      </c>
      <c r="M1016" t="s">
        <v>28</v>
      </c>
      <c r="N1016" t="s">
        <v>93</v>
      </c>
      <c r="O1016" t="s">
        <v>94</v>
      </c>
    </row>
    <row r="1017" spans="1:15" x14ac:dyDescent="0.25">
      <c r="A1017" t="s">
        <v>91</v>
      </c>
      <c r="B1017" t="s">
        <v>211</v>
      </c>
      <c r="C1017" t="s">
        <v>129</v>
      </c>
      <c r="D1017" t="s">
        <v>198</v>
      </c>
      <c r="E1017" t="s">
        <v>131</v>
      </c>
      <c r="F1017" t="s">
        <v>739</v>
      </c>
      <c r="G1017" t="s">
        <v>735</v>
      </c>
      <c r="H1017" t="str">
        <f>HYPERLINK("https://ebird.org/atlasnc/checklist/S108727978", "S108727978")</f>
        <v>S108727978</v>
      </c>
      <c r="I1017" t="s">
        <v>24</v>
      </c>
      <c r="J1017" t="s">
        <v>81</v>
      </c>
      <c r="K1017" t="s">
        <v>82</v>
      </c>
      <c r="L1017" t="s">
        <v>92</v>
      </c>
      <c r="M1017" t="s">
        <v>28</v>
      </c>
      <c r="N1017" t="s">
        <v>93</v>
      </c>
      <c r="O1017" t="s">
        <v>94</v>
      </c>
    </row>
    <row r="1018" spans="1:15" x14ac:dyDescent="0.25">
      <c r="A1018" t="s">
        <v>91</v>
      </c>
      <c r="B1018" t="s">
        <v>719</v>
      </c>
      <c r="C1018" t="s">
        <v>129</v>
      </c>
      <c r="D1018" t="s">
        <v>198</v>
      </c>
      <c r="E1018" t="s">
        <v>131</v>
      </c>
      <c r="F1018" t="s">
        <v>739</v>
      </c>
      <c r="G1018" t="s">
        <v>735</v>
      </c>
      <c r="H1018" t="str">
        <f>HYPERLINK("https://ebird.org/atlasnc/checklist/S108727978", "S108727978")</f>
        <v>S108727978</v>
      </c>
      <c r="I1018" t="s">
        <v>24</v>
      </c>
      <c r="J1018" t="s">
        <v>81</v>
      </c>
      <c r="K1018" t="s">
        <v>82</v>
      </c>
      <c r="L1018" t="s">
        <v>92</v>
      </c>
      <c r="M1018" t="s">
        <v>28</v>
      </c>
      <c r="N1018" t="s">
        <v>93</v>
      </c>
      <c r="O1018" t="s">
        <v>94</v>
      </c>
    </row>
    <row r="1019" spans="1:15" x14ac:dyDescent="0.25">
      <c r="A1019" t="s">
        <v>91</v>
      </c>
      <c r="B1019" t="s">
        <v>740</v>
      </c>
      <c r="C1019" t="s">
        <v>129</v>
      </c>
      <c r="D1019" t="s">
        <v>198</v>
      </c>
      <c r="E1019" t="s">
        <v>131</v>
      </c>
      <c r="F1019" t="s">
        <v>739</v>
      </c>
      <c r="G1019" t="s">
        <v>735</v>
      </c>
      <c r="H1019" t="str">
        <f>HYPERLINK("https://ebird.org/atlasnc/checklist/S108727978", "S108727978")</f>
        <v>S108727978</v>
      </c>
      <c r="I1019" t="s">
        <v>24</v>
      </c>
      <c r="J1019" t="s">
        <v>81</v>
      </c>
      <c r="K1019" t="s">
        <v>82</v>
      </c>
      <c r="L1019" t="s">
        <v>92</v>
      </c>
      <c r="M1019" t="s">
        <v>28</v>
      </c>
      <c r="N1019" t="s">
        <v>93</v>
      </c>
      <c r="O1019" t="s">
        <v>94</v>
      </c>
    </row>
    <row r="1020" spans="1:15" x14ac:dyDescent="0.25">
      <c r="A1020" t="s">
        <v>91</v>
      </c>
      <c r="B1020" t="s">
        <v>122</v>
      </c>
      <c r="C1020" t="s">
        <v>143</v>
      </c>
      <c r="E1020" t="s">
        <v>145</v>
      </c>
      <c r="F1020" t="s">
        <v>741</v>
      </c>
      <c r="G1020" t="s">
        <v>735</v>
      </c>
      <c r="H1020" t="str">
        <f>HYPERLINK("https://ebird.org/atlasnc/checklist/S108727952", "S108727952")</f>
        <v>S108727952</v>
      </c>
      <c r="I1020" t="s">
        <v>24</v>
      </c>
      <c r="J1020" t="s">
        <v>81</v>
      </c>
      <c r="K1020" t="s">
        <v>82</v>
      </c>
      <c r="L1020" t="s">
        <v>92</v>
      </c>
      <c r="M1020" t="s">
        <v>28</v>
      </c>
      <c r="N1020" t="s">
        <v>93</v>
      </c>
      <c r="O1020" t="s">
        <v>94</v>
      </c>
    </row>
    <row r="1021" spans="1:15" x14ac:dyDescent="0.25">
      <c r="A1021" t="s">
        <v>91</v>
      </c>
      <c r="B1021" t="s">
        <v>653</v>
      </c>
      <c r="C1021" t="s">
        <v>129</v>
      </c>
      <c r="D1021" t="s">
        <v>130</v>
      </c>
      <c r="E1021" t="s">
        <v>131</v>
      </c>
      <c r="F1021" t="s">
        <v>741</v>
      </c>
      <c r="G1021" t="s">
        <v>735</v>
      </c>
      <c r="H1021" t="str">
        <f>HYPERLINK("https://ebird.org/atlasnc/checklist/S108727952", "S108727952")</f>
        <v>S108727952</v>
      </c>
      <c r="I1021" t="s">
        <v>24</v>
      </c>
      <c r="J1021" t="s">
        <v>81</v>
      </c>
      <c r="K1021" t="s">
        <v>82</v>
      </c>
      <c r="L1021" t="s">
        <v>92</v>
      </c>
      <c r="M1021" t="s">
        <v>28</v>
      </c>
      <c r="N1021" t="s">
        <v>93</v>
      </c>
      <c r="O1021" t="s">
        <v>94</v>
      </c>
    </row>
    <row r="1022" spans="1:15" x14ac:dyDescent="0.25">
      <c r="A1022" t="s">
        <v>91</v>
      </c>
      <c r="B1022" t="s">
        <v>128</v>
      </c>
      <c r="C1022" t="s">
        <v>143</v>
      </c>
      <c r="E1022" t="s">
        <v>145</v>
      </c>
      <c r="F1022" t="s">
        <v>741</v>
      </c>
      <c r="G1022" t="s">
        <v>735</v>
      </c>
      <c r="H1022" t="str">
        <f>HYPERLINK("https://ebird.org/atlasnc/checklist/S108727952", "S108727952")</f>
        <v>S108727952</v>
      </c>
      <c r="I1022" t="s">
        <v>24</v>
      </c>
      <c r="J1022" t="s">
        <v>81</v>
      </c>
      <c r="K1022" t="s">
        <v>82</v>
      </c>
      <c r="L1022" t="s">
        <v>92</v>
      </c>
      <c r="M1022" t="s">
        <v>28</v>
      </c>
      <c r="N1022" t="s">
        <v>93</v>
      </c>
      <c r="O1022" t="s">
        <v>94</v>
      </c>
    </row>
    <row r="1023" spans="1:15" x14ac:dyDescent="0.25">
      <c r="A1023" t="s">
        <v>91</v>
      </c>
      <c r="B1023" t="s">
        <v>175</v>
      </c>
      <c r="C1023" t="s">
        <v>143</v>
      </c>
      <c r="E1023" t="s">
        <v>145</v>
      </c>
      <c r="F1023" t="s">
        <v>741</v>
      </c>
      <c r="G1023" t="s">
        <v>735</v>
      </c>
      <c r="H1023" t="str">
        <f>HYPERLINK("https://ebird.org/atlasnc/checklist/S108727952", "S108727952")</f>
        <v>S108727952</v>
      </c>
      <c r="I1023" t="s">
        <v>24</v>
      </c>
      <c r="J1023" t="s">
        <v>81</v>
      </c>
      <c r="K1023" t="s">
        <v>82</v>
      </c>
      <c r="L1023" t="s">
        <v>92</v>
      </c>
      <c r="M1023" t="s">
        <v>28</v>
      </c>
      <c r="N1023" t="s">
        <v>93</v>
      </c>
      <c r="O1023" t="s">
        <v>94</v>
      </c>
    </row>
    <row r="1024" spans="1:15" x14ac:dyDescent="0.25">
      <c r="A1024" t="s">
        <v>91</v>
      </c>
      <c r="B1024" t="s">
        <v>210</v>
      </c>
      <c r="C1024" t="s">
        <v>143</v>
      </c>
      <c r="E1024" t="s">
        <v>145</v>
      </c>
      <c r="F1024" t="s">
        <v>742</v>
      </c>
      <c r="G1024" t="s">
        <v>735</v>
      </c>
      <c r="H1024" t="str">
        <f>HYPERLINK("https://ebird.org/atlasnc/checklist/S108727926", "S108727926")</f>
        <v>S108727926</v>
      </c>
      <c r="I1024" t="s">
        <v>24</v>
      </c>
      <c r="J1024" t="s">
        <v>81</v>
      </c>
      <c r="K1024" t="s">
        <v>82</v>
      </c>
      <c r="L1024" t="s">
        <v>92</v>
      </c>
      <c r="M1024" t="s">
        <v>28</v>
      </c>
      <c r="N1024" t="s">
        <v>93</v>
      </c>
      <c r="O1024" t="s">
        <v>94</v>
      </c>
    </row>
    <row r="1025" spans="1:15" x14ac:dyDescent="0.25">
      <c r="A1025" t="s">
        <v>91</v>
      </c>
      <c r="B1025" t="s">
        <v>269</v>
      </c>
      <c r="C1025" t="s">
        <v>123</v>
      </c>
      <c r="D1025" t="s">
        <v>82</v>
      </c>
      <c r="E1025" t="s">
        <v>125</v>
      </c>
      <c r="F1025" t="s">
        <v>742</v>
      </c>
      <c r="G1025" t="s">
        <v>735</v>
      </c>
      <c r="H1025" t="str">
        <f>HYPERLINK("https://ebird.org/atlasnc/checklist/S108727926", "S108727926")</f>
        <v>S108727926</v>
      </c>
      <c r="I1025" t="s">
        <v>24</v>
      </c>
      <c r="J1025" t="s">
        <v>81</v>
      </c>
      <c r="K1025" t="s">
        <v>82</v>
      </c>
      <c r="L1025" t="s">
        <v>92</v>
      </c>
      <c r="M1025" t="s">
        <v>28</v>
      </c>
      <c r="N1025" t="s">
        <v>93</v>
      </c>
      <c r="O1025" t="s">
        <v>94</v>
      </c>
    </row>
    <row r="1026" spans="1:15" x14ac:dyDescent="0.25">
      <c r="A1026" t="s">
        <v>91</v>
      </c>
      <c r="B1026" t="s">
        <v>185</v>
      </c>
      <c r="C1026" t="s">
        <v>123</v>
      </c>
      <c r="D1026" t="s">
        <v>82</v>
      </c>
      <c r="E1026" t="s">
        <v>125</v>
      </c>
      <c r="F1026" t="s">
        <v>742</v>
      </c>
      <c r="G1026" t="s">
        <v>735</v>
      </c>
      <c r="H1026" t="str">
        <f>HYPERLINK("https://ebird.org/atlasnc/checklist/S108727926", "S108727926")</f>
        <v>S108727926</v>
      </c>
      <c r="I1026" t="s">
        <v>24</v>
      </c>
      <c r="J1026" t="s">
        <v>81</v>
      </c>
      <c r="K1026" t="s">
        <v>82</v>
      </c>
      <c r="L1026" t="s">
        <v>92</v>
      </c>
      <c r="M1026" t="s">
        <v>28</v>
      </c>
      <c r="N1026" t="s">
        <v>93</v>
      </c>
      <c r="O1026" t="s">
        <v>94</v>
      </c>
    </row>
    <row r="1027" spans="1:15" x14ac:dyDescent="0.25">
      <c r="A1027" t="s">
        <v>91</v>
      </c>
      <c r="B1027" t="s">
        <v>166</v>
      </c>
      <c r="C1027" t="s">
        <v>123</v>
      </c>
      <c r="D1027" t="s">
        <v>193</v>
      </c>
      <c r="E1027" t="s">
        <v>125</v>
      </c>
      <c r="F1027" t="s">
        <v>743</v>
      </c>
      <c r="G1027" t="s">
        <v>735</v>
      </c>
      <c r="H1027" t="str">
        <f>HYPERLINK("https://ebird.org/atlasnc/checklist/S108727899", "S108727899")</f>
        <v>S108727899</v>
      </c>
      <c r="I1027" t="s">
        <v>24</v>
      </c>
      <c r="J1027" t="s">
        <v>81</v>
      </c>
      <c r="K1027" t="s">
        <v>82</v>
      </c>
      <c r="L1027" t="s">
        <v>92</v>
      </c>
      <c r="M1027" t="s">
        <v>28</v>
      </c>
      <c r="N1027" t="s">
        <v>93</v>
      </c>
      <c r="O1027" t="s">
        <v>94</v>
      </c>
    </row>
    <row r="1028" spans="1:15" x14ac:dyDescent="0.25">
      <c r="A1028" t="s">
        <v>91</v>
      </c>
      <c r="B1028" t="s">
        <v>165</v>
      </c>
      <c r="C1028" t="s">
        <v>123</v>
      </c>
      <c r="D1028" t="s">
        <v>33</v>
      </c>
      <c r="E1028" t="s">
        <v>125</v>
      </c>
      <c r="F1028" t="s">
        <v>744</v>
      </c>
      <c r="G1028" t="s">
        <v>735</v>
      </c>
      <c r="H1028" t="str">
        <f>HYPERLINK("https://ebird.org/atlasnc/checklist/S108728328", "S108728328")</f>
        <v>S108728328</v>
      </c>
      <c r="I1028" t="s">
        <v>24</v>
      </c>
      <c r="J1028" t="s">
        <v>81</v>
      </c>
      <c r="K1028" t="s">
        <v>82</v>
      </c>
      <c r="L1028" t="s">
        <v>92</v>
      </c>
      <c r="M1028" t="s">
        <v>28</v>
      </c>
      <c r="N1028" t="s">
        <v>93</v>
      </c>
      <c r="O1028" t="s">
        <v>94</v>
      </c>
    </row>
    <row r="1029" spans="1:15" x14ac:dyDescent="0.25">
      <c r="A1029" t="s">
        <v>91</v>
      </c>
      <c r="B1029" t="s">
        <v>215</v>
      </c>
      <c r="C1029" t="s">
        <v>143</v>
      </c>
      <c r="E1029" t="s">
        <v>145</v>
      </c>
      <c r="F1029" t="s">
        <v>744</v>
      </c>
      <c r="G1029" t="s">
        <v>735</v>
      </c>
      <c r="H1029" t="str">
        <f>HYPERLINK("https://ebird.org/atlasnc/checklist/S108728328", "S108728328")</f>
        <v>S108728328</v>
      </c>
      <c r="I1029" t="s">
        <v>24</v>
      </c>
      <c r="J1029" t="s">
        <v>81</v>
      </c>
      <c r="K1029" t="s">
        <v>82</v>
      </c>
      <c r="L1029" t="s">
        <v>92</v>
      </c>
      <c r="M1029" t="s">
        <v>28</v>
      </c>
      <c r="N1029" t="s">
        <v>93</v>
      </c>
      <c r="O1029" t="s">
        <v>94</v>
      </c>
    </row>
    <row r="1030" spans="1:15" x14ac:dyDescent="0.25">
      <c r="A1030" t="s">
        <v>91</v>
      </c>
      <c r="B1030" t="s">
        <v>244</v>
      </c>
      <c r="C1030" t="s">
        <v>129</v>
      </c>
      <c r="D1030" t="s">
        <v>198</v>
      </c>
      <c r="E1030" t="s">
        <v>131</v>
      </c>
      <c r="F1030" t="s">
        <v>744</v>
      </c>
      <c r="G1030" t="s">
        <v>735</v>
      </c>
      <c r="H1030" t="str">
        <f>HYPERLINK("https://ebird.org/atlasnc/checklist/S108728328", "S108728328")</f>
        <v>S108728328</v>
      </c>
      <c r="I1030" t="s">
        <v>24</v>
      </c>
      <c r="J1030" t="s">
        <v>81</v>
      </c>
      <c r="K1030" t="s">
        <v>82</v>
      </c>
      <c r="L1030" t="s">
        <v>92</v>
      </c>
      <c r="M1030" t="s">
        <v>28</v>
      </c>
      <c r="N1030" t="s">
        <v>93</v>
      </c>
      <c r="O1030" t="s">
        <v>94</v>
      </c>
    </row>
    <row r="1031" spans="1:15" x14ac:dyDescent="0.25">
      <c r="A1031" t="s">
        <v>95</v>
      </c>
      <c r="B1031" t="s">
        <v>179</v>
      </c>
      <c r="C1031" t="s">
        <v>129</v>
      </c>
      <c r="D1031" t="s">
        <v>130</v>
      </c>
      <c r="E1031" t="s">
        <v>131</v>
      </c>
      <c r="F1031" t="s">
        <v>745</v>
      </c>
      <c r="G1031" t="s">
        <v>164</v>
      </c>
      <c r="H1031" t="str">
        <f t="shared" ref="H1031:H1037" si="36">HYPERLINK("https://ebird.org/atlasnc/checklist/S185096719", "S185096719")</f>
        <v>S185096719</v>
      </c>
      <c r="I1031" t="s">
        <v>24</v>
      </c>
      <c r="J1031" t="s">
        <v>87</v>
      </c>
      <c r="K1031" t="s">
        <v>33</v>
      </c>
      <c r="L1031" t="s">
        <v>96</v>
      </c>
      <c r="M1031" t="s">
        <v>28</v>
      </c>
      <c r="N1031" t="s">
        <v>97</v>
      </c>
      <c r="O1031" t="s">
        <v>98</v>
      </c>
    </row>
    <row r="1032" spans="1:15" x14ac:dyDescent="0.25">
      <c r="A1032" t="s">
        <v>95</v>
      </c>
      <c r="B1032" t="s">
        <v>197</v>
      </c>
      <c r="C1032" t="s">
        <v>129</v>
      </c>
      <c r="D1032" t="s">
        <v>198</v>
      </c>
      <c r="E1032" t="s">
        <v>131</v>
      </c>
      <c r="F1032" t="s">
        <v>745</v>
      </c>
      <c r="G1032" t="s">
        <v>164</v>
      </c>
      <c r="H1032" t="str">
        <f t="shared" si="36"/>
        <v>S185096719</v>
      </c>
      <c r="I1032" t="s">
        <v>24</v>
      </c>
      <c r="J1032" t="s">
        <v>87</v>
      </c>
      <c r="K1032" t="s">
        <v>33</v>
      </c>
      <c r="L1032" t="s">
        <v>96</v>
      </c>
      <c r="M1032" t="s">
        <v>28</v>
      </c>
      <c r="N1032" t="s">
        <v>97</v>
      </c>
      <c r="O1032" t="s">
        <v>98</v>
      </c>
    </row>
    <row r="1033" spans="1:15" x14ac:dyDescent="0.25">
      <c r="A1033" t="s">
        <v>95</v>
      </c>
      <c r="B1033" t="s">
        <v>205</v>
      </c>
      <c r="C1033" t="s">
        <v>123</v>
      </c>
      <c r="D1033" t="s">
        <v>33</v>
      </c>
      <c r="E1033" t="s">
        <v>125</v>
      </c>
      <c r="F1033" t="s">
        <v>745</v>
      </c>
      <c r="G1033" t="s">
        <v>164</v>
      </c>
      <c r="H1033" t="str">
        <f t="shared" si="36"/>
        <v>S185096719</v>
      </c>
      <c r="I1033" t="s">
        <v>24</v>
      </c>
      <c r="J1033" t="s">
        <v>87</v>
      </c>
      <c r="K1033" t="s">
        <v>33</v>
      </c>
      <c r="L1033" t="s">
        <v>96</v>
      </c>
      <c r="M1033" t="s">
        <v>28</v>
      </c>
      <c r="N1033" t="s">
        <v>97</v>
      </c>
      <c r="O1033" t="s">
        <v>98</v>
      </c>
    </row>
    <row r="1034" spans="1:15" x14ac:dyDescent="0.25">
      <c r="A1034" t="s">
        <v>95</v>
      </c>
      <c r="B1034" t="s">
        <v>394</v>
      </c>
      <c r="C1034" t="s">
        <v>129</v>
      </c>
      <c r="D1034" t="s">
        <v>198</v>
      </c>
      <c r="E1034" t="s">
        <v>131</v>
      </c>
      <c r="F1034" t="s">
        <v>745</v>
      </c>
      <c r="G1034" t="s">
        <v>164</v>
      </c>
      <c r="H1034" t="str">
        <f t="shared" si="36"/>
        <v>S185096719</v>
      </c>
      <c r="I1034" t="s">
        <v>24</v>
      </c>
      <c r="J1034" t="s">
        <v>87</v>
      </c>
      <c r="K1034" t="s">
        <v>33</v>
      </c>
      <c r="L1034" t="s">
        <v>96</v>
      </c>
      <c r="M1034" t="s">
        <v>28</v>
      </c>
      <c r="N1034" t="s">
        <v>97</v>
      </c>
      <c r="O1034" t="s">
        <v>98</v>
      </c>
    </row>
    <row r="1035" spans="1:15" x14ac:dyDescent="0.25">
      <c r="A1035" t="s">
        <v>95</v>
      </c>
      <c r="B1035" t="s">
        <v>185</v>
      </c>
      <c r="C1035" t="s">
        <v>123</v>
      </c>
      <c r="D1035" t="s">
        <v>124</v>
      </c>
      <c r="E1035" t="s">
        <v>125</v>
      </c>
      <c r="F1035" t="s">
        <v>745</v>
      </c>
      <c r="G1035" t="s">
        <v>164</v>
      </c>
      <c r="H1035" t="str">
        <f t="shared" si="36"/>
        <v>S185096719</v>
      </c>
      <c r="I1035" t="s">
        <v>24</v>
      </c>
      <c r="J1035" t="s">
        <v>87</v>
      </c>
      <c r="K1035" t="s">
        <v>33</v>
      </c>
      <c r="L1035" t="s">
        <v>96</v>
      </c>
      <c r="M1035" t="s">
        <v>28</v>
      </c>
      <c r="N1035" t="s">
        <v>97</v>
      </c>
      <c r="O1035" t="s">
        <v>98</v>
      </c>
    </row>
    <row r="1036" spans="1:15" x14ac:dyDescent="0.25">
      <c r="A1036" t="s">
        <v>95</v>
      </c>
      <c r="B1036" t="s">
        <v>243</v>
      </c>
      <c r="C1036" t="s">
        <v>133</v>
      </c>
      <c r="D1036" t="s">
        <v>181</v>
      </c>
      <c r="E1036" t="s">
        <v>135</v>
      </c>
      <c r="F1036" t="s">
        <v>745</v>
      </c>
      <c r="G1036" t="s">
        <v>164</v>
      </c>
      <c r="H1036" t="str">
        <f t="shared" si="36"/>
        <v>S185096719</v>
      </c>
      <c r="I1036" t="s">
        <v>24</v>
      </c>
      <c r="J1036" t="s">
        <v>87</v>
      </c>
      <c r="K1036" t="s">
        <v>33</v>
      </c>
      <c r="L1036" t="s">
        <v>96</v>
      </c>
      <c r="M1036" t="s">
        <v>28</v>
      </c>
      <c r="N1036" t="s">
        <v>97</v>
      </c>
      <c r="O1036" t="s">
        <v>98</v>
      </c>
    </row>
    <row r="1037" spans="1:15" x14ac:dyDescent="0.25">
      <c r="A1037" t="s">
        <v>95</v>
      </c>
      <c r="B1037" t="s">
        <v>305</v>
      </c>
      <c r="C1037" t="s">
        <v>123</v>
      </c>
      <c r="D1037" t="s">
        <v>124</v>
      </c>
      <c r="E1037" t="s">
        <v>125</v>
      </c>
      <c r="F1037" t="s">
        <v>745</v>
      </c>
      <c r="G1037" t="s">
        <v>164</v>
      </c>
      <c r="H1037" t="str">
        <f t="shared" si="36"/>
        <v>S185096719</v>
      </c>
      <c r="I1037" t="s">
        <v>24</v>
      </c>
      <c r="J1037" t="s">
        <v>87</v>
      </c>
      <c r="K1037" t="s">
        <v>33</v>
      </c>
      <c r="L1037" t="s">
        <v>96</v>
      </c>
      <c r="M1037" t="s">
        <v>28</v>
      </c>
      <c r="N1037" t="s">
        <v>97</v>
      </c>
      <c r="O1037" t="s">
        <v>98</v>
      </c>
    </row>
    <row r="1038" spans="1:15" x14ac:dyDescent="0.25">
      <c r="A1038" t="s">
        <v>95</v>
      </c>
      <c r="B1038" t="s">
        <v>170</v>
      </c>
      <c r="C1038" t="s">
        <v>129</v>
      </c>
      <c r="D1038" t="s">
        <v>130</v>
      </c>
      <c r="E1038" t="s">
        <v>131</v>
      </c>
      <c r="F1038" t="s">
        <v>746</v>
      </c>
      <c r="G1038" t="s">
        <v>164</v>
      </c>
      <c r="H1038" t="str">
        <f>HYPERLINK("https://ebird.org/atlasnc/checklist/S185096756", "S185096756")</f>
        <v>S185096756</v>
      </c>
      <c r="I1038" t="s">
        <v>24</v>
      </c>
      <c r="J1038" t="s">
        <v>87</v>
      </c>
      <c r="K1038" t="s">
        <v>33</v>
      </c>
      <c r="L1038" t="s">
        <v>96</v>
      </c>
      <c r="M1038" t="s">
        <v>28</v>
      </c>
      <c r="N1038" t="s">
        <v>97</v>
      </c>
      <c r="O1038" t="s">
        <v>98</v>
      </c>
    </row>
    <row r="1039" spans="1:15" x14ac:dyDescent="0.25">
      <c r="A1039" t="s">
        <v>95</v>
      </c>
      <c r="B1039" t="s">
        <v>237</v>
      </c>
      <c r="C1039" t="s">
        <v>129</v>
      </c>
      <c r="D1039" t="s">
        <v>198</v>
      </c>
      <c r="E1039" t="s">
        <v>131</v>
      </c>
      <c r="F1039" t="s">
        <v>746</v>
      </c>
      <c r="G1039" t="s">
        <v>164</v>
      </c>
      <c r="H1039" t="str">
        <f>HYPERLINK("https://ebird.org/atlasnc/checklist/S185096756", "S185096756")</f>
        <v>S185096756</v>
      </c>
      <c r="I1039" t="s">
        <v>24</v>
      </c>
      <c r="J1039" t="s">
        <v>87</v>
      </c>
      <c r="K1039" t="s">
        <v>33</v>
      </c>
      <c r="L1039" t="s">
        <v>96</v>
      </c>
      <c r="M1039" t="s">
        <v>28</v>
      </c>
      <c r="N1039" t="s">
        <v>97</v>
      </c>
      <c r="O1039" t="s">
        <v>98</v>
      </c>
    </row>
    <row r="1040" spans="1:15" x14ac:dyDescent="0.25">
      <c r="A1040" t="s">
        <v>95</v>
      </c>
      <c r="B1040" t="s">
        <v>234</v>
      </c>
      <c r="C1040" t="s">
        <v>123</v>
      </c>
      <c r="D1040" t="s">
        <v>231</v>
      </c>
      <c r="E1040" t="s">
        <v>125</v>
      </c>
      <c r="F1040" t="s">
        <v>747</v>
      </c>
      <c r="G1040" t="s">
        <v>164</v>
      </c>
      <c r="H1040" t="str">
        <f>HYPERLINK("https://ebird.org/atlasnc/checklist/S185074368", "S185074368")</f>
        <v>S185074368</v>
      </c>
      <c r="I1040" t="s">
        <v>24</v>
      </c>
      <c r="J1040" t="s">
        <v>87</v>
      </c>
      <c r="K1040" t="s">
        <v>33</v>
      </c>
      <c r="L1040" t="s">
        <v>96</v>
      </c>
      <c r="M1040" t="s">
        <v>28</v>
      </c>
      <c r="N1040" t="s">
        <v>97</v>
      </c>
      <c r="O1040" t="s">
        <v>98</v>
      </c>
    </row>
    <row r="1041" spans="1:15" x14ac:dyDescent="0.25">
      <c r="A1041" t="s">
        <v>95</v>
      </c>
      <c r="B1041" t="s">
        <v>210</v>
      </c>
      <c r="C1041" t="s">
        <v>123</v>
      </c>
      <c r="D1041" t="s">
        <v>231</v>
      </c>
      <c r="E1041" t="s">
        <v>125</v>
      </c>
      <c r="F1041" t="s">
        <v>747</v>
      </c>
      <c r="G1041" t="s">
        <v>164</v>
      </c>
      <c r="H1041" t="str">
        <f>HYPERLINK("https://ebird.org/atlasnc/checklist/S185074368", "S185074368")</f>
        <v>S185074368</v>
      </c>
      <c r="I1041" t="s">
        <v>24</v>
      </c>
      <c r="J1041" t="s">
        <v>87</v>
      </c>
      <c r="K1041" t="s">
        <v>33</v>
      </c>
      <c r="L1041" t="s">
        <v>96</v>
      </c>
      <c r="M1041" t="s">
        <v>28</v>
      </c>
      <c r="N1041" t="s">
        <v>97</v>
      </c>
      <c r="O1041" t="s">
        <v>98</v>
      </c>
    </row>
    <row r="1042" spans="1:15" x14ac:dyDescent="0.25">
      <c r="A1042" t="s">
        <v>95</v>
      </c>
      <c r="B1042" t="s">
        <v>148</v>
      </c>
      <c r="C1042" t="s">
        <v>133</v>
      </c>
      <c r="D1042" t="s">
        <v>157</v>
      </c>
      <c r="E1042" t="s">
        <v>135</v>
      </c>
      <c r="F1042" t="s">
        <v>747</v>
      </c>
      <c r="G1042" t="s">
        <v>164</v>
      </c>
      <c r="H1042" t="str">
        <f>HYPERLINK("https://ebird.org/atlasnc/checklist/S185074368", "S185074368")</f>
        <v>S185074368</v>
      </c>
      <c r="I1042" t="s">
        <v>24</v>
      </c>
      <c r="J1042" t="s">
        <v>87</v>
      </c>
      <c r="K1042" t="s">
        <v>33</v>
      </c>
      <c r="L1042" t="s">
        <v>96</v>
      </c>
      <c r="M1042" t="s">
        <v>28</v>
      </c>
      <c r="N1042" t="s">
        <v>97</v>
      </c>
      <c r="O1042" t="s">
        <v>98</v>
      </c>
    </row>
    <row r="1043" spans="1:15" x14ac:dyDescent="0.25">
      <c r="A1043" t="s">
        <v>95</v>
      </c>
      <c r="B1043" t="s">
        <v>166</v>
      </c>
      <c r="C1043" t="s">
        <v>123</v>
      </c>
      <c r="D1043" t="s">
        <v>193</v>
      </c>
      <c r="E1043" t="s">
        <v>125</v>
      </c>
      <c r="F1043" t="s">
        <v>747</v>
      </c>
      <c r="G1043" t="s">
        <v>164</v>
      </c>
      <c r="H1043" t="str">
        <f>HYPERLINK("https://ebird.org/atlasnc/checklist/S185074368", "S185074368")</f>
        <v>S185074368</v>
      </c>
      <c r="I1043" t="s">
        <v>24</v>
      </c>
      <c r="J1043" t="s">
        <v>87</v>
      </c>
      <c r="K1043" t="s">
        <v>33</v>
      </c>
      <c r="L1043" t="s">
        <v>96</v>
      </c>
      <c r="M1043" t="s">
        <v>28</v>
      </c>
      <c r="N1043" t="s">
        <v>97</v>
      </c>
      <c r="O1043" t="s">
        <v>98</v>
      </c>
    </row>
    <row r="1044" spans="1:15" x14ac:dyDescent="0.25">
      <c r="A1044" t="s">
        <v>95</v>
      </c>
      <c r="B1044" t="s">
        <v>194</v>
      </c>
      <c r="C1044" t="s">
        <v>133</v>
      </c>
      <c r="D1044" t="s">
        <v>157</v>
      </c>
      <c r="E1044" t="s">
        <v>135</v>
      </c>
      <c r="F1044" t="s">
        <v>747</v>
      </c>
      <c r="G1044" t="s">
        <v>164</v>
      </c>
      <c r="H1044" t="str">
        <f>HYPERLINK("https://ebird.org/atlasnc/checklist/S185074368", "S185074368")</f>
        <v>S185074368</v>
      </c>
      <c r="I1044" t="s">
        <v>24</v>
      </c>
      <c r="J1044" t="s">
        <v>87</v>
      </c>
      <c r="K1044" t="s">
        <v>33</v>
      </c>
      <c r="L1044" t="s">
        <v>96</v>
      </c>
      <c r="M1044" t="s">
        <v>28</v>
      </c>
      <c r="N1044" t="s">
        <v>97</v>
      </c>
      <c r="O1044" t="s">
        <v>98</v>
      </c>
    </row>
    <row r="1045" spans="1:15" x14ac:dyDescent="0.25">
      <c r="A1045" t="s">
        <v>95</v>
      </c>
      <c r="B1045" t="s">
        <v>206</v>
      </c>
      <c r="C1045" t="s">
        <v>133</v>
      </c>
      <c r="D1045" t="s">
        <v>183</v>
      </c>
      <c r="E1045" t="s">
        <v>135</v>
      </c>
      <c r="F1045" t="s">
        <v>748</v>
      </c>
      <c r="G1045" t="s">
        <v>749</v>
      </c>
      <c r="H1045" t="str">
        <f>HYPERLINK("https://ebird.org/atlasnc/checklist/S182874406", "S182874406")</f>
        <v>S182874406</v>
      </c>
      <c r="I1045" t="s">
        <v>24</v>
      </c>
      <c r="J1045" t="s">
        <v>87</v>
      </c>
      <c r="K1045" t="s">
        <v>33</v>
      </c>
      <c r="L1045" t="s">
        <v>96</v>
      </c>
      <c r="M1045" t="s">
        <v>28</v>
      </c>
      <c r="N1045" t="s">
        <v>97</v>
      </c>
      <c r="O1045" t="s">
        <v>98</v>
      </c>
    </row>
    <row r="1046" spans="1:15" x14ac:dyDescent="0.25">
      <c r="A1046" t="s">
        <v>95</v>
      </c>
      <c r="B1046" t="s">
        <v>211</v>
      </c>
      <c r="C1046" t="s">
        <v>133</v>
      </c>
      <c r="D1046" t="s">
        <v>181</v>
      </c>
      <c r="E1046" t="s">
        <v>135</v>
      </c>
      <c r="F1046" t="s">
        <v>748</v>
      </c>
      <c r="G1046" t="s">
        <v>749</v>
      </c>
      <c r="H1046" t="str">
        <f>HYPERLINK("https://ebird.org/atlasnc/checklist/S182874406", "S182874406")</f>
        <v>S182874406</v>
      </c>
      <c r="I1046" t="s">
        <v>24</v>
      </c>
      <c r="J1046" t="s">
        <v>87</v>
      </c>
      <c r="K1046" t="s">
        <v>33</v>
      </c>
      <c r="L1046" t="s">
        <v>96</v>
      </c>
      <c r="M1046" t="s">
        <v>28</v>
      </c>
      <c r="N1046" t="s">
        <v>97</v>
      </c>
      <c r="O1046" t="s">
        <v>98</v>
      </c>
    </row>
    <row r="1047" spans="1:15" x14ac:dyDescent="0.25">
      <c r="A1047" t="s">
        <v>95</v>
      </c>
      <c r="B1047" t="s">
        <v>182</v>
      </c>
      <c r="C1047" t="s">
        <v>123</v>
      </c>
      <c r="D1047" t="s">
        <v>33</v>
      </c>
      <c r="E1047" t="s">
        <v>125</v>
      </c>
      <c r="F1047" t="s">
        <v>748</v>
      </c>
      <c r="G1047" t="s">
        <v>749</v>
      </c>
      <c r="H1047" t="str">
        <f>HYPERLINK("https://ebird.org/atlasnc/checklist/S182874406", "S182874406")</f>
        <v>S182874406</v>
      </c>
      <c r="I1047" t="s">
        <v>24</v>
      </c>
      <c r="J1047" t="s">
        <v>87</v>
      </c>
      <c r="K1047" t="s">
        <v>33</v>
      </c>
      <c r="L1047" t="s">
        <v>96</v>
      </c>
      <c r="M1047" t="s">
        <v>28</v>
      </c>
      <c r="N1047" t="s">
        <v>97</v>
      </c>
      <c r="O1047" t="s">
        <v>98</v>
      </c>
    </row>
    <row r="1048" spans="1:15" x14ac:dyDescent="0.25">
      <c r="A1048" t="s">
        <v>95</v>
      </c>
      <c r="B1048" t="s">
        <v>160</v>
      </c>
      <c r="C1048" t="s">
        <v>129</v>
      </c>
      <c r="D1048" t="s">
        <v>130</v>
      </c>
      <c r="E1048" t="s">
        <v>131</v>
      </c>
      <c r="F1048" t="s">
        <v>750</v>
      </c>
      <c r="G1048" t="s">
        <v>749</v>
      </c>
      <c r="H1048" t="str">
        <f>HYPERLINK("https://ebird.org/atlasnc/checklist/S182863842", "S182863842")</f>
        <v>S182863842</v>
      </c>
      <c r="I1048" t="s">
        <v>24</v>
      </c>
      <c r="J1048" t="s">
        <v>87</v>
      </c>
      <c r="K1048" t="s">
        <v>33</v>
      </c>
      <c r="L1048" t="s">
        <v>96</v>
      </c>
      <c r="M1048" t="s">
        <v>28</v>
      </c>
      <c r="N1048" t="s">
        <v>97</v>
      </c>
      <c r="O1048" t="s">
        <v>98</v>
      </c>
    </row>
    <row r="1049" spans="1:15" x14ac:dyDescent="0.25">
      <c r="A1049" t="s">
        <v>95</v>
      </c>
      <c r="B1049" t="s">
        <v>240</v>
      </c>
      <c r="C1049" t="s">
        <v>123</v>
      </c>
      <c r="D1049" t="s">
        <v>140</v>
      </c>
      <c r="E1049" t="s">
        <v>125</v>
      </c>
      <c r="F1049" t="s">
        <v>750</v>
      </c>
      <c r="G1049" t="s">
        <v>749</v>
      </c>
      <c r="H1049" t="str">
        <f>HYPERLINK("https://ebird.org/atlasnc/checklist/S182863842", "S182863842")</f>
        <v>S182863842</v>
      </c>
      <c r="I1049" t="s">
        <v>24</v>
      </c>
      <c r="J1049" t="s">
        <v>87</v>
      </c>
      <c r="K1049" t="s">
        <v>33</v>
      </c>
      <c r="L1049" t="s">
        <v>96</v>
      </c>
      <c r="M1049" t="s">
        <v>28</v>
      </c>
      <c r="N1049" t="s">
        <v>97</v>
      </c>
      <c r="O1049" t="s">
        <v>98</v>
      </c>
    </row>
    <row r="1050" spans="1:15" x14ac:dyDescent="0.25">
      <c r="A1050" t="s">
        <v>95</v>
      </c>
      <c r="B1050" t="s">
        <v>242</v>
      </c>
      <c r="C1050" t="s">
        <v>123</v>
      </c>
      <c r="D1050" t="s">
        <v>140</v>
      </c>
      <c r="E1050" t="s">
        <v>125</v>
      </c>
      <c r="F1050" t="s">
        <v>750</v>
      </c>
      <c r="G1050" t="s">
        <v>749</v>
      </c>
      <c r="H1050" t="str">
        <f>HYPERLINK("https://ebird.org/atlasnc/checklist/S182863842", "S182863842")</f>
        <v>S182863842</v>
      </c>
      <c r="I1050" t="s">
        <v>24</v>
      </c>
      <c r="J1050" t="s">
        <v>87</v>
      </c>
      <c r="K1050" t="s">
        <v>33</v>
      </c>
      <c r="L1050" t="s">
        <v>96</v>
      </c>
      <c r="M1050" t="s">
        <v>28</v>
      </c>
      <c r="N1050" t="s">
        <v>97</v>
      </c>
      <c r="O1050" t="s">
        <v>98</v>
      </c>
    </row>
    <row r="1051" spans="1:15" x14ac:dyDescent="0.25">
      <c r="A1051" t="s">
        <v>95</v>
      </c>
      <c r="B1051" t="s">
        <v>263</v>
      </c>
      <c r="C1051" t="s">
        <v>133</v>
      </c>
      <c r="D1051" t="s">
        <v>134</v>
      </c>
      <c r="E1051" t="s">
        <v>135</v>
      </c>
      <c r="F1051" t="s">
        <v>751</v>
      </c>
      <c r="G1051" t="s">
        <v>749</v>
      </c>
      <c r="H1051" t="str">
        <f t="shared" ref="H1051:H1057" si="37">HYPERLINK("https://ebird.org/atlasnc/checklist/S182858681", "S182858681")</f>
        <v>S182858681</v>
      </c>
      <c r="I1051" t="s">
        <v>24</v>
      </c>
      <c r="J1051" t="s">
        <v>87</v>
      </c>
      <c r="K1051" t="s">
        <v>33</v>
      </c>
      <c r="L1051" t="s">
        <v>96</v>
      </c>
      <c r="M1051" t="s">
        <v>28</v>
      </c>
      <c r="N1051" t="s">
        <v>97</v>
      </c>
      <c r="O1051" t="s">
        <v>98</v>
      </c>
    </row>
    <row r="1052" spans="1:15" x14ac:dyDescent="0.25">
      <c r="A1052" t="s">
        <v>95</v>
      </c>
      <c r="B1052" t="s">
        <v>297</v>
      </c>
      <c r="C1052" t="s">
        <v>133</v>
      </c>
      <c r="D1052" t="s">
        <v>157</v>
      </c>
      <c r="E1052" t="s">
        <v>135</v>
      </c>
      <c r="F1052" t="s">
        <v>751</v>
      </c>
      <c r="G1052" t="s">
        <v>749</v>
      </c>
      <c r="H1052" t="str">
        <f t="shared" si="37"/>
        <v>S182858681</v>
      </c>
      <c r="I1052" t="s">
        <v>24</v>
      </c>
      <c r="J1052" t="s">
        <v>87</v>
      </c>
      <c r="K1052" t="s">
        <v>33</v>
      </c>
      <c r="L1052" t="s">
        <v>96</v>
      </c>
      <c r="M1052" t="s">
        <v>28</v>
      </c>
      <c r="N1052" t="s">
        <v>97</v>
      </c>
      <c r="O1052" t="s">
        <v>98</v>
      </c>
    </row>
    <row r="1053" spans="1:15" x14ac:dyDescent="0.25">
      <c r="A1053" t="s">
        <v>95</v>
      </c>
      <c r="B1053" t="s">
        <v>248</v>
      </c>
      <c r="C1053" t="s">
        <v>133</v>
      </c>
      <c r="D1053" t="s">
        <v>134</v>
      </c>
      <c r="E1053" t="s">
        <v>135</v>
      </c>
      <c r="F1053" t="s">
        <v>751</v>
      </c>
      <c r="G1053" t="s">
        <v>749</v>
      </c>
      <c r="H1053" t="str">
        <f t="shared" si="37"/>
        <v>S182858681</v>
      </c>
      <c r="I1053" t="s">
        <v>24</v>
      </c>
      <c r="J1053" t="s">
        <v>87</v>
      </c>
      <c r="K1053" t="s">
        <v>33</v>
      </c>
      <c r="L1053" t="s">
        <v>96</v>
      </c>
      <c r="M1053" t="s">
        <v>28</v>
      </c>
      <c r="N1053" t="s">
        <v>97</v>
      </c>
      <c r="O1053" t="s">
        <v>98</v>
      </c>
    </row>
    <row r="1054" spans="1:15" x14ac:dyDescent="0.25">
      <c r="A1054" t="s">
        <v>95</v>
      </c>
      <c r="B1054" t="s">
        <v>165</v>
      </c>
      <c r="C1054" t="s">
        <v>123</v>
      </c>
      <c r="D1054" t="s">
        <v>33</v>
      </c>
      <c r="E1054" t="s">
        <v>125</v>
      </c>
      <c r="F1054" t="s">
        <v>751</v>
      </c>
      <c r="G1054" t="s">
        <v>749</v>
      </c>
      <c r="H1054" t="str">
        <f t="shared" si="37"/>
        <v>S182858681</v>
      </c>
      <c r="I1054" t="s">
        <v>24</v>
      </c>
      <c r="J1054" t="s">
        <v>87</v>
      </c>
      <c r="K1054" t="s">
        <v>33</v>
      </c>
      <c r="L1054" t="s">
        <v>96</v>
      </c>
      <c r="M1054" t="s">
        <v>28</v>
      </c>
      <c r="N1054" t="s">
        <v>97</v>
      </c>
      <c r="O1054" t="s">
        <v>98</v>
      </c>
    </row>
    <row r="1055" spans="1:15" x14ac:dyDescent="0.25">
      <c r="A1055" t="s">
        <v>95</v>
      </c>
      <c r="B1055" t="s">
        <v>281</v>
      </c>
      <c r="C1055" t="s">
        <v>129</v>
      </c>
      <c r="D1055" t="s">
        <v>130</v>
      </c>
      <c r="E1055" t="s">
        <v>131</v>
      </c>
      <c r="F1055" t="s">
        <v>751</v>
      </c>
      <c r="G1055" t="s">
        <v>749</v>
      </c>
      <c r="H1055" t="str">
        <f t="shared" si="37"/>
        <v>S182858681</v>
      </c>
      <c r="I1055" t="s">
        <v>24</v>
      </c>
      <c r="J1055" t="s">
        <v>87</v>
      </c>
      <c r="K1055" t="s">
        <v>33</v>
      </c>
      <c r="L1055" t="s">
        <v>96</v>
      </c>
      <c r="M1055" t="s">
        <v>28</v>
      </c>
      <c r="N1055" t="s">
        <v>97</v>
      </c>
      <c r="O1055" t="s">
        <v>98</v>
      </c>
    </row>
    <row r="1056" spans="1:15" x14ac:dyDescent="0.25">
      <c r="A1056" t="s">
        <v>95</v>
      </c>
      <c r="B1056" t="s">
        <v>212</v>
      </c>
      <c r="C1056" t="s">
        <v>133</v>
      </c>
      <c r="D1056" t="s">
        <v>181</v>
      </c>
      <c r="E1056" t="s">
        <v>135</v>
      </c>
      <c r="F1056" t="s">
        <v>751</v>
      </c>
      <c r="G1056" t="s">
        <v>749</v>
      </c>
      <c r="H1056" t="str">
        <f t="shared" si="37"/>
        <v>S182858681</v>
      </c>
      <c r="I1056" t="s">
        <v>24</v>
      </c>
      <c r="J1056" t="s">
        <v>87</v>
      </c>
      <c r="K1056" t="s">
        <v>33</v>
      </c>
      <c r="L1056" t="s">
        <v>96</v>
      </c>
      <c r="M1056" t="s">
        <v>28</v>
      </c>
      <c r="N1056" t="s">
        <v>97</v>
      </c>
      <c r="O1056" t="s">
        <v>98</v>
      </c>
    </row>
    <row r="1057" spans="1:15" x14ac:dyDescent="0.25">
      <c r="A1057" t="s">
        <v>95</v>
      </c>
      <c r="B1057" t="s">
        <v>500</v>
      </c>
      <c r="C1057" t="s">
        <v>129</v>
      </c>
      <c r="D1057" t="s">
        <v>130</v>
      </c>
      <c r="E1057" t="s">
        <v>131</v>
      </c>
      <c r="F1057" t="s">
        <v>751</v>
      </c>
      <c r="G1057" t="s">
        <v>749</v>
      </c>
      <c r="H1057" t="str">
        <f t="shared" si="37"/>
        <v>S182858681</v>
      </c>
      <c r="I1057" t="s">
        <v>24</v>
      </c>
      <c r="J1057" t="s">
        <v>87</v>
      </c>
      <c r="K1057" t="s">
        <v>33</v>
      </c>
      <c r="L1057" t="s">
        <v>96</v>
      </c>
      <c r="M1057" t="s">
        <v>28</v>
      </c>
      <c r="N1057" t="s">
        <v>97</v>
      </c>
      <c r="O1057" t="s">
        <v>98</v>
      </c>
    </row>
    <row r="1058" spans="1:15" x14ac:dyDescent="0.25">
      <c r="A1058" t="s">
        <v>95</v>
      </c>
      <c r="B1058" t="s">
        <v>175</v>
      </c>
      <c r="C1058" t="s">
        <v>123</v>
      </c>
      <c r="D1058" t="s">
        <v>140</v>
      </c>
      <c r="E1058" t="s">
        <v>125</v>
      </c>
      <c r="F1058" t="s">
        <v>752</v>
      </c>
      <c r="G1058" t="s">
        <v>749</v>
      </c>
      <c r="H1058" t="str">
        <f>HYPERLINK("https://ebird.org/atlasnc/checklist/S182858803", "S182858803")</f>
        <v>S182858803</v>
      </c>
      <c r="I1058" t="s">
        <v>24</v>
      </c>
      <c r="J1058" t="s">
        <v>87</v>
      </c>
      <c r="K1058" t="s">
        <v>33</v>
      </c>
      <c r="L1058" t="s">
        <v>96</v>
      </c>
      <c r="M1058" t="s">
        <v>28</v>
      </c>
      <c r="N1058" t="s">
        <v>97</v>
      </c>
      <c r="O1058" t="s">
        <v>98</v>
      </c>
    </row>
    <row r="1059" spans="1:15" x14ac:dyDescent="0.25">
      <c r="A1059" t="s">
        <v>95</v>
      </c>
      <c r="B1059" t="s">
        <v>201</v>
      </c>
      <c r="C1059" t="s">
        <v>143</v>
      </c>
      <c r="D1059" t="s">
        <v>144</v>
      </c>
      <c r="E1059" t="s">
        <v>145</v>
      </c>
      <c r="F1059" t="s">
        <v>753</v>
      </c>
      <c r="G1059" t="s">
        <v>749</v>
      </c>
      <c r="H1059" t="str">
        <f t="shared" ref="H1059:H1065" si="38">HYPERLINK("https://ebird.org/atlasnc/checklist/S182824985", "S182824985")</f>
        <v>S182824985</v>
      </c>
      <c r="I1059" t="s">
        <v>24</v>
      </c>
      <c r="J1059" t="s">
        <v>87</v>
      </c>
      <c r="K1059" t="s">
        <v>33</v>
      </c>
      <c r="L1059" t="s">
        <v>96</v>
      </c>
      <c r="M1059" t="s">
        <v>28</v>
      </c>
      <c r="N1059" t="s">
        <v>97</v>
      </c>
      <c r="O1059" t="s">
        <v>98</v>
      </c>
    </row>
    <row r="1060" spans="1:15" x14ac:dyDescent="0.25">
      <c r="A1060" t="s">
        <v>95</v>
      </c>
      <c r="B1060" t="s">
        <v>147</v>
      </c>
      <c r="C1060" t="s">
        <v>129</v>
      </c>
      <c r="D1060" t="s">
        <v>130</v>
      </c>
      <c r="E1060" t="s">
        <v>131</v>
      </c>
      <c r="F1060" t="s">
        <v>753</v>
      </c>
      <c r="G1060" t="s">
        <v>749</v>
      </c>
      <c r="H1060" t="str">
        <f t="shared" si="38"/>
        <v>S182824985</v>
      </c>
      <c r="I1060" t="s">
        <v>24</v>
      </c>
      <c r="J1060" t="s">
        <v>87</v>
      </c>
      <c r="K1060" t="s">
        <v>33</v>
      </c>
      <c r="L1060" t="s">
        <v>96</v>
      </c>
      <c r="M1060" t="s">
        <v>28</v>
      </c>
      <c r="N1060" t="s">
        <v>97</v>
      </c>
      <c r="O1060" t="s">
        <v>98</v>
      </c>
    </row>
    <row r="1061" spans="1:15" x14ac:dyDescent="0.25">
      <c r="A1061" t="s">
        <v>95</v>
      </c>
      <c r="B1061" t="s">
        <v>162</v>
      </c>
      <c r="C1061" t="s">
        <v>123</v>
      </c>
      <c r="D1061" t="s">
        <v>140</v>
      </c>
      <c r="E1061" t="s">
        <v>125</v>
      </c>
      <c r="F1061" t="s">
        <v>753</v>
      </c>
      <c r="G1061" t="s">
        <v>749</v>
      </c>
      <c r="H1061" t="str">
        <f t="shared" si="38"/>
        <v>S182824985</v>
      </c>
      <c r="I1061" t="s">
        <v>24</v>
      </c>
      <c r="J1061" t="s">
        <v>87</v>
      </c>
      <c r="K1061" t="s">
        <v>33</v>
      </c>
      <c r="L1061" t="s">
        <v>96</v>
      </c>
      <c r="M1061" t="s">
        <v>28</v>
      </c>
      <c r="N1061" t="s">
        <v>97</v>
      </c>
      <c r="O1061" t="s">
        <v>98</v>
      </c>
    </row>
    <row r="1062" spans="1:15" x14ac:dyDescent="0.25">
      <c r="A1062" t="s">
        <v>95</v>
      </c>
      <c r="B1062" t="s">
        <v>180</v>
      </c>
      <c r="C1062" t="s">
        <v>123</v>
      </c>
      <c r="D1062" t="s">
        <v>140</v>
      </c>
      <c r="E1062" t="s">
        <v>125</v>
      </c>
      <c r="F1062" t="s">
        <v>753</v>
      </c>
      <c r="G1062" t="s">
        <v>749</v>
      </c>
      <c r="H1062" t="str">
        <f t="shared" si="38"/>
        <v>S182824985</v>
      </c>
      <c r="I1062" t="s">
        <v>24</v>
      </c>
      <c r="J1062" t="s">
        <v>87</v>
      </c>
      <c r="K1062" t="s">
        <v>33</v>
      </c>
      <c r="L1062" t="s">
        <v>96</v>
      </c>
      <c r="M1062" t="s">
        <v>28</v>
      </c>
      <c r="N1062" t="s">
        <v>97</v>
      </c>
      <c r="O1062" t="s">
        <v>98</v>
      </c>
    </row>
    <row r="1063" spans="1:15" x14ac:dyDescent="0.25">
      <c r="A1063" t="s">
        <v>95</v>
      </c>
      <c r="B1063" t="s">
        <v>241</v>
      </c>
      <c r="C1063" t="s">
        <v>123</v>
      </c>
      <c r="D1063" t="s">
        <v>231</v>
      </c>
      <c r="E1063" t="s">
        <v>125</v>
      </c>
      <c r="F1063" t="s">
        <v>753</v>
      </c>
      <c r="G1063" t="s">
        <v>749</v>
      </c>
      <c r="H1063" t="str">
        <f t="shared" si="38"/>
        <v>S182824985</v>
      </c>
      <c r="I1063" t="s">
        <v>24</v>
      </c>
      <c r="J1063" t="s">
        <v>87</v>
      </c>
      <c r="K1063" t="s">
        <v>33</v>
      </c>
      <c r="L1063" t="s">
        <v>96</v>
      </c>
      <c r="M1063" t="s">
        <v>28</v>
      </c>
      <c r="N1063" t="s">
        <v>97</v>
      </c>
      <c r="O1063" t="s">
        <v>98</v>
      </c>
    </row>
    <row r="1064" spans="1:15" x14ac:dyDescent="0.25">
      <c r="A1064" t="s">
        <v>95</v>
      </c>
      <c r="B1064" t="s">
        <v>139</v>
      </c>
      <c r="C1064" t="s">
        <v>123</v>
      </c>
      <c r="D1064" t="s">
        <v>124</v>
      </c>
      <c r="E1064" t="s">
        <v>125</v>
      </c>
      <c r="F1064" t="s">
        <v>753</v>
      </c>
      <c r="G1064" t="s">
        <v>749</v>
      </c>
      <c r="H1064" t="str">
        <f t="shared" si="38"/>
        <v>S182824985</v>
      </c>
      <c r="I1064" t="s">
        <v>24</v>
      </c>
      <c r="J1064" t="s">
        <v>87</v>
      </c>
      <c r="K1064" t="s">
        <v>33</v>
      </c>
      <c r="L1064" t="s">
        <v>96</v>
      </c>
      <c r="M1064" t="s">
        <v>28</v>
      </c>
      <c r="N1064" t="s">
        <v>97</v>
      </c>
      <c r="O1064" t="s">
        <v>98</v>
      </c>
    </row>
    <row r="1065" spans="1:15" x14ac:dyDescent="0.25">
      <c r="A1065" t="s">
        <v>95</v>
      </c>
      <c r="B1065" t="s">
        <v>370</v>
      </c>
      <c r="C1065" t="s">
        <v>123</v>
      </c>
      <c r="D1065" t="s">
        <v>140</v>
      </c>
      <c r="E1065" t="s">
        <v>125</v>
      </c>
      <c r="F1065" t="s">
        <v>753</v>
      </c>
      <c r="G1065" t="s">
        <v>749</v>
      </c>
      <c r="H1065" t="str">
        <f t="shared" si="38"/>
        <v>S182824985</v>
      </c>
      <c r="I1065" t="s">
        <v>24</v>
      </c>
      <c r="J1065" t="s">
        <v>87</v>
      </c>
      <c r="K1065" t="s">
        <v>33</v>
      </c>
      <c r="L1065" t="s">
        <v>96</v>
      </c>
      <c r="M1065" t="s">
        <v>28</v>
      </c>
      <c r="N1065" t="s">
        <v>97</v>
      </c>
      <c r="O1065" t="s">
        <v>98</v>
      </c>
    </row>
    <row r="1066" spans="1:15" x14ac:dyDescent="0.25">
      <c r="A1066" t="s">
        <v>95</v>
      </c>
      <c r="B1066" t="s">
        <v>155</v>
      </c>
      <c r="C1066" t="s">
        <v>129</v>
      </c>
      <c r="D1066" t="s">
        <v>130</v>
      </c>
      <c r="E1066" t="s">
        <v>131</v>
      </c>
      <c r="F1066" t="s">
        <v>754</v>
      </c>
      <c r="G1066" t="s">
        <v>749</v>
      </c>
      <c r="H1066" t="str">
        <f>HYPERLINK("https://ebird.org/atlasnc/checklist/S182817406", "S182817406")</f>
        <v>S182817406</v>
      </c>
      <c r="I1066" t="s">
        <v>24</v>
      </c>
      <c r="J1066" t="s">
        <v>87</v>
      </c>
      <c r="K1066" t="s">
        <v>33</v>
      </c>
      <c r="L1066" t="s">
        <v>96</v>
      </c>
      <c r="M1066" t="s">
        <v>28</v>
      </c>
      <c r="N1066" t="s">
        <v>97</v>
      </c>
      <c r="O1066" t="s">
        <v>98</v>
      </c>
    </row>
    <row r="1067" spans="1:15" x14ac:dyDescent="0.25">
      <c r="A1067" t="s">
        <v>95</v>
      </c>
      <c r="B1067" t="s">
        <v>215</v>
      </c>
      <c r="C1067" t="s">
        <v>123</v>
      </c>
      <c r="D1067" t="s">
        <v>33</v>
      </c>
      <c r="E1067" t="s">
        <v>125</v>
      </c>
      <c r="F1067" t="s">
        <v>754</v>
      </c>
      <c r="G1067" t="s">
        <v>749</v>
      </c>
      <c r="H1067" t="str">
        <f>HYPERLINK("https://ebird.org/atlasnc/checklist/S182817406", "S182817406")</f>
        <v>S182817406</v>
      </c>
      <c r="I1067" t="s">
        <v>24</v>
      </c>
      <c r="J1067" t="s">
        <v>87</v>
      </c>
      <c r="K1067" t="s">
        <v>33</v>
      </c>
      <c r="L1067" t="s">
        <v>96</v>
      </c>
      <c r="M1067" t="s">
        <v>28</v>
      </c>
      <c r="N1067" t="s">
        <v>97</v>
      </c>
      <c r="O1067" t="s">
        <v>98</v>
      </c>
    </row>
    <row r="1068" spans="1:15" x14ac:dyDescent="0.25">
      <c r="A1068" t="s">
        <v>95</v>
      </c>
      <c r="B1068" t="s">
        <v>326</v>
      </c>
      <c r="C1068" t="s">
        <v>123</v>
      </c>
      <c r="D1068" t="s">
        <v>140</v>
      </c>
      <c r="E1068" t="s">
        <v>125</v>
      </c>
      <c r="F1068" t="s">
        <v>754</v>
      </c>
      <c r="G1068" t="s">
        <v>749</v>
      </c>
      <c r="H1068" t="str">
        <f>HYPERLINK("https://ebird.org/atlasnc/checklist/S182817406", "S182817406")</f>
        <v>S182817406</v>
      </c>
      <c r="I1068" t="s">
        <v>24</v>
      </c>
      <c r="J1068" t="s">
        <v>87</v>
      </c>
      <c r="K1068" t="s">
        <v>33</v>
      </c>
      <c r="L1068" t="s">
        <v>96</v>
      </c>
      <c r="M1068" t="s">
        <v>28</v>
      </c>
      <c r="N1068" t="s">
        <v>97</v>
      </c>
      <c r="O1068" t="s">
        <v>98</v>
      </c>
    </row>
    <row r="1069" spans="1:15" x14ac:dyDescent="0.25">
      <c r="A1069" t="s">
        <v>95</v>
      </c>
      <c r="B1069" t="s">
        <v>290</v>
      </c>
      <c r="C1069" t="s">
        <v>133</v>
      </c>
      <c r="D1069" t="s">
        <v>183</v>
      </c>
      <c r="E1069" t="s">
        <v>135</v>
      </c>
      <c r="F1069" t="s">
        <v>755</v>
      </c>
      <c r="G1069" t="s">
        <v>756</v>
      </c>
      <c r="H1069" t="str">
        <f>HYPERLINK("https://ebird.org/atlasnc/checklist/S180602342", "S180602342")</f>
        <v>S180602342</v>
      </c>
      <c r="I1069" t="s">
        <v>24</v>
      </c>
      <c r="J1069" t="s">
        <v>87</v>
      </c>
      <c r="K1069" t="s">
        <v>33</v>
      </c>
      <c r="L1069" t="s">
        <v>96</v>
      </c>
      <c r="M1069" t="s">
        <v>28</v>
      </c>
      <c r="N1069" t="s">
        <v>97</v>
      </c>
      <c r="O1069" t="s">
        <v>98</v>
      </c>
    </row>
    <row r="1070" spans="1:15" x14ac:dyDescent="0.25">
      <c r="A1070" t="s">
        <v>95</v>
      </c>
      <c r="B1070" t="s">
        <v>158</v>
      </c>
      <c r="C1070" t="s">
        <v>123</v>
      </c>
      <c r="D1070" t="s">
        <v>33</v>
      </c>
      <c r="E1070" t="s">
        <v>125</v>
      </c>
      <c r="F1070" t="s">
        <v>757</v>
      </c>
      <c r="G1070" t="s">
        <v>756</v>
      </c>
      <c r="H1070" t="str">
        <f>HYPERLINK("https://ebird.org/atlasnc/checklist/S180589855", "S180589855")</f>
        <v>S180589855</v>
      </c>
      <c r="I1070" t="s">
        <v>24</v>
      </c>
      <c r="J1070" t="s">
        <v>87</v>
      </c>
      <c r="K1070" t="s">
        <v>33</v>
      </c>
      <c r="L1070" t="s">
        <v>96</v>
      </c>
      <c r="M1070" t="s">
        <v>28</v>
      </c>
      <c r="N1070" t="s">
        <v>97</v>
      </c>
      <c r="O1070" t="s">
        <v>98</v>
      </c>
    </row>
    <row r="1071" spans="1:15" x14ac:dyDescent="0.25">
      <c r="A1071" t="s">
        <v>95</v>
      </c>
      <c r="B1071" t="s">
        <v>190</v>
      </c>
      <c r="C1071" t="s">
        <v>129</v>
      </c>
      <c r="D1071" t="s">
        <v>130</v>
      </c>
      <c r="E1071" t="s">
        <v>131</v>
      </c>
      <c r="F1071" t="s">
        <v>757</v>
      </c>
      <c r="G1071" t="s">
        <v>756</v>
      </c>
      <c r="H1071" t="str">
        <f>HYPERLINK("https://ebird.org/atlasnc/checklist/S180589855", "S180589855")</f>
        <v>S180589855</v>
      </c>
      <c r="I1071" t="s">
        <v>24</v>
      </c>
      <c r="J1071" t="s">
        <v>87</v>
      </c>
      <c r="K1071" t="s">
        <v>33</v>
      </c>
      <c r="L1071" t="s">
        <v>96</v>
      </c>
      <c r="M1071" t="s">
        <v>28</v>
      </c>
      <c r="N1071" t="s">
        <v>97</v>
      </c>
      <c r="O1071" t="s">
        <v>98</v>
      </c>
    </row>
    <row r="1072" spans="1:15" x14ac:dyDescent="0.25">
      <c r="A1072" t="s">
        <v>95</v>
      </c>
      <c r="B1072" t="s">
        <v>156</v>
      </c>
      <c r="C1072" t="s">
        <v>133</v>
      </c>
      <c r="D1072" t="s">
        <v>134</v>
      </c>
      <c r="E1072" t="s">
        <v>135</v>
      </c>
      <c r="F1072" t="s">
        <v>757</v>
      </c>
      <c r="G1072" t="s">
        <v>756</v>
      </c>
      <c r="H1072" t="str">
        <f>HYPERLINK("https://ebird.org/atlasnc/checklist/S180589855", "S180589855")</f>
        <v>S180589855</v>
      </c>
      <c r="I1072" t="s">
        <v>24</v>
      </c>
      <c r="J1072" t="s">
        <v>87</v>
      </c>
      <c r="K1072" t="s">
        <v>33</v>
      </c>
      <c r="L1072" t="s">
        <v>96</v>
      </c>
      <c r="M1072" t="s">
        <v>28</v>
      </c>
      <c r="N1072" t="s">
        <v>97</v>
      </c>
      <c r="O1072" t="s">
        <v>98</v>
      </c>
    </row>
    <row r="1073" spans="1:15" x14ac:dyDescent="0.25">
      <c r="A1073" t="s">
        <v>95</v>
      </c>
      <c r="B1073" t="s">
        <v>226</v>
      </c>
      <c r="C1073" t="s">
        <v>129</v>
      </c>
      <c r="D1073" t="s">
        <v>198</v>
      </c>
      <c r="E1073" t="s">
        <v>131</v>
      </c>
      <c r="F1073" t="s">
        <v>758</v>
      </c>
      <c r="G1073" t="s">
        <v>756</v>
      </c>
      <c r="H1073" t="str">
        <f>HYPERLINK("https://ebird.org/atlasnc/checklist/S180581816", "S180581816")</f>
        <v>S180581816</v>
      </c>
      <c r="I1073" t="s">
        <v>24</v>
      </c>
      <c r="J1073" t="s">
        <v>87</v>
      </c>
      <c r="K1073" t="s">
        <v>33</v>
      </c>
      <c r="L1073" t="s">
        <v>96</v>
      </c>
      <c r="M1073" t="s">
        <v>28</v>
      </c>
      <c r="N1073" t="s">
        <v>97</v>
      </c>
      <c r="O1073" t="s">
        <v>98</v>
      </c>
    </row>
    <row r="1074" spans="1:15" x14ac:dyDescent="0.25">
      <c r="A1074" t="s">
        <v>95</v>
      </c>
      <c r="B1074" t="s">
        <v>244</v>
      </c>
      <c r="C1074" t="s">
        <v>133</v>
      </c>
      <c r="D1074" t="s">
        <v>181</v>
      </c>
      <c r="E1074" t="s">
        <v>135</v>
      </c>
      <c r="F1074" t="s">
        <v>758</v>
      </c>
      <c r="G1074" t="s">
        <v>756</v>
      </c>
      <c r="H1074" t="str">
        <f>HYPERLINK("https://ebird.org/atlasnc/checklist/S180581816", "S180581816")</f>
        <v>S180581816</v>
      </c>
      <c r="I1074" t="s">
        <v>24</v>
      </c>
      <c r="J1074" t="s">
        <v>87</v>
      </c>
      <c r="K1074" t="s">
        <v>33</v>
      </c>
      <c r="L1074" t="s">
        <v>96</v>
      </c>
      <c r="M1074" t="s">
        <v>28</v>
      </c>
      <c r="N1074" t="s">
        <v>97</v>
      </c>
      <c r="O1074" t="s">
        <v>98</v>
      </c>
    </row>
    <row r="1075" spans="1:15" x14ac:dyDescent="0.25">
      <c r="A1075" t="s">
        <v>95</v>
      </c>
      <c r="B1075" t="s">
        <v>176</v>
      </c>
      <c r="C1075" t="s">
        <v>123</v>
      </c>
      <c r="D1075" t="s">
        <v>33</v>
      </c>
      <c r="E1075" t="s">
        <v>125</v>
      </c>
      <c r="F1075" t="s">
        <v>759</v>
      </c>
      <c r="G1075" t="s">
        <v>756</v>
      </c>
      <c r="H1075" t="str">
        <f>HYPERLINK("https://ebird.org/atlasnc/checklist/S180579898", "S180579898")</f>
        <v>S180579898</v>
      </c>
      <c r="I1075" t="s">
        <v>24</v>
      </c>
      <c r="J1075" t="s">
        <v>87</v>
      </c>
      <c r="K1075" t="s">
        <v>33</v>
      </c>
      <c r="L1075" t="s">
        <v>96</v>
      </c>
      <c r="M1075" t="s">
        <v>28</v>
      </c>
      <c r="N1075" t="s">
        <v>97</v>
      </c>
      <c r="O1075" t="s">
        <v>98</v>
      </c>
    </row>
    <row r="1076" spans="1:15" x14ac:dyDescent="0.25">
      <c r="A1076" t="s">
        <v>95</v>
      </c>
      <c r="B1076" t="s">
        <v>298</v>
      </c>
      <c r="C1076" t="s">
        <v>123</v>
      </c>
      <c r="D1076" t="s">
        <v>33</v>
      </c>
      <c r="E1076" t="s">
        <v>125</v>
      </c>
      <c r="F1076" t="s">
        <v>759</v>
      </c>
      <c r="G1076" t="s">
        <v>756</v>
      </c>
      <c r="H1076" t="str">
        <f>HYPERLINK("https://ebird.org/atlasnc/checklist/S180579898", "S180579898")</f>
        <v>S180579898</v>
      </c>
      <c r="I1076" t="s">
        <v>24</v>
      </c>
      <c r="J1076" t="s">
        <v>87</v>
      </c>
      <c r="K1076" t="s">
        <v>33</v>
      </c>
      <c r="L1076" t="s">
        <v>96</v>
      </c>
      <c r="M1076" t="s">
        <v>28</v>
      </c>
      <c r="N1076" t="s">
        <v>97</v>
      </c>
      <c r="O1076" t="s">
        <v>98</v>
      </c>
    </row>
    <row r="1077" spans="1:15" x14ac:dyDescent="0.25">
      <c r="A1077" t="s">
        <v>95</v>
      </c>
      <c r="B1077" t="s">
        <v>186</v>
      </c>
      <c r="C1077" t="s">
        <v>123</v>
      </c>
      <c r="D1077" t="s">
        <v>33</v>
      </c>
      <c r="E1077" t="s">
        <v>125</v>
      </c>
      <c r="F1077" t="s">
        <v>759</v>
      </c>
      <c r="G1077" t="s">
        <v>756</v>
      </c>
      <c r="H1077" t="str">
        <f>HYPERLINK("https://ebird.org/atlasnc/checklist/S180579898", "S180579898")</f>
        <v>S180579898</v>
      </c>
      <c r="I1077" t="s">
        <v>24</v>
      </c>
      <c r="J1077" t="s">
        <v>87</v>
      </c>
      <c r="K1077" t="s">
        <v>33</v>
      </c>
      <c r="L1077" t="s">
        <v>96</v>
      </c>
      <c r="M1077" t="s">
        <v>28</v>
      </c>
      <c r="N1077" t="s">
        <v>97</v>
      </c>
      <c r="O1077" t="s">
        <v>98</v>
      </c>
    </row>
    <row r="1078" spans="1:15" x14ac:dyDescent="0.25">
      <c r="A1078" t="s">
        <v>95</v>
      </c>
      <c r="B1078" t="s">
        <v>187</v>
      </c>
      <c r="C1078" t="s">
        <v>123</v>
      </c>
      <c r="D1078" t="s">
        <v>231</v>
      </c>
      <c r="E1078" t="s">
        <v>125</v>
      </c>
      <c r="F1078" t="s">
        <v>760</v>
      </c>
      <c r="G1078" t="s">
        <v>756</v>
      </c>
      <c r="H1078" t="str">
        <f>HYPERLINK("https://ebird.org/atlasnc/checklist/S180564129", "S180564129")</f>
        <v>S180564129</v>
      </c>
      <c r="I1078" t="s">
        <v>24</v>
      </c>
      <c r="J1078" t="s">
        <v>87</v>
      </c>
      <c r="K1078" t="s">
        <v>33</v>
      </c>
      <c r="L1078" t="s">
        <v>96</v>
      </c>
      <c r="M1078" t="s">
        <v>28</v>
      </c>
      <c r="N1078" t="s">
        <v>97</v>
      </c>
      <c r="O1078" t="s">
        <v>98</v>
      </c>
    </row>
    <row r="1079" spans="1:15" x14ac:dyDescent="0.25">
      <c r="A1079" t="s">
        <v>95</v>
      </c>
      <c r="B1079" t="s">
        <v>195</v>
      </c>
      <c r="C1079" t="s">
        <v>123</v>
      </c>
      <c r="D1079" t="s">
        <v>33</v>
      </c>
      <c r="E1079" t="s">
        <v>125</v>
      </c>
      <c r="F1079" t="s">
        <v>761</v>
      </c>
      <c r="G1079" t="s">
        <v>756</v>
      </c>
      <c r="H1079" t="str">
        <f t="shared" ref="H1079:H1086" si="39">HYPERLINK("https://ebird.org/atlasnc/checklist/S180551694", "S180551694")</f>
        <v>S180551694</v>
      </c>
      <c r="I1079" t="s">
        <v>24</v>
      </c>
      <c r="J1079" t="s">
        <v>87</v>
      </c>
      <c r="K1079" t="s">
        <v>33</v>
      </c>
      <c r="L1079" t="s">
        <v>96</v>
      </c>
      <c r="M1079" t="s">
        <v>28</v>
      </c>
      <c r="N1079" t="s">
        <v>97</v>
      </c>
      <c r="O1079" t="s">
        <v>98</v>
      </c>
    </row>
    <row r="1080" spans="1:15" x14ac:dyDescent="0.25">
      <c r="A1080" t="s">
        <v>95</v>
      </c>
      <c r="B1080" t="s">
        <v>219</v>
      </c>
      <c r="C1080" t="s">
        <v>133</v>
      </c>
      <c r="D1080" t="s">
        <v>134</v>
      </c>
      <c r="E1080" t="s">
        <v>135</v>
      </c>
      <c r="F1080" t="s">
        <v>761</v>
      </c>
      <c r="G1080" t="s">
        <v>756</v>
      </c>
      <c r="H1080" t="str">
        <f t="shared" si="39"/>
        <v>S180551694</v>
      </c>
      <c r="I1080" t="s">
        <v>24</v>
      </c>
      <c r="J1080" t="s">
        <v>87</v>
      </c>
      <c r="K1080" t="s">
        <v>33</v>
      </c>
      <c r="L1080" t="s">
        <v>96</v>
      </c>
      <c r="M1080" t="s">
        <v>28</v>
      </c>
      <c r="N1080" t="s">
        <v>97</v>
      </c>
      <c r="O1080" t="s">
        <v>98</v>
      </c>
    </row>
    <row r="1081" spans="1:15" x14ac:dyDescent="0.25">
      <c r="A1081" t="s">
        <v>95</v>
      </c>
      <c r="B1081" t="s">
        <v>229</v>
      </c>
      <c r="C1081" t="s">
        <v>129</v>
      </c>
      <c r="D1081" t="s">
        <v>130</v>
      </c>
      <c r="E1081" t="s">
        <v>131</v>
      </c>
      <c r="F1081" t="s">
        <v>761</v>
      </c>
      <c r="G1081" t="s">
        <v>756</v>
      </c>
      <c r="H1081" t="str">
        <f t="shared" si="39"/>
        <v>S180551694</v>
      </c>
      <c r="I1081" t="s">
        <v>24</v>
      </c>
      <c r="J1081" t="s">
        <v>87</v>
      </c>
      <c r="K1081" t="s">
        <v>33</v>
      </c>
      <c r="L1081" t="s">
        <v>96</v>
      </c>
      <c r="M1081" t="s">
        <v>28</v>
      </c>
      <c r="N1081" t="s">
        <v>97</v>
      </c>
      <c r="O1081" t="s">
        <v>98</v>
      </c>
    </row>
    <row r="1082" spans="1:15" x14ac:dyDescent="0.25">
      <c r="A1082" t="s">
        <v>95</v>
      </c>
      <c r="B1082" t="s">
        <v>192</v>
      </c>
      <c r="C1082" t="s">
        <v>123</v>
      </c>
      <c r="D1082" t="s">
        <v>231</v>
      </c>
      <c r="E1082" t="s">
        <v>125</v>
      </c>
      <c r="F1082" t="s">
        <v>761</v>
      </c>
      <c r="G1082" t="s">
        <v>756</v>
      </c>
      <c r="H1082" t="str">
        <f t="shared" si="39"/>
        <v>S180551694</v>
      </c>
      <c r="I1082" t="s">
        <v>24</v>
      </c>
      <c r="J1082" t="s">
        <v>87</v>
      </c>
      <c r="K1082" t="s">
        <v>33</v>
      </c>
      <c r="L1082" t="s">
        <v>96</v>
      </c>
      <c r="M1082" t="s">
        <v>28</v>
      </c>
      <c r="N1082" t="s">
        <v>97</v>
      </c>
      <c r="O1082" t="s">
        <v>98</v>
      </c>
    </row>
    <row r="1083" spans="1:15" x14ac:dyDescent="0.25">
      <c r="A1083" t="s">
        <v>95</v>
      </c>
      <c r="B1083" t="s">
        <v>161</v>
      </c>
      <c r="C1083" t="s">
        <v>123</v>
      </c>
      <c r="D1083" t="s">
        <v>33</v>
      </c>
      <c r="E1083" t="s">
        <v>125</v>
      </c>
      <c r="F1083" t="s">
        <v>761</v>
      </c>
      <c r="G1083" t="s">
        <v>756</v>
      </c>
      <c r="H1083" t="str">
        <f t="shared" si="39"/>
        <v>S180551694</v>
      </c>
      <c r="I1083" t="s">
        <v>24</v>
      </c>
      <c r="J1083" t="s">
        <v>87</v>
      </c>
      <c r="K1083" t="s">
        <v>33</v>
      </c>
      <c r="L1083" t="s">
        <v>96</v>
      </c>
      <c r="M1083" t="s">
        <v>28</v>
      </c>
      <c r="N1083" t="s">
        <v>97</v>
      </c>
      <c r="O1083" t="s">
        <v>98</v>
      </c>
    </row>
    <row r="1084" spans="1:15" x14ac:dyDescent="0.25">
      <c r="A1084" t="s">
        <v>95</v>
      </c>
      <c r="B1084" t="s">
        <v>302</v>
      </c>
      <c r="C1084" t="s">
        <v>123</v>
      </c>
      <c r="D1084" t="s">
        <v>193</v>
      </c>
      <c r="E1084" t="s">
        <v>125</v>
      </c>
      <c r="F1084" t="s">
        <v>761</v>
      </c>
      <c r="G1084" t="s">
        <v>756</v>
      </c>
      <c r="H1084" t="str">
        <f t="shared" si="39"/>
        <v>S180551694</v>
      </c>
      <c r="I1084" t="s">
        <v>24</v>
      </c>
      <c r="J1084" t="s">
        <v>87</v>
      </c>
      <c r="K1084" t="s">
        <v>33</v>
      </c>
      <c r="L1084" t="s">
        <v>96</v>
      </c>
      <c r="M1084" t="s">
        <v>28</v>
      </c>
      <c r="N1084" t="s">
        <v>97</v>
      </c>
      <c r="O1084" t="s">
        <v>98</v>
      </c>
    </row>
    <row r="1085" spans="1:15" x14ac:dyDescent="0.25">
      <c r="A1085" t="s">
        <v>95</v>
      </c>
      <c r="B1085" t="s">
        <v>232</v>
      </c>
      <c r="C1085" t="s">
        <v>133</v>
      </c>
      <c r="D1085" t="s">
        <v>157</v>
      </c>
      <c r="E1085" t="s">
        <v>135</v>
      </c>
      <c r="F1085" t="s">
        <v>761</v>
      </c>
      <c r="G1085" t="s">
        <v>756</v>
      </c>
      <c r="H1085" t="str">
        <f t="shared" si="39"/>
        <v>S180551694</v>
      </c>
      <c r="I1085" t="s">
        <v>24</v>
      </c>
      <c r="J1085" t="s">
        <v>87</v>
      </c>
      <c r="K1085" t="s">
        <v>33</v>
      </c>
      <c r="L1085" t="s">
        <v>96</v>
      </c>
      <c r="M1085" t="s">
        <v>28</v>
      </c>
      <c r="N1085" t="s">
        <v>97</v>
      </c>
      <c r="O1085" t="s">
        <v>98</v>
      </c>
    </row>
    <row r="1086" spans="1:15" x14ac:dyDescent="0.25">
      <c r="A1086" t="s">
        <v>95</v>
      </c>
      <c r="B1086" t="s">
        <v>233</v>
      </c>
      <c r="C1086" t="s">
        <v>133</v>
      </c>
      <c r="D1086" t="s">
        <v>157</v>
      </c>
      <c r="E1086" t="s">
        <v>135</v>
      </c>
      <c r="F1086" t="s">
        <v>761</v>
      </c>
      <c r="G1086" t="s">
        <v>756</v>
      </c>
      <c r="H1086" t="str">
        <f t="shared" si="39"/>
        <v>S180551694</v>
      </c>
      <c r="I1086" t="s">
        <v>24</v>
      </c>
      <c r="J1086" t="s">
        <v>87</v>
      </c>
      <c r="K1086" t="s">
        <v>33</v>
      </c>
      <c r="L1086" t="s">
        <v>96</v>
      </c>
      <c r="M1086" t="s">
        <v>28</v>
      </c>
      <c r="N1086" t="s">
        <v>97</v>
      </c>
      <c r="O1086" t="s">
        <v>98</v>
      </c>
    </row>
    <row r="1087" spans="1:15" x14ac:dyDescent="0.25">
      <c r="A1087" t="s">
        <v>95</v>
      </c>
      <c r="B1087" t="s">
        <v>122</v>
      </c>
      <c r="C1087" t="s">
        <v>123</v>
      </c>
      <c r="D1087" t="s">
        <v>124</v>
      </c>
      <c r="E1087" t="s">
        <v>125</v>
      </c>
      <c r="F1087" t="s">
        <v>762</v>
      </c>
      <c r="G1087" t="s">
        <v>756</v>
      </c>
      <c r="H1087" t="str">
        <f>HYPERLINK("https://ebird.org/atlasnc/checklist/S180542102", "S180542102")</f>
        <v>S180542102</v>
      </c>
      <c r="I1087" t="s">
        <v>24</v>
      </c>
      <c r="J1087" t="s">
        <v>87</v>
      </c>
      <c r="K1087" t="s">
        <v>33</v>
      </c>
      <c r="L1087" t="s">
        <v>96</v>
      </c>
      <c r="M1087" t="s">
        <v>28</v>
      </c>
      <c r="N1087" t="s">
        <v>97</v>
      </c>
      <c r="O1087" t="s">
        <v>98</v>
      </c>
    </row>
    <row r="1088" spans="1:15" x14ac:dyDescent="0.25">
      <c r="A1088" t="s">
        <v>95</v>
      </c>
      <c r="B1088" t="s">
        <v>172</v>
      </c>
      <c r="C1088" t="s">
        <v>133</v>
      </c>
      <c r="D1088" t="s">
        <v>168</v>
      </c>
      <c r="E1088" t="s">
        <v>135</v>
      </c>
      <c r="F1088" t="s">
        <v>762</v>
      </c>
      <c r="G1088" t="s">
        <v>756</v>
      </c>
      <c r="H1088" t="str">
        <f>HYPERLINK("https://ebird.org/atlasnc/checklist/S180542102", "S180542102")</f>
        <v>S180542102</v>
      </c>
      <c r="I1088" t="s">
        <v>24</v>
      </c>
      <c r="J1088" t="s">
        <v>87</v>
      </c>
      <c r="K1088" t="s">
        <v>33</v>
      </c>
      <c r="L1088" t="s">
        <v>96</v>
      </c>
      <c r="M1088" t="s">
        <v>28</v>
      </c>
      <c r="N1088" t="s">
        <v>97</v>
      </c>
      <c r="O1088" t="s">
        <v>98</v>
      </c>
    </row>
    <row r="1089" spans="1:15" x14ac:dyDescent="0.25">
      <c r="A1089" t="s">
        <v>95</v>
      </c>
      <c r="B1089" t="s">
        <v>203</v>
      </c>
      <c r="C1089" t="s">
        <v>129</v>
      </c>
      <c r="D1089" t="s">
        <v>130</v>
      </c>
      <c r="E1089" t="s">
        <v>131</v>
      </c>
      <c r="F1089" t="s">
        <v>763</v>
      </c>
      <c r="G1089" t="s">
        <v>381</v>
      </c>
      <c r="H1089" t="str">
        <f>HYPERLINK("https://ebird.org/atlasnc/checklist/S165399424", "S165399424")</f>
        <v>S165399424</v>
      </c>
      <c r="I1089" t="s">
        <v>24</v>
      </c>
      <c r="J1089" t="s">
        <v>87</v>
      </c>
      <c r="K1089" t="s">
        <v>33</v>
      </c>
      <c r="L1089" t="s">
        <v>96</v>
      </c>
      <c r="M1089" t="s">
        <v>28</v>
      </c>
      <c r="N1089" t="s">
        <v>97</v>
      </c>
      <c r="O1089" t="s">
        <v>98</v>
      </c>
    </row>
    <row r="1090" spans="1:15" x14ac:dyDescent="0.25">
      <c r="A1090" t="s">
        <v>95</v>
      </c>
      <c r="B1090" t="s">
        <v>265</v>
      </c>
      <c r="C1090" t="s">
        <v>143</v>
      </c>
      <c r="E1090" t="s">
        <v>145</v>
      </c>
      <c r="F1090" t="s">
        <v>764</v>
      </c>
      <c r="G1090" t="s">
        <v>765</v>
      </c>
      <c r="H1090" t="str">
        <f>HYPERLINK("https://ebird.org/atlasnc/checklist/S156424218", "S156424218")</f>
        <v>S156424218</v>
      </c>
      <c r="I1090" t="s">
        <v>24</v>
      </c>
      <c r="J1090" t="s">
        <v>87</v>
      </c>
      <c r="K1090" t="s">
        <v>33</v>
      </c>
      <c r="L1090" t="s">
        <v>96</v>
      </c>
      <c r="M1090" t="s">
        <v>28</v>
      </c>
      <c r="N1090" t="s">
        <v>97</v>
      </c>
      <c r="O1090" t="s">
        <v>98</v>
      </c>
    </row>
    <row r="1091" spans="1:15" x14ac:dyDescent="0.25">
      <c r="A1091" t="s">
        <v>95</v>
      </c>
      <c r="B1091" t="s">
        <v>289</v>
      </c>
      <c r="C1091" t="s">
        <v>143</v>
      </c>
      <c r="E1091" t="s">
        <v>145</v>
      </c>
      <c r="F1091" t="s">
        <v>764</v>
      </c>
      <c r="G1091" t="s">
        <v>765</v>
      </c>
      <c r="H1091" t="str">
        <f>HYPERLINK("https://ebird.org/atlasnc/checklist/S156424218", "S156424218")</f>
        <v>S156424218</v>
      </c>
      <c r="I1091" t="s">
        <v>24</v>
      </c>
      <c r="J1091" t="s">
        <v>87</v>
      </c>
      <c r="K1091" t="s">
        <v>33</v>
      </c>
      <c r="L1091" t="s">
        <v>96</v>
      </c>
      <c r="M1091" t="s">
        <v>28</v>
      </c>
      <c r="N1091" t="s">
        <v>97</v>
      </c>
      <c r="O1091" t="s">
        <v>98</v>
      </c>
    </row>
    <row r="1092" spans="1:15" x14ac:dyDescent="0.25">
      <c r="A1092" t="s">
        <v>95</v>
      </c>
      <c r="B1092" t="s">
        <v>271</v>
      </c>
      <c r="C1092" t="s">
        <v>143</v>
      </c>
      <c r="E1092" t="s">
        <v>145</v>
      </c>
      <c r="F1092" t="s">
        <v>764</v>
      </c>
      <c r="G1092" t="s">
        <v>765</v>
      </c>
      <c r="H1092" t="str">
        <f>HYPERLINK("https://ebird.org/atlasnc/checklist/S156424218", "S156424218")</f>
        <v>S156424218</v>
      </c>
      <c r="I1092" t="s">
        <v>24</v>
      </c>
      <c r="J1092" t="s">
        <v>87</v>
      </c>
      <c r="K1092" t="s">
        <v>33</v>
      </c>
      <c r="L1092" t="s">
        <v>96</v>
      </c>
      <c r="M1092" t="s">
        <v>28</v>
      </c>
      <c r="N1092" t="s">
        <v>97</v>
      </c>
      <c r="O1092" t="s">
        <v>98</v>
      </c>
    </row>
    <row r="1093" spans="1:15" x14ac:dyDescent="0.25">
      <c r="A1093" t="s">
        <v>95</v>
      </c>
      <c r="B1093" t="s">
        <v>254</v>
      </c>
      <c r="C1093" t="s">
        <v>143</v>
      </c>
      <c r="E1093" t="s">
        <v>145</v>
      </c>
      <c r="F1093" t="s">
        <v>764</v>
      </c>
      <c r="G1093" t="s">
        <v>765</v>
      </c>
      <c r="H1093" t="str">
        <f>HYPERLINK("https://ebird.org/atlasnc/checklist/S156424218", "S156424218")</f>
        <v>S156424218</v>
      </c>
      <c r="I1093" t="s">
        <v>24</v>
      </c>
      <c r="J1093" t="s">
        <v>87</v>
      </c>
      <c r="K1093" t="s">
        <v>33</v>
      </c>
      <c r="L1093" t="s">
        <v>96</v>
      </c>
      <c r="M1093" t="s">
        <v>28</v>
      </c>
      <c r="N1093" t="s">
        <v>97</v>
      </c>
      <c r="O1093" t="s">
        <v>98</v>
      </c>
    </row>
    <row r="1094" spans="1:15" x14ac:dyDescent="0.25">
      <c r="A1094" t="s">
        <v>95</v>
      </c>
      <c r="B1094" t="s">
        <v>260</v>
      </c>
      <c r="C1094" t="s">
        <v>143</v>
      </c>
      <c r="E1094" t="s">
        <v>145</v>
      </c>
      <c r="F1094" t="s">
        <v>764</v>
      </c>
      <c r="G1094" t="s">
        <v>765</v>
      </c>
      <c r="H1094" t="str">
        <f>HYPERLINK("https://ebird.org/atlasnc/checklist/S156421521", "S156421521")</f>
        <v>S156421521</v>
      </c>
      <c r="I1094" t="s">
        <v>24</v>
      </c>
      <c r="J1094" t="s">
        <v>87</v>
      </c>
      <c r="K1094" t="s">
        <v>33</v>
      </c>
      <c r="L1094" t="s">
        <v>96</v>
      </c>
      <c r="M1094" t="s">
        <v>28</v>
      </c>
      <c r="N1094" t="s">
        <v>97</v>
      </c>
      <c r="O1094" t="s">
        <v>98</v>
      </c>
    </row>
    <row r="1095" spans="1:15" x14ac:dyDescent="0.25">
      <c r="A1095" t="s">
        <v>95</v>
      </c>
      <c r="B1095" t="s">
        <v>262</v>
      </c>
      <c r="C1095" t="s">
        <v>143</v>
      </c>
      <c r="E1095" t="s">
        <v>145</v>
      </c>
      <c r="F1095" t="s">
        <v>764</v>
      </c>
      <c r="G1095" t="s">
        <v>765</v>
      </c>
      <c r="H1095" t="str">
        <f>HYPERLINK("https://ebird.org/atlasnc/checklist/S156421521", "S156421521")</f>
        <v>S156421521</v>
      </c>
      <c r="I1095" t="s">
        <v>24</v>
      </c>
      <c r="J1095" t="s">
        <v>87</v>
      </c>
      <c r="K1095" t="s">
        <v>33</v>
      </c>
      <c r="L1095" t="s">
        <v>96</v>
      </c>
      <c r="M1095" t="s">
        <v>28</v>
      </c>
      <c r="N1095" t="s">
        <v>97</v>
      </c>
      <c r="O1095" t="s">
        <v>98</v>
      </c>
    </row>
    <row r="1096" spans="1:15" x14ac:dyDescent="0.25">
      <c r="A1096" t="s">
        <v>95</v>
      </c>
      <c r="B1096" t="s">
        <v>251</v>
      </c>
      <c r="C1096" t="s">
        <v>143</v>
      </c>
      <c r="E1096" t="s">
        <v>145</v>
      </c>
      <c r="F1096" t="s">
        <v>764</v>
      </c>
      <c r="G1096" t="s">
        <v>765</v>
      </c>
      <c r="H1096" t="str">
        <f>HYPERLINK("https://ebird.org/atlasnc/checklist/S156421521", "S156421521")</f>
        <v>S156421521</v>
      </c>
      <c r="I1096" t="s">
        <v>24</v>
      </c>
      <c r="J1096" t="s">
        <v>87</v>
      </c>
      <c r="K1096" t="s">
        <v>33</v>
      </c>
      <c r="L1096" t="s">
        <v>96</v>
      </c>
      <c r="M1096" t="s">
        <v>28</v>
      </c>
      <c r="N1096" t="s">
        <v>97</v>
      </c>
      <c r="O1096" t="s">
        <v>98</v>
      </c>
    </row>
    <row r="1097" spans="1:15" x14ac:dyDescent="0.25">
      <c r="A1097" t="s">
        <v>95</v>
      </c>
      <c r="B1097" t="s">
        <v>224</v>
      </c>
      <c r="C1097" t="s">
        <v>143</v>
      </c>
      <c r="E1097" t="s">
        <v>145</v>
      </c>
      <c r="F1097" t="s">
        <v>766</v>
      </c>
      <c r="G1097" t="s">
        <v>767</v>
      </c>
      <c r="H1097" t="str">
        <f>HYPERLINK("https://ebird.org/atlasnc/checklist/S101610859", "S101610859")</f>
        <v>S101610859</v>
      </c>
      <c r="I1097" t="s">
        <v>24</v>
      </c>
      <c r="J1097" t="s">
        <v>87</v>
      </c>
      <c r="K1097" t="s">
        <v>33</v>
      </c>
      <c r="L1097" t="s">
        <v>96</v>
      </c>
      <c r="M1097" t="s">
        <v>28</v>
      </c>
      <c r="N1097" t="s">
        <v>97</v>
      </c>
      <c r="O1097" t="s">
        <v>98</v>
      </c>
    </row>
    <row r="1098" spans="1:15" x14ac:dyDescent="0.25">
      <c r="A1098" t="s">
        <v>95</v>
      </c>
      <c r="B1098" t="s">
        <v>430</v>
      </c>
      <c r="C1098" t="s">
        <v>143</v>
      </c>
      <c r="E1098" t="s">
        <v>145</v>
      </c>
      <c r="F1098" t="s">
        <v>768</v>
      </c>
      <c r="G1098" t="s">
        <v>767</v>
      </c>
      <c r="H1098" t="str">
        <f>HYPERLINK("https://ebird.org/atlasnc/checklist/S101576424", "S101576424")</f>
        <v>S101576424</v>
      </c>
      <c r="I1098" t="s">
        <v>24</v>
      </c>
      <c r="J1098" t="s">
        <v>87</v>
      </c>
      <c r="K1098" t="s">
        <v>33</v>
      </c>
      <c r="L1098" t="s">
        <v>96</v>
      </c>
      <c r="M1098" t="s">
        <v>28</v>
      </c>
      <c r="N1098" t="s">
        <v>97</v>
      </c>
      <c r="O1098" t="s">
        <v>98</v>
      </c>
    </row>
    <row r="1099" spans="1:15" x14ac:dyDescent="0.25">
      <c r="A1099" t="s">
        <v>95</v>
      </c>
      <c r="B1099" t="s">
        <v>249</v>
      </c>
      <c r="C1099" t="s">
        <v>143</v>
      </c>
      <c r="E1099" t="s">
        <v>145</v>
      </c>
      <c r="F1099" t="s">
        <v>768</v>
      </c>
      <c r="G1099" t="s">
        <v>767</v>
      </c>
      <c r="H1099" t="str">
        <f>HYPERLINK("https://ebird.org/atlasnc/checklist/S101576424", "S101576424")</f>
        <v>S101576424</v>
      </c>
      <c r="I1099" t="s">
        <v>24</v>
      </c>
      <c r="J1099" t="s">
        <v>87</v>
      </c>
      <c r="K1099" t="s">
        <v>33</v>
      </c>
      <c r="L1099" t="s">
        <v>96</v>
      </c>
      <c r="M1099" t="s">
        <v>28</v>
      </c>
      <c r="N1099" t="s">
        <v>97</v>
      </c>
      <c r="O1099" t="s">
        <v>98</v>
      </c>
    </row>
    <row r="1100" spans="1:15" x14ac:dyDescent="0.25">
      <c r="A1100" t="s">
        <v>95</v>
      </c>
      <c r="B1100" t="s">
        <v>250</v>
      </c>
      <c r="C1100" t="s">
        <v>143</v>
      </c>
      <c r="E1100" t="s">
        <v>145</v>
      </c>
      <c r="F1100" t="s">
        <v>768</v>
      </c>
      <c r="G1100" t="s">
        <v>767</v>
      </c>
      <c r="H1100" t="str">
        <f>HYPERLINK("https://ebird.org/atlasnc/checklist/S101576424", "S101576424")</f>
        <v>S101576424</v>
      </c>
      <c r="I1100" t="s">
        <v>24</v>
      </c>
      <c r="J1100" t="s">
        <v>87</v>
      </c>
      <c r="K1100" t="s">
        <v>33</v>
      </c>
      <c r="L1100" t="s">
        <v>96</v>
      </c>
      <c r="M1100" t="s">
        <v>28</v>
      </c>
      <c r="N1100" t="s">
        <v>97</v>
      </c>
      <c r="O1100" t="s">
        <v>98</v>
      </c>
    </row>
    <row r="1101" spans="1:15" x14ac:dyDescent="0.25">
      <c r="A1101" t="s">
        <v>95</v>
      </c>
      <c r="B1101" t="s">
        <v>167</v>
      </c>
      <c r="C1101" t="s">
        <v>133</v>
      </c>
      <c r="D1101" t="s">
        <v>157</v>
      </c>
      <c r="E1101" t="s">
        <v>135</v>
      </c>
      <c r="F1101" t="s">
        <v>769</v>
      </c>
      <c r="G1101" t="s">
        <v>770</v>
      </c>
      <c r="H1101" t="str">
        <f>HYPERLINK("https://ebird.org/atlasnc/checklist/S89083523", "S89083523")</f>
        <v>S89083523</v>
      </c>
      <c r="I1101" t="s">
        <v>24</v>
      </c>
      <c r="J1101" t="s">
        <v>87</v>
      </c>
      <c r="K1101" t="s">
        <v>33</v>
      </c>
      <c r="L1101" t="s">
        <v>96</v>
      </c>
      <c r="M1101" t="s">
        <v>28</v>
      </c>
      <c r="N1101" t="s">
        <v>97</v>
      </c>
      <c r="O1101" t="s">
        <v>98</v>
      </c>
    </row>
    <row r="1102" spans="1:15" x14ac:dyDescent="0.25">
      <c r="A1102" t="s">
        <v>95</v>
      </c>
      <c r="B1102" t="s">
        <v>208</v>
      </c>
      <c r="C1102" t="s">
        <v>123</v>
      </c>
      <c r="D1102" t="s">
        <v>193</v>
      </c>
      <c r="E1102" t="s">
        <v>125</v>
      </c>
      <c r="F1102" t="s">
        <v>771</v>
      </c>
      <c r="G1102" t="s">
        <v>770</v>
      </c>
      <c r="H1102" t="str">
        <f>HYPERLINK("https://ebird.org/atlasnc/checklist/S89083731", "S89083731")</f>
        <v>S89083731</v>
      </c>
      <c r="I1102" t="s">
        <v>24</v>
      </c>
      <c r="J1102" t="s">
        <v>87</v>
      </c>
      <c r="K1102" t="s">
        <v>33</v>
      </c>
      <c r="L1102" t="s">
        <v>96</v>
      </c>
      <c r="M1102" t="s">
        <v>28</v>
      </c>
      <c r="N1102" t="s">
        <v>97</v>
      </c>
      <c r="O1102" t="s">
        <v>98</v>
      </c>
    </row>
    <row r="1103" spans="1:15" x14ac:dyDescent="0.25">
      <c r="A1103" t="s">
        <v>95</v>
      </c>
      <c r="B1103" t="s">
        <v>128</v>
      </c>
      <c r="C1103" t="s">
        <v>123</v>
      </c>
      <c r="D1103" t="s">
        <v>33</v>
      </c>
      <c r="E1103" t="s">
        <v>125</v>
      </c>
      <c r="F1103" t="s">
        <v>771</v>
      </c>
      <c r="G1103" t="s">
        <v>770</v>
      </c>
      <c r="H1103" t="str">
        <f>HYPERLINK("https://ebird.org/atlasnc/checklist/S89083731", "S89083731")</f>
        <v>S89083731</v>
      </c>
      <c r="I1103" t="s">
        <v>24</v>
      </c>
      <c r="J1103" t="s">
        <v>87</v>
      </c>
      <c r="K1103" t="s">
        <v>33</v>
      </c>
      <c r="L1103" t="s">
        <v>96</v>
      </c>
      <c r="M1103" t="s">
        <v>28</v>
      </c>
      <c r="N1103" t="s">
        <v>97</v>
      </c>
      <c r="O1103" t="s">
        <v>98</v>
      </c>
    </row>
    <row r="1104" spans="1:15" x14ac:dyDescent="0.25">
      <c r="A1104" t="s">
        <v>95</v>
      </c>
      <c r="B1104" t="s">
        <v>252</v>
      </c>
      <c r="C1104" t="s">
        <v>143</v>
      </c>
      <c r="D1104" t="s">
        <v>144</v>
      </c>
      <c r="E1104" t="s">
        <v>145</v>
      </c>
      <c r="F1104" t="s">
        <v>772</v>
      </c>
      <c r="G1104" t="s">
        <v>770</v>
      </c>
      <c r="H1104" t="str">
        <f>HYPERLINK("https://ebird.org/atlasnc/checklist/S89081163", "S89081163")</f>
        <v>S89081163</v>
      </c>
      <c r="I1104" t="s">
        <v>24</v>
      </c>
      <c r="J1104" t="s">
        <v>87</v>
      </c>
      <c r="K1104" t="s">
        <v>33</v>
      </c>
      <c r="L1104" t="s">
        <v>96</v>
      </c>
      <c r="M1104" t="s">
        <v>28</v>
      </c>
      <c r="N1104" t="s">
        <v>97</v>
      </c>
      <c r="O1104" t="s">
        <v>98</v>
      </c>
    </row>
    <row r="1105" spans="1:15" x14ac:dyDescent="0.25">
      <c r="A1105" t="s">
        <v>95</v>
      </c>
      <c r="B1105" t="s">
        <v>239</v>
      </c>
      <c r="C1105" t="s">
        <v>143</v>
      </c>
      <c r="E1105" t="s">
        <v>145</v>
      </c>
      <c r="F1105" t="s">
        <v>773</v>
      </c>
      <c r="G1105" t="s">
        <v>770</v>
      </c>
      <c r="H1105" t="str">
        <f>HYPERLINK("https://ebird.org/atlasnc/checklist/S89077331", "S89077331")</f>
        <v>S89077331</v>
      </c>
      <c r="I1105" t="s">
        <v>24</v>
      </c>
      <c r="J1105" t="s">
        <v>87</v>
      </c>
      <c r="K1105" t="s">
        <v>33</v>
      </c>
      <c r="L1105" t="s">
        <v>96</v>
      </c>
      <c r="M1105" t="s">
        <v>28</v>
      </c>
      <c r="N1105" t="s">
        <v>97</v>
      </c>
      <c r="O1105" t="s">
        <v>98</v>
      </c>
    </row>
    <row r="1106" spans="1:15" x14ac:dyDescent="0.25">
      <c r="A1106" t="s">
        <v>95</v>
      </c>
      <c r="B1106" t="s">
        <v>213</v>
      </c>
      <c r="C1106" t="s">
        <v>123</v>
      </c>
      <c r="D1106" t="s">
        <v>33</v>
      </c>
      <c r="E1106" t="s">
        <v>125</v>
      </c>
      <c r="F1106" t="s">
        <v>774</v>
      </c>
      <c r="G1106" t="s">
        <v>770</v>
      </c>
      <c r="H1106" t="str">
        <f>HYPERLINK("https://ebird.org/atlasnc/checklist/S89077164", "S89077164")</f>
        <v>S89077164</v>
      </c>
      <c r="I1106" t="s">
        <v>24</v>
      </c>
      <c r="J1106" t="s">
        <v>87</v>
      </c>
      <c r="K1106" t="s">
        <v>33</v>
      </c>
      <c r="L1106" t="s">
        <v>96</v>
      </c>
      <c r="M1106" t="s">
        <v>28</v>
      </c>
      <c r="N1106" t="s">
        <v>97</v>
      </c>
      <c r="O1106" t="s">
        <v>98</v>
      </c>
    </row>
    <row r="1107" spans="1:15" x14ac:dyDescent="0.25">
      <c r="A1107" t="s">
        <v>95</v>
      </c>
      <c r="B1107" t="s">
        <v>216</v>
      </c>
      <c r="C1107" t="s">
        <v>123</v>
      </c>
      <c r="D1107" t="s">
        <v>33</v>
      </c>
      <c r="E1107" t="s">
        <v>125</v>
      </c>
      <c r="F1107" t="s">
        <v>775</v>
      </c>
      <c r="G1107" t="s">
        <v>770</v>
      </c>
      <c r="H1107" t="str">
        <f>HYPERLINK("https://ebird.org/atlasnc/checklist/S89079318", "S89079318")</f>
        <v>S89079318</v>
      </c>
      <c r="I1107" t="s">
        <v>24</v>
      </c>
      <c r="J1107" t="s">
        <v>87</v>
      </c>
      <c r="K1107" t="s">
        <v>33</v>
      </c>
      <c r="L1107" t="s">
        <v>96</v>
      </c>
      <c r="M1107" t="s">
        <v>28</v>
      </c>
      <c r="N1107" t="s">
        <v>97</v>
      </c>
      <c r="O1107" t="s">
        <v>98</v>
      </c>
    </row>
    <row r="1108" spans="1:15" x14ac:dyDescent="0.25">
      <c r="A1108" t="s">
        <v>95</v>
      </c>
      <c r="B1108" t="s">
        <v>238</v>
      </c>
      <c r="C1108" t="s">
        <v>129</v>
      </c>
      <c r="D1108" t="s">
        <v>130</v>
      </c>
      <c r="E1108" t="s">
        <v>131</v>
      </c>
      <c r="F1108" t="s">
        <v>776</v>
      </c>
      <c r="G1108" t="s">
        <v>770</v>
      </c>
      <c r="H1108" t="str">
        <f>HYPERLINK("https://ebird.org/atlasnc/checklist/S89075248", "S89075248")</f>
        <v>S89075248</v>
      </c>
      <c r="I1108" t="s">
        <v>24</v>
      </c>
      <c r="J1108" t="s">
        <v>87</v>
      </c>
      <c r="K1108" t="s">
        <v>33</v>
      </c>
      <c r="L1108" t="s">
        <v>96</v>
      </c>
      <c r="M1108" t="s">
        <v>28</v>
      </c>
      <c r="N1108" t="s">
        <v>97</v>
      </c>
      <c r="O1108" t="s">
        <v>98</v>
      </c>
    </row>
    <row r="1109" spans="1:15" x14ac:dyDescent="0.25">
      <c r="A1109" t="s">
        <v>95</v>
      </c>
      <c r="B1109" t="s">
        <v>154</v>
      </c>
      <c r="C1109" t="s">
        <v>143</v>
      </c>
      <c r="E1109" t="s">
        <v>145</v>
      </c>
      <c r="F1109" t="s">
        <v>777</v>
      </c>
      <c r="G1109" t="s">
        <v>770</v>
      </c>
      <c r="H1109" t="str">
        <f>HYPERLINK("https://ebird.org/atlasnc/checklist/S89089556", "S89089556")</f>
        <v>S89089556</v>
      </c>
      <c r="I1109" t="s">
        <v>24</v>
      </c>
      <c r="J1109" t="s">
        <v>87</v>
      </c>
      <c r="K1109" t="s">
        <v>33</v>
      </c>
      <c r="L1109" t="s">
        <v>96</v>
      </c>
      <c r="M1109" t="s">
        <v>28</v>
      </c>
      <c r="N1109" t="s">
        <v>97</v>
      </c>
      <c r="O1109" t="s">
        <v>98</v>
      </c>
    </row>
    <row r="1110" spans="1:15" x14ac:dyDescent="0.25">
      <c r="A1110" t="s">
        <v>95</v>
      </c>
      <c r="B1110" t="s">
        <v>228</v>
      </c>
      <c r="C1110" t="s">
        <v>123</v>
      </c>
      <c r="D1110" t="s">
        <v>33</v>
      </c>
      <c r="E1110" t="s">
        <v>125</v>
      </c>
      <c r="F1110" t="s">
        <v>778</v>
      </c>
      <c r="G1110" t="s">
        <v>770</v>
      </c>
      <c r="H1110" t="str">
        <f>HYPERLINK("https://ebird.org/atlasnc/checklist/S89066840", "S89066840")</f>
        <v>S89066840</v>
      </c>
      <c r="I1110" t="s">
        <v>24</v>
      </c>
      <c r="J1110" t="s">
        <v>87</v>
      </c>
      <c r="K1110" t="s">
        <v>33</v>
      </c>
      <c r="L1110" t="s">
        <v>96</v>
      </c>
      <c r="M1110" t="s">
        <v>28</v>
      </c>
      <c r="N1110" t="s">
        <v>97</v>
      </c>
      <c r="O1110" t="s">
        <v>98</v>
      </c>
    </row>
    <row r="1111" spans="1:15" x14ac:dyDescent="0.25">
      <c r="A1111" t="s">
        <v>99</v>
      </c>
      <c r="B1111" t="s">
        <v>203</v>
      </c>
      <c r="C1111" t="s">
        <v>143</v>
      </c>
      <c r="E1111" t="s">
        <v>145</v>
      </c>
      <c r="F1111" t="s">
        <v>779</v>
      </c>
      <c r="G1111" t="s">
        <v>780</v>
      </c>
      <c r="H1111" t="str">
        <f>HYPERLINK("https://ebird.org/atlasnc/checklist/S192735137", "S192735137")</f>
        <v>S192735137</v>
      </c>
      <c r="I1111" t="s">
        <v>68</v>
      </c>
      <c r="J1111" t="s">
        <v>38</v>
      </c>
      <c r="K1111" t="s">
        <v>33</v>
      </c>
      <c r="L1111" t="s">
        <v>100</v>
      </c>
      <c r="M1111" t="s">
        <v>28</v>
      </c>
      <c r="N1111" t="s">
        <v>101</v>
      </c>
      <c r="O1111" t="s">
        <v>102</v>
      </c>
    </row>
    <row r="1112" spans="1:15" x14ac:dyDescent="0.25">
      <c r="A1112" t="s">
        <v>99</v>
      </c>
      <c r="B1112" t="s">
        <v>195</v>
      </c>
      <c r="C1112" t="s">
        <v>143</v>
      </c>
      <c r="E1112" t="s">
        <v>145</v>
      </c>
      <c r="F1112" t="s">
        <v>779</v>
      </c>
      <c r="G1112" t="s">
        <v>781</v>
      </c>
      <c r="H1112" t="str">
        <f>HYPERLINK("https://ebird.org/atlasnc/checklist/S179329566", "S179329566")</f>
        <v>S179329566</v>
      </c>
      <c r="I1112" t="s">
        <v>68</v>
      </c>
      <c r="J1112" t="s">
        <v>38</v>
      </c>
      <c r="K1112" t="s">
        <v>33</v>
      </c>
      <c r="L1112" t="s">
        <v>100</v>
      </c>
      <c r="M1112" t="s">
        <v>28</v>
      </c>
      <c r="N1112" t="s">
        <v>101</v>
      </c>
      <c r="O1112" t="s">
        <v>102</v>
      </c>
    </row>
    <row r="1113" spans="1:15" x14ac:dyDescent="0.25">
      <c r="A1113" t="s">
        <v>99</v>
      </c>
      <c r="B1113" t="s">
        <v>297</v>
      </c>
      <c r="C1113" t="s">
        <v>129</v>
      </c>
      <c r="D1113" t="s">
        <v>198</v>
      </c>
      <c r="E1113" t="s">
        <v>131</v>
      </c>
      <c r="F1113" t="s">
        <v>779</v>
      </c>
      <c r="G1113" t="s">
        <v>782</v>
      </c>
      <c r="H1113" t="str">
        <f>HYPERLINK("https://ebird.org/atlasnc/checklist/S174210089", "S174210089")</f>
        <v>S174210089</v>
      </c>
      <c r="I1113" t="s">
        <v>68</v>
      </c>
      <c r="J1113" t="s">
        <v>38</v>
      </c>
      <c r="K1113" t="s">
        <v>33</v>
      </c>
      <c r="L1113" t="s">
        <v>100</v>
      </c>
      <c r="M1113" t="s">
        <v>28</v>
      </c>
      <c r="N1113" t="s">
        <v>101</v>
      </c>
      <c r="O1113" t="s">
        <v>102</v>
      </c>
    </row>
    <row r="1114" spans="1:15" x14ac:dyDescent="0.25">
      <c r="A1114" t="s">
        <v>99</v>
      </c>
      <c r="B1114" t="s">
        <v>215</v>
      </c>
      <c r="C1114" t="s">
        <v>133</v>
      </c>
      <c r="D1114" t="s">
        <v>157</v>
      </c>
      <c r="E1114" t="s">
        <v>135</v>
      </c>
      <c r="F1114" t="s">
        <v>779</v>
      </c>
      <c r="G1114" t="s">
        <v>782</v>
      </c>
      <c r="H1114" t="str">
        <f>HYPERLINK("https://ebird.org/atlasnc/checklist/S174210089", "S174210089")</f>
        <v>S174210089</v>
      </c>
      <c r="I1114" t="s">
        <v>68</v>
      </c>
      <c r="J1114" t="s">
        <v>38</v>
      </c>
      <c r="K1114" t="s">
        <v>33</v>
      </c>
      <c r="L1114" t="s">
        <v>100</v>
      </c>
      <c r="M1114" t="s">
        <v>28</v>
      </c>
      <c r="N1114" t="s">
        <v>101</v>
      </c>
      <c r="O1114" t="s">
        <v>102</v>
      </c>
    </row>
    <row r="1115" spans="1:15" x14ac:dyDescent="0.25">
      <c r="A1115" t="s">
        <v>99</v>
      </c>
      <c r="B1115" t="s">
        <v>370</v>
      </c>
      <c r="C1115" t="s">
        <v>129</v>
      </c>
      <c r="D1115" t="s">
        <v>198</v>
      </c>
      <c r="E1115" t="s">
        <v>131</v>
      </c>
      <c r="F1115" t="s">
        <v>779</v>
      </c>
      <c r="G1115" t="s">
        <v>782</v>
      </c>
      <c r="H1115" t="str">
        <f>HYPERLINK("https://ebird.org/atlasnc/checklist/S174210089", "S174210089")</f>
        <v>S174210089</v>
      </c>
      <c r="I1115" t="s">
        <v>68</v>
      </c>
      <c r="J1115" t="s">
        <v>38</v>
      </c>
      <c r="K1115" t="s">
        <v>33</v>
      </c>
      <c r="L1115" t="s">
        <v>100</v>
      </c>
      <c r="M1115" t="s">
        <v>28</v>
      </c>
      <c r="N1115" t="s">
        <v>101</v>
      </c>
      <c r="O1115" t="s">
        <v>102</v>
      </c>
    </row>
    <row r="1116" spans="1:15" x14ac:dyDescent="0.25">
      <c r="A1116" t="s">
        <v>99</v>
      </c>
      <c r="B1116" t="s">
        <v>783</v>
      </c>
      <c r="C1116" t="s">
        <v>143</v>
      </c>
      <c r="E1116" t="s">
        <v>145</v>
      </c>
      <c r="F1116" t="s">
        <v>784</v>
      </c>
      <c r="G1116" t="s">
        <v>469</v>
      </c>
      <c r="H1116" t="str">
        <f t="shared" ref="H1116:H1123" si="40">HYPERLINK("https://ebird.org/atlasnc/checklist/S172831976", "S172831976")</f>
        <v>S172831976</v>
      </c>
      <c r="I1116" t="s">
        <v>68</v>
      </c>
      <c r="J1116" t="s">
        <v>38</v>
      </c>
      <c r="K1116" t="s">
        <v>33</v>
      </c>
      <c r="L1116" t="s">
        <v>100</v>
      </c>
      <c r="M1116" t="s">
        <v>28</v>
      </c>
      <c r="N1116" t="s">
        <v>101</v>
      </c>
      <c r="O1116" t="s">
        <v>102</v>
      </c>
    </row>
    <row r="1117" spans="1:15" x14ac:dyDescent="0.25">
      <c r="A1117" t="s">
        <v>99</v>
      </c>
      <c r="B1117" t="s">
        <v>785</v>
      </c>
      <c r="C1117" t="s">
        <v>143</v>
      </c>
      <c r="E1117" t="s">
        <v>145</v>
      </c>
      <c r="F1117" t="s">
        <v>784</v>
      </c>
      <c r="G1117" t="s">
        <v>469</v>
      </c>
      <c r="H1117" t="str">
        <f t="shared" si="40"/>
        <v>S172831976</v>
      </c>
      <c r="I1117" t="s">
        <v>68</v>
      </c>
      <c r="J1117" t="s">
        <v>38</v>
      </c>
      <c r="K1117" t="s">
        <v>33</v>
      </c>
      <c r="L1117" t="s">
        <v>100</v>
      </c>
      <c r="M1117" t="s">
        <v>28</v>
      </c>
      <c r="N1117" t="s">
        <v>101</v>
      </c>
      <c r="O1117" t="s">
        <v>102</v>
      </c>
    </row>
    <row r="1118" spans="1:15" x14ac:dyDescent="0.25">
      <c r="A1118" t="s">
        <v>99</v>
      </c>
      <c r="B1118" t="s">
        <v>702</v>
      </c>
      <c r="C1118" t="s">
        <v>143</v>
      </c>
      <c r="E1118" t="s">
        <v>145</v>
      </c>
      <c r="F1118" t="s">
        <v>784</v>
      </c>
      <c r="G1118" t="s">
        <v>469</v>
      </c>
      <c r="H1118" t="str">
        <f t="shared" si="40"/>
        <v>S172831976</v>
      </c>
      <c r="I1118" t="s">
        <v>68</v>
      </c>
      <c r="J1118" t="s">
        <v>38</v>
      </c>
      <c r="K1118" t="s">
        <v>33</v>
      </c>
      <c r="L1118" t="s">
        <v>100</v>
      </c>
      <c r="M1118" t="s">
        <v>28</v>
      </c>
      <c r="N1118" t="s">
        <v>101</v>
      </c>
      <c r="O1118" t="s">
        <v>102</v>
      </c>
    </row>
    <row r="1119" spans="1:15" x14ac:dyDescent="0.25">
      <c r="A1119" t="s">
        <v>99</v>
      </c>
      <c r="B1119" t="s">
        <v>652</v>
      </c>
      <c r="C1119" t="s">
        <v>143</v>
      </c>
      <c r="E1119" t="s">
        <v>145</v>
      </c>
      <c r="F1119" t="s">
        <v>784</v>
      </c>
      <c r="G1119" t="s">
        <v>469</v>
      </c>
      <c r="H1119" t="str">
        <f t="shared" si="40"/>
        <v>S172831976</v>
      </c>
      <c r="I1119" t="s">
        <v>68</v>
      </c>
      <c r="J1119" t="s">
        <v>38</v>
      </c>
      <c r="K1119" t="s">
        <v>33</v>
      </c>
      <c r="L1119" t="s">
        <v>100</v>
      </c>
      <c r="M1119" t="s">
        <v>28</v>
      </c>
      <c r="N1119" t="s">
        <v>101</v>
      </c>
      <c r="O1119" t="s">
        <v>102</v>
      </c>
    </row>
    <row r="1120" spans="1:15" x14ac:dyDescent="0.25">
      <c r="A1120" t="s">
        <v>99</v>
      </c>
      <c r="B1120" t="s">
        <v>786</v>
      </c>
      <c r="C1120" t="s">
        <v>143</v>
      </c>
      <c r="E1120" t="s">
        <v>145</v>
      </c>
      <c r="F1120" t="s">
        <v>784</v>
      </c>
      <c r="G1120" t="s">
        <v>469</v>
      </c>
      <c r="H1120" t="str">
        <f t="shared" si="40"/>
        <v>S172831976</v>
      </c>
      <c r="I1120" t="s">
        <v>68</v>
      </c>
      <c r="J1120" t="s">
        <v>38</v>
      </c>
      <c r="K1120" t="s">
        <v>33</v>
      </c>
      <c r="L1120" t="s">
        <v>100</v>
      </c>
      <c r="M1120" t="s">
        <v>28</v>
      </c>
      <c r="N1120" t="s">
        <v>101</v>
      </c>
      <c r="O1120" t="s">
        <v>102</v>
      </c>
    </row>
    <row r="1121" spans="1:15" x14ac:dyDescent="0.25">
      <c r="A1121" t="s">
        <v>99</v>
      </c>
      <c r="B1121" t="s">
        <v>230</v>
      </c>
      <c r="C1121" t="s">
        <v>143</v>
      </c>
      <c r="E1121" t="s">
        <v>145</v>
      </c>
      <c r="F1121" t="s">
        <v>784</v>
      </c>
      <c r="G1121" t="s">
        <v>469</v>
      </c>
      <c r="H1121" t="str">
        <f t="shared" si="40"/>
        <v>S172831976</v>
      </c>
      <c r="I1121" t="s">
        <v>68</v>
      </c>
      <c r="J1121" t="s">
        <v>38</v>
      </c>
      <c r="K1121" t="s">
        <v>33</v>
      </c>
      <c r="L1121" t="s">
        <v>100</v>
      </c>
      <c r="M1121" t="s">
        <v>28</v>
      </c>
      <c r="N1121" t="s">
        <v>101</v>
      </c>
      <c r="O1121" t="s">
        <v>102</v>
      </c>
    </row>
    <row r="1122" spans="1:15" x14ac:dyDescent="0.25">
      <c r="A1122" t="s">
        <v>99</v>
      </c>
      <c r="B1122" t="s">
        <v>787</v>
      </c>
      <c r="C1122" t="s">
        <v>143</v>
      </c>
      <c r="E1122" t="s">
        <v>145</v>
      </c>
      <c r="F1122" t="s">
        <v>784</v>
      </c>
      <c r="G1122" t="s">
        <v>469</v>
      </c>
      <c r="H1122" t="str">
        <f t="shared" si="40"/>
        <v>S172831976</v>
      </c>
      <c r="I1122" t="s">
        <v>68</v>
      </c>
      <c r="J1122" t="s">
        <v>38</v>
      </c>
      <c r="K1122" t="s">
        <v>33</v>
      </c>
      <c r="L1122" t="s">
        <v>100</v>
      </c>
      <c r="M1122" t="s">
        <v>28</v>
      </c>
      <c r="N1122" t="s">
        <v>101</v>
      </c>
      <c r="O1122" t="s">
        <v>102</v>
      </c>
    </row>
    <row r="1123" spans="1:15" x14ac:dyDescent="0.25">
      <c r="A1123" t="s">
        <v>99</v>
      </c>
      <c r="B1123" t="s">
        <v>251</v>
      </c>
      <c r="C1123" t="s">
        <v>143</v>
      </c>
      <c r="E1123" t="s">
        <v>145</v>
      </c>
      <c r="F1123" t="s">
        <v>784</v>
      </c>
      <c r="G1123" t="s">
        <v>469</v>
      </c>
      <c r="H1123" t="str">
        <f t="shared" si="40"/>
        <v>S172831976</v>
      </c>
      <c r="I1123" t="s">
        <v>68</v>
      </c>
      <c r="J1123" t="s">
        <v>38</v>
      </c>
      <c r="K1123" t="s">
        <v>33</v>
      </c>
      <c r="L1123" t="s">
        <v>100</v>
      </c>
      <c r="M1123" t="s">
        <v>28</v>
      </c>
      <c r="N1123" t="s">
        <v>101</v>
      </c>
      <c r="O1123" t="s">
        <v>102</v>
      </c>
    </row>
    <row r="1124" spans="1:15" x14ac:dyDescent="0.25">
      <c r="A1124" t="s">
        <v>99</v>
      </c>
      <c r="B1124" t="s">
        <v>224</v>
      </c>
      <c r="C1124" t="s">
        <v>133</v>
      </c>
      <c r="D1124" t="s">
        <v>183</v>
      </c>
      <c r="E1124" t="s">
        <v>135</v>
      </c>
      <c r="F1124" t="s">
        <v>779</v>
      </c>
      <c r="G1124" t="s">
        <v>788</v>
      </c>
      <c r="H1124" t="str">
        <f>HYPERLINK("https://ebird.org/atlasnc/checklist/S171648312", "S171648312")</f>
        <v>S171648312</v>
      </c>
      <c r="I1124" t="s">
        <v>68</v>
      </c>
      <c r="J1124" t="s">
        <v>38</v>
      </c>
      <c r="K1124" t="s">
        <v>33</v>
      </c>
      <c r="L1124" t="s">
        <v>100</v>
      </c>
      <c r="M1124" t="s">
        <v>28</v>
      </c>
      <c r="N1124" t="s">
        <v>101</v>
      </c>
      <c r="O1124" t="s">
        <v>102</v>
      </c>
    </row>
    <row r="1125" spans="1:15" x14ac:dyDescent="0.25">
      <c r="A1125" t="s">
        <v>99</v>
      </c>
      <c r="B1125" t="s">
        <v>210</v>
      </c>
      <c r="C1125" t="s">
        <v>133</v>
      </c>
      <c r="D1125" t="s">
        <v>183</v>
      </c>
      <c r="E1125" t="s">
        <v>135</v>
      </c>
      <c r="F1125" t="s">
        <v>779</v>
      </c>
      <c r="G1125" t="s">
        <v>788</v>
      </c>
      <c r="H1125" t="str">
        <f>HYPERLINK("https://ebird.org/atlasnc/checklist/S171648312", "S171648312")</f>
        <v>S171648312</v>
      </c>
      <c r="I1125" t="s">
        <v>68</v>
      </c>
      <c r="J1125" t="s">
        <v>38</v>
      </c>
      <c r="K1125" t="s">
        <v>33</v>
      </c>
      <c r="L1125" t="s">
        <v>100</v>
      </c>
      <c r="M1125" t="s">
        <v>28</v>
      </c>
      <c r="N1125" t="s">
        <v>101</v>
      </c>
      <c r="O1125" t="s">
        <v>102</v>
      </c>
    </row>
    <row r="1126" spans="1:15" x14ac:dyDescent="0.25">
      <c r="A1126" t="s">
        <v>99</v>
      </c>
      <c r="B1126" t="s">
        <v>197</v>
      </c>
      <c r="C1126" t="s">
        <v>129</v>
      </c>
      <c r="D1126" t="s">
        <v>198</v>
      </c>
      <c r="E1126" t="s">
        <v>131</v>
      </c>
      <c r="F1126" t="s">
        <v>779</v>
      </c>
      <c r="G1126" t="s">
        <v>788</v>
      </c>
      <c r="H1126" t="str">
        <f>HYPERLINK("https://ebird.org/atlasnc/checklist/S171648312", "S171648312")</f>
        <v>S171648312</v>
      </c>
      <c r="I1126" t="s">
        <v>68</v>
      </c>
      <c r="J1126" t="s">
        <v>38</v>
      </c>
      <c r="K1126" t="s">
        <v>33</v>
      </c>
      <c r="L1126" t="s">
        <v>100</v>
      </c>
      <c r="M1126" t="s">
        <v>28</v>
      </c>
      <c r="N1126" t="s">
        <v>101</v>
      </c>
      <c r="O1126" t="s">
        <v>102</v>
      </c>
    </row>
    <row r="1127" spans="1:15" x14ac:dyDescent="0.25">
      <c r="A1127" t="s">
        <v>99</v>
      </c>
      <c r="B1127" t="s">
        <v>238</v>
      </c>
      <c r="C1127" t="s">
        <v>133</v>
      </c>
      <c r="D1127" t="s">
        <v>371</v>
      </c>
      <c r="E1127" t="s">
        <v>135</v>
      </c>
      <c r="F1127" t="s">
        <v>779</v>
      </c>
      <c r="G1127" t="s">
        <v>788</v>
      </c>
      <c r="H1127" t="str">
        <f>HYPERLINK("https://ebird.org/atlasnc/checklist/S171648312", "S171648312")</f>
        <v>S171648312</v>
      </c>
      <c r="I1127" t="s">
        <v>68</v>
      </c>
      <c r="J1127" t="s">
        <v>38</v>
      </c>
      <c r="K1127" t="s">
        <v>33</v>
      </c>
      <c r="L1127" t="s">
        <v>100</v>
      </c>
      <c r="M1127" t="s">
        <v>28</v>
      </c>
      <c r="N1127" t="s">
        <v>101</v>
      </c>
      <c r="O1127" t="s">
        <v>102</v>
      </c>
    </row>
    <row r="1128" spans="1:15" x14ac:dyDescent="0.25">
      <c r="A1128" t="s">
        <v>99</v>
      </c>
      <c r="B1128" t="s">
        <v>789</v>
      </c>
      <c r="C1128" t="s">
        <v>143</v>
      </c>
      <c r="E1128" t="s">
        <v>145</v>
      </c>
      <c r="F1128" t="s">
        <v>779</v>
      </c>
      <c r="G1128" t="s">
        <v>788</v>
      </c>
      <c r="H1128" t="str">
        <f>HYPERLINK("https://ebird.org/atlasnc/checklist/S171648312", "S171648312")</f>
        <v>S171648312</v>
      </c>
      <c r="I1128" t="s">
        <v>68</v>
      </c>
      <c r="J1128" t="s">
        <v>38</v>
      </c>
      <c r="K1128" t="s">
        <v>33</v>
      </c>
      <c r="L1128" t="s">
        <v>100</v>
      </c>
      <c r="M1128" t="s">
        <v>28</v>
      </c>
      <c r="N1128" t="s">
        <v>101</v>
      </c>
      <c r="O1128" t="s">
        <v>102</v>
      </c>
    </row>
    <row r="1129" spans="1:15" x14ac:dyDescent="0.25">
      <c r="A1129" t="s">
        <v>99</v>
      </c>
      <c r="B1129" t="s">
        <v>649</v>
      </c>
      <c r="C1129" t="s">
        <v>143</v>
      </c>
      <c r="E1129" t="s">
        <v>145</v>
      </c>
      <c r="F1129" t="s">
        <v>779</v>
      </c>
      <c r="G1129" t="s">
        <v>790</v>
      </c>
      <c r="H1129" t="str">
        <f>HYPERLINK("https://ebird.org/atlasnc/checklist/S171474679", "S171474679")</f>
        <v>S171474679</v>
      </c>
      <c r="I1129" t="s">
        <v>68</v>
      </c>
      <c r="J1129" t="s">
        <v>38</v>
      </c>
      <c r="K1129" t="s">
        <v>33</v>
      </c>
      <c r="L1129" t="s">
        <v>100</v>
      </c>
      <c r="M1129" t="s">
        <v>28</v>
      </c>
      <c r="N1129" t="s">
        <v>101</v>
      </c>
      <c r="O1129" t="s">
        <v>102</v>
      </c>
    </row>
    <row r="1130" spans="1:15" x14ac:dyDescent="0.25">
      <c r="A1130" t="s">
        <v>99</v>
      </c>
      <c r="B1130" t="s">
        <v>791</v>
      </c>
      <c r="C1130" t="s">
        <v>143</v>
      </c>
      <c r="E1130" t="s">
        <v>145</v>
      </c>
      <c r="F1130" t="s">
        <v>779</v>
      </c>
      <c r="G1130" t="s">
        <v>790</v>
      </c>
      <c r="H1130" t="str">
        <f>HYPERLINK("https://ebird.org/atlasnc/checklist/S171474679", "S171474679")</f>
        <v>S171474679</v>
      </c>
      <c r="I1130" t="s">
        <v>68</v>
      </c>
      <c r="J1130" t="s">
        <v>38</v>
      </c>
      <c r="K1130" t="s">
        <v>33</v>
      </c>
      <c r="L1130" t="s">
        <v>100</v>
      </c>
      <c r="M1130" t="s">
        <v>28</v>
      </c>
      <c r="N1130" t="s">
        <v>101</v>
      </c>
      <c r="O1130" t="s">
        <v>102</v>
      </c>
    </row>
    <row r="1131" spans="1:15" x14ac:dyDescent="0.25">
      <c r="A1131" t="s">
        <v>99</v>
      </c>
      <c r="B1131" t="s">
        <v>305</v>
      </c>
      <c r="C1131" t="s">
        <v>129</v>
      </c>
      <c r="D1131" t="s">
        <v>198</v>
      </c>
      <c r="E1131" t="s">
        <v>131</v>
      </c>
      <c r="F1131" t="s">
        <v>779</v>
      </c>
      <c r="G1131" t="s">
        <v>790</v>
      </c>
      <c r="H1131" t="str">
        <f>HYPERLINK("https://ebird.org/atlasnc/checklist/S171474679", "S171474679")</f>
        <v>S171474679</v>
      </c>
      <c r="I1131" t="s">
        <v>68</v>
      </c>
      <c r="J1131" t="s">
        <v>38</v>
      </c>
      <c r="K1131" t="s">
        <v>33</v>
      </c>
      <c r="L1131" t="s">
        <v>100</v>
      </c>
      <c r="M1131" t="s">
        <v>28</v>
      </c>
      <c r="N1131" t="s">
        <v>101</v>
      </c>
      <c r="O1131" t="s">
        <v>102</v>
      </c>
    </row>
    <row r="1132" spans="1:15" x14ac:dyDescent="0.25">
      <c r="A1132" t="s">
        <v>99</v>
      </c>
      <c r="B1132" t="s">
        <v>308</v>
      </c>
      <c r="C1132" t="s">
        <v>133</v>
      </c>
      <c r="D1132" t="s">
        <v>183</v>
      </c>
      <c r="E1132" t="s">
        <v>135</v>
      </c>
      <c r="F1132" t="s">
        <v>779</v>
      </c>
      <c r="G1132" t="s">
        <v>792</v>
      </c>
      <c r="H1132" t="str">
        <f>HYPERLINK("https://ebird.org/atlasnc/checklist/S170329043", "S170329043")</f>
        <v>S170329043</v>
      </c>
      <c r="I1132" t="s">
        <v>68</v>
      </c>
      <c r="J1132" t="s">
        <v>38</v>
      </c>
      <c r="K1132" t="s">
        <v>33</v>
      </c>
      <c r="L1132" t="s">
        <v>100</v>
      </c>
      <c r="M1132" t="s">
        <v>28</v>
      </c>
      <c r="N1132" t="s">
        <v>101</v>
      </c>
      <c r="O1132" t="s">
        <v>102</v>
      </c>
    </row>
    <row r="1133" spans="1:15" x14ac:dyDescent="0.25">
      <c r="A1133" t="s">
        <v>99</v>
      </c>
      <c r="B1133" t="s">
        <v>271</v>
      </c>
      <c r="C1133" t="s">
        <v>143</v>
      </c>
      <c r="E1133" t="s">
        <v>145</v>
      </c>
      <c r="F1133" t="s">
        <v>779</v>
      </c>
      <c r="G1133" t="s">
        <v>792</v>
      </c>
      <c r="H1133" t="str">
        <f>HYPERLINK("https://ebird.org/atlasnc/checklist/S170329043", "S170329043")</f>
        <v>S170329043</v>
      </c>
      <c r="I1133" t="s">
        <v>68</v>
      </c>
      <c r="J1133" t="s">
        <v>38</v>
      </c>
      <c r="K1133" t="s">
        <v>33</v>
      </c>
      <c r="L1133" t="s">
        <v>100</v>
      </c>
      <c r="M1133" t="s">
        <v>28</v>
      </c>
      <c r="N1133" t="s">
        <v>101</v>
      </c>
      <c r="O1133" t="s">
        <v>102</v>
      </c>
    </row>
    <row r="1134" spans="1:15" x14ac:dyDescent="0.25">
      <c r="A1134" t="s">
        <v>99</v>
      </c>
      <c r="B1134" t="s">
        <v>212</v>
      </c>
      <c r="C1134" t="s">
        <v>129</v>
      </c>
      <c r="D1134" t="s">
        <v>198</v>
      </c>
      <c r="E1134" t="s">
        <v>131</v>
      </c>
      <c r="F1134" t="s">
        <v>779</v>
      </c>
      <c r="G1134" t="s">
        <v>792</v>
      </c>
      <c r="H1134" t="str">
        <f>HYPERLINK("https://ebird.org/atlasnc/checklist/S170329043", "S170329043")</f>
        <v>S170329043</v>
      </c>
      <c r="I1134" t="s">
        <v>68</v>
      </c>
      <c r="J1134" t="s">
        <v>38</v>
      </c>
      <c r="K1134" t="s">
        <v>33</v>
      </c>
      <c r="L1134" t="s">
        <v>100</v>
      </c>
      <c r="M1134" t="s">
        <v>28</v>
      </c>
      <c r="N1134" t="s">
        <v>101</v>
      </c>
      <c r="O1134" t="s">
        <v>102</v>
      </c>
    </row>
    <row r="1135" spans="1:15" x14ac:dyDescent="0.25">
      <c r="A1135" t="s">
        <v>99</v>
      </c>
      <c r="B1135" t="s">
        <v>260</v>
      </c>
      <c r="C1135" t="s">
        <v>143</v>
      </c>
      <c r="E1135" t="s">
        <v>145</v>
      </c>
      <c r="F1135" t="s">
        <v>779</v>
      </c>
      <c r="G1135" t="s">
        <v>793</v>
      </c>
      <c r="H1135" t="str">
        <f>HYPERLINK("https://ebird.org/atlasnc/checklist/S170198236", "S170198236")</f>
        <v>S170198236</v>
      </c>
      <c r="I1135" t="s">
        <v>68</v>
      </c>
      <c r="J1135" t="s">
        <v>38</v>
      </c>
      <c r="K1135" t="s">
        <v>33</v>
      </c>
      <c r="L1135" t="s">
        <v>100</v>
      </c>
      <c r="M1135" t="s">
        <v>28</v>
      </c>
      <c r="N1135" t="s">
        <v>101</v>
      </c>
      <c r="O1135" t="s">
        <v>102</v>
      </c>
    </row>
    <row r="1136" spans="1:15" x14ac:dyDescent="0.25">
      <c r="A1136" t="s">
        <v>99</v>
      </c>
      <c r="B1136" t="s">
        <v>250</v>
      </c>
      <c r="C1136" t="s">
        <v>143</v>
      </c>
      <c r="E1136" t="s">
        <v>145</v>
      </c>
      <c r="F1136" t="s">
        <v>779</v>
      </c>
      <c r="G1136" t="s">
        <v>793</v>
      </c>
      <c r="H1136" t="str">
        <f>HYPERLINK("https://ebird.org/atlasnc/checklist/S170198236", "S170198236")</f>
        <v>S170198236</v>
      </c>
      <c r="I1136" t="s">
        <v>68</v>
      </c>
      <c r="J1136" t="s">
        <v>38</v>
      </c>
      <c r="K1136" t="s">
        <v>33</v>
      </c>
      <c r="L1136" t="s">
        <v>100</v>
      </c>
      <c r="M1136" t="s">
        <v>28</v>
      </c>
      <c r="N1136" t="s">
        <v>101</v>
      </c>
      <c r="O1136" t="s">
        <v>102</v>
      </c>
    </row>
    <row r="1137" spans="1:15" x14ac:dyDescent="0.25">
      <c r="A1137" t="s">
        <v>99</v>
      </c>
      <c r="B1137" t="s">
        <v>794</v>
      </c>
      <c r="C1137" t="s">
        <v>129</v>
      </c>
      <c r="D1137" t="s">
        <v>198</v>
      </c>
      <c r="E1137" t="s">
        <v>131</v>
      </c>
      <c r="F1137" t="s">
        <v>779</v>
      </c>
      <c r="G1137" t="s">
        <v>793</v>
      </c>
      <c r="H1137" t="str">
        <f>HYPERLINK("https://ebird.org/atlasnc/checklist/S170198236", "S170198236")</f>
        <v>S170198236</v>
      </c>
      <c r="I1137" t="s">
        <v>68</v>
      </c>
      <c r="J1137" t="s">
        <v>38</v>
      </c>
      <c r="K1137" t="s">
        <v>33</v>
      </c>
      <c r="L1137" t="s">
        <v>100</v>
      </c>
      <c r="M1137" t="s">
        <v>28</v>
      </c>
      <c r="N1137" t="s">
        <v>101</v>
      </c>
      <c r="O1137" t="s">
        <v>102</v>
      </c>
    </row>
    <row r="1138" spans="1:15" x14ac:dyDescent="0.25">
      <c r="A1138" t="s">
        <v>99</v>
      </c>
      <c r="B1138" t="s">
        <v>795</v>
      </c>
      <c r="C1138" t="s">
        <v>143</v>
      </c>
      <c r="E1138" t="s">
        <v>145</v>
      </c>
      <c r="F1138" t="s">
        <v>779</v>
      </c>
      <c r="G1138" t="s">
        <v>796</v>
      </c>
      <c r="H1138" t="str">
        <f>HYPERLINK("https://ebird.org/atlasnc/checklist/S167430571", "S167430571")</f>
        <v>S167430571</v>
      </c>
      <c r="I1138" t="s">
        <v>68</v>
      </c>
      <c r="J1138" t="s">
        <v>38</v>
      </c>
      <c r="K1138" t="s">
        <v>33</v>
      </c>
      <c r="L1138" t="s">
        <v>100</v>
      </c>
      <c r="M1138" t="s">
        <v>28</v>
      </c>
      <c r="N1138" t="s">
        <v>101</v>
      </c>
      <c r="O1138" t="s">
        <v>102</v>
      </c>
    </row>
    <row r="1139" spans="1:15" x14ac:dyDescent="0.25">
      <c r="A1139" t="s">
        <v>99</v>
      </c>
      <c r="B1139" t="s">
        <v>270</v>
      </c>
      <c r="C1139" t="s">
        <v>143</v>
      </c>
      <c r="E1139" t="s">
        <v>145</v>
      </c>
      <c r="F1139" t="s">
        <v>779</v>
      </c>
      <c r="G1139" t="s">
        <v>796</v>
      </c>
      <c r="H1139" t="str">
        <f>HYPERLINK("https://ebird.org/atlasnc/checklist/S167430571", "S167430571")</f>
        <v>S167430571</v>
      </c>
      <c r="I1139" t="s">
        <v>68</v>
      </c>
      <c r="J1139" t="s">
        <v>38</v>
      </c>
      <c r="K1139" t="s">
        <v>33</v>
      </c>
      <c r="L1139" t="s">
        <v>100</v>
      </c>
      <c r="M1139" t="s">
        <v>28</v>
      </c>
      <c r="N1139" t="s">
        <v>101</v>
      </c>
      <c r="O1139" t="s">
        <v>102</v>
      </c>
    </row>
    <row r="1140" spans="1:15" x14ac:dyDescent="0.25">
      <c r="A1140" t="s">
        <v>99</v>
      </c>
      <c r="B1140" t="s">
        <v>289</v>
      </c>
      <c r="C1140" t="s">
        <v>143</v>
      </c>
      <c r="E1140" t="s">
        <v>145</v>
      </c>
      <c r="F1140" t="s">
        <v>779</v>
      </c>
      <c r="G1140" t="s">
        <v>796</v>
      </c>
      <c r="H1140" t="str">
        <f>HYPERLINK("https://ebird.org/atlasnc/checklist/S167430571", "S167430571")</f>
        <v>S167430571</v>
      </c>
      <c r="I1140" t="s">
        <v>68</v>
      </c>
      <c r="J1140" t="s">
        <v>38</v>
      </c>
      <c r="K1140" t="s">
        <v>33</v>
      </c>
      <c r="L1140" t="s">
        <v>100</v>
      </c>
      <c r="M1140" t="s">
        <v>28</v>
      </c>
      <c r="N1140" t="s">
        <v>101</v>
      </c>
      <c r="O1140" t="s">
        <v>102</v>
      </c>
    </row>
    <row r="1141" spans="1:15" x14ac:dyDescent="0.25">
      <c r="A1141" t="s">
        <v>99</v>
      </c>
      <c r="B1141" t="s">
        <v>573</v>
      </c>
      <c r="C1141" t="s">
        <v>143</v>
      </c>
      <c r="E1141" t="s">
        <v>145</v>
      </c>
      <c r="F1141" t="s">
        <v>779</v>
      </c>
      <c r="G1141" t="s">
        <v>797</v>
      </c>
      <c r="H1141" t="str">
        <f>HYPERLINK("https://ebird.org/atlasnc/checklist/S165810327", "S165810327")</f>
        <v>S165810327</v>
      </c>
      <c r="I1141" t="s">
        <v>68</v>
      </c>
      <c r="J1141" t="s">
        <v>38</v>
      </c>
      <c r="K1141" t="s">
        <v>33</v>
      </c>
      <c r="L1141" t="s">
        <v>100</v>
      </c>
      <c r="M1141" t="s">
        <v>28</v>
      </c>
      <c r="N1141" t="s">
        <v>101</v>
      </c>
      <c r="O1141" t="s">
        <v>102</v>
      </c>
    </row>
    <row r="1142" spans="1:15" x14ac:dyDescent="0.25">
      <c r="A1142" t="s">
        <v>99</v>
      </c>
      <c r="B1142" t="s">
        <v>249</v>
      </c>
      <c r="C1142" t="s">
        <v>143</v>
      </c>
      <c r="E1142" t="s">
        <v>145</v>
      </c>
      <c r="F1142" t="s">
        <v>779</v>
      </c>
      <c r="G1142" t="s">
        <v>797</v>
      </c>
      <c r="H1142" t="str">
        <f>HYPERLINK("https://ebird.org/atlasnc/checklist/S165810327", "S165810327")</f>
        <v>S165810327</v>
      </c>
      <c r="I1142" t="s">
        <v>68</v>
      </c>
      <c r="J1142" t="s">
        <v>38</v>
      </c>
      <c r="K1142" t="s">
        <v>33</v>
      </c>
      <c r="L1142" t="s">
        <v>100</v>
      </c>
      <c r="M1142" t="s">
        <v>28</v>
      </c>
      <c r="N1142" t="s">
        <v>101</v>
      </c>
      <c r="O1142" t="s">
        <v>102</v>
      </c>
    </row>
    <row r="1143" spans="1:15" x14ac:dyDescent="0.25">
      <c r="A1143" t="s">
        <v>99</v>
      </c>
      <c r="B1143" t="s">
        <v>276</v>
      </c>
      <c r="C1143" t="s">
        <v>143</v>
      </c>
      <c r="E1143" t="s">
        <v>145</v>
      </c>
      <c r="F1143" t="s">
        <v>779</v>
      </c>
      <c r="G1143" t="s">
        <v>798</v>
      </c>
      <c r="H1143" t="str">
        <f>HYPERLINK("https://ebird.org/atlasnc/checklist/S166385607", "S166385607")</f>
        <v>S166385607</v>
      </c>
      <c r="I1143" t="s">
        <v>68</v>
      </c>
      <c r="J1143" t="s">
        <v>38</v>
      </c>
      <c r="K1143" t="s">
        <v>33</v>
      </c>
      <c r="L1143" t="s">
        <v>100</v>
      </c>
      <c r="M1143" t="s">
        <v>28</v>
      </c>
      <c r="N1143" t="s">
        <v>101</v>
      </c>
      <c r="O1143" t="s">
        <v>102</v>
      </c>
    </row>
    <row r="1144" spans="1:15" x14ac:dyDescent="0.25">
      <c r="A1144" t="s">
        <v>99</v>
      </c>
      <c r="B1144" t="s">
        <v>285</v>
      </c>
      <c r="C1144" t="s">
        <v>143</v>
      </c>
      <c r="E1144" t="s">
        <v>145</v>
      </c>
      <c r="F1144" t="s">
        <v>779</v>
      </c>
      <c r="G1144" t="s">
        <v>798</v>
      </c>
      <c r="H1144" t="str">
        <f>HYPERLINK("https://ebird.org/atlasnc/checklist/S166385607", "S166385607")</f>
        <v>S166385607</v>
      </c>
      <c r="I1144" t="s">
        <v>68</v>
      </c>
      <c r="J1144" t="s">
        <v>38</v>
      </c>
      <c r="K1144" t="s">
        <v>33</v>
      </c>
      <c r="L1144" t="s">
        <v>100</v>
      </c>
      <c r="M1144" t="s">
        <v>28</v>
      </c>
      <c r="N1144" t="s">
        <v>101</v>
      </c>
      <c r="O1144" t="s">
        <v>102</v>
      </c>
    </row>
    <row r="1145" spans="1:15" x14ac:dyDescent="0.25">
      <c r="A1145" t="s">
        <v>99</v>
      </c>
      <c r="B1145" t="s">
        <v>262</v>
      </c>
      <c r="C1145" t="s">
        <v>143</v>
      </c>
      <c r="E1145" t="s">
        <v>145</v>
      </c>
      <c r="F1145" t="s">
        <v>779</v>
      </c>
      <c r="G1145" t="s">
        <v>798</v>
      </c>
      <c r="H1145" t="str">
        <f>HYPERLINK("https://ebird.org/atlasnc/checklist/S166385607", "S166385607")</f>
        <v>S166385607</v>
      </c>
      <c r="I1145" t="s">
        <v>68</v>
      </c>
      <c r="J1145" t="s">
        <v>38</v>
      </c>
      <c r="K1145" t="s">
        <v>33</v>
      </c>
      <c r="L1145" t="s">
        <v>100</v>
      </c>
      <c r="M1145" t="s">
        <v>28</v>
      </c>
      <c r="N1145" t="s">
        <v>101</v>
      </c>
      <c r="O1145" t="s">
        <v>102</v>
      </c>
    </row>
    <row r="1146" spans="1:15" x14ac:dyDescent="0.25">
      <c r="A1146" t="s">
        <v>99</v>
      </c>
      <c r="B1146" t="s">
        <v>255</v>
      </c>
      <c r="C1146" t="s">
        <v>143</v>
      </c>
      <c r="E1146" t="s">
        <v>145</v>
      </c>
      <c r="F1146" t="s">
        <v>779</v>
      </c>
      <c r="G1146" t="s">
        <v>799</v>
      </c>
      <c r="H1146" t="str">
        <f>HYPERLINK("https://ebird.org/atlasnc/checklist/S165446325", "S165446325")</f>
        <v>S165446325</v>
      </c>
      <c r="I1146" t="s">
        <v>68</v>
      </c>
      <c r="J1146" t="s">
        <v>38</v>
      </c>
      <c r="K1146" t="s">
        <v>33</v>
      </c>
      <c r="L1146" t="s">
        <v>100</v>
      </c>
      <c r="M1146" t="s">
        <v>28</v>
      </c>
      <c r="N1146" t="s">
        <v>101</v>
      </c>
      <c r="O1146" t="s">
        <v>102</v>
      </c>
    </row>
    <row r="1147" spans="1:15" x14ac:dyDescent="0.25">
      <c r="A1147" t="s">
        <v>99</v>
      </c>
      <c r="B1147" t="s">
        <v>430</v>
      </c>
      <c r="C1147" t="s">
        <v>143</v>
      </c>
      <c r="E1147" t="s">
        <v>145</v>
      </c>
      <c r="F1147" t="s">
        <v>779</v>
      </c>
      <c r="G1147" t="s">
        <v>799</v>
      </c>
      <c r="H1147" t="str">
        <f>HYPERLINK("https://ebird.org/atlasnc/checklist/S165446325", "S165446325")</f>
        <v>S165446325</v>
      </c>
      <c r="I1147" t="s">
        <v>68</v>
      </c>
      <c r="J1147" t="s">
        <v>38</v>
      </c>
      <c r="K1147" t="s">
        <v>33</v>
      </c>
      <c r="L1147" t="s">
        <v>100</v>
      </c>
      <c r="M1147" t="s">
        <v>28</v>
      </c>
      <c r="N1147" t="s">
        <v>101</v>
      </c>
      <c r="O1147" t="s">
        <v>102</v>
      </c>
    </row>
    <row r="1148" spans="1:15" x14ac:dyDescent="0.25">
      <c r="A1148" t="s">
        <v>99</v>
      </c>
      <c r="B1148" t="s">
        <v>292</v>
      </c>
      <c r="C1148" t="s">
        <v>143</v>
      </c>
      <c r="E1148" t="s">
        <v>145</v>
      </c>
      <c r="F1148" t="s">
        <v>779</v>
      </c>
      <c r="G1148" t="s">
        <v>799</v>
      </c>
      <c r="H1148" t="str">
        <f>HYPERLINK("https://ebird.org/atlasnc/checklist/S165446325", "S165446325")</f>
        <v>S165446325</v>
      </c>
      <c r="I1148" t="s">
        <v>68</v>
      </c>
      <c r="J1148" t="s">
        <v>38</v>
      </c>
      <c r="K1148" t="s">
        <v>33</v>
      </c>
      <c r="L1148" t="s">
        <v>100</v>
      </c>
      <c r="M1148" t="s">
        <v>28</v>
      </c>
      <c r="N1148" t="s">
        <v>101</v>
      </c>
      <c r="O1148" t="s">
        <v>102</v>
      </c>
    </row>
    <row r="1149" spans="1:15" x14ac:dyDescent="0.25">
      <c r="A1149" t="s">
        <v>99</v>
      </c>
      <c r="B1149" t="s">
        <v>713</v>
      </c>
      <c r="C1149" t="s">
        <v>129</v>
      </c>
      <c r="D1149" t="s">
        <v>130</v>
      </c>
      <c r="E1149" t="s">
        <v>131</v>
      </c>
      <c r="F1149" t="s">
        <v>779</v>
      </c>
      <c r="G1149" t="s">
        <v>800</v>
      </c>
      <c r="H1149" t="str">
        <f>HYPERLINK("https://ebird.org/atlasnc/checklist/S161661794", "S161661794")</f>
        <v>S161661794</v>
      </c>
      <c r="I1149" t="s">
        <v>68</v>
      </c>
      <c r="J1149" t="s">
        <v>38</v>
      </c>
      <c r="K1149" t="s">
        <v>33</v>
      </c>
      <c r="L1149" t="s">
        <v>100</v>
      </c>
      <c r="M1149" t="s">
        <v>28</v>
      </c>
      <c r="N1149" t="s">
        <v>101</v>
      </c>
      <c r="O1149" t="s">
        <v>102</v>
      </c>
    </row>
    <row r="1150" spans="1:15" x14ac:dyDescent="0.25">
      <c r="A1150" t="s">
        <v>99</v>
      </c>
      <c r="B1150" t="s">
        <v>309</v>
      </c>
      <c r="C1150" t="s">
        <v>129</v>
      </c>
      <c r="D1150" t="s">
        <v>130</v>
      </c>
      <c r="E1150" t="s">
        <v>131</v>
      </c>
      <c r="F1150" t="s">
        <v>779</v>
      </c>
      <c r="G1150" t="s">
        <v>800</v>
      </c>
      <c r="H1150" t="str">
        <f>HYPERLINK("https://ebird.org/atlasnc/checklist/S161661794", "S161661794")</f>
        <v>S161661794</v>
      </c>
      <c r="I1150" t="s">
        <v>68</v>
      </c>
      <c r="J1150" t="s">
        <v>38</v>
      </c>
      <c r="K1150" t="s">
        <v>33</v>
      </c>
      <c r="L1150" t="s">
        <v>100</v>
      </c>
      <c r="M1150" t="s">
        <v>28</v>
      </c>
      <c r="N1150" t="s">
        <v>101</v>
      </c>
      <c r="O1150" t="s">
        <v>102</v>
      </c>
    </row>
    <row r="1151" spans="1:15" x14ac:dyDescent="0.25">
      <c r="A1151" t="s">
        <v>99</v>
      </c>
      <c r="B1151" t="s">
        <v>265</v>
      </c>
      <c r="C1151" t="s">
        <v>143</v>
      </c>
      <c r="E1151" t="s">
        <v>145</v>
      </c>
      <c r="F1151" t="s">
        <v>779</v>
      </c>
      <c r="G1151" t="s">
        <v>801</v>
      </c>
      <c r="H1151" t="str">
        <f>HYPERLINK("https://ebird.org/atlasnc/checklist/S162009134", "S162009134")</f>
        <v>S162009134</v>
      </c>
      <c r="I1151" t="s">
        <v>68</v>
      </c>
      <c r="J1151" t="s">
        <v>38</v>
      </c>
      <c r="K1151" t="s">
        <v>33</v>
      </c>
      <c r="L1151" t="s">
        <v>100</v>
      </c>
      <c r="M1151" t="s">
        <v>28</v>
      </c>
      <c r="N1151" t="s">
        <v>101</v>
      </c>
      <c r="O1151" t="s">
        <v>102</v>
      </c>
    </row>
    <row r="1152" spans="1:15" x14ac:dyDescent="0.25">
      <c r="A1152" t="s">
        <v>99</v>
      </c>
      <c r="B1152" t="s">
        <v>290</v>
      </c>
      <c r="C1152" t="s">
        <v>143</v>
      </c>
      <c r="E1152" t="s">
        <v>145</v>
      </c>
      <c r="F1152" t="s">
        <v>779</v>
      </c>
      <c r="G1152" t="s">
        <v>801</v>
      </c>
      <c r="H1152" t="str">
        <f>HYPERLINK("https://ebird.org/atlasnc/checklist/S162009134", "S162009134")</f>
        <v>S162009134</v>
      </c>
      <c r="I1152" t="s">
        <v>68</v>
      </c>
      <c r="J1152" t="s">
        <v>38</v>
      </c>
      <c r="K1152" t="s">
        <v>33</v>
      </c>
      <c r="L1152" t="s">
        <v>100</v>
      </c>
      <c r="M1152" t="s">
        <v>28</v>
      </c>
      <c r="N1152" t="s">
        <v>101</v>
      </c>
      <c r="O1152" t="s">
        <v>102</v>
      </c>
    </row>
    <row r="1153" spans="1:15" x14ac:dyDescent="0.25">
      <c r="A1153" t="s">
        <v>99</v>
      </c>
      <c r="B1153" t="s">
        <v>132</v>
      </c>
      <c r="C1153" t="s">
        <v>143</v>
      </c>
      <c r="E1153" t="s">
        <v>145</v>
      </c>
      <c r="F1153" t="s">
        <v>779</v>
      </c>
      <c r="G1153" t="s">
        <v>802</v>
      </c>
      <c r="H1153" t="str">
        <f>HYPERLINK("https://ebird.org/atlasnc/checklist/S157940886", "S157940886")</f>
        <v>S157940886</v>
      </c>
      <c r="I1153" t="s">
        <v>68</v>
      </c>
      <c r="J1153" t="s">
        <v>38</v>
      </c>
      <c r="K1153" t="s">
        <v>33</v>
      </c>
      <c r="L1153" t="s">
        <v>100</v>
      </c>
      <c r="M1153" t="s">
        <v>28</v>
      </c>
      <c r="N1153" t="s">
        <v>101</v>
      </c>
      <c r="O1153" t="s">
        <v>102</v>
      </c>
    </row>
    <row r="1154" spans="1:15" x14ac:dyDescent="0.25">
      <c r="A1154" t="s">
        <v>99</v>
      </c>
      <c r="B1154" t="s">
        <v>803</v>
      </c>
      <c r="C1154" t="s">
        <v>143</v>
      </c>
      <c r="E1154" t="s">
        <v>145</v>
      </c>
      <c r="F1154" t="s">
        <v>779</v>
      </c>
      <c r="G1154" t="s">
        <v>802</v>
      </c>
      <c r="H1154" t="str">
        <f>HYPERLINK("https://ebird.org/atlasnc/checklist/S157940886", "S157940886")</f>
        <v>S157940886</v>
      </c>
      <c r="I1154" t="s">
        <v>68</v>
      </c>
      <c r="J1154" t="s">
        <v>38</v>
      </c>
      <c r="K1154" t="s">
        <v>33</v>
      </c>
      <c r="L1154" t="s">
        <v>100</v>
      </c>
      <c r="M1154" t="s">
        <v>28</v>
      </c>
      <c r="N1154" t="s">
        <v>101</v>
      </c>
      <c r="O1154" t="s">
        <v>102</v>
      </c>
    </row>
    <row r="1155" spans="1:15" x14ac:dyDescent="0.25">
      <c r="A1155" t="s">
        <v>99</v>
      </c>
      <c r="B1155" t="s">
        <v>643</v>
      </c>
      <c r="C1155" t="s">
        <v>143</v>
      </c>
      <c r="E1155" t="s">
        <v>145</v>
      </c>
      <c r="F1155" t="s">
        <v>779</v>
      </c>
      <c r="G1155" t="s">
        <v>804</v>
      </c>
      <c r="H1155" t="str">
        <f>HYPERLINK("https://ebird.org/atlasnc/checklist/S154029115", "S154029115")</f>
        <v>S154029115</v>
      </c>
      <c r="I1155" t="s">
        <v>68</v>
      </c>
      <c r="J1155" t="s">
        <v>38</v>
      </c>
      <c r="K1155" t="s">
        <v>33</v>
      </c>
      <c r="L1155" t="s">
        <v>100</v>
      </c>
      <c r="M1155" t="s">
        <v>28</v>
      </c>
      <c r="N1155" t="s">
        <v>101</v>
      </c>
      <c r="O1155" t="s">
        <v>102</v>
      </c>
    </row>
    <row r="1156" spans="1:15" x14ac:dyDescent="0.25">
      <c r="A1156" t="s">
        <v>99</v>
      </c>
      <c r="B1156" t="s">
        <v>668</v>
      </c>
      <c r="C1156" t="s">
        <v>143</v>
      </c>
      <c r="E1156" t="s">
        <v>145</v>
      </c>
      <c r="F1156" t="s">
        <v>779</v>
      </c>
      <c r="G1156" t="s">
        <v>805</v>
      </c>
      <c r="H1156" t="str">
        <f>HYPERLINK("https://ebird.org/atlasnc/checklist/S151789752", "S151789752")</f>
        <v>S151789752</v>
      </c>
      <c r="I1156" t="s">
        <v>68</v>
      </c>
      <c r="J1156" t="s">
        <v>38</v>
      </c>
      <c r="K1156" t="s">
        <v>33</v>
      </c>
      <c r="L1156" t="s">
        <v>100</v>
      </c>
      <c r="M1156" t="s">
        <v>28</v>
      </c>
      <c r="N1156" t="s">
        <v>101</v>
      </c>
      <c r="O1156" t="s">
        <v>102</v>
      </c>
    </row>
    <row r="1157" spans="1:15" x14ac:dyDescent="0.25">
      <c r="A1157" t="s">
        <v>99</v>
      </c>
      <c r="B1157" t="s">
        <v>806</v>
      </c>
      <c r="C1157" t="s">
        <v>143</v>
      </c>
      <c r="E1157" t="s">
        <v>145</v>
      </c>
      <c r="F1157" t="s">
        <v>779</v>
      </c>
      <c r="G1157" t="s">
        <v>805</v>
      </c>
      <c r="H1157" t="str">
        <f>HYPERLINK("https://ebird.org/atlasnc/checklist/S151789752", "S151789752")</f>
        <v>S151789752</v>
      </c>
      <c r="I1157" t="s">
        <v>68</v>
      </c>
      <c r="J1157" t="s">
        <v>38</v>
      </c>
      <c r="K1157" t="s">
        <v>33</v>
      </c>
      <c r="L1157" t="s">
        <v>100</v>
      </c>
      <c r="M1157" t="s">
        <v>28</v>
      </c>
      <c r="N1157" t="s">
        <v>101</v>
      </c>
      <c r="O1157" t="s">
        <v>102</v>
      </c>
    </row>
    <row r="1158" spans="1:15" x14ac:dyDescent="0.25">
      <c r="A1158" t="s">
        <v>99</v>
      </c>
      <c r="B1158" t="s">
        <v>807</v>
      </c>
      <c r="C1158" t="s">
        <v>143</v>
      </c>
      <c r="E1158" t="s">
        <v>145</v>
      </c>
      <c r="F1158" t="s">
        <v>779</v>
      </c>
      <c r="G1158" t="s">
        <v>808</v>
      </c>
      <c r="H1158" t="str">
        <f>HYPERLINK("https://ebird.org/atlasnc/checklist/S149922158", "S149922158")</f>
        <v>S149922158</v>
      </c>
      <c r="I1158" t="s">
        <v>68</v>
      </c>
      <c r="J1158" t="s">
        <v>38</v>
      </c>
      <c r="K1158" t="s">
        <v>33</v>
      </c>
      <c r="L1158" t="s">
        <v>100</v>
      </c>
      <c r="M1158" t="s">
        <v>28</v>
      </c>
      <c r="N1158" t="s">
        <v>101</v>
      </c>
      <c r="O1158" t="s">
        <v>102</v>
      </c>
    </row>
    <row r="1159" spans="1:15" x14ac:dyDescent="0.25">
      <c r="A1159" t="s">
        <v>99</v>
      </c>
      <c r="B1159" t="s">
        <v>241</v>
      </c>
      <c r="C1159" t="s">
        <v>143</v>
      </c>
      <c r="E1159" t="s">
        <v>145</v>
      </c>
      <c r="F1159" t="s">
        <v>779</v>
      </c>
      <c r="G1159" t="s">
        <v>809</v>
      </c>
      <c r="H1159" t="str">
        <f>HYPERLINK("https://ebird.org/atlasnc/checklist/S149877804", "S149877804")</f>
        <v>S149877804</v>
      </c>
      <c r="I1159" t="s">
        <v>68</v>
      </c>
      <c r="J1159" t="s">
        <v>38</v>
      </c>
      <c r="K1159" t="s">
        <v>33</v>
      </c>
      <c r="L1159" t="s">
        <v>100</v>
      </c>
      <c r="M1159" t="s">
        <v>28</v>
      </c>
      <c r="N1159" t="s">
        <v>101</v>
      </c>
      <c r="O1159" t="s">
        <v>102</v>
      </c>
    </row>
    <row r="1160" spans="1:15" x14ac:dyDescent="0.25">
      <c r="A1160" t="s">
        <v>99</v>
      </c>
      <c r="B1160" t="s">
        <v>182</v>
      </c>
      <c r="C1160" t="s">
        <v>133</v>
      </c>
      <c r="D1160" t="s">
        <v>183</v>
      </c>
      <c r="E1160" t="s">
        <v>135</v>
      </c>
      <c r="F1160" t="s">
        <v>779</v>
      </c>
      <c r="G1160" t="s">
        <v>810</v>
      </c>
      <c r="H1160" t="str">
        <f>HYPERLINK("https://ebird.org/atlasnc/checklist/S147462571", "S147462571")</f>
        <v>S147462571</v>
      </c>
      <c r="I1160" t="s">
        <v>68</v>
      </c>
      <c r="J1160" t="s">
        <v>38</v>
      </c>
      <c r="K1160" t="s">
        <v>33</v>
      </c>
      <c r="L1160" t="s">
        <v>100</v>
      </c>
      <c r="M1160" t="s">
        <v>28</v>
      </c>
      <c r="N1160" t="s">
        <v>101</v>
      </c>
      <c r="O1160" t="s">
        <v>102</v>
      </c>
    </row>
    <row r="1161" spans="1:15" x14ac:dyDescent="0.25">
      <c r="A1161" t="s">
        <v>99</v>
      </c>
      <c r="B1161" t="s">
        <v>413</v>
      </c>
      <c r="C1161" t="s">
        <v>143</v>
      </c>
      <c r="E1161" t="s">
        <v>145</v>
      </c>
      <c r="F1161" t="s">
        <v>779</v>
      </c>
      <c r="G1161" t="s">
        <v>810</v>
      </c>
      <c r="H1161" t="str">
        <f>HYPERLINK("https://ebird.org/atlasnc/checklist/S147462571", "S147462571")</f>
        <v>S147462571</v>
      </c>
      <c r="I1161" t="s">
        <v>68</v>
      </c>
      <c r="J1161" t="s">
        <v>38</v>
      </c>
      <c r="K1161" t="s">
        <v>33</v>
      </c>
      <c r="L1161" t="s">
        <v>100</v>
      </c>
      <c r="M1161" t="s">
        <v>28</v>
      </c>
      <c r="N1161" t="s">
        <v>101</v>
      </c>
      <c r="O1161" t="s">
        <v>102</v>
      </c>
    </row>
    <row r="1162" spans="1:15" x14ac:dyDescent="0.25">
      <c r="A1162" t="s">
        <v>99</v>
      </c>
      <c r="B1162" t="s">
        <v>192</v>
      </c>
      <c r="C1162" t="s">
        <v>133</v>
      </c>
      <c r="D1162" t="s">
        <v>157</v>
      </c>
      <c r="E1162" t="s">
        <v>135</v>
      </c>
      <c r="F1162" t="s">
        <v>811</v>
      </c>
      <c r="G1162" t="s">
        <v>812</v>
      </c>
      <c r="H1162" t="str">
        <f>HYPERLINK("https://ebird.org/atlasnc/checklist/S143728709", "S143728709")</f>
        <v>S143728709</v>
      </c>
      <c r="I1162" t="s">
        <v>68</v>
      </c>
      <c r="J1162" t="s">
        <v>38</v>
      </c>
      <c r="K1162" t="s">
        <v>33</v>
      </c>
      <c r="L1162" t="s">
        <v>100</v>
      </c>
      <c r="M1162" t="s">
        <v>28</v>
      </c>
      <c r="N1162" t="s">
        <v>101</v>
      </c>
      <c r="O1162" t="s">
        <v>102</v>
      </c>
    </row>
    <row r="1163" spans="1:15" x14ac:dyDescent="0.25">
      <c r="A1163" t="s">
        <v>99</v>
      </c>
      <c r="B1163" t="s">
        <v>167</v>
      </c>
      <c r="C1163" t="s">
        <v>133</v>
      </c>
      <c r="D1163" t="s">
        <v>220</v>
      </c>
      <c r="E1163" t="s">
        <v>135</v>
      </c>
      <c r="F1163" t="s">
        <v>811</v>
      </c>
      <c r="G1163" t="s">
        <v>812</v>
      </c>
      <c r="H1163" t="str">
        <f>HYPERLINK("https://ebird.org/atlasnc/checklist/S143728709", "S143728709")</f>
        <v>S143728709</v>
      </c>
      <c r="I1163" t="s">
        <v>68</v>
      </c>
      <c r="J1163" t="s">
        <v>38</v>
      </c>
      <c r="K1163" t="s">
        <v>33</v>
      </c>
      <c r="L1163" t="s">
        <v>100</v>
      </c>
      <c r="M1163" t="s">
        <v>28</v>
      </c>
      <c r="N1163" t="s">
        <v>101</v>
      </c>
      <c r="O1163" t="s">
        <v>102</v>
      </c>
    </row>
    <row r="1164" spans="1:15" x14ac:dyDescent="0.25">
      <c r="A1164" t="s">
        <v>99</v>
      </c>
      <c r="B1164" t="s">
        <v>122</v>
      </c>
      <c r="C1164" t="s">
        <v>133</v>
      </c>
      <c r="D1164" t="s">
        <v>371</v>
      </c>
      <c r="E1164" t="s">
        <v>135</v>
      </c>
      <c r="F1164" t="s">
        <v>813</v>
      </c>
      <c r="G1164" t="s">
        <v>814</v>
      </c>
      <c r="H1164" t="str">
        <f>HYPERLINK("https://ebird.org/atlasnc/checklist/S141466776", "S141466776")</f>
        <v>S141466776</v>
      </c>
      <c r="I1164" t="s">
        <v>68</v>
      </c>
      <c r="J1164" t="s">
        <v>38</v>
      </c>
      <c r="K1164" t="s">
        <v>33</v>
      </c>
      <c r="L1164" t="s">
        <v>100</v>
      </c>
      <c r="M1164" t="s">
        <v>28</v>
      </c>
      <c r="N1164" t="s">
        <v>101</v>
      </c>
      <c r="O1164" t="s">
        <v>102</v>
      </c>
    </row>
    <row r="1165" spans="1:15" x14ac:dyDescent="0.25">
      <c r="A1165" t="s">
        <v>99</v>
      </c>
      <c r="B1165" t="s">
        <v>194</v>
      </c>
      <c r="C1165" t="s">
        <v>133</v>
      </c>
      <c r="D1165" t="s">
        <v>371</v>
      </c>
      <c r="E1165" t="s">
        <v>135</v>
      </c>
      <c r="F1165" t="s">
        <v>813</v>
      </c>
      <c r="G1165" t="s">
        <v>814</v>
      </c>
      <c r="H1165" t="str">
        <f>HYPERLINK("https://ebird.org/atlasnc/checklist/S141466710", "S141466710")</f>
        <v>S141466710</v>
      </c>
      <c r="I1165" t="s">
        <v>68</v>
      </c>
      <c r="J1165" t="s">
        <v>38</v>
      </c>
      <c r="K1165" t="s">
        <v>33</v>
      </c>
      <c r="L1165" t="s">
        <v>100</v>
      </c>
      <c r="M1165" t="s">
        <v>28</v>
      </c>
      <c r="N1165" t="s">
        <v>101</v>
      </c>
      <c r="O1165" t="s">
        <v>102</v>
      </c>
    </row>
    <row r="1166" spans="1:15" x14ac:dyDescent="0.25">
      <c r="A1166" t="s">
        <v>99</v>
      </c>
      <c r="B1166" t="s">
        <v>162</v>
      </c>
      <c r="C1166" t="s">
        <v>133</v>
      </c>
      <c r="D1166" t="s">
        <v>173</v>
      </c>
      <c r="E1166" t="s">
        <v>135</v>
      </c>
      <c r="F1166" t="s">
        <v>815</v>
      </c>
      <c r="G1166" t="s">
        <v>814</v>
      </c>
      <c r="H1166" t="str">
        <f>HYPERLINK("https://ebird.org/atlasnc/checklist/S141466623", "S141466623")</f>
        <v>S141466623</v>
      </c>
      <c r="I1166" t="s">
        <v>68</v>
      </c>
      <c r="J1166" t="s">
        <v>38</v>
      </c>
      <c r="K1166" t="s">
        <v>33</v>
      </c>
      <c r="L1166" t="s">
        <v>100</v>
      </c>
      <c r="M1166" t="s">
        <v>28</v>
      </c>
      <c r="N1166" t="s">
        <v>101</v>
      </c>
      <c r="O1166" t="s">
        <v>102</v>
      </c>
    </row>
    <row r="1167" spans="1:15" x14ac:dyDescent="0.25">
      <c r="A1167" t="s">
        <v>99</v>
      </c>
      <c r="B1167" t="s">
        <v>219</v>
      </c>
      <c r="C1167" t="s">
        <v>133</v>
      </c>
      <c r="D1167" t="s">
        <v>220</v>
      </c>
      <c r="E1167" t="s">
        <v>135</v>
      </c>
      <c r="F1167" t="s">
        <v>816</v>
      </c>
      <c r="G1167" t="s">
        <v>817</v>
      </c>
      <c r="H1167" t="str">
        <f>HYPERLINK("https://ebird.org/atlasnc/checklist/S146533445", "S146533445")</f>
        <v>S146533445</v>
      </c>
      <c r="I1167" t="s">
        <v>68</v>
      </c>
      <c r="J1167" t="s">
        <v>38</v>
      </c>
      <c r="K1167" t="s">
        <v>33</v>
      </c>
      <c r="L1167" t="s">
        <v>100</v>
      </c>
      <c r="M1167" t="s">
        <v>28</v>
      </c>
      <c r="N1167" t="s">
        <v>101</v>
      </c>
      <c r="O1167" t="s">
        <v>102</v>
      </c>
    </row>
    <row r="1168" spans="1:15" x14ac:dyDescent="0.25">
      <c r="A1168" t="s">
        <v>99</v>
      </c>
      <c r="B1168" t="s">
        <v>234</v>
      </c>
      <c r="C1168" t="s">
        <v>123</v>
      </c>
      <c r="D1168" t="s">
        <v>33</v>
      </c>
      <c r="E1168" t="s">
        <v>125</v>
      </c>
      <c r="F1168" t="s">
        <v>818</v>
      </c>
      <c r="G1168" t="s">
        <v>819</v>
      </c>
      <c r="H1168" t="str">
        <f>HYPERLINK("https://ebird.org/atlasnc/checklist/S138654446", "S138654446")</f>
        <v>S138654446</v>
      </c>
      <c r="I1168" t="s">
        <v>68</v>
      </c>
      <c r="J1168" t="s">
        <v>38</v>
      </c>
      <c r="K1168" t="s">
        <v>33</v>
      </c>
      <c r="L1168" t="s">
        <v>100</v>
      </c>
      <c r="M1168" t="s">
        <v>28</v>
      </c>
      <c r="N1168" t="s">
        <v>101</v>
      </c>
      <c r="O1168" t="s">
        <v>102</v>
      </c>
    </row>
    <row r="1169" spans="1:15" x14ac:dyDescent="0.25">
      <c r="A1169" t="s">
        <v>99</v>
      </c>
      <c r="B1169" t="s">
        <v>201</v>
      </c>
      <c r="C1169" t="s">
        <v>129</v>
      </c>
      <c r="D1169" t="s">
        <v>130</v>
      </c>
      <c r="E1169" t="s">
        <v>131</v>
      </c>
      <c r="F1169" t="s">
        <v>818</v>
      </c>
      <c r="G1169" t="s">
        <v>819</v>
      </c>
      <c r="H1169" t="str">
        <f>HYPERLINK("https://ebird.org/atlasnc/checklist/S138654446", "S138654446")</f>
        <v>S138654446</v>
      </c>
      <c r="I1169" t="s">
        <v>68</v>
      </c>
      <c r="J1169" t="s">
        <v>38</v>
      </c>
      <c r="K1169" t="s">
        <v>33</v>
      </c>
      <c r="L1169" t="s">
        <v>100</v>
      </c>
      <c r="M1169" t="s">
        <v>28</v>
      </c>
      <c r="N1169" t="s">
        <v>101</v>
      </c>
      <c r="O1169" t="s">
        <v>102</v>
      </c>
    </row>
    <row r="1170" spans="1:15" x14ac:dyDescent="0.25">
      <c r="A1170" t="s">
        <v>99</v>
      </c>
      <c r="B1170" t="s">
        <v>160</v>
      </c>
      <c r="C1170" t="s">
        <v>123</v>
      </c>
      <c r="D1170" t="s">
        <v>193</v>
      </c>
      <c r="E1170" t="s">
        <v>125</v>
      </c>
      <c r="F1170" t="s">
        <v>818</v>
      </c>
      <c r="G1170" t="s">
        <v>819</v>
      </c>
      <c r="H1170" t="str">
        <f>HYPERLINK("https://ebird.org/atlasnc/checklist/S138654446", "S138654446")</f>
        <v>S138654446</v>
      </c>
      <c r="I1170" t="s">
        <v>68</v>
      </c>
      <c r="J1170" t="s">
        <v>38</v>
      </c>
      <c r="K1170" t="s">
        <v>33</v>
      </c>
      <c r="L1170" t="s">
        <v>100</v>
      </c>
      <c r="M1170" t="s">
        <v>28</v>
      </c>
      <c r="N1170" t="s">
        <v>101</v>
      </c>
      <c r="O1170" t="s">
        <v>102</v>
      </c>
    </row>
    <row r="1171" spans="1:15" x14ac:dyDescent="0.25">
      <c r="A1171" t="s">
        <v>99</v>
      </c>
      <c r="B1171" t="s">
        <v>383</v>
      </c>
      <c r="C1171" t="s">
        <v>133</v>
      </c>
      <c r="D1171" t="s">
        <v>183</v>
      </c>
      <c r="E1171" t="s">
        <v>135</v>
      </c>
      <c r="F1171" t="s">
        <v>779</v>
      </c>
      <c r="G1171" t="s">
        <v>820</v>
      </c>
      <c r="H1171" t="str">
        <f>HYPERLINK("https://ebird.org/atlasnc/checklist/S138109834", "S138109834")</f>
        <v>S138109834</v>
      </c>
      <c r="I1171" t="s">
        <v>68</v>
      </c>
      <c r="J1171" t="s">
        <v>38</v>
      </c>
      <c r="K1171" t="s">
        <v>33</v>
      </c>
      <c r="L1171" t="s">
        <v>100</v>
      </c>
      <c r="M1171" t="s">
        <v>28</v>
      </c>
      <c r="N1171" t="s">
        <v>101</v>
      </c>
      <c r="O1171" t="s">
        <v>102</v>
      </c>
    </row>
    <row r="1172" spans="1:15" x14ac:dyDescent="0.25">
      <c r="A1172" t="s">
        <v>99</v>
      </c>
      <c r="B1172" t="s">
        <v>821</v>
      </c>
      <c r="C1172" t="s">
        <v>143</v>
      </c>
      <c r="E1172" t="s">
        <v>145</v>
      </c>
      <c r="F1172" t="s">
        <v>779</v>
      </c>
      <c r="G1172" t="s">
        <v>820</v>
      </c>
      <c r="H1172" t="str">
        <f>HYPERLINK("https://ebird.org/atlasnc/checklist/S138109834", "S138109834")</f>
        <v>S138109834</v>
      </c>
      <c r="I1172" t="s">
        <v>68</v>
      </c>
      <c r="J1172" t="s">
        <v>38</v>
      </c>
      <c r="K1172" t="s">
        <v>33</v>
      </c>
      <c r="L1172" t="s">
        <v>100</v>
      </c>
      <c r="M1172" t="s">
        <v>28</v>
      </c>
      <c r="N1172" t="s">
        <v>101</v>
      </c>
      <c r="O1172" t="s">
        <v>102</v>
      </c>
    </row>
    <row r="1173" spans="1:15" x14ac:dyDescent="0.25">
      <c r="A1173" t="s">
        <v>99</v>
      </c>
      <c r="B1173" t="s">
        <v>254</v>
      </c>
      <c r="C1173" t="s">
        <v>129</v>
      </c>
      <c r="D1173" t="s">
        <v>198</v>
      </c>
      <c r="E1173" t="s">
        <v>131</v>
      </c>
      <c r="F1173" t="s">
        <v>779</v>
      </c>
      <c r="G1173" t="s">
        <v>820</v>
      </c>
      <c r="H1173" t="str">
        <f>HYPERLINK("https://ebird.org/atlasnc/checklist/S138109834", "S138109834")</f>
        <v>S138109834</v>
      </c>
      <c r="I1173" t="s">
        <v>68</v>
      </c>
      <c r="J1173" t="s">
        <v>38</v>
      </c>
      <c r="K1173" t="s">
        <v>33</v>
      </c>
      <c r="L1173" t="s">
        <v>100</v>
      </c>
      <c r="M1173" t="s">
        <v>28</v>
      </c>
      <c r="N1173" t="s">
        <v>101</v>
      </c>
      <c r="O1173" t="s">
        <v>102</v>
      </c>
    </row>
    <row r="1174" spans="1:15" x14ac:dyDescent="0.25">
      <c r="A1174" t="s">
        <v>99</v>
      </c>
      <c r="B1174" t="s">
        <v>139</v>
      </c>
      <c r="C1174" t="s">
        <v>123</v>
      </c>
      <c r="D1174" t="s">
        <v>33</v>
      </c>
      <c r="E1174" t="s">
        <v>125</v>
      </c>
      <c r="F1174" t="s">
        <v>779</v>
      </c>
      <c r="G1174" t="s">
        <v>820</v>
      </c>
      <c r="H1174" t="str">
        <f>HYPERLINK("https://ebird.org/atlasnc/checklist/S138109834", "S138109834")</f>
        <v>S138109834</v>
      </c>
      <c r="I1174" t="s">
        <v>68</v>
      </c>
      <c r="J1174" t="s">
        <v>38</v>
      </c>
      <c r="K1174" t="s">
        <v>33</v>
      </c>
      <c r="L1174" t="s">
        <v>100</v>
      </c>
      <c r="M1174" t="s">
        <v>28</v>
      </c>
      <c r="N1174" t="s">
        <v>101</v>
      </c>
      <c r="O1174" t="s">
        <v>102</v>
      </c>
    </row>
    <row r="1175" spans="1:15" x14ac:dyDescent="0.25">
      <c r="A1175" t="s">
        <v>99</v>
      </c>
      <c r="B1175" t="s">
        <v>822</v>
      </c>
      <c r="C1175" t="s">
        <v>129</v>
      </c>
      <c r="D1175" t="s">
        <v>198</v>
      </c>
      <c r="E1175" t="s">
        <v>131</v>
      </c>
      <c r="F1175" t="s">
        <v>779</v>
      </c>
      <c r="G1175" t="s">
        <v>820</v>
      </c>
      <c r="H1175" t="str">
        <f>HYPERLINK("https://ebird.org/atlasnc/checklist/S138109834", "S138109834")</f>
        <v>S138109834</v>
      </c>
      <c r="I1175" t="s">
        <v>68</v>
      </c>
      <c r="J1175" t="s">
        <v>38</v>
      </c>
      <c r="K1175" t="s">
        <v>33</v>
      </c>
      <c r="L1175" t="s">
        <v>100</v>
      </c>
      <c r="M1175" t="s">
        <v>28</v>
      </c>
      <c r="N1175" t="s">
        <v>101</v>
      </c>
      <c r="O1175" t="s">
        <v>102</v>
      </c>
    </row>
    <row r="1176" spans="1:15" x14ac:dyDescent="0.25">
      <c r="A1176" t="s">
        <v>99</v>
      </c>
      <c r="B1176" t="s">
        <v>229</v>
      </c>
      <c r="C1176" t="s">
        <v>133</v>
      </c>
      <c r="D1176" t="s">
        <v>183</v>
      </c>
      <c r="E1176" t="s">
        <v>135</v>
      </c>
      <c r="F1176" t="s">
        <v>823</v>
      </c>
      <c r="G1176" t="s">
        <v>824</v>
      </c>
      <c r="H1176" t="str">
        <f>HYPERLINK("https://ebird.org/atlasnc/checklist/S138074175", "S138074175")</f>
        <v>S138074175</v>
      </c>
      <c r="I1176" t="s">
        <v>68</v>
      </c>
      <c r="J1176" t="s">
        <v>38</v>
      </c>
      <c r="K1176" t="s">
        <v>33</v>
      </c>
      <c r="L1176" t="s">
        <v>100</v>
      </c>
      <c r="M1176" t="s">
        <v>28</v>
      </c>
      <c r="N1176" t="s">
        <v>101</v>
      </c>
      <c r="O1176" t="s">
        <v>102</v>
      </c>
    </row>
    <row r="1177" spans="1:15" x14ac:dyDescent="0.25">
      <c r="A1177" t="s">
        <v>99</v>
      </c>
      <c r="B1177" t="s">
        <v>161</v>
      </c>
      <c r="C1177" t="s">
        <v>133</v>
      </c>
      <c r="D1177" t="s">
        <v>334</v>
      </c>
      <c r="E1177" t="s">
        <v>135</v>
      </c>
      <c r="F1177" t="s">
        <v>823</v>
      </c>
      <c r="G1177" t="s">
        <v>824</v>
      </c>
      <c r="H1177" t="str">
        <f>HYPERLINK("https://ebird.org/atlasnc/checklist/S138074175", "S138074175")</f>
        <v>S138074175</v>
      </c>
      <c r="I1177" t="s">
        <v>68</v>
      </c>
      <c r="J1177" t="s">
        <v>38</v>
      </c>
      <c r="K1177" t="s">
        <v>33</v>
      </c>
      <c r="L1177" t="s">
        <v>100</v>
      </c>
      <c r="M1177" t="s">
        <v>28</v>
      </c>
      <c r="N1177" t="s">
        <v>101</v>
      </c>
      <c r="O1177" t="s">
        <v>102</v>
      </c>
    </row>
    <row r="1178" spans="1:15" x14ac:dyDescent="0.25">
      <c r="A1178" t="s">
        <v>99</v>
      </c>
      <c r="B1178" t="s">
        <v>825</v>
      </c>
      <c r="C1178" t="s">
        <v>143</v>
      </c>
      <c r="E1178" t="s">
        <v>145</v>
      </c>
      <c r="F1178" t="s">
        <v>779</v>
      </c>
      <c r="G1178" t="s">
        <v>824</v>
      </c>
      <c r="H1178" t="str">
        <f>HYPERLINK("https://ebird.org/atlasnc/checklist/S138074243", "S138074243")</f>
        <v>S138074243</v>
      </c>
      <c r="I1178" t="s">
        <v>68</v>
      </c>
      <c r="J1178" t="s">
        <v>38</v>
      </c>
      <c r="K1178" t="s">
        <v>33</v>
      </c>
      <c r="L1178" t="s">
        <v>100</v>
      </c>
      <c r="M1178" t="s">
        <v>28</v>
      </c>
      <c r="N1178" t="s">
        <v>101</v>
      </c>
      <c r="O1178" t="s">
        <v>102</v>
      </c>
    </row>
    <row r="1179" spans="1:15" x14ac:dyDescent="0.25">
      <c r="A1179" t="s">
        <v>99</v>
      </c>
      <c r="B1179" t="s">
        <v>266</v>
      </c>
      <c r="C1179" t="s">
        <v>129</v>
      </c>
      <c r="D1179" t="s">
        <v>130</v>
      </c>
      <c r="E1179" t="s">
        <v>131</v>
      </c>
      <c r="F1179" t="s">
        <v>779</v>
      </c>
      <c r="G1179" t="s">
        <v>826</v>
      </c>
      <c r="H1179" t="str">
        <f>HYPERLINK("https://ebird.org/atlasnc/checklist/S136900762", "S136900762")</f>
        <v>S136900762</v>
      </c>
      <c r="I1179" t="s">
        <v>68</v>
      </c>
      <c r="J1179" t="s">
        <v>38</v>
      </c>
      <c r="K1179" t="s">
        <v>33</v>
      </c>
      <c r="L1179" t="s">
        <v>100</v>
      </c>
      <c r="M1179" t="s">
        <v>28</v>
      </c>
      <c r="N1179" t="s">
        <v>101</v>
      </c>
      <c r="O1179" t="s">
        <v>102</v>
      </c>
    </row>
    <row r="1180" spans="1:15" x14ac:dyDescent="0.25">
      <c r="A1180" t="s">
        <v>99</v>
      </c>
      <c r="B1180" t="s">
        <v>464</v>
      </c>
      <c r="C1180" t="s">
        <v>143</v>
      </c>
      <c r="E1180" t="s">
        <v>145</v>
      </c>
      <c r="F1180" t="s">
        <v>779</v>
      </c>
      <c r="G1180" t="s">
        <v>826</v>
      </c>
      <c r="H1180" t="str">
        <f>HYPERLINK("https://ebird.org/atlasnc/checklist/S136900762", "S136900762")</f>
        <v>S136900762</v>
      </c>
      <c r="I1180" t="s">
        <v>68</v>
      </c>
      <c r="J1180" t="s">
        <v>38</v>
      </c>
      <c r="K1180" t="s">
        <v>33</v>
      </c>
      <c r="L1180" t="s">
        <v>100</v>
      </c>
      <c r="M1180" t="s">
        <v>28</v>
      </c>
      <c r="N1180" t="s">
        <v>101</v>
      </c>
      <c r="O1180" t="s">
        <v>102</v>
      </c>
    </row>
    <row r="1181" spans="1:15" x14ac:dyDescent="0.25">
      <c r="A1181" t="s">
        <v>99</v>
      </c>
      <c r="B1181" t="s">
        <v>298</v>
      </c>
      <c r="C1181" t="s">
        <v>129</v>
      </c>
      <c r="D1181" t="s">
        <v>198</v>
      </c>
      <c r="E1181" t="s">
        <v>131</v>
      </c>
      <c r="F1181" t="s">
        <v>779</v>
      </c>
      <c r="G1181" t="s">
        <v>827</v>
      </c>
      <c r="H1181" t="str">
        <f>HYPERLINK("https://ebird.org/atlasnc/checklist/S134951774", "S134951774")</f>
        <v>S134951774</v>
      </c>
      <c r="I1181" t="s">
        <v>68</v>
      </c>
      <c r="J1181" t="s">
        <v>38</v>
      </c>
      <c r="K1181" t="s">
        <v>33</v>
      </c>
      <c r="L1181" t="s">
        <v>100</v>
      </c>
      <c r="M1181" t="s">
        <v>28</v>
      </c>
      <c r="N1181" t="s">
        <v>101</v>
      </c>
      <c r="O1181" t="s">
        <v>102</v>
      </c>
    </row>
    <row r="1182" spans="1:15" x14ac:dyDescent="0.25">
      <c r="A1182" t="s">
        <v>99</v>
      </c>
      <c r="B1182" t="s">
        <v>170</v>
      </c>
      <c r="C1182" t="s">
        <v>129</v>
      </c>
      <c r="D1182" t="s">
        <v>130</v>
      </c>
      <c r="E1182" t="s">
        <v>131</v>
      </c>
      <c r="F1182" t="s">
        <v>779</v>
      </c>
      <c r="G1182" t="s">
        <v>828</v>
      </c>
      <c r="H1182" t="str">
        <f>HYPERLINK("https://ebird.org/atlasnc/checklist/S135446300", "S135446300")</f>
        <v>S135446300</v>
      </c>
      <c r="I1182" t="s">
        <v>68</v>
      </c>
      <c r="J1182" t="s">
        <v>38</v>
      </c>
      <c r="K1182" t="s">
        <v>33</v>
      </c>
      <c r="L1182" t="s">
        <v>100</v>
      </c>
      <c r="M1182" t="s">
        <v>28</v>
      </c>
      <c r="N1182" t="s">
        <v>101</v>
      </c>
      <c r="O1182" t="s">
        <v>102</v>
      </c>
    </row>
    <row r="1183" spans="1:15" x14ac:dyDescent="0.25">
      <c r="A1183" t="s">
        <v>99</v>
      </c>
      <c r="B1183" t="s">
        <v>269</v>
      </c>
      <c r="C1183" t="s">
        <v>129</v>
      </c>
      <c r="D1183" t="s">
        <v>198</v>
      </c>
      <c r="E1183" t="s">
        <v>131</v>
      </c>
      <c r="F1183" t="s">
        <v>779</v>
      </c>
      <c r="G1183" t="s">
        <v>829</v>
      </c>
      <c r="H1183" t="str">
        <f>HYPERLINK("https://ebird.org/atlasnc/checklist/S133499453", "S133499453")</f>
        <v>S133499453</v>
      </c>
      <c r="I1183" t="s">
        <v>68</v>
      </c>
      <c r="J1183" t="s">
        <v>38</v>
      </c>
      <c r="K1183" t="s">
        <v>33</v>
      </c>
      <c r="L1183" t="s">
        <v>100</v>
      </c>
      <c r="M1183" t="s">
        <v>28</v>
      </c>
      <c r="N1183" t="s">
        <v>101</v>
      </c>
      <c r="O1183" t="s">
        <v>102</v>
      </c>
    </row>
    <row r="1184" spans="1:15" x14ac:dyDescent="0.25">
      <c r="A1184" t="s">
        <v>99</v>
      </c>
      <c r="B1184" t="s">
        <v>268</v>
      </c>
      <c r="C1184" t="s">
        <v>133</v>
      </c>
      <c r="D1184" t="s">
        <v>220</v>
      </c>
      <c r="E1184" t="s">
        <v>135</v>
      </c>
      <c r="F1184" t="s">
        <v>815</v>
      </c>
      <c r="G1184" t="s">
        <v>830</v>
      </c>
      <c r="H1184" t="str">
        <f>HYPERLINK("https://ebird.org/atlasnc/checklist/S132329037", "S132329037")</f>
        <v>S132329037</v>
      </c>
      <c r="I1184" t="s">
        <v>68</v>
      </c>
      <c r="J1184" t="s">
        <v>38</v>
      </c>
      <c r="K1184" t="s">
        <v>33</v>
      </c>
      <c r="L1184" t="s">
        <v>100</v>
      </c>
      <c r="M1184" t="s">
        <v>28</v>
      </c>
      <c r="N1184" t="s">
        <v>101</v>
      </c>
      <c r="O1184" t="s">
        <v>102</v>
      </c>
    </row>
    <row r="1185" spans="1:15" x14ac:dyDescent="0.25">
      <c r="A1185" t="s">
        <v>99</v>
      </c>
      <c r="B1185" t="s">
        <v>154</v>
      </c>
      <c r="C1185" t="s">
        <v>123</v>
      </c>
      <c r="D1185" t="s">
        <v>33</v>
      </c>
      <c r="E1185" t="s">
        <v>125</v>
      </c>
      <c r="F1185" t="s">
        <v>815</v>
      </c>
      <c r="G1185" t="s">
        <v>830</v>
      </c>
      <c r="H1185" t="str">
        <f>HYPERLINK("https://ebird.org/atlasnc/checklist/S132329037", "S132329037")</f>
        <v>S132329037</v>
      </c>
      <c r="I1185" t="s">
        <v>68</v>
      </c>
      <c r="J1185" t="s">
        <v>38</v>
      </c>
      <c r="K1185" t="s">
        <v>33</v>
      </c>
      <c r="L1185" t="s">
        <v>100</v>
      </c>
      <c r="M1185" t="s">
        <v>28</v>
      </c>
      <c r="N1185" t="s">
        <v>101</v>
      </c>
      <c r="O1185" t="s">
        <v>102</v>
      </c>
    </row>
    <row r="1186" spans="1:15" x14ac:dyDescent="0.25">
      <c r="A1186" t="s">
        <v>99</v>
      </c>
      <c r="B1186" t="s">
        <v>294</v>
      </c>
      <c r="C1186" t="s">
        <v>129</v>
      </c>
      <c r="D1186" t="s">
        <v>130</v>
      </c>
      <c r="E1186" t="s">
        <v>131</v>
      </c>
      <c r="F1186" t="s">
        <v>815</v>
      </c>
      <c r="G1186" t="s">
        <v>830</v>
      </c>
      <c r="H1186" t="str">
        <f>HYPERLINK("https://ebird.org/atlasnc/checklist/S132329037", "S132329037")</f>
        <v>S132329037</v>
      </c>
      <c r="I1186" t="s">
        <v>68</v>
      </c>
      <c r="J1186" t="s">
        <v>38</v>
      </c>
      <c r="K1186" t="s">
        <v>33</v>
      </c>
      <c r="L1186" t="s">
        <v>100</v>
      </c>
      <c r="M1186" t="s">
        <v>28</v>
      </c>
      <c r="N1186" t="s">
        <v>101</v>
      </c>
      <c r="O1186" t="s">
        <v>102</v>
      </c>
    </row>
    <row r="1187" spans="1:15" x14ac:dyDescent="0.25">
      <c r="A1187" t="s">
        <v>99</v>
      </c>
      <c r="B1187" t="s">
        <v>281</v>
      </c>
      <c r="C1187" t="s">
        <v>123</v>
      </c>
      <c r="D1187" t="s">
        <v>33</v>
      </c>
      <c r="E1187" t="s">
        <v>125</v>
      </c>
      <c r="F1187" t="s">
        <v>815</v>
      </c>
      <c r="G1187" t="s">
        <v>830</v>
      </c>
      <c r="H1187" t="str">
        <f>HYPERLINK("https://ebird.org/atlasnc/checklist/S132329037", "S132329037")</f>
        <v>S132329037</v>
      </c>
      <c r="I1187" t="s">
        <v>68</v>
      </c>
      <c r="J1187" t="s">
        <v>38</v>
      </c>
      <c r="K1187" t="s">
        <v>33</v>
      </c>
      <c r="L1187" t="s">
        <v>100</v>
      </c>
      <c r="M1187" t="s">
        <v>28</v>
      </c>
      <c r="N1187" t="s">
        <v>101</v>
      </c>
      <c r="O1187" t="s">
        <v>102</v>
      </c>
    </row>
    <row r="1188" spans="1:15" x14ac:dyDescent="0.25">
      <c r="A1188" t="s">
        <v>99</v>
      </c>
      <c r="B1188" t="s">
        <v>248</v>
      </c>
      <c r="C1188" t="s">
        <v>133</v>
      </c>
      <c r="D1188" t="s">
        <v>371</v>
      </c>
      <c r="E1188" t="s">
        <v>135</v>
      </c>
      <c r="F1188" t="s">
        <v>815</v>
      </c>
      <c r="G1188" t="s">
        <v>830</v>
      </c>
      <c r="H1188" t="str">
        <f>HYPERLINK("https://ebird.org/atlasnc/checklist/S132810209", "S132810209")</f>
        <v>S132810209</v>
      </c>
      <c r="I1188" t="s">
        <v>68</v>
      </c>
      <c r="J1188" t="s">
        <v>38</v>
      </c>
      <c r="K1188" t="s">
        <v>33</v>
      </c>
      <c r="L1188" t="s">
        <v>100</v>
      </c>
      <c r="M1188" t="s">
        <v>28</v>
      </c>
      <c r="N1188" t="s">
        <v>101</v>
      </c>
      <c r="O1188" t="s">
        <v>102</v>
      </c>
    </row>
    <row r="1189" spans="1:15" x14ac:dyDescent="0.25">
      <c r="A1189" t="s">
        <v>99</v>
      </c>
      <c r="B1189" t="s">
        <v>286</v>
      </c>
      <c r="C1189" t="s">
        <v>143</v>
      </c>
      <c r="E1189" t="s">
        <v>145</v>
      </c>
      <c r="F1189" t="s">
        <v>779</v>
      </c>
      <c r="G1189" t="s">
        <v>831</v>
      </c>
      <c r="H1189" t="str">
        <f>HYPERLINK("https://ebird.org/atlasnc/checklist/S128275501", "S128275501")</f>
        <v>S128275501</v>
      </c>
      <c r="I1189" t="s">
        <v>68</v>
      </c>
      <c r="J1189" t="s">
        <v>38</v>
      </c>
      <c r="K1189" t="s">
        <v>33</v>
      </c>
      <c r="L1189" t="s">
        <v>100</v>
      </c>
      <c r="M1189" t="s">
        <v>28</v>
      </c>
      <c r="N1189" t="s">
        <v>101</v>
      </c>
      <c r="O1189" t="s">
        <v>102</v>
      </c>
    </row>
    <row r="1190" spans="1:15" x14ac:dyDescent="0.25">
      <c r="A1190" t="s">
        <v>99</v>
      </c>
      <c r="B1190" t="s">
        <v>259</v>
      </c>
      <c r="C1190" t="s">
        <v>143</v>
      </c>
      <c r="E1190" t="s">
        <v>145</v>
      </c>
      <c r="F1190" t="s">
        <v>832</v>
      </c>
      <c r="G1190" t="s">
        <v>833</v>
      </c>
      <c r="H1190" t="str">
        <f>HYPERLINK("https://ebird.org/atlasnc/checklist/S126425080", "S126425080")</f>
        <v>S126425080</v>
      </c>
      <c r="I1190" t="s">
        <v>68</v>
      </c>
      <c r="J1190" t="s">
        <v>38</v>
      </c>
      <c r="K1190" t="s">
        <v>33</v>
      </c>
      <c r="L1190" t="s">
        <v>100</v>
      </c>
      <c r="M1190" t="s">
        <v>28</v>
      </c>
      <c r="N1190" t="s">
        <v>101</v>
      </c>
      <c r="O1190" t="s">
        <v>102</v>
      </c>
    </row>
    <row r="1191" spans="1:15" x14ac:dyDescent="0.25">
      <c r="A1191" t="s">
        <v>99</v>
      </c>
      <c r="B1191" t="s">
        <v>834</v>
      </c>
      <c r="C1191" t="s">
        <v>143</v>
      </c>
      <c r="E1191" t="s">
        <v>145</v>
      </c>
      <c r="F1191" t="s">
        <v>779</v>
      </c>
      <c r="G1191" t="s">
        <v>835</v>
      </c>
      <c r="H1191" t="str">
        <f>HYPERLINK("https://ebird.org/atlasnc/checklist/S120136642", "S120136642")</f>
        <v>S120136642</v>
      </c>
      <c r="I1191" t="s">
        <v>68</v>
      </c>
      <c r="J1191" t="s">
        <v>38</v>
      </c>
      <c r="K1191" t="s">
        <v>33</v>
      </c>
      <c r="L1191" t="s">
        <v>100</v>
      </c>
      <c r="M1191" t="s">
        <v>28</v>
      </c>
      <c r="N1191" t="s">
        <v>101</v>
      </c>
      <c r="O1191" t="s">
        <v>102</v>
      </c>
    </row>
    <row r="1192" spans="1:15" x14ac:dyDescent="0.25">
      <c r="A1192" t="s">
        <v>99</v>
      </c>
      <c r="B1192" t="s">
        <v>836</v>
      </c>
      <c r="C1192" t="s">
        <v>143</v>
      </c>
      <c r="E1192" t="s">
        <v>145</v>
      </c>
      <c r="F1192" t="s">
        <v>779</v>
      </c>
      <c r="G1192" t="s">
        <v>835</v>
      </c>
      <c r="H1192" t="str">
        <f>HYPERLINK("https://ebird.org/atlasnc/checklist/S120136642", "S120136642")</f>
        <v>S120136642</v>
      </c>
      <c r="I1192" t="s">
        <v>68</v>
      </c>
      <c r="J1192" t="s">
        <v>38</v>
      </c>
      <c r="K1192" t="s">
        <v>33</v>
      </c>
      <c r="L1192" t="s">
        <v>100</v>
      </c>
      <c r="M1192" t="s">
        <v>28</v>
      </c>
      <c r="N1192" t="s">
        <v>101</v>
      </c>
      <c r="O1192" t="s">
        <v>102</v>
      </c>
    </row>
    <row r="1193" spans="1:15" x14ac:dyDescent="0.25">
      <c r="A1193" t="s">
        <v>99</v>
      </c>
      <c r="B1193" t="s">
        <v>669</v>
      </c>
      <c r="C1193" t="s">
        <v>143</v>
      </c>
      <c r="E1193" t="s">
        <v>145</v>
      </c>
      <c r="F1193" t="s">
        <v>779</v>
      </c>
      <c r="G1193" t="s">
        <v>837</v>
      </c>
      <c r="H1193" t="str">
        <f>HYPERLINK("https://ebird.org/atlasnc/checklist/S120095926", "S120095926")</f>
        <v>S120095926</v>
      </c>
      <c r="I1193" t="s">
        <v>68</v>
      </c>
      <c r="J1193" t="s">
        <v>38</v>
      </c>
      <c r="K1193" t="s">
        <v>33</v>
      </c>
      <c r="L1193" t="s">
        <v>100</v>
      </c>
      <c r="M1193" t="s">
        <v>28</v>
      </c>
      <c r="N1193" t="s">
        <v>101</v>
      </c>
      <c r="O1193" t="s">
        <v>102</v>
      </c>
    </row>
    <row r="1194" spans="1:15" x14ac:dyDescent="0.25">
      <c r="A1194" t="s">
        <v>99</v>
      </c>
      <c r="B1194" t="s">
        <v>151</v>
      </c>
      <c r="C1194" t="s">
        <v>143</v>
      </c>
      <c r="E1194" t="s">
        <v>145</v>
      </c>
      <c r="F1194" t="s">
        <v>779</v>
      </c>
      <c r="G1194" t="s">
        <v>838</v>
      </c>
      <c r="H1194" t="str">
        <f>HYPERLINK("https://ebird.org/atlasnc/checklist/S118907874", "S118907874")</f>
        <v>S118907874</v>
      </c>
      <c r="I1194" t="s">
        <v>68</v>
      </c>
      <c r="J1194" t="s">
        <v>38</v>
      </c>
      <c r="K1194" t="s">
        <v>33</v>
      </c>
      <c r="L1194" t="s">
        <v>100</v>
      </c>
      <c r="M1194" t="s">
        <v>28</v>
      </c>
      <c r="N1194" t="s">
        <v>101</v>
      </c>
      <c r="O1194" t="s">
        <v>102</v>
      </c>
    </row>
    <row r="1195" spans="1:15" x14ac:dyDescent="0.25">
      <c r="A1195" t="s">
        <v>99</v>
      </c>
      <c r="B1195" t="s">
        <v>147</v>
      </c>
      <c r="C1195" t="s">
        <v>129</v>
      </c>
      <c r="D1195" t="s">
        <v>198</v>
      </c>
      <c r="E1195" t="s">
        <v>131</v>
      </c>
      <c r="F1195" t="s">
        <v>779</v>
      </c>
      <c r="G1195" t="s">
        <v>839</v>
      </c>
      <c r="H1195" t="str">
        <f>HYPERLINK("https://ebird.org/atlasnc/checklist/S117954826", "S117954826")</f>
        <v>S117954826</v>
      </c>
      <c r="I1195" t="s">
        <v>68</v>
      </c>
      <c r="J1195" t="s">
        <v>38</v>
      </c>
      <c r="K1195" t="s">
        <v>33</v>
      </c>
      <c r="L1195" t="s">
        <v>100</v>
      </c>
      <c r="M1195" t="s">
        <v>28</v>
      </c>
      <c r="N1195" t="s">
        <v>101</v>
      </c>
      <c r="O1195" t="s">
        <v>102</v>
      </c>
    </row>
    <row r="1196" spans="1:15" x14ac:dyDescent="0.25">
      <c r="A1196" t="s">
        <v>99</v>
      </c>
      <c r="B1196" t="s">
        <v>155</v>
      </c>
      <c r="C1196" t="s">
        <v>133</v>
      </c>
      <c r="D1196" t="s">
        <v>183</v>
      </c>
      <c r="E1196" t="s">
        <v>135</v>
      </c>
      <c r="F1196" t="s">
        <v>811</v>
      </c>
      <c r="G1196" t="s">
        <v>840</v>
      </c>
      <c r="H1196" t="str">
        <f>HYPERLINK("https://ebird.org/atlasnc/checklist/S126426784", "S126426784")</f>
        <v>S126426784</v>
      </c>
      <c r="I1196" t="s">
        <v>68</v>
      </c>
      <c r="J1196" t="s">
        <v>38</v>
      </c>
      <c r="K1196" t="s">
        <v>33</v>
      </c>
      <c r="L1196" t="s">
        <v>100</v>
      </c>
      <c r="M1196" t="s">
        <v>28</v>
      </c>
      <c r="N1196" t="s">
        <v>101</v>
      </c>
      <c r="O1196" t="s">
        <v>102</v>
      </c>
    </row>
    <row r="1197" spans="1:15" x14ac:dyDescent="0.25">
      <c r="A1197" t="s">
        <v>99</v>
      </c>
      <c r="B1197" t="s">
        <v>216</v>
      </c>
      <c r="C1197" t="s">
        <v>133</v>
      </c>
      <c r="D1197" t="s">
        <v>183</v>
      </c>
      <c r="E1197" t="s">
        <v>135</v>
      </c>
      <c r="F1197" t="s">
        <v>811</v>
      </c>
      <c r="G1197" t="s">
        <v>840</v>
      </c>
      <c r="H1197" t="str">
        <f>HYPERLINK("https://ebird.org/atlasnc/checklist/S126426784", "S126426784")</f>
        <v>S126426784</v>
      </c>
      <c r="I1197" t="s">
        <v>68</v>
      </c>
      <c r="J1197" t="s">
        <v>38</v>
      </c>
      <c r="K1197" t="s">
        <v>33</v>
      </c>
      <c r="L1197" t="s">
        <v>100</v>
      </c>
      <c r="M1197" t="s">
        <v>28</v>
      </c>
      <c r="N1197" t="s">
        <v>101</v>
      </c>
      <c r="O1197" t="s">
        <v>102</v>
      </c>
    </row>
    <row r="1198" spans="1:15" x14ac:dyDescent="0.25">
      <c r="A1198" t="s">
        <v>99</v>
      </c>
      <c r="B1198" t="s">
        <v>172</v>
      </c>
      <c r="C1198" t="s">
        <v>133</v>
      </c>
      <c r="D1198" t="s">
        <v>181</v>
      </c>
      <c r="E1198" t="s">
        <v>135</v>
      </c>
      <c r="F1198" t="s">
        <v>811</v>
      </c>
      <c r="G1198" t="s">
        <v>840</v>
      </c>
      <c r="H1198" t="str">
        <f>HYPERLINK("https://ebird.org/atlasnc/checklist/S126426784", "S126426784")</f>
        <v>S126426784</v>
      </c>
      <c r="I1198" t="s">
        <v>68</v>
      </c>
      <c r="J1198" t="s">
        <v>38</v>
      </c>
      <c r="K1198" t="s">
        <v>33</v>
      </c>
      <c r="L1198" t="s">
        <v>100</v>
      </c>
      <c r="M1198" t="s">
        <v>28</v>
      </c>
      <c r="N1198" t="s">
        <v>101</v>
      </c>
      <c r="O1198" t="s">
        <v>102</v>
      </c>
    </row>
    <row r="1199" spans="1:15" x14ac:dyDescent="0.25">
      <c r="A1199" t="s">
        <v>99</v>
      </c>
      <c r="B1199" t="s">
        <v>206</v>
      </c>
      <c r="C1199" t="s">
        <v>129</v>
      </c>
      <c r="D1199" t="s">
        <v>198</v>
      </c>
      <c r="E1199" t="s">
        <v>131</v>
      </c>
      <c r="F1199" t="s">
        <v>779</v>
      </c>
      <c r="G1199" t="s">
        <v>841</v>
      </c>
      <c r="H1199" t="str">
        <f>HYPERLINK("https://ebird.org/atlasnc/checklist/S114862966", "S114862966")</f>
        <v>S114862966</v>
      </c>
      <c r="I1199" t="s">
        <v>68</v>
      </c>
      <c r="J1199" t="s">
        <v>38</v>
      </c>
      <c r="K1199" t="s">
        <v>33</v>
      </c>
      <c r="L1199" t="s">
        <v>100</v>
      </c>
      <c r="M1199" t="s">
        <v>28</v>
      </c>
      <c r="N1199" t="s">
        <v>101</v>
      </c>
      <c r="O1199" t="s">
        <v>102</v>
      </c>
    </row>
    <row r="1200" spans="1:15" x14ac:dyDescent="0.25">
      <c r="A1200" t="s">
        <v>99</v>
      </c>
      <c r="B1200" t="s">
        <v>205</v>
      </c>
      <c r="C1200" t="s">
        <v>133</v>
      </c>
      <c r="D1200" t="s">
        <v>183</v>
      </c>
      <c r="E1200" t="s">
        <v>135</v>
      </c>
      <c r="F1200" t="s">
        <v>842</v>
      </c>
      <c r="G1200" t="s">
        <v>843</v>
      </c>
      <c r="H1200" t="str">
        <f>HYPERLINK("https://ebird.org/atlasnc/checklist/S114598810", "S114598810")</f>
        <v>S114598810</v>
      </c>
      <c r="I1200" t="s">
        <v>68</v>
      </c>
      <c r="J1200" t="s">
        <v>38</v>
      </c>
      <c r="K1200" t="s">
        <v>33</v>
      </c>
      <c r="L1200" t="s">
        <v>100</v>
      </c>
      <c r="M1200" t="s">
        <v>28</v>
      </c>
      <c r="N1200" t="s">
        <v>101</v>
      </c>
      <c r="O1200" t="s">
        <v>102</v>
      </c>
    </row>
    <row r="1201" spans="1:15" x14ac:dyDescent="0.25">
      <c r="A1201" t="s">
        <v>99</v>
      </c>
      <c r="B1201" t="s">
        <v>190</v>
      </c>
      <c r="C1201" t="s">
        <v>133</v>
      </c>
      <c r="D1201" t="s">
        <v>183</v>
      </c>
      <c r="E1201" t="s">
        <v>135</v>
      </c>
      <c r="F1201" t="s">
        <v>842</v>
      </c>
      <c r="G1201" t="s">
        <v>843</v>
      </c>
      <c r="H1201" t="str">
        <f>HYPERLINK("https://ebird.org/atlasnc/checklist/S114598682", "S114598682")</f>
        <v>S114598682</v>
      </c>
      <c r="I1201" t="s">
        <v>68</v>
      </c>
      <c r="J1201" t="s">
        <v>38</v>
      </c>
      <c r="K1201" t="s">
        <v>33</v>
      </c>
      <c r="L1201" t="s">
        <v>100</v>
      </c>
      <c r="M1201" t="s">
        <v>28</v>
      </c>
      <c r="N1201" t="s">
        <v>101</v>
      </c>
      <c r="O1201" t="s">
        <v>102</v>
      </c>
    </row>
    <row r="1202" spans="1:15" x14ac:dyDescent="0.25">
      <c r="A1202" t="s">
        <v>99</v>
      </c>
      <c r="B1202" t="s">
        <v>156</v>
      </c>
      <c r="C1202" t="s">
        <v>133</v>
      </c>
      <c r="D1202" t="s">
        <v>183</v>
      </c>
      <c r="E1202" t="s">
        <v>135</v>
      </c>
      <c r="F1202" t="s">
        <v>842</v>
      </c>
      <c r="G1202" t="s">
        <v>843</v>
      </c>
      <c r="H1202" t="str">
        <f>HYPERLINK("https://ebird.org/atlasnc/checklist/S114598682", "S114598682")</f>
        <v>S114598682</v>
      </c>
      <c r="I1202" t="s">
        <v>68</v>
      </c>
      <c r="J1202" t="s">
        <v>38</v>
      </c>
      <c r="K1202" t="s">
        <v>33</v>
      </c>
      <c r="L1202" t="s">
        <v>100</v>
      </c>
      <c r="M1202" t="s">
        <v>28</v>
      </c>
      <c r="N1202" t="s">
        <v>101</v>
      </c>
      <c r="O1202" t="s">
        <v>102</v>
      </c>
    </row>
    <row r="1203" spans="1:15" x14ac:dyDescent="0.25">
      <c r="A1203" t="s">
        <v>99</v>
      </c>
      <c r="B1203" t="s">
        <v>279</v>
      </c>
      <c r="C1203" t="s">
        <v>133</v>
      </c>
      <c r="D1203" t="s">
        <v>183</v>
      </c>
      <c r="E1203" t="s">
        <v>135</v>
      </c>
      <c r="F1203" t="s">
        <v>815</v>
      </c>
      <c r="G1203" t="s">
        <v>844</v>
      </c>
      <c r="H1203" t="str">
        <f>HYPERLINK("https://ebird.org/atlasnc/checklist/S114304727", "S114304727")</f>
        <v>S114304727</v>
      </c>
      <c r="I1203" t="s">
        <v>68</v>
      </c>
      <c r="J1203" t="s">
        <v>38</v>
      </c>
      <c r="K1203" t="s">
        <v>33</v>
      </c>
      <c r="L1203" t="s">
        <v>100</v>
      </c>
      <c r="M1203" t="s">
        <v>28</v>
      </c>
      <c r="N1203" t="s">
        <v>101</v>
      </c>
      <c r="O1203" t="s">
        <v>102</v>
      </c>
    </row>
    <row r="1204" spans="1:15" x14ac:dyDescent="0.25">
      <c r="A1204" t="s">
        <v>99</v>
      </c>
      <c r="B1204" t="s">
        <v>176</v>
      </c>
      <c r="C1204" t="s">
        <v>129</v>
      </c>
      <c r="D1204" t="s">
        <v>198</v>
      </c>
      <c r="E1204" t="s">
        <v>131</v>
      </c>
      <c r="F1204" t="s">
        <v>779</v>
      </c>
      <c r="G1204" t="s">
        <v>845</v>
      </c>
      <c r="H1204" t="str">
        <f>HYPERLINK("https://ebird.org/atlasnc/checklist/S113053434", "S113053434")</f>
        <v>S113053434</v>
      </c>
      <c r="I1204" t="s">
        <v>68</v>
      </c>
      <c r="J1204" t="s">
        <v>38</v>
      </c>
      <c r="K1204" t="s">
        <v>33</v>
      </c>
      <c r="L1204" t="s">
        <v>100</v>
      </c>
      <c r="M1204" t="s">
        <v>28</v>
      </c>
      <c r="N1204" t="s">
        <v>101</v>
      </c>
      <c r="O1204" t="s">
        <v>102</v>
      </c>
    </row>
    <row r="1205" spans="1:15" x14ac:dyDescent="0.25">
      <c r="A1205" t="s">
        <v>99</v>
      </c>
      <c r="B1205" t="s">
        <v>158</v>
      </c>
      <c r="C1205" t="s">
        <v>133</v>
      </c>
      <c r="D1205" t="s">
        <v>183</v>
      </c>
      <c r="E1205" t="s">
        <v>135</v>
      </c>
      <c r="F1205" t="s">
        <v>832</v>
      </c>
      <c r="G1205" t="s">
        <v>846</v>
      </c>
      <c r="H1205" t="str">
        <f>HYPERLINK("https://ebird.org/atlasnc/checklist/S112585663", "S112585663")</f>
        <v>S112585663</v>
      </c>
      <c r="I1205" t="s">
        <v>68</v>
      </c>
      <c r="J1205" t="s">
        <v>38</v>
      </c>
      <c r="K1205" t="s">
        <v>33</v>
      </c>
      <c r="L1205" t="s">
        <v>100</v>
      </c>
      <c r="M1205" t="s">
        <v>28</v>
      </c>
      <c r="N1205" t="s">
        <v>101</v>
      </c>
      <c r="O1205" t="s">
        <v>102</v>
      </c>
    </row>
    <row r="1206" spans="1:15" x14ac:dyDescent="0.25">
      <c r="A1206" t="s">
        <v>99</v>
      </c>
      <c r="B1206" t="s">
        <v>178</v>
      </c>
      <c r="C1206" t="s">
        <v>143</v>
      </c>
      <c r="E1206" t="s">
        <v>145</v>
      </c>
      <c r="F1206" t="s">
        <v>832</v>
      </c>
      <c r="G1206" t="s">
        <v>846</v>
      </c>
      <c r="H1206" t="str">
        <f>HYPERLINK("https://ebird.org/atlasnc/checklist/S112585663", "S112585663")</f>
        <v>S112585663</v>
      </c>
      <c r="I1206" t="s">
        <v>68</v>
      </c>
      <c r="J1206" t="s">
        <v>38</v>
      </c>
      <c r="K1206" t="s">
        <v>33</v>
      </c>
      <c r="L1206" t="s">
        <v>100</v>
      </c>
      <c r="M1206" t="s">
        <v>28</v>
      </c>
      <c r="N1206" t="s">
        <v>101</v>
      </c>
      <c r="O1206" t="s">
        <v>102</v>
      </c>
    </row>
    <row r="1207" spans="1:15" x14ac:dyDescent="0.25">
      <c r="A1207" t="s">
        <v>99</v>
      </c>
      <c r="B1207" t="s">
        <v>142</v>
      </c>
      <c r="C1207" t="s">
        <v>133</v>
      </c>
      <c r="D1207" t="s">
        <v>371</v>
      </c>
      <c r="E1207" t="s">
        <v>135</v>
      </c>
      <c r="F1207" t="s">
        <v>832</v>
      </c>
      <c r="G1207" t="s">
        <v>846</v>
      </c>
      <c r="H1207" t="str">
        <f>HYPERLINK("https://ebird.org/atlasnc/checklist/S112585663", "S112585663")</f>
        <v>S112585663</v>
      </c>
      <c r="I1207" t="s">
        <v>68</v>
      </c>
      <c r="J1207" t="s">
        <v>38</v>
      </c>
      <c r="K1207" t="s">
        <v>33</v>
      </c>
      <c r="L1207" t="s">
        <v>100</v>
      </c>
      <c r="M1207" t="s">
        <v>28</v>
      </c>
      <c r="N1207" t="s">
        <v>101</v>
      </c>
      <c r="O1207" t="s">
        <v>102</v>
      </c>
    </row>
    <row r="1208" spans="1:15" x14ac:dyDescent="0.25">
      <c r="A1208" t="s">
        <v>99</v>
      </c>
      <c r="B1208" t="s">
        <v>243</v>
      </c>
      <c r="C1208" t="s">
        <v>123</v>
      </c>
      <c r="D1208" t="s">
        <v>140</v>
      </c>
      <c r="E1208" t="s">
        <v>125</v>
      </c>
      <c r="F1208" t="s">
        <v>832</v>
      </c>
      <c r="G1208" t="s">
        <v>846</v>
      </c>
      <c r="H1208" t="str">
        <f>HYPERLINK("https://ebird.org/atlasnc/checklist/S112585663", "S112585663")</f>
        <v>S112585663</v>
      </c>
      <c r="I1208" t="s">
        <v>68</v>
      </c>
      <c r="J1208" t="s">
        <v>38</v>
      </c>
      <c r="K1208" t="s">
        <v>33</v>
      </c>
      <c r="L1208" t="s">
        <v>100</v>
      </c>
      <c r="M1208" t="s">
        <v>28</v>
      </c>
      <c r="N1208" t="s">
        <v>101</v>
      </c>
      <c r="O1208" t="s">
        <v>102</v>
      </c>
    </row>
    <row r="1209" spans="1:15" x14ac:dyDescent="0.25">
      <c r="A1209" t="s">
        <v>99</v>
      </c>
      <c r="B1209" t="s">
        <v>263</v>
      </c>
      <c r="C1209" t="s">
        <v>123</v>
      </c>
      <c r="D1209" t="s">
        <v>316</v>
      </c>
      <c r="E1209" t="s">
        <v>125</v>
      </c>
      <c r="F1209" t="s">
        <v>847</v>
      </c>
      <c r="G1209" t="s">
        <v>848</v>
      </c>
      <c r="H1209" t="str">
        <f>HYPERLINK("https://ebird.org/atlasnc/checklist/S111390336", "S111390336")</f>
        <v>S111390336</v>
      </c>
      <c r="I1209" t="s">
        <v>68</v>
      </c>
      <c r="J1209" t="s">
        <v>38</v>
      </c>
      <c r="K1209" t="s">
        <v>33</v>
      </c>
      <c r="L1209" t="s">
        <v>100</v>
      </c>
      <c r="M1209" t="s">
        <v>28</v>
      </c>
      <c r="N1209" t="s">
        <v>101</v>
      </c>
      <c r="O1209" t="s">
        <v>102</v>
      </c>
    </row>
    <row r="1210" spans="1:15" x14ac:dyDescent="0.25">
      <c r="A1210" t="s">
        <v>99</v>
      </c>
      <c r="B1210" t="s">
        <v>236</v>
      </c>
      <c r="C1210" t="s">
        <v>133</v>
      </c>
      <c r="D1210" t="s">
        <v>183</v>
      </c>
      <c r="E1210" t="s">
        <v>135</v>
      </c>
      <c r="F1210" t="s">
        <v>847</v>
      </c>
      <c r="G1210" t="s">
        <v>848</v>
      </c>
      <c r="H1210" t="str">
        <f>HYPERLINK("https://ebird.org/atlasnc/checklist/S111390336", "S111390336")</f>
        <v>S111390336</v>
      </c>
      <c r="I1210" t="s">
        <v>68</v>
      </c>
      <c r="J1210" t="s">
        <v>38</v>
      </c>
      <c r="K1210" t="s">
        <v>33</v>
      </c>
      <c r="L1210" t="s">
        <v>100</v>
      </c>
      <c r="M1210" t="s">
        <v>28</v>
      </c>
      <c r="N1210" t="s">
        <v>101</v>
      </c>
      <c r="O1210" t="s">
        <v>102</v>
      </c>
    </row>
    <row r="1211" spans="1:15" x14ac:dyDescent="0.25">
      <c r="A1211" t="s">
        <v>99</v>
      </c>
      <c r="B1211" t="s">
        <v>179</v>
      </c>
      <c r="C1211" t="s">
        <v>133</v>
      </c>
      <c r="D1211" t="s">
        <v>183</v>
      </c>
      <c r="E1211" t="s">
        <v>135</v>
      </c>
      <c r="F1211" t="s">
        <v>847</v>
      </c>
      <c r="G1211" t="s">
        <v>848</v>
      </c>
      <c r="H1211" t="str">
        <f>HYPERLINK("https://ebird.org/atlasnc/checklist/S111390336", "S111390336")</f>
        <v>S111390336</v>
      </c>
      <c r="I1211" t="s">
        <v>68</v>
      </c>
      <c r="J1211" t="s">
        <v>38</v>
      </c>
      <c r="K1211" t="s">
        <v>33</v>
      </c>
      <c r="L1211" t="s">
        <v>100</v>
      </c>
      <c r="M1211" t="s">
        <v>28</v>
      </c>
      <c r="N1211" t="s">
        <v>101</v>
      </c>
      <c r="O1211" t="s">
        <v>102</v>
      </c>
    </row>
    <row r="1212" spans="1:15" x14ac:dyDescent="0.25">
      <c r="A1212" t="s">
        <v>99</v>
      </c>
      <c r="B1212" t="s">
        <v>128</v>
      </c>
      <c r="C1212" t="s">
        <v>133</v>
      </c>
      <c r="D1212" t="s">
        <v>183</v>
      </c>
      <c r="E1212" t="s">
        <v>135</v>
      </c>
      <c r="F1212" t="s">
        <v>847</v>
      </c>
      <c r="G1212" t="s">
        <v>848</v>
      </c>
      <c r="H1212" t="str">
        <f>HYPERLINK("https://ebird.org/atlasnc/checklist/S111390336", "S111390336")</f>
        <v>S111390336</v>
      </c>
      <c r="I1212" t="s">
        <v>68</v>
      </c>
      <c r="J1212" t="s">
        <v>38</v>
      </c>
      <c r="K1212" t="s">
        <v>33</v>
      </c>
      <c r="L1212" t="s">
        <v>100</v>
      </c>
      <c r="M1212" t="s">
        <v>28</v>
      </c>
      <c r="N1212" t="s">
        <v>101</v>
      </c>
      <c r="O1212" t="s">
        <v>102</v>
      </c>
    </row>
    <row r="1213" spans="1:15" x14ac:dyDescent="0.25">
      <c r="A1213" t="s">
        <v>99</v>
      </c>
      <c r="B1213" t="s">
        <v>232</v>
      </c>
      <c r="C1213" t="s">
        <v>133</v>
      </c>
      <c r="D1213" t="s">
        <v>220</v>
      </c>
      <c r="E1213" t="s">
        <v>135</v>
      </c>
      <c r="F1213" t="s">
        <v>847</v>
      </c>
      <c r="G1213" t="s">
        <v>848</v>
      </c>
      <c r="H1213" t="str">
        <f>HYPERLINK("https://ebird.org/atlasnc/checklist/S111390336", "S111390336")</f>
        <v>S111390336</v>
      </c>
      <c r="I1213" t="s">
        <v>68</v>
      </c>
      <c r="J1213" t="s">
        <v>38</v>
      </c>
      <c r="K1213" t="s">
        <v>33</v>
      </c>
      <c r="L1213" t="s">
        <v>100</v>
      </c>
      <c r="M1213" t="s">
        <v>28</v>
      </c>
      <c r="N1213" t="s">
        <v>101</v>
      </c>
      <c r="O1213" t="s">
        <v>102</v>
      </c>
    </row>
    <row r="1214" spans="1:15" x14ac:dyDescent="0.25">
      <c r="A1214" t="s">
        <v>99</v>
      </c>
      <c r="B1214" t="s">
        <v>211</v>
      </c>
      <c r="C1214" t="s">
        <v>133</v>
      </c>
      <c r="D1214" t="s">
        <v>183</v>
      </c>
      <c r="E1214" t="s">
        <v>135</v>
      </c>
      <c r="F1214" t="s">
        <v>818</v>
      </c>
      <c r="G1214" t="s">
        <v>848</v>
      </c>
      <c r="H1214" t="str">
        <f>HYPERLINK("https://ebird.org/atlasnc/checklist/S111107085", "S111107085")</f>
        <v>S111107085</v>
      </c>
      <c r="I1214" t="s">
        <v>68</v>
      </c>
      <c r="J1214" t="s">
        <v>38</v>
      </c>
      <c r="K1214" t="s">
        <v>33</v>
      </c>
      <c r="L1214" t="s">
        <v>100</v>
      </c>
      <c r="M1214" t="s">
        <v>28</v>
      </c>
      <c r="N1214" t="s">
        <v>101</v>
      </c>
      <c r="O1214" t="s">
        <v>102</v>
      </c>
    </row>
    <row r="1215" spans="1:15" x14ac:dyDescent="0.25">
      <c r="A1215" t="s">
        <v>99</v>
      </c>
      <c r="B1215" t="s">
        <v>288</v>
      </c>
      <c r="C1215" t="s">
        <v>133</v>
      </c>
      <c r="D1215" t="s">
        <v>371</v>
      </c>
      <c r="E1215" t="s">
        <v>135</v>
      </c>
      <c r="F1215" t="s">
        <v>818</v>
      </c>
      <c r="G1215" t="s">
        <v>848</v>
      </c>
      <c r="H1215" t="str">
        <f>HYPERLINK("https://ebird.org/atlasnc/checklist/S111107085", "S111107085")</f>
        <v>S111107085</v>
      </c>
      <c r="I1215" t="s">
        <v>68</v>
      </c>
      <c r="J1215" t="s">
        <v>38</v>
      </c>
      <c r="K1215" t="s">
        <v>33</v>
      </c>
      <c r="L1215" t="s">
        <v>100</v>
      </c>
      <c r="M1215" t="s">
        <v>28</v>
      </c>
      <c r="N1215" t="s">
        <v>101</v>
      </c>
      <c r="O1215" t="s">
        <v>102</v>
      </c>
    </row>
    <row r="1216" spans="1:15" x14ac:dyDescent="0.25">
      <c r="A1216" t="s">
        <v>99</v>
      </c>
      <c r="B1216" t="s">
        <v>849</v>
      </c>
      <c r="C1216" t="s">
        <v>143</v>
      </c>
      <c r="E1216" t="s">
        <v>145</v>
      </c>
      <c r="F1216" t="s">
        <v>779</v>
      </c>
      <c r="G1216" t="s">
        <v>850</v>
      </c>
      <c r="H1216" t="str">
        <f>HYPERLINK("https://ebird.org/atlasnc/checklist/S110742971", "S110742971")</f>
        <v>S110742971</v>
      </c>
      <c r="I1216" t="s">
        <v>68</v>
      </c>
      <c r="J1216" t="s">
        <v>38</v>
      </c>
      <c r="K1216" t="s">
        <v>33</v>
      </c>
      <c r="L1216" t="s">
        <v>100</v>
      </c>
      <c r="M1216" t="s">
        <v>28</v>
      </c>
      <c r="N1216" t="s">
        <v>101</v>
      </c>
      <c r="O1216" t="s">
        <v>102</v>
      </c>
    </row>
    <row r="1217" spans="1:15" x14ac:dyDescent="0.25">
      <c r="A1217" t="s">
        <v>99</v>
      </c>
      <c r="B1217" t="s">
        <v>184</v>
      </c>
      <c r="C1217" t="s">
        <v>133</v>
      </c>
      <c r="D1217" t="s">
        <v>371</v>
      </c>
      <c r="E1217" t="s">
        <v>135</v>
      </c>
      <c r="F1217" t="s">
        <v>779</v>
      </c>
      <c r="G1217" t="s">
        <v>850</v>
      </c>
      <c r="H1217" t="str">
        <f>HYPERLINK("https://ebird.org/atlasnc/checklist/S110742971", "S110742971")</f>
        <v>S110742971</v>
      </c>
      <c r="I1217" t="s">
        <v>68</v>
      </c>
      <c r="J1217" t="s">
        <v>38</v>
      </c>
      <c r="K1217" t="s">
        <v>33</v>
      </c>
      <c r="L1217" t="s">
        <v>100</v>
      </c>
      <c r="M1217" t="s">
        <v>28</v>
      </c>
      <c r="N1217" t="s">
        <v>101</v>
      </c>
      <c r="O1217" t="s">
        <v>102</v>
      </c>
    </row>
    <row r="1218" spans="1:15" x14ac:dyDescent="0.25">
      <c r="A1218" t="s">
        <v>99</v>
      </c>
      <c r="B1218" t="s">
        <v>656</v>
      </c>
      <c r="C1218" t="s">
        <v>143</v>
      </c>
      <c r="E1218" t="s">
        <v>145</v>
      </c>
      <c r="F1218" t="s">
        <v>779</v>
      </c>
      <c r="G1218" t="s">
        <v>851</v>
      </c>
      <c r="H1218" t="str">
        <f>HYPERLINK("https://ebird.org/atlasnc/checklist/S110558060", "S110558060")</f>
        <v>S110558060</v>
      </c>
      <c r="I1218" t="s">
        <v>68</v>
      </c>
      <c r="J1218" t="s">
        <v>38</v>
      </c>
      <c r="K1218" t="s">
        <v>33</v>
      </c>
      <c r="L1218" t="s">
        <v>100</v>
      </c>
      <c r="M1218" t="s">
        <v>28</v>
      </c>
      <c r="N1218" t="s">
        <v>101</v>
      </c>
      <c r="O1218" t="s">
        <v>102</v>
      </c>
    </row>
    <row r="1219" spans="1:15" x14ac:dyDescent="0.25">
      <c r="A1219" t="s">
        <v>99</v>
      </c>
      <c r="B1219" t="s">
        <v>537</v>
      </c>
      <c r="C1219" t="s">
        <v>143</v>
      </c>
      <c r="E1219" t="s">
        <v>145</v>
      </c>
      <c r="F1219" t="s">
        <v>779</v>
      </c>
      <c r="G1219" t="s">
        <v>852</v>
      </c>
      <c r="H1219" t="str">
        <f>HYPERLINK("https://ebird.org/atlasnc/checklist/S110356553", "S110356553")</f>
        <v>S110356553</v>
      </c>
      <c r="I1219" t="s">
        <v>68</v>
      </c>
      <c r="J1219" t="s">
        <v>38</v>
      </c>
      <c r="K1219" t="s">
        <v>33</v>
      </c>
      <c r="L1219" t="s">
        <v>100</v>
      </c>
      <c r="M1219" t="s">
        <v>28</v>
      </c>
      <c r="N1219" t="s">
        <v>101</v>
      </c>
      <c r="O1219" t="s">
        <v>102</v>
      </c>
    </row>
    <row r="1220" spans="1:15" x14ac:dyDescent="0.25">
      <c r="A1220" t="s">
        <v>99</v>
      </c>
      <c r="B1220" t="s">
        <v>704</v>
      </c>
      <c r="C1220" t="s">
        <v>143</v>
      </c>
      <c r="E1220" t="s">
        <v>145</v>
      </c>
      <c r="F1220" t="s">
        <v>779</v>
      </c>
      <c r="G1220" t="s">
        <v>853</v>
      </c>
      <c r="H1220" t="str">
        <f>HYPERLINK("https://ebird.org/atlasnc/checklist/S109768668", "S109768668")</f>
        <v>S109768668</v>
      </c>
      <c r="I1220" t="s">
        <v>68</v>
      </c>
      <c r="J1220" t="s">
        <v>38</v>
      </c>
      <c r="K1220" t="s">
        <v>33</v>
      </c>
      <c r="L1220" t="s">
        <v>100</v>
      </c>
      <c r="M1220" t="s">
        <v>28</v>
      </c>
      <c r="N1220" t="s">
        <v>101</v>
      </c>
      <c r="O1220" t="s">
        <v>102</v>
      </c>
    </row>
    <row r="1221" spans="1:15" x14ac:dyDescent="0.25">
      <c r="A1221" t="s">
        <v>99</v>
      </c>
      <c r="B1221" t="s">
        <v>647</v>
      </c>
      <c r="C1221" t="s">
        <v>143</v>
      </c>
      <c r="E1221" t="s">
        <v>145</v>
      </c>
      <c r="F1221" t="s">
        <v>779</v>
      </c>
      <c r="G1221" t="s">
        <v>853</v>
      </c>
      <c r="H1221" t="str">
        <f>HYPERLINK("https://ebird.org/atlasnc/checklist/S109768668", "S109768668")</f>
        <v>S109768668</v>
      </c>
      <c r="I1221" t="s">
        <v>68</v>
      </c>
      <c r="J1221" t="s">
        <v>38</v>
      </c>
      <c r="K1221" t="s">
        <v>33</v>
      </c>
      <c r="L1221" t="s">
        <v>100</v>
      </c>
      <c r="M1221" t="s">
        <v>28</v>
      </c>
      <c r="N1221" t="s">
        <v>101</v>
      </c>
      <c r="O1221" t="s">
        <v>102</v>
      </c>
    </row>
    <row r="1222" spans="1:15" x14ac:dyDescent="0.25">
      <c r="A1222" t="s">
        <v>99</v>
      </c>
      <c r="B1222" t="s">
        <v>707</v>
      </c>
      <c r="C1222" t="s">
        <v>129</v>
      </c>
      <c r="D1222" t="s">
        <v>198</v>
      </c>
      <c r="E1222" t="s">
        <v>131</v>
      </c>
      <c r="F1222" t="s">
        <v>779</v>
      </c>
      <c r="G1222" t="s">
        <v>854</v>
      </c>
      <c r="H1222" t="str">
        <f>HYPERLINK("https://ebird.org/atlasnc/checklist/S109669010", "S109669010")</f>
        <v>S109669010</v>
      </c>
      <c r="I1222" t="s">
        <v>68</v>
      </c>
      <c r="J1222" t="s">
        <v>38</v>
      </c>
      <c r="K1222" t="s">
        <v>33</v>
      </c>
      <c r="L1222" t="s">
        <v>100</v>
      </c>
      <c r="M1222" t="s">
        <v>28</v>
      </c>
      <c r="N1222" t="s">
        <v>101</v>
      </c>
      <c r="O1222" t="s">
        <v>102</v>
      </c>
    </row>
    <row r="1223" spans="1:15" x14ac:dyDescent="0.25">
      <c r="A1223" t="s">
        <v>99</v>
      </c>
      <c r="B1223" t="s">
        <v>186</v>
      </c>
      <c r="C1223" t="s">
        <v>123</v>
      </c>
      <c r="D1223" t="s">
        <v>33</v>
      </c>
      <c r="E1223" t="s">
        <v>125</v>
      </c>
      <c r="F1223" t="s">
        <v>779</v>
      </c>
      <c r="G1223" t="s">
        <v>854</v>
      </c>
      <c r="H1223" t="str">
        <f>HYPERLINK("https://ebird.org/atlasnc/checklist/S109669010", "S109669010")</f>
        <v>S109669010</v>
      </c>
      <c r="I1223" t="s">
        <v>68</v>
      </c>
      <c r="J1223" t="s">
        <v>38</v>
      </c>
      <c r="K1223" t="s">
        <v>33</v>
      </c>
      <c r="L1223" t="s">
        <v>100</v>
      </c>
      <c r="M1223" t="s">
        <v>28</v>
      </c>
      <c r="N1223" t="s">
        <v>101</v>
      </c>
      <c r="O1223" t="s">
        <v>102</v>
      </c>
    </row>
    <row r="1224" spans="1:15" x14ac:dyDescent="0.25">
      <c r="A1224" t="s">
        <v>99</v>
      </c>
      <c r="B1224" t="s">
        <v>855</v>
      </c>
      <c r="C1224" t="s">
        <v>143</v>
      </c>
      <c r="E1224" t="s">
        <v>145</v>
      </c>
      <c r="F1224" t="s">
        <v>779</v>
      </c>
      <c r="G1224" t="s">
        <v>856</v>
      </c>
      <c r="H1224" t="str">
        <f>HYPERLINK("https://ebird.org/atlasnc/checklist/S108995381", "S108995381")</f>
        <v>S108995381</v>
      </c>
      <c r="I1224" t="s">
        <v>68</v>
      </c>
      <c r="J1224" t="s">
        <v>38</v>
      </c>
      <c r="K1224" t="s">
        <v>33</v>
      </c>
      <c r="L1224" t="s">
        <v>100</v>
      </c>
      <c r="M1224" t="s">
        <v>28</v>
      </c>
      <c r="N1224" t="s">
        <v>101</v>
      </c>
      <c r="O1224" t="s">
        <v>102</v>
      </c>
    </row>
    <row r="1225" spans="1:15" x14ac:dyDescent="0.25">
      <c r="A1225" t="s">
        <v>99</v>
      </c>
      <c r="B1225" t="s">
        <v>137</v>
      </c>
      <c r="C1225" t="s">
        <v>143</v>
      </c>
      <c r="E1225" t="s">
        <v>145</v>
      </c>
      <c r="F1225" t="s">
        <v>779</v>
      </c>
      <c r="G1225" t="s">
        <v>857</v>
      </c>
      <c r="H1225" t="str">
        <f>HYPERLINK("https://ebird.org/atlasnc/checklist/S108810498", "S108810498")</f>
        <v>S108810498</v>
      </c>
      <c r="I1225" t="s">
        <v>68</v>
      </c>
      <c r="J1225" t="s">
        <v>38</v>
      </c>
      <c r="K1225" t="s">
        <v>33</v>
      </c>
      <c r="L1225" t="s">
        <v>100</v>
      </c>
      <c r="M1225" t="s">
        <v>28</v>
      </c>
      <c r="N1225" t="s">
        <v>101</v>
      </c>
      <c r="O1225" t="s">
        <v>102</v>
      </c>
    </row>
    <row r="1226" spans="1:15" x14ac:dyDescent="0.25">
      <c r="A1226" t="s">
        <v>99</v>
      </c>
      <c r="B1226" t="s">
        <v>858</v>
      </c>
      <c r="C1226" t="s">
        <v>143</v>
      </c>
      <c r="E1226" t="s">
        <v>145</v>
      </c>
      <c r="F1226" t="s">
        <v>779</v>
      </c>
      <c r="G1226" t="s">
        <v>857</v>
      </c>
      <c r="H1226" t="str">
        <f>HYPERLINK("https://ebird.org/atlasnc/checklist/S108810498", "S108810498")</f>
        <v>S108810498</v>
      </c>
      <c r="I1226" t="s">
        <v>68</v>
      </c>
      <c r="J1226" t="s">
        <v>38</v>
      </c>
      <c r="K1226" t="s">
        <v>33</v>
      </c>
      <c r="L1226" t="s">
        <v>100</v>
      </c>
      <c r="M1226" t="s">
        <v>28</v>
      </c>
      <c r="N1226" t="s">
        <v>101</v>
      </c>
      <c r="O1226" t="s">
        <v>102</v>
      </c>
    </row>
    <row r="1227" spans="1:15" x14ac:dyDescent="0.25">
      <c r="A1227" t="s">
        <v>99</v>
      </c>
      <c r="B1227" t="s">
        <v>599</v>
      </c>
      <c r="C1227" t="s">
        <v>143</v>
      </c>
      <c r="E1227" t="s">
        <v>145</v>
      </c>
      <c r="F1227" t="s">
        <v>779</v>
      </c>
      <c r="G1227" t="s">
        <v>859</v>
      </c>
      <c r="H1227" t="str">
        <f>HYPERLINK("https://ebird.org/atlasnc/checklist/S108192556", "S108192556")</f>
        <v>S108192556</v>
      </c>
      <c r="I1227" t="s">
        <v>68</v>
      </c>
      <c r="J1227" t="s">
        <v>38</v>
      </c>
      <c r="K1227" t="s">
        <v>33</v>
      </c>
      <c r="L1227" t="s">
        <v>100</v>
      </c>
      <c r="M1227" t="s">
        <v>28</v>
      </c>
      <c r="N1227" t="s">
        <v>101</v>
      </c>
      <c r="O1227" t="s">
        <v>102</v>
      </c>
    </row>
    <row r="1228" spans="1:15" x14ac:dyDescent="0.25">
      <c r="A1228" t="s">
        <v>99</v>
      </c>
      <c r="B1228" t="s">
        <v>860</v>
      </c>
      <c r="C1228" t="s">
        <v>143</v>
      </c>
      <c r="E1228" t="s">
        <v>145</v>
      </c>
      <c r="F1228" t="s">
        <v>779</v>
      </c>
      <c r="G1228" t="s">
        <v>861</v>
      </c>
      <c r="H1228" t="str">
        <f>HYPERLINK("https://ebird.org/atlasnc/checklist/S107692515", "S107692515")</f>
        <v>S107692515</v>
      </c>
      <c r="I1228" t="s">
        <v>68</v>
      </c>
      <c r="J1228" t="s">
        <v>38</v>
      </c>
      <c r="K1228" t="s">
        <v>33</v>
      </c>
      <c r="L1228" t="s">
        <v>100</v>
      </c>
      <c r="M1228" t="s">
        <v>28</v>
      </c>
      <c r="N1228" t="s">
        <v>101</v>
      </c>
      <c r="O1228" t="s">
        <v>102</v>
      </c>
    </row>
    <row r="1229" spans="1:15" x14ac:dyDescent="0.25">
      <c r="A1229" t="s">
        <v>99</v>
      </c>
      <c r="B1229" t="s">
        <v>233</v>
      </c>
      <c r="C1229" t="s">
        <v>129</v>
      </c>
      <c r="D1229" t="s">
        <v>198</v>
      </c>
      <c r="E1229" t="s">
        <v>131</v>
      </c>
      <c r="F1229" t="s">
        <v>779</v>
      </c>
      <c r="G1229" t="s">
        <v>443</v>
      </c>
      <c r="H1229" t="str">
        <f>HYPERLINK("https://ebird.org/atlasnc/checklist/S107605633", "S107605633")</f>
        <v>S107605633</v>
      </c>
      <c r="I1229" t="s">
        <v>68</v>
      </c>
      <c r="J1229" t="s">
        <v>38</v>
      </c>
      <c r="K1229" t="s">
        <v>33</v>
      </c>
      <c r="L1229" t="s">
        <v>100</v>
      </c>
      <c r="M1229" t="s">
        <v>28</v>
      </c>
      <c r="N1229" t="s">
        <v>101</v>
      </c>
      <c r="O1229" t="s">
        <v>102</v>
      </c>
    </row>
    <row r="1230" spans="1:15" x14ac:dyDescent="0.25">
      <c r="A1230" t="s">
        <v>99</v>
      </c>
      <c r="B1230" t="s">
        <v>213</v>
      </c>
      <c r="C1230" t="s">
        <v>133</v>
      </c>
      <c r="D1230" t="s">
        <v>371</v>
      </c>
      <c r="E1230" t="s">
        <v>135</v>
      </c>
      <c r="F1230" t="s">
        <v>779</v>
      </c>
      <c r="G1230" t="s">
        <v>862</v>
      </c>
      <c r="H1230" t="str">
        <f>HYPERLINK("https://ebird.org/atlasnc/checklist/S106780945", "S106780945")</f>
        <v>S106780945</v>
      </c>
      <c r="I1230" t="s">
        <v>68</v>
      </c>
      <c r="J1230" t="s">
        <v>38</v>
      </c>
      <c r="K1230" t="s">
        <v>33</v>
      </c>
      <c r="L1230" t="s">
        <v>100</v>
      </c>
      <c r="M1230" t="s">
        <v>28</v>
      </c>
      <c r="N1230" t="s">
        <v>101</v>
      </c>
      <c r="O1230" t="s">
        <v>102</v>
      </c>
    </row>
    <row r="1231" spans="1:15" x14ac:dyDescent="0.25">
      <c r="A1231" t="s">
        <v>99</v>
      </c>
      <c r="B1231" t="s">
        <v>278</v>
      </c>
      <c r="C1231" t="s">
        <v>143</v>
      </c>
      <c r="E1231" t="s">
        <v>145</v>
      </c>
      <c r="F1231" t="s">
        <v>779</v>
      </c>
      <c r="G1231" t="s">
        <v>862</v>
      </c>
      <c r="H1231" t="str">
        <f>HYPERLINK("https://ebird.org/atlasnc/checklist/S106780945", "S106780945")</f>
        <v>S106780945</v>
      </c>
      <c r="I1231" t="s">
        <v>68</v>
      </c>
      <c r="J1231" t="s">
        <v>38</v>
      </c>
      <c r="K1231" t="s">
        <v>33</v>
      </c>
      <c r="L1231" t="s">
        <v>100</v>
      </c>
      <c r="M1231" t="s">
        <v>28</v>
      </c>
      <c r="N1231" t="s">
        <v>101</v>
      </c>
      <c r="O1231" t="s">
        <v>102</v>
      </c>
    </row>
    <row r="1232" spans="1:15" x14ac:dyDescent="0.25">
      <c r="A1232" t="s">
        <v>99</v>
      </c>
      <c r="B1232" t="s">
        <v>240</v>
      </c>
      <c r="C1232" t="s">
        <v>133</v>
      </c>
      <c r="D1232" t="s">
        <v>371</v>
      </c>
      <c r="E1232" t="s">
        <v>135</v>
      </c>
      <c r="F1232" t="s">
        <v>779</v>
      </c>
      <c r="G1232" t="s">
        <v>863</v>
      </c>
      <c r="H1232" t="str">
        <f>HYPERLINK("https://ebird.org/atlasnc/checklist/S106607039", "S106607039")</f>
        <v>S106607039</v>
      </c>
      <c r="I1232" t="s">
        <v>68</v>
      </c>
      <c r="J1232" t="s">
        <v>38</v>
      </c>
      <c r="K1232" t="s">
        <v>33</v>
      </c>
      <c r="L1232" t="s">
        <v>100</v>
      </c>
      <c r="M1232" t="s">
        <v>28</v>
      </c>
      <c r="N1232" t="s">
        <v>101</v>
      </c>
      <c r="O1232" t="s">
        <v>102</v>
      </c>
    </row>
    <row r="1233" spans="1:15" x14ac:dyDescent="0.25">
      <c r="A1233" t="s">
        <v>99</v>
      </c>
      <c r="B1233" t="s">
        <v>864</v>
      </c>
      <c r="C1233" t="s">
        <v>143</v>
      </c>
      <c r="E1233" t="s">
        <v>145</v>
      </c>
      <c r="F1233" t="s">
        <v>779</v>
      </c>
      <c r="G1233" t="s">
        <v>865</v>
      </c>
      <c r="H1233" t="str">
        <f>HYPERLINK("https://ebird.org/atlasnc/checklist/S106517026", "S106517026")</f>
        <v>S106517026</v>
      </c>
      <c r="I1233" t="s">
        <v>68</v>
      </c>
      <c r="J1233" t="s">
        <v>38</v>
      </c>
      <c r="K1233" t="s">
        <v>33</v>
      </c>
      <c r="L1233" t="s">
        <v>100</v>
      </c>
      <c r="M1233" t="s">
        <v>28</v>
      </c>
      <c r="N1233" t="s">
        <v>101</v>
      </c>
      <c r="O1233" t="s">
        <v>102</v>
      </c>
    </row>
    <row r="1234" spans="1:15" x14ac:dyDescent="0.25">
      <c r="A1234" t="s">
        <v>99</v>
      </c>
      <c r="B1234" t="s">
        <v>242</v>
      </c>
      <c r="C1234" t="s">
        <v>133</v>
      </c>
      <c r="D1234" t="s">
        <v>371</v>
      </c>
      <c r="E1234" t="s">
        <v>135</v>
      </c>
      <c r="F1234" t="s">
        <v>832</v>
      </c>
      <c r="G1234" t="s">
        <v>866</v>
      </c>
      <c r="H1234" t="str">
        <f>HYPERLINK("https://ebird.org/atlasnc/checklist/S107505168", "S107505168")</f>
        <v>S107505168</v>
      </c>
      <c r="I1234" t="s">
        <v>68</v>
      </c>
      <c r="J1234" t="s">
        <v>38</v>
      </c>
      <c r="K1234" t="s">
        <v>33</v>
      </c>
      <c r="L1234" t="s">
        <v>100</v>
      </c>
      <c r="M1234" t="s">
        <v>28</v>
      </c>
      <c r="N1234" t="s">
        <v>101</v>
      </c>
      <c r="O1234" t="s">
        <v>102</v>
      </c>
    </row>
    <row r="1235" spans="1:15" x14ac:dyDescent="0.25">
      <c r="A1235" t="s">
        <v>99</v>
      </c>
      <c r="B1235" t="s">
        <v>208</v>
      </c>
      <c r="C1235" t="s">
        <v>123</v>
      </c>
      <c r="D1235" t="s">
        <v>316</v>
      </c>
      <c r="E1235" t="s">
        <v>125</v>
      </c>
      <c r="F1235" t="s">
        <v>847</v>
      </c>
      <c r="G1235" t="s">
        <v>867</v>
      </c>
      <c r="H1235" t="str">
        <f>HYPERLINK("https://ebird.org/atlasnc/checklist/S104893407", "S104893407")</f>
        <v>S104893407</v>
      </c>
      <c r="I1235" t="s">
        <v>68</v>
      </c>
      <c r="J1235" t="s">
        <v>38</v>
      </c>
      <c r="K1235" t="s">
        <v>33</v>
      </c>
      <c r="L1235" t="s">
        <v>100</v>
      </c>
      <c r="M1235" t="s">
        <v>28</v>
      </c>
      <c r="N1235" t="s">
        <v>101</v>
      </c>
      <c r="O1235" t="s">
        <v>102</v>
      </c>
    </row>
    <row r="1236" spans="1:15" x14ac:dyDescent="0.25">
      <c r="A1236" t="s">
        <v>99</v>
      </c>
      <c r="B1236" t="s">
        <v>239</v>
      </c>
      <c r="C1236" t="s">
        <v>133</v>
      </c>
      <c r="D1236" t="s">
        <v>173</v>
      </c>
      <c r="E1236" t="s">
        <v>135</v>
      </c>
      <c r="F1236" t="s">
        <v>847</v>
      </c>
      <c r="G1236" t="s">
        <v>867</v>
      </c>
      <c r="H1236" t="str">
        <f>HYPERLINK("https://ebird.org/atlasnc/checklist/S104893407", "S104893407")</f>
        <v>S104893407</v>
      </c>
      <c r="I1236" t="s">
        <v>68</v>
      </c>
      <c r="J1236" t="s">
        <v>38</v>
      </c>
      <c r="K1236" t="s">
        <v>33</v>
      </c>
      <c r="L1236" t="s">
        <v>100</v>
      </c>
      <c r="M1236" t="s">
        <v>28</v>
      </c>
      <c r="N1236" t="s">
        <v>101</v>
      </c>
      <c r="O1236" t="s">
        <v>102</v>
      </c>
    </row>
    <row r="1237" spans="1:15" x14ac:dyDescent="0.25">
      <c r="A1237" t="s">
        <v>99</v>
      </c>
      <c r="B1237" t="s">
        <v>608</v>
      </c>
      <c r="C1237" t="s">
        <v>129</v>
      </c>
      <c r="D1237" t="s">
        <v>130</v>
      </c>
      <c r="E1237" t="s">
        <v>131</v>
      </c>
      <c r="F1237" t="s">
        <v>818</v>
      </c>
      <c r="G1237" t="s">
        <v>867</v>
      </c>
      <c r="H1237" t="str">
        <f>HYPERLINK("https://ebird.org/atlasnc/checklist/S104890561", "S104890561")</f>
        <v>S104890561</v>
      </c>
      <c r="I1237" t="s">
        <v>68</v>
      </c>
      <c r="J1237" t="s">
        <v>38</v>
      </c>
      <c r="K1237" t="s">
        <v>33</v>
      </c>
      <c r="L1237" t="s">
        <v>100</v>
      </c>
      <c r="M1237" t="s">
        <v>28</v>
      </c>
      <c r="N1237" t="s">
        <v>101</v>
      </c>
      <c r="O1237" t="s">
        <v>102</v>
      </c>
    </row>
    <row r="1238" spans="1:15" x14ac:dyDescent="0.25">
      <c r="A1238" t="s">
        <v>99</v>
      </c>
      <c r="B1238" t="s">
        <v>475</v>
      </c>
      <c r="C1238" t="s">
        <v>143</v>
      </c>
      <c r="E1238" t="s">
        <v>145</v>
      </c>
      <c r="F1238" t="s">
        <v>779</v>
      </c>
      <c r="G1238" t="s">
        <v>868</v>
      </c>
      <c r="H1238" t="str">
        <f>HYPERLINK("https://ebird.org/atlasnc/checklist/S104078704", "S104078704")</f>
        <v>S104078704</v>
      </c>
      <c r="I1238" t="s">
        <v>68</v>
      </c>
      <c r="J1238" t="s">
        <v>38</v>
      </c>
      <c r="K1238" t="s">
        <v>33</v>
      </c>
      <c r="L1238" t="s">
        <v>100</v>
      </c>
      <c r="M1238" t="s">
        <v>28</v>
      </c>
      <c r="N1238" t="s">
        <v>101</v>
      </c>
      <c r="O1238" t="s">
        <v>102</v>
      </c>
    </row>
    <row r="1239" spans="1:15" x14ac:dyDescent="0.25">
      <c r="A1239" t="s">
        <v>99</v>
      </c>
      <c r="B1239" t="s">
        <v>257</v>
      </c>
      <c r="C1239" t="s">
        <v>143</v>
      </c>
      <c r="E1239" t="s">
        <v>145</v>
      </c>
      <c r="F1239" t="s">
        <v>832</v>
      </c>
      <c r="G1239" t="s">
        <v>869</v>
      </c>
      <c r="H1239" t="str">
        <f>HYPERLINK("https://ebird.org/atlasnc/checklist/S103795442", "S103795442")</f>
        <v>S103795442</v>
      </c>
      <c r="I1239" t="s">
        <v>68</v>
      </c>
      <c r="J1239" t="s">
        <v>38</v>
      </c>
      <c r="K1239" t="s">
        <v>33</v>
      </c>
      <c r="L1239" t="s">
        <v>100</v>
      </c>
      <c r="M1239" t="s">
        <v>28</v>
      </c>
      <c r="N1239" t="s">
        <v>101</v>
      </c>
      <c r="O1239" t="s">
        <v>102</v>
      </c>
    </row>
    <row r="1240" spans="1:15" x14ac:dyDescent="0.25">
      <c r="A1240" t="s">
        <v>99</v>
      </c>
      <c r="B1240" t="s">
        <v>641</v>
      </c>
      <c r="C1240" t="s">
        <v>143</v>
      </c>
      <c r="E1240" t="s">
        <v>145</v>
      </c>
      <c r="F1240" t="s">
        <v>779</v>
      </c>
      <c r="G1240" t="s">
        <v>870</v>
      </c>
      <c r="H1240" t="str">
        <f>HYPERLINK("https://ebird.org/atlasnc/checklist/S101728656", "S101728656")</f>
        <v>S101728656</v>
      </c>
      <c r="I1240" t="s">
        <v>68</v>
      </c>
      <c r="J1240" t="s">
        <v>38</v>
      </c>
      <c r="K1240" t="s">
        <v>33</v>
      </c>
      <c r="L1240" t="s">
        <v>100</v>
      </c>
      <c r="M1240" t="s">
        <v>28</v>
      </c>
      <c r="N1240" t="s">
        <v>101</v>
      </c>
      <c r="O1240" t="s">
        <v>102</v>
      </c>
    </row>
    <row r="1241" spans="1:15" x14ac:dyDescent="0.25">
      <c r="A1241" t="s">
        <v>99</v>
      </c>
      <c r="B1241" t="s">
        <v>282</v>
      </c>
      <c r="C1241" t="s">
        <v>143</v>
      </c>
      <c r="E1241" t="s">
        <v>145</v>
      </c>
      <c r="F1241" t="s">
        <v>779</v>
      </c>
      <c r="G1241" t="s">
        <v>871</v>
      </c>
      <c r="H1241" t="str">
        <f>HYPERLINK("https://ebird.org/atlasnc/checklist/S99514786", "S99514786")</f>
        <v>S99514786</v>
      </c>
      <c r="I1241" t="s">
        <v>68</v>
      </c>
      <c r="J1241" t="s">
        <v>38</v>
      </c>
      <c r="K1241" t="s">
        <v>33</v>
      </c>
      <c r="L1241" t="s">
        <v>100</v>
      </c>
      <c r="M1241" t="s">
        <v>28</v>
      </c>
      <c r="N1241" t="s">
        <v>101</v>
      </c>
      <c r="O1241" t="s">
        <v>102</v>
      </c>
    </row>
    <row r="1242" spans="1:15" x14ac:dyDescent="0.25">
      <c r="A1242" t="s">
        <v>99</v>
      </c>
      <c r="B1242" t="s">
        <v>872</v>
      </c>
      <c r="C1242" t="s">
        <v>143</v>
      </c>
      <c r="E1242" t="s">
        <v>145</v>
      </c>
      <c r="F1242" t="s">
        <v>779</v>
      </c>
      <c r="G1242" t="s">
        <v>871</v>
      </c>
      <c r="H1242" t="str">
        <f>HYPERLINK("https://ebird.org/atlasnc/checklist/S99514786", "S99514786")</f>
        <v>S99514786</v>
      </c>
      <c r="I1242" t="s">
        <v>68</v>
      </c>
      <c r="J1242" t="s">
        <v>38</v>
      </c>
      <c r="K1242" t="s">
        <v>33</v>
      </c>
      <c r="L1242" t="s">
        <v>100</v>
      </c>
      <c r="M1242" t="s">
        <v>28</v>
      </c>
      <c r="N1242" t="s">
        <v>101</v>
      </c>
      <c r="O1242" t="s">
        <v>102</v>
      </c>
    </row>
    <row r="1243" spans="1:15" x14ac:dyDescent="0.25">
      <c r="A1243" t="s">
        <v>99</v>
      </c>
      <c r="B1243" t="s">
        <v>326</v>
      </c>
      <c r="C1243" t="s">
        <v>129</v>
      </c>
      <c r="D1243" t="s">
        <v>198</v>
      </c>
      <c r="E1243" t="s">
        <v>131</v>
      </c>
      <c r="F1243" t="s">
        <v>873</v>
      </c>
      <c r="G1243" t="s">
        <v>627</v>
      </c>
      <c r="H1243" t="str">
        <f>HYPERLINK("https://ebird.org/atlasnc/checklist/S92170695", "S92170695")</f>
        <v>S92170695</v>
      </c>
      <c r="I1243" t="s">
        <v>68</v>
      </c>
      <c r="J1243" t="s">
        <v>38</v>
      </c>
      <c r="K1243" t="s">
        <v>33</v>
      </c>
      <c r="L1243" t="s">
        <v>100</v>
      </c>
      <c r="M1243" t="s">
        <v>28</v>
      </c>
      <c r="N1243" t="s">
        <v>101</v>
      </c>
      <c r="O1243" t="s">
        <v>102</v>
      </c>
    </row>
    <row r="1244" spans="1:15" x14ac:dyDescent="0.25">
      <c r="A1244" t="s">
        <v>99</v>
      </c>
      <c r="B1244" t="s">
        <v>187</v>
      </c>
      <c r="C1244" t="s">
        <v>123</v>
      </c>
      <c r="D1244" t="s">
        <v>140</v>
      </c>
      <c r="E1244" t="s">
        <v>125</v>
      </c>
      <c r="F1244" t="s">
        <v>873</v>
      </c>
      <c r="G1244" t="s">
        <v>627</v>
      </c>
      <c r="H1244" t="str">
        <f>HYPERLINK("https://ebird.org/atlasnc/checklist/S92170695", "S92170695")</f>
        <v>S92170695</v>
      </c>
      <c r="I1244" t="s">
        <v>68</v>
      </c>
      <c r="J1244" t="s">
        <v>38</v>
      </c>
      <c r="K1244" t="s">
        <v>33</v>
      </c>
      <c r="L1244" t="s">
        <v>100</v>
      </c>
      <c r="M1244" t="s">
        <v>28</v>
      </c>
      <c r="N1244" t="s">
        <v>101</v>
      </c>
      <c r="O1244" t="s">
        <v>102</v>
      </c>
    </row>
    <row r="1245" spans="1:15" x14ac:dyDescent="0.25">
      <c r="A1245" t="s">
        <v>99</v>
      </c>
      <c r="B1245" t="s">
        <v>228</v>
      </c>
      <c r="C1245" t="s">
        <v>133</v>
      </c>
      <c r="D1245" t="s">
        <v>183</v>
      </c>
      <c r="E1245" t="s">
        <v>135</v>
      </c>
      <c r="F1245" t="s">
        <v>779</v>
      </c>
      <c r="G1245" t="s">
        <v>874</v>
      </c>
      <c r="H1245" t="str">
        <f>HYPERLINK("https://ebird.org/atlasnc/checklist/S91823062", "S91823062")</f>
        <v>S91823062</v>
      </c>
      <c r="I1245" t="s">
        <v>68</v>
      </c>
      <c r="J1245" t="s">
        <v>38</v>
      </c>
      <c r="K1245" t="s">
        <v>33</v>
      </c>
      <c r="L1245" t="s">
        <v>100</v>
      </c>
      <c r="M1245" t="s">
        <v>28</v>
      </c>
      <c r="N1245" t="s">
        <v>101</v>
      </c>
      <c r="O1245" t="s">
        <v>102</v>
      </c>
    </row>
    <row r="1246" spans="1:15" x14ac:dyDescent="0.25">
      <c r="A1246" t="s">
        <v>99</v>
      </c>
      <c r="B1246" t="s">
        <v>363</v>
      </c>
      <c r="C1246" t="s">
        <v>129</v>
      </c>
      <c r="D1246" t="s">
        <v>130</v>
      </c>
      <c r="E1246" t="s">
        <v>131</v>
      </c>
      <c r="F1246" t="s">
        <v>875</v>
      </c>
      <c r="G1246" t="s">
        <v>876</v>
      </c>
      <c r="H1246" t="str">
        <f>HYPERLINK("https://ebird.org/atlasnc/checklist/S89893053", "S89893053")</f>
        <v>S89893053</v>
      </c>
      <c r="I1246" t="s">
        <v>68</v>
      </c>
      <c r="J1246" t="s">
        <v>38</v>
      </c>
      <c r="K1246" t="s">
        <v>33</v>
      </c>
      <c r="L1246" t="s">
        <v>100</v>
      </c>
      <c r="M1246" t="s">
        <v>28</v>
      </c>
      <c r="N1246" t="s">
        <v>101</v>
      </c>
      <c r="O1246" t="s">
        <v>102</v>
      </c>
    </row>
    <row r="1247" spans="1:15" x14ac:dyDescent="0.25">
      <c r="A1247" t="s">
        <v>99</v>
      </c>
      <c r="B1247" t="s">
        <v>221</v>
      </c>
      <c r="C1247" t="s">
        <v>133</v>
      </c>
      <c r="D1247" t="s">
        <v>220</v>
      </c>
      <c r="E1247" t="s">
        <v>135</v>
      </c>
      <c r="F1247" t="s">
        <v>875</v>
      </c>
      <c r="G1247" t="s">
        <v>876</v>
      </c>
      <c r="H1247" t="str">
        <f>HYPERLINK("https://ebird.org/atlasnc/checklist/S89893053", "S89893053")</f>
        <v>S89893053</v>
      </c>
      <c r="I1247" t="s">
        <v>68</v>
      </c>
      <c r="J1247" t="s">
        <v>38</v>
      </c>
      <c r="K1247" t="s">
        <v>33</v>
      </c>
      <c r="L1247" t="s">
        <v>100</v>
      </c>
      <c r="M1247" t="s">
        <v>28</v>
      </c>
      <c r="N1247" t="s">
        <v>101</v>
      </c>
      <c r="O1247" t="s">
        <v>102</v>
      </c>
    </row>
    <row r="1248" spans="1:15" x14ac:dyDescent="0.25">
      <c r="A1248" t="s">
        <v>99</v>
      </c>
      <c r="B1248" t="s">
        <v>166</v>
      </c>
      <c r="C1248" t="s">
        <v>123</v>
      </c>
      <c r="D1248" t="s">
        <v>140</v>
      </c>
      <c r="E1248" t="s">
        <v>125</v>
      </c>
      <c r="F1248" t="s">
        <v>875</v>
      </c>
      <c r="G1248" t="s">
        <v>876</v>
      </c>
      <c r="H1248" t="str">
        <f>HYPERLINK("https://ebird.org/atlasnc/checklist/S89893053", "S89893053")</f>
        <v>S89893053</v>
      </c>
      <c r="I1248" t="s">
        <v>68</v>
      </c>
      <c r="J1248" t="s">
        <v>38</v>
      </c>
      <c r="K1248" t="s">
        <v>33</v>
      </c>
      <c r="L1248" t="s">
        <v>100</v>
      </c>
      <c r="M1248" t="s">
        <v>28</v>
      </c>
      <c r="N1248" t="s">
        <v>101</v>
      </c>
      <c r="O1248" t="s">
        <v>102</v>
      </c>
    </row>
    <row r="1249" spans="1:15" x14ac:dyDescent="0.25">
      <c r="A1249" t="s">
        <v>99</v>
      </c>
      <c r="B1249" t="s">
        <v>175</v>
      </c>
      <c r="C1249" t="s">
        <v>123</v>
      </c>
      <c r="D1249" t="s">
        <v>140</v>
      </c>
      <c r="E1249" t="s">
        <v>125</v>
      </c>
      <c r="F1249" t="s">
        <v>877</v>
      </c>
      <c r="G1249" t="s">
        <v>876</v>
      </c>
      <c r="H1249" t="str">
        <f>HYPERLINK("https://ebird.org/atlasnc/checklist/S89887404", "S89887404")</f>
        <v>S89887404</v>
      </c>
      <c r="I1249" t="s">
        <v>68</v>
      </c>
      <c r="J1249" t="s">
        <v>38</v>
      </c>
      <c r="K1249" t="s">
        <v>33</v>
      </c>
      <c r="L1249" t="s">
        <v>100</v>
      </c>
      <c r="M1249" t="s">
        <v>28</v>
      </c>
      <c r="N1249" t="s">
        <v>101</v>
      </c>
      <c r="O1249" t="s">
        <v>102</v>
      </c>
    </row>
    <row r="1250" spans="1:15" x14ac:dyDescent="0.25">
      <c r="A1250" t="s">
        <v>99</v>
      </c>
      <c r="B1250" t="s">
        <v>180</v>
      </c>
      <c r="C1250" t="s">
        <v>133</v>
      </c>
      <c r="D1250" t="s">
        <v>220</v>
      </c>
      <c r="E1250" t="s">
        <v>135</v>
      </c>
      <c r="F1250" t="s">
        <v>878</v>
      </c>
      <c r="G1250" t="s">
        <v>876</v>
      </c>
      <c r="H1250" t="str">
        <f>HYPERLINK("https://ebird.org/atlasnc/checklist/S89885407", "S89885407")</f>
        <v>S89885407</v>
      </c>
      <c r="I1250" t="s">
        <v>68</v>
      </c>
      <c r="J1250" t="s">
        <v>38</v>
      </c>
      <c r="K1250" t="s">
        <v>33</v>
      </c>
      <c r="L1250" t="s">
        <v>100</v>
      </c>
      <c r="M1250" t="s">
        <v>28</v>
      </c>
      <c r="N1250" t="s">
        <v>101</v>
      </c>
      <c r="O1250" t="s">
        <v>102</v>
      </c>
    </row>
    <row r="1251" spans="1:15" x14ac:dyDescent="0.25">
      <c r="A1251" t="s">
        <v>99</v>
      </c>
      <c r="B1251" t="s">
        <v>148</v>
      </c>
      <c r="C1251" t="s">
        <v>123</v>
      </c>
      <c r="D1251" t="s">
        <v>140</v>
      </c>
      <c r="E1251" t="s">
        <v>125</v>
      </c>
      <c r="F1251" t="s">
        <v>878</v>
      </c>
      <c r="G1251" t="s">
        <v>876</v>
      </c>
      <c r="H1251" t="str">
        <f>HYPERLINK("https://ebird.org/atlasnc/checklist/S89885407", "S89885407")</f>
        <v>S89885407</v>
      </c>
      <c r="I1251" t="s">
        <v>68</v>
      </c>
      <c r="J1251" t="s">
        <v>38</v>
      </c>
      <c r="K1251" t="s">
        <v>33</v>
      </c>
      <c r="L1251" t="s">
        <v>100</v>
      </c>
      <c r="M1251" t="s">
        <v>28</v>
      </c>
      <c r="N1251" t="s">
        <v>101</v>
      </c>
      <c r="O1251" t="s">
        <v>102</v>
      </c>
    </row>
    <row r="1252" spans="1:15" x14ac:dyDescent="0.25">
      <c r="A1252" t="s">
        <v>99</v>
      </c>
      <c r="B1252" t="s">
        <v>666</v>
      </c>
      <c r="C1252" t="s">
        <v>129</v>
      </c>
      <c r="D1252" t="s">
        <v>130</v>
      </c>
      <c r="E1252" t="s">
        <v>131</v>
      </c>
      <c r="F1252" t="s">
        <v>879</v>
      </c>
      <c r="G1252" t="s">
        <v>880</v>
      </c>
      <c r="H1252" t="str">
        <f>HYPERLINK("https://ebird.org/atlasnc/checklist/S88404815", "S88404815")</f>
        <v>S88404815</v>
      </c>
      <c r="I1252" t="s">
        <v>68</v>
      </c>
      <c r="J1252" t="s">
        <v>38</v>
      </c>
      <c r="K1252" t="s">
        <v>33</v>
      </c>
      <c r="L1252" t="s">
        <v>100</v>
      </c>
      <c r="M1252" t="s">
        <v>28</v>
      </c>
      <c r="N1252" t="s">
        <v>101</v>
      </c>
      <c r="O1252" t="s">
        <v>102</v>
      </c>
    </row>
    <row r="1253" spans="1:15" x14ac:dyDescent="0.25">
      <c r="A1253" t="s">
        <v>99</v>
      </c>
      <c r="B1253" t="s">
        <v>252</v>
      </c>
      <c r="C1253" t="s">
        <v>129</v>
      </c>
      <c r="D1253" t="s">
        <v>130</v>
      </c>
      <c r="E1253" t="s">
        <v>131</v>
      </c>
      <c r="F1253" t="s">
        <v>879</v>
      </c>
      <c r="G1253" t="s">
        <v>880</v>
      </c>
      <c r="H1253" t="str">
        <f>HYPERLINK("https://ebird.org/atlasnc/checklist/S88404815", "S88404815")</f>
        <v>S88404815</v>
      </c>
      <c r="I1253" t="s">
        <v>68</v>
      </c>
      <c r="J1253" t="s">
        <v>38</v>
      </c>
      <c r="K1253" t="s">
        <v>33</v>
      </c>
      <c r="L1253" t="s">
        <v>100</v>
      </c>
      <c r="M1253" t="s">
        <v>28</v>
      </c>
      <c r="N1253" t="s">
        <v>101</v>
      </c>
      <c r="O1253" t="s">
        <v>102</v>
      </c>
    </row>
    <row r="1254" spans="1:15" x14ac:dyDescent="0.25">
      <c r="A1254" t="s">
        <v>99</v>
      </c>
      <c r="B1254" t="s">
        <v>362</v>
      </c>
      <c r="C1254" t="s">
        <v>123</v>
      </c>
      <c r="D1254" t="s">
        <v>140</v>
      </c>
      <c r="E1254" t="s">
        <v>125</v>
      </c>
      <c r="F1254" t="s">
        <v>881</v>
      </c>
      <c r="G1254" t="s">
        <v>880</v>
      </c>
      <c r="H1254" t="str">
        <f>HYPERLINK("https://ebird.org/atlasnc/checklist/S88404165", "S88404165")</f>
        <v>S88404165</v>
      </c>
      <c r="I1254" t="s">
        <v>68</v>
      </c>
      <c r="J1254" t="s">
        <v>38</v>
      </c>
      <c r="K1254" t="s">
        <v>33</v>
      </c>
      <c r="L1254" t="s">
        <v>100</v>
      </c>
      <c r="M1254" t="s">
        <v>28</v>
      </c>
      <c r="N1254" t="s">
        <v>101</v>
      </c>
      <c r="O1254" t="s">
        <v>102</v>
      </c>
    </row>
    <row r="1255" spans="1:15" x14ac:dyDescent="0.25">
      <c r="A1255" t="s">
        <v>99</v>
      </c>
      <c r="B1255" t="s">
        <v>882</v>
      </c>
      <c r="C1255" t="s">
        <v>129</v>
      </c>
      <c r="D1255" t="s">
        <v>198</v>
      </c>
      <c r="E1255" t="s">
        <v>131</v>
      </c>
      <c r="F1255" t="s">
        <v>883</v>
      </c>
      <c r="G1255" t="s">
        <v>884</v>
      </c>
      <c r="H1255" t="str">
        <f>HYPERLINK("https://ebird.org/atlasnc/checklist/S87541666", "S87541666")</f>
        <v>S87541666</v>
      </c>
      <c r="I1255" t="s">
        <v>68</v>
      </c>
      <c r="J1255" t="s">
        <v>38</v>
      </c>
      <c r="K1255" t="s">
        <v>33</v>
      </c>
      <c r="L1255" t="s">
        <v>100</v>
      </c>
      <c r="M1255" t="s">
        <v>28</v>
      </c>
      <c r="N1255" t="s">
        <v>101</v>
      </c>
      <c r="O1255" t="s">
        <v>102</v>
      </c>
    </row>
    <row r="1256" spans="1:15" x14ac:dyDescent="0.25">
      <c r="A1256" t="s">
        <v>99</v>
      </c>
      <c r="B1256" t="s">
        <v>237</v>
      </c>
      <c r="C1256" t="s">
        <v>133</v>
      </c>
      <c r="D1256" t="s">
        <v>157</v>
      </c>
      <c r="E1256" t="s">
        <v>135</v>
      </c>
      <c r="F1256" t="s">
        <v>885</v>
      </c>
      <c r="G1256" t="s">
        <v>884</v>
      </c>
      <c r="H1256" t="str">
        <f>HYPERLINK("https://ebird.org/atlasnc/checklist/S87542997", "S87542997")</f>
        <v>S87542997</v>
      </c>
      <c r="I1256" t="s">
        <v>68</v>
      </c>
      <c r="J1256" t="s">
        <v>38</v>
      </c>
      <c r="K1256" t="s">
        <v>33</v>
      </c>
      <c r="L1256" t="s">
        <v>100</v>
      </c>
      <c r="M1256" t="s">
        <v>28</v>
      </c>
      <c r="N1256" t="s">
        <v>101</v>
      </c>
      <c r="O1256" t="s">
        <v>102</v>
      </c>
    </row>
    <row r="1257" spans="1:15" x14ac:dyDescent="0.25">
      <c r="A1257" t="s">
        <v>99</v>
      </c>
      <c r="B1257" t="s">
        <v>886</v>
      </c>
      <c r="C1257" t="s">
        <v>129</v>
      </c>
      <c r="D1257" t="s">
        <v>198</v>
      </c>
      <c r="E1257" t="s">
        <v>131</v>
      </c>
      <c r="F1257" t="s">
        <v>885</v>
      </c>
      <c r="G1257" t="s">
        <v>884</v>
      </c>
      <c r="H1257" t="str">
        <f>HYPERLINK("https://ebird.org/atlasnc/checklist/S87542997", "S87542997")</f>
        <v>S87542997</v>
      </c>
      <c r="I1257" t="s">
        <v>68</v>
      </c>
      <c r="J1257" t="s">
        <v>38</v>
      </c>
      <c r="K1257" t="s">
        <v>33</v>
      </c>
      <c r="L1257" t="s">
        <v>100</v>
      </c>
      <c r="M1257" t="s">
        <v>28</v>
      </c>
      <c r="N1257" t="s">
        <v>101</v>
      </c>
      <c r="O1257" t="s">
        <v>102</v>
      </c>
    </row>
    <row r="1258" spans="1:15" x14ac:dyDescent="0.25">
      <c r="A1258" t="s">
        <v>99</v>
      </c>
      <c r="B1258" t="s">
        <v>204</v>
      </c>
      <c r="C1258" t="s">
        <v>129</v>
      </c>
      <c r="D1258" t="s">
        <v>130</v>
      </c>
      <c r="E1258" t="s">
        <v>131</v>
      </c>
      <c r="F1258" t="s">
        <v>887</v>
      </c>
      <c r="G1258" t="s">
        <v>884</v>
      </c>
      <c r="H1258" t="str">
        <f>HYPERLINK("https://ebird.org/atlasnc/checklist/S87541652", "S87541652")</f>
        <v>S87541652</v>
      </c>
      <c r="I1258" t="s">
        <v>68</v>
      </c>
      <c r="J1258" t="s">
        <v>38</v>
      </c>
      <c r="K1258" t="s">
        <v>33</v>
      </c>
      <c r="L1258" t="s">
        <v>100</v>
      </c>
      <c r="M1258" t="s">
        <v>28</v>
      </c>
      <c r="N1258" t="s">
        <v>101</v>
      </c>
      <c r="O1258" t="s">
        <v>102</v>
      </c>
    </row>
    <row r="1259" spans="1:15" x14ac:dyDescent="0.25">
      <c r="A1259" t="s">
        <v>99</v>
      </c>
      <c r="B1259" t="s">
        <v>165</v>
      </c>
      <c r="C1259" t="s">
        <v>123</v>
      </c>
      <c r="D1259" t="s">
        <v>33</v>
      </c>
      <c r="E1259" t="s">
        <v>125</v>
      </c>
      <c r="F1259" t="s">
        <v>887</v>
      </c>
      <c r="G1259" t="s">
        <v>884</v>
      </c>
      <c r="H1259" t="str">
        <f>HYPERLINK("https://ebird.org/atlasnc/checklist/S87541652", "S87541652")</f>
        <v>S87541652</v>
      </c>
      <c r="I1259" t="s">
        <v>68</v>
      </c>
      <c r="J1259" t="s">
        <v>38</v>
      </c>
      <c r="K1259" t="s">
        <v>33</v>
      </c>
      <c r="L1259" t="s">
        <v>100</v>
      </c>
      <c r="M1259" t="s">
        <v>28</v>
      </c>
      <c r="N1259" t="s">
        <v>101</v>
      </c>
      <c r="O1259" t="s">
        <v>102</v>
      </c>
    </row>
    <row r="1260" spans="1:15" x14ac:dyDescent="0.25">
      <c r="A1260" t="s">
        <v>99</v>
      </c>
      <c r="B1260" t="s">
        <v>736</v>
      </c>
      <c r="C1260" t="s">
        <v>129</v>
      </c>
      <c r="D1260" t="s">
        <v>198</v>
      </c>
      <c r="E1260" t="s">
        <v>131</v>
      </c>
      <c r="F1260" t="s">
        <v>887</v>
      </c>
      <c r="G1260" t="s">
        <v>884</v>
      </c>
      <c r="H1260" t="str">
        <f>HYPERLINK("https://ebird.org/atlasnc/checklist/S87541652", "S87541652")</f>
        <v>S87541652</v>
      </c>
      <c r="I1260" t="s">
        <v>68</v>
      </c>
      <c r="J1260" t="s">
        <v>38</v>
      </c>
      <c r="K1260" t="s">
        <v>33</v>
      </c>
      <c r="L1260" t="s">
        <v>100</v>
      </c>
      <c r="M1260" t="s">
        <v>28</v>
      </c>
      <c r="N1260" t="s">
        <v>101</v>
      </c>
      <c r="O1260" t="s">
        <v>102</v>
      </c>
    </row>
    <row r="1261" spans="1:15" x14ac:dyDescent="0.25">
      <c r="A1261" t="s">
        <v>99</v>
      </c>
      <c r="B1261" t="s">
        <v>244</v>
      </c>
      <c r="C1261" t="s">
        <v>133</v>
      </c>
      <c r="D1261" t="s">
        <v>220</v>
      </c>
      <c r="E1261" t="s">
        <v>135</v>
      </c>
      <c r="F1261" t="s">
        <v>887</v>
      </c>
      <c r="G1261" t="s">
        <v>884</v>
      </c>
      <c r="H1261" t="str">
        <f>HYPERLINK("https://ebird.org/atlasnc/checklist/S87541652", "S87541652")</f>
        <v>S87541652</v>
      </c>
      <c r="I1261" t="s">
        <v>68</v>
      </c>
      <c r="J1261" t="s">
        <v>38</v>
      </c>
      <c r="K1261" t="s">
        <v>33</v>
      </c>
      <c r="L1261" t="s">
        <v>100</v>
      </c>
      <c r="M1261" t="s">
        <v>28</v>
      </c>
      <c r="N1261" t="s">
        <v>101</v>
      </c>
      <c r="O1261" t="s">
        <v>102</v>
      </c>
    </row>
    <row r="1262" spans="1:15" x14ac:dyDescent="0.25">
      <c r="A1262" t="s">
        <v>99</v>
      </c>
      <c r="B1262" t="s">
        <v>394</v>
      </c>
      <c r="C1262" t="s">
        <v>123</v>
      </c>
      <c r="D1262" t="s">
        <v>140</v>
      </c>
      <c r="E1262" t="s">
        <v>125</v>
      </c>
      <c r="F1262" t="s">
        <v>888</v>
      </c>
      <c r="G1262" t="s">
        <v>884</v>
      </c>
      <c r="H1262" t="str">
        <f>HYPERLINK("https://ebird.org/atlasnc/checklist/S87542999", "S87542999")</f>
        <v>S87542999</v>
      </c>
      <c r="I1262" t="s">
        <v>68</v>
      </c>
      <c r="J1262" t="s">
        <v>38</v>
      </c>
      <c r="K1262" t="s">
        <v>33</v>
      </c>
      <c r="L1262" t="s">
        <v>100</v>
      </c>
      <c r="M1262" t="s">
        <v>28</v>
      </c>
      <c r="N1262" t="s">
        <v>101</v>
      </c>
      <c r="O1262" t="s">
        <v>102</v>
      </c>
    </row>
    <row r="1263" spans="1:15" x14ac:dyDescent="0.25">
      <c r="A1263" t="s">
        <v>99</v>
      </c>
      <c r="B1263" t="s">
        <v>185</v>
      </c>
      <c r="C1263" t="s">
        <v>123</v>
      </c>
      <c r="D1263" t="s">
        <v>231</v>
      </c>
      <c r="E1263" t="s">
        <v>125</v>
      </c>
      <c r="F1263" t="s">
        <v>888</v>
      </c>
      <c r="G1263" t="s">
        <v>884</v>
      </c>
      <c r="H1263" t="str">
        <f>HYPERLINK("https://ebird.org/atlasnc/checklist/S87542999", "S87542999")</f>
        <v>S87542999</v>
      </c>
      <c r="I1263" t="s">
        <v>68</v>
      </c>
      <c r="J1263" t="s">
        <v>38</v>
      </c>
      <c r="K1263" t="s">
        <v>33</v>
      </c>
      <c r="L1263" t="s">
        <v>100</v>
      </c>
      <c r="M1263" t="s">
        <v>28</v>
      </c>
      <c r="N1263" t="s">
        <v>101</v>
      </c>
      <c r="O1263" t="s">
        <v>102</v>
      </c>
    </row>
    <row r="1264" spans="1:15" x14ac:dyDescent="0.25">
      <c r="A1264" t="s">
        <v>99</v>
      </c>
      <c r="B1264" t="s">
        <v>889</v>
      </c>
      <c r="C1264" t="s">
        <v>143</v>
      </c>
      <c r="E1264" t="s">
        <v>145</v>
      </c>
      <c r="F1264" t="s">
        <v>890</v>
      </c>
      <c r="G1264" t="s">
        <v>891</v>
      </c>
      <c r="H1264" t="str">
        <f>HYPERLINK("https://ebird.org/atlasnc/checklist/S85641954", "S85641954")</f>
        <v>S85641954</v>
      </c>
      <c r="I1264" t="s">
        <v>68</v>
      </c>
      <c r="J1264" t="s">
        <v>38</v>
      </c>
      <c r="K1264" t="s">
        <v>33</v>
      </c>
      <c r="L1264" t="s">
        <v>100</v>
      </c>
      <c r="M1264" t="s">
        <v>28</v>
      </c>
      <c r="N1264" t="s">
        <v>101</v>
      </c>
      <c r="O1264" t="s">
        <v>102</v>
      </c>
    </row>
    <row r="1265" spans="1:15" x14ac:dyDescent="0.25">
      <c r="A1265" t="s">
        <v>103</v>
      </c>
      <c r="B1265" t="s">
        <v>363</v>
      </c>
      <c r="C1265" t="s">
        <v>143</v>
      </c>
      <c r="E1265" t="s">
        <v>145</v>
      </c>
      <c r="F1265" t="s">
        <v>892</v>
      </c>
      <c r="G1265" t="s">
        <v>893</v>
      </c>
      <c r="H1265" t="str">
        <f>HYPERLINK("https://ebird.org/atlasnc/checklist/S169181006", "S169181006")</f>
        <v>S169181006</v>
      </c>
      <c r="I1265" t="s">
        <v>68</v>
      </c>
      <c r="J1265" t="s">
        <v>46</v>
      </c>
      <c r="K1265" t="s">
        <v>26</v>
      </c>
      <c r="L1265" t="s">
        <v>104</v>
      </c>
      <c r="M1265" t="s">
        <v>28</v>
      </c>
      <c r="N1265" t="s">
        <v>105</v>
      </c>
      <c r="O1265" t="s">
        <v>106</v>
      </c>
    </row>
    <row r="1266" spans="1:15" x14ac:dyDescent="0.25">
      <c r="A1266" t="s">
        <v>103</v>
      </c>
      <c r="B1266" t="s">
        <v>394</v>
      </c>
      <c r="C1266" t="s">
        <v>129</v>
      </c>
      <c r="D1266" t="s">
        <v>198</v>
      </c>
      <c r="E1266" t="s">
        <v>131</v>
      </c>
      <c r="F1266" t="s">
        <v>892</v>
      </c>
      <c r="G1266" t="s">
        <v>893</v>
      </c>
      <c r="H1266" t="str">
        <f>HYPERLINK("https://ebird.org/atlasnc/checklist/S169181006", "S169181006")</f>
        <v>S169181006</v>
      </c>
      <c r="I1266" t="s">
        <v>68</v>
      </c>
      <c r="J1266" t="s">
        <v>46</v>
      </c>
      <c r="K1266" t="s">
        <v>26</v>
      </c>
      <c r="L1266" t="s">
        <v>104</v>
      </c>
      <c r="M1266" t="s">
        <v>28</v>
      </c>
      <c r="N1266" t="s">
        <v>105</v>
      </c>
      <c r="O1266" t="s">
        <v>106</v>
      </c>
    </row>
    <row r="1267" spans="1:15" x14ac:dyDescent="0.25">
      <c r="A1267" t="s">
        <v>103</v>
      </c>
      <c r="B1267" t="s">
        <v>255</v>
      </c>
      <c r="C1267" t="s">
        <v>143</v>
      </c>
      <c r="E1267" t="s">
        <v>145</v>
      </c>
      <c r="F1267" t="s">
        <v>894</v>
      </c>
      <c r="G1267" t="s">
        <v>895</v>
      </c>
      <c r="H1267" t="str">
        <f>HYPERLINK("https://ebird.org/atlasnc/checklist/S162768389", "S162768389")</f>
        <v>S162768389</v>
      </c>
      <c r="I1267" t="s">
        <v>68</v>
      </c>
      <c r="J1267" t="s">
        <v>46</v>
      </c>
      <c r="K1267" t="s">
        <v>26</v>
      </c>
      <c r="L1267" t="s">
        <v>104</v>
      </c>
      <c r="M1267" t="s">
        <v>28</v>
      </c>
      <c r="N1267" t="s">
        <v>105</v>
      </c>
      <c r="O1267" t="s">
        <v>106</v>
      </c>
    </row>
    <row r="1268" spans="1:15" x14ac:dyDescent="0.25">
      <c r="A1268" t="s">
        <v>103</v>
      </c>
      <c r="B1268" t="s">
        <v>257</v>
      </c>
      <c r="C1268" t="s">
        <v>143</v>
      </c>
      <c r="E1268" t="s">
        <v>145</v>
      </c>
      <c r="F1268" t="s">
        <v>894</v>
      </c>
      <c r="G1268" t="s">
        <v>895</v>
      </c>
      <c r="H1268" t="str">
        <f>HYPERLINK("https://ebird.org/atlasnc/checklist/S162768389", "S162768389")</f>
        <v>S162768389</v>
      </c>
      <c r="I1268" t="s">
        <v>68</v>
      </c>
      <c r="J1268" t="s">
        <v>46</v>
      </c>
      <c r="K1268" t="s">
        <v>26</v>
      </c>
      <c r="L1268" t="s">
        <v>104</v>
      </c>
      <c r="M1268" t="s">
        <v>28</v>
      </c>
      <c r="N1268" t="s">
        <v>105</v>
      </c>
      <c r="O1268" t="s">
        <v>106</v>
      </c>
    </row>
    <row r="1269" spans="1:15" x14ac:dyDescent="0.25">
      <c r="A1269" t="s">
        <v>103</v>
      </c>
      <c r="B1269" t="s">
        <v>309</v>
      </c>
      <c r="C1269" t="s">
        <v>143</v>
      </c>
      <c r="E1269" t="s">
        <v>145</v>
      </c>
      <c r="F1269" t="s">
        <v>894</v>
      </c>
      <c r="G1269" t="s">
        <v>895</v>
      </c>
      <c r="H1269" t="str">
        <f>HYPERLINK("https://ebird.org/atlasnc/checklist/S162768389", "S162768389")</f>
        <v>S162768389</v>
      </c>
      <c r="I1269" t="s">
        <v>68</v>
      </c>
      <c r="J1269" t="s">
        <v>46</v>
      </c>
      <c r="K1269" t="s">
        <v>26</v>
      </c>
      <c r="L1269" t="s">
        <v>104</v>
      </c>
      <c r="M1269" t="s">
        <v>28</v>
      </c>
      <c r="N1269" t="s">
        <v>105</v>
      </c>
      <c r="O1269" t="s">
        <v>106</v>
      </c>
    </row>
    <row r="1270" spans="1:15" x14ac:dyDescent="0.25">
      <c r="A1270" t="s">
        <v>103</v>
      </c>
      <c r="B1270" t="s">
        <v>251</v>
      </c>
      <c r="C1270" t="s">
        <v>143</v>
      </c>
      <c r="E1270" t="s">
        <v>145</v>
      </c>
      <c r="F1270" t="s">
        <v>894</v>
      </c>
      <c r="G1270" t="s">
        <v>895</v>
      </c>
      <c r="H1270" t="str">
        <f>HYPERLINK("https://ebird.org/atlasnc/checklist/S162768389", "S162768389")</f>
        <v>S162768389</v>
      </c>
      <c r="I1270" t="s">
        <v>68</v>
      </c>
      <c r="J1270" t="s">
        <v>46</v>
      </c>
      <c r="K1270" t="s">
        <v>26</v>
      </c>
      <c r="L1270" t="s">
        <v>104</v>
      </c>
      <c r="M1270" t="s">
        <v>28</v>
      </c>
      <c r="N1270" t="s">
        <v>105</v>
      </c>
      <c r="O1270" t="s">
        <v>106</v>
      </c>
    </row>
    <row r="1271" spans="1:15" x14ac:dyDescent="0.25">
      <c r="A1271" t="s">
        <v>103</v>
      </c>
      <c r="B1271" t="s">
        <v>573</v>
      </c>
      <c r="C1271" t="s">
        <v>143</v>
      </c>
      <c r="E1271" t="s">
        <v>145</v>
      </c>
      <c r="F1271" t="s">
        <v>896</v>
      </c>
      <c r="G1271" t="s">
        <v>895</v>
      </c>
      <c r="H1271" t="str">
        <f>HYPERLINK("https://ebird.org/atlasnc/checklist/S162768358", "S162768358")</f>
        <v>S162768358</v>
      </c>
      <c r="I1271" t="s">
        <v>68</v>
      </c>
      <c r="J1271" t="s">
        <v>46</v>
      </c>
      <c r="K1271" t="s">
        <v>26</v>
      </c>
      <c r="L1271" t="s">
        <v>104</v>
      </c>
      <c r="M1271" t="s">
        <v>28</v>
      </c>
      <c r="N1271" t="s">
        <v>105</v>
      </c>
      <c r="O1271" t="s">
        <v>106</v>
      </c>
    </row>
    <row r="1272" spans="1:15" x14ac:dyDescent="0.25">
      <c r="A1272" t="s">
        <v>103</v>
      </c>
      <c r="B1272" t="s">
        <v>142</v>
      </c>
      <c r="C1272" t="s">
        <v>143</v>
      </c>
      <c r="E1272" t="s">
        <v>145</v>
      </c>
      <c r="F1272" t="s">
        <v>897</v>
      </c>
      <c r="G1272" t="s">
        <v>583</v>
      </c>
      <c r="H1272" t="str">
        <f t="shared" ref="H1272:H1278" si="41">HYPERLINK("https://ebird.org/atlasnc/checklist/S156773213", "S156773213")</f>
        <v>S156773213</v>
      </c>
      <c r="I1272" t="s">
        <v>68</v>
      </c>
      <c r="J1272" t="s">
        <v>46</v>
      </c>
      <c r="K1272" t="s">
        <v>26</v>
      </c>
      <c r="L1272" t="s">
        <v>104</v>
      </c>
      <c r="M1272" t="s">
        <v>28</v>
      </c>
      <c r="N1272" t="s">
        <v>105</v>
      </c>
      <c r="O1272" t="s">
        <v>106</v>
      </c>
    </row>
    <row r="1273" spans="1:15" x14ac:dyDescent="0.25">
      <c r="A1273" t="s">
        <v>103</v>
      </c>
      <c r="B1273" t="s">
        <v>201</v>
      </c>
      <c r="C1273" t="s">
        <v>143</v>
      </c>
      <c r="E1273" t="s">
        <v>145</v>
      </c>
      <c r="F1273" t="s">
        <v>897</v>
      </c>
      <c r="G1273" t="s">
        <v>583</v>
      </c>
      <c r="H1273" t="str">
        <f t="shared" si="41"/>
        <v>S156773213</v>
      </c>
      <c r="I1273" t="s">
        <v>68</v>
      </c>
      <c r="J1273" t="s">
        <v>46</v>
      </c>
      <c r="K1273" t="s">
        <v>26</v>
      </c>
      <c r="L1273" t="s">
        <v>104</v>
      </c>
      <c r="M1273" t="s">
        <v>28</v>
      </c>
      <c r="N1273" t="s">
        <v>105</v>
      </c>
      <c r="O1273" t="s">
        <v>106</v>
      </c>
    </row>
    <row r="1274" spans="1:15" x14ac:dyDescent="0.25">
      <c r="A1274" t="s">
        <v>103</v>
      </c>
      <c r="B1274" t="s">
        <v>195</v>
      </c>
      <c r="C1274" t="s">
        <v>143</v>
      </c>
      <c r="E1274" t="s">
        <v>145</v>
      </c>
      <c r="F1274" t="s">
        <v>897</v>
      </c>
      <c r="G1274" t="s">
        <v>583</v>
      </c>
      <c r="H1274" t="str">
        <f t="shared" si="41"/>
        <v>S156773213</v>
      </c>
      <c r="I1274" t="s">
        <v>68</v>
      </c>
      <c r="J1274" t="s">
        <v>46</v>
      </c>
      <c r="K1274" t="s">
        <v>26</v>
      </c>
      <c r="L1274" t="s">
        <v>104</v>
      </c>
      <c r="M1274" t="s">
        <v>28</v>
      </c>
      <c r="N1274" t="s">
        <v>105</v>
      </c>
      <c r="O1274" t="s">
        <v>106</v>
      </c>
    </row>
    <row r="1275" spans="1:15" x14ac:dyDescent="0.25">
      <c r="A1275" t="s">
        <v>103</v>
      </c>
      <c r="B1275" t="s">
        <v>154</v>
      </c>
      <c r="C1275" t="s">
        <v>143</v>
      </c>
      <c r="E1275" t="s">
        <v>145</v>
      </c>
      <c r="F1275" t="s">
        <v>897</v>
      </c>
      <c r="G1275" t="s">
        <v>583</v>
      </c>
      <c r="H1275" t="str">
        <f t="shared" si="41"/>
        <v>S156773213</v>
      </c>
      <c r="I1275" t="s">
        <v>68</v>
      </c>
      <c r="J1275" t="s">
        <v>46</v>
      </c>
      <c r="K1275" t="s">
        <v>26</v>
      </c>
      <c r="L1275" t="s">
        <v>104</v>
      </c>
      <c r="M1275" t="s">
        <v>28</v>
      </c>
      <c r="N1275" t="s">
        <v>105</v>
      </c>
      <c r="O1275" t="s">
        <v>106</v>
      </c>
    </row>
    <row r="1276" spans="1:15" x14ac:dyDescent="0.25">
      <c r="A1276" t="s">
        <v>103</v>
      </c>
      <c r="B1276" t="s">
        <v>260</v>
      </c>
      <c r="C1276" t="s">
        <v>143</v>
      </c>
      <c r="E1276" t="s">
        <v>145</v>
      </c>
      <c r="F1276" t="s">
        <v>897</v>
      </c>
      <c r="G1276" t="s">
        <v>583</v>
      </c>
      <c r="H1276" t="str">
        <f t="shared" si="41"/>
        <v>S156773213</v>
      </c>
      <c r="I1276" t="s">
        <v>68</v>
      </c>
      <c r="J1276" t="s">
        <v>46</v>
      </c>
      <c r="K1276" t="s">
        <v>26</v>
      </c>
      <c r="L1276" t="s">
        <v>104</v>
      </c>
      <c r="M1276" t="s">
        <v>28</v>
      </c>
      <c r="N1276" t="s">
        <v>105</v>
      </c>
      <c r="O1276" t="s">
        <v>106</v>
      </c>
    </row>
    <row r="1277" spans="1:15" x14ac:dyDescent="0.25">
      <c r="A1277" t="s">
        <v>103</v>
      </c>
      <c r="B1277" t="s">
        <v>271</v>
      </c>
      <c r="C1277" t="s">
        <v>143</v>
      </c>
      <c r="E1277" t="s">
        <v>145</v>
      </c>
      <c r="F1277" t="s">
        <v>897</v>
      </c>
      <c r="G1277" t="s">
        <v>583</v>
      </c>
      <c r="H1277" t="str">
        <f t="shared" si="41"/>
        <v>S156773213</v>
      </c>
      <c r="I1277" t="s">
        <v>68</v>
      </c>
      <c r="J1277" t="s">
        <v>46</v>
      </c>
      <c r="K1277" t="s">
        <v>26</v>
      </c>
      <c r="L1277" t="s">
        <v>104</v>
      </c>
      <c r="M1277" t="s">
        <v>28</v>
      </c>
      <c r="N1277" t="s">
        <v>105</v>
      </c>
      <c r="O1277" t="s">
        <v>106</v>
      </c>
    </row>
    <row r="1278" spans="1:15" x14ac:dyDescent="0.25">
      <c r="A1278" t="s">
        <v>103</v>
      </c>
      <c r="B1278" t="s">
        <v>435</v>
      </c>
      <c r="C1278" t="s">
        <v>143</v>
      </c>
      <c r="E1278" t="s">
        <v>145</v>
      </c>
      <c r="F1278" t="s">
        <v>897</v>
      </c>
      <c r="G1278" t="s">
        <v>583</v>
      </c>
      <c r="H1278" t="str">
        <f t="shared" si="41"/>
        <v>S156773213</v>
      </c>
      <c r="I1278" t="s">
        <v>68</v>
      </c>
      <c r="J1278" t="s">
        <v>46</v>
      </c>
      <c r="K1278" t="s">
        <v>26</v>
      </c>
      <c r="L1278" t="s">
        <v>104</v>
      </c>
      <c r="M1278" t="s">
        <v>28</v>
      </c>
      <c r="N1278" t="s">
        <v>105</v>
      </c>
      <c r="O1278" t="s">
        <v>106</v>
      </c>
    </row>
    <row r="1279" spans="1:15" x14ac:dyDescent="0.25">
      <c r="A1279" t="s">
        <v>103</v>
      </c>
      <c r="B1279" t="s">
        <v>889</v>
      </c>
      <c r="C1279" t="s">
        <v>143</v>
      </c>
      <c r="E1279" t="s">
        <v>145</v>
      </c>
      <c r="F1279" t="s">
        <v>898</v>
      </c>
      <c r="G1279" t="s">
        <v>899</v>
      </c>
      <c r="H1279" t="str">
        <f>HYPERLINK("https://ebird.org/atlasnc/checklist/S154916379", "S154916379")</f>
        <v>S154916379</v>
      </c>
      <c r="I1279" t="s">
        <v>68</v>
      </c>
      <c r="J1279" t="s">
        <v>46</v>
      </c>
      <c r="K1279" t="s">
        <v>26</v>
      </c>
      <c r="L1279" t="s">
        <v>104</v>
      </c>
      <c r="M1279" t="s">
        <v>28</v>
      </c>
      <c r="N1279" t="s">
        <v>105</v>
      </c>
      <c r="O1279" t="s">
        <v>106</v>
      </c>
    </row>
    <row r="1280" spans="1:15" x14ac:dyDescent="0.25">
      <c r="A1280" t="s">
        <v>103</v>
      </c>
      <c r="B1280" t="s">
        <v>783</v>
      </c>
      <c r="C1280" t="s">
        <v>143</v>
      </c>
      <c r="E1280" t="s">
        <v>145</v>
      </c>
      <c r="F1280" t="s">
        <v>898</v>
      </c>
      <c r="G1280" t="s">
        <v>899</v>
      </c>
      <c r="H1280" t="str">
        <f>HYPERLINK("https://ebird.org/atlasnc/checklist/S154916379", "S154916379")</f>
        <v>S154916379</v>
      </c>
      <c r="I1280" t="s">
        <v>68</v>
      </c>
      <c r="J1280" t="s">
        <v>46</v>
      </c>
      <c r="K1280" t="s">
        <v>26</v>
      </c>
      <c r="L1280" t="s">
        <v>104</v>
      </c>
      <c r="M1280" t="s">
        <v>28</v>
      </c>
      <c r="N1280" t="s">
        <v>105</v>
      </c>
      <c r="O1280" t="s">
        <v>106</v>
      </c>
    </row>
    <row r="1281" spans="1:15" x14ac:dyDescent="0.25">
      <c r="A1281" t="s">
        <v>103</v>
      </c>
      <c r="B1281" t="s">
        <v>900</v>
      </c>
      <c r="C1281" t="s">
        <v>143</v>
      </c>
      <c r="E1281" t="s">
        <v>145</v>
      </c>
      <c r="F1281" t="s">
        <v>898</v>
      </c>
      <c r="G1281" t="s">
        <v>899</v>
      </c>
      <c r="H1281" t="str">
        <f>HYPERLINK("https://ebird.org/atlasnc/checklist/S154916379", "S154916379")</f>
        <v>S154916379</v>
      </c>
      <c r="I1281" t="s">
        <v>68</v>
      </c>
      <c r="J1281" t="s">
        <v>46</v>
      </c>
      <c r="K1281" t="s">
        <v>26</v>
      </c>
      <c r="L1281" t="s">
        <v>104</v>
      </c>
      <c r="M1281" t="s">
        <v>28</v>
      </c>
      <c r="N1281" t="s">
        <v>105</v>
      </c>
      <c r="O1281" t="s">
        <v>106</v>
      </c>
    </row>
    <row r="1282" spans="1:15" x14ac:dyDescent="0.25">
      <c r="A1282" t="s">
        <v>103</v>
      </c>
      <c r="B1282" t="s">
        <v>268</v>
      </c>
      <c r="C1282" t="s">
        <v>143</v>
      </c>
      <c r="E1282" t="s">
        <v>145</v>
      </c>
      <c r="F1282" t="s">
        <v>898</v>
      </c>
      <c r="G1282" t="s">
        <v>899</v>
      </c>
      <c r="H1282" t="str">
        <f>HYPERLINK("https://ebird.org/atlasnc/checklist/S154916379", "S154916379")</f>
        <v>S154916379</v>
      </c>
      <c r="I1282" t="s">
        <v>68</v>
      </c>
      <c r="J1282" t="s">
        <v>46</v>
      </c>
      <c r="K1282" t="s">
        <v>26</v>
      </c>
      <c r="L1282" t="s">
        <v>104</v>
      </c>
      <c r="M1282" t="s">
        <v>28</v>
      </c>
      <c r="N1282" t="s">
        <v>105</v>
      </c>
      <c r="O1282" t="s">
        <v>106</v>
      </c>
    </row>
    <row r="1283" spans="1:15" x14ac:dyDescent="0.25">
      <c r="A1283" t="s">
        <v>103</v>
      </c>
      <c r="B1283" t="s">
        <v>901</v>
      </c>
      <c r="C1283" t="s">
        <v>143</v>
      </c>
      <c r="E1283" t="s">
        <v>145</v>
      </c>
      <c r="F1283" t="s">
        <v>902</v>
      </c>
      <c r="G1283" t="s">
        <v>903</v>
      </c>
      <c r="H1283" t="str">
        <f t="shared" ref="H1283:H1289" si="42">HYPERLINK("https://ebird.org/atlasnc/checklist/S146713192", "S146713192")</f>
        <v>S146713192</v>
      </c>
      <c r="I1283" t="s">
        <v>68</v>
      </c>
      <c r="J1283" t="s">
        <v>46</v>
      </c>
      <c r="K1283" t="s">
        <v>26</v>
      </c>
      <c r="L1283" t="s">
        <v>104</v>
      </c>
      <c r="M1283" t="s">
        <v>28</v>
      </c>
      <c r="N1283" t="s">
        <v>105</v>
      </c>
      <c r="O1283" t="s">
        <v>106</v>
      </c>
    </row>
    <row r="1284" spans="1:15" x14ac:dyDescent="0.25">
      <c r="A1284" t="s">
        <v>103</v>
      </c>
      <c r="B1284" t="s">
        <v>170</v>
      </c>
      <c r="C1284" t="s">
        <v>133</v>
      </c>
      <c r="D1284" t="s">
        <v>183</v>
      </c>
      <c r="E1284" t="s">
        <v>135</v>
      </c>
      <c r="F1284" t="s">
        <v>902</v>
      </c>
      <c r="G1284" t="s">
        <v>903</v>
      </c>
      <c r="H1284" t="str">
        <f t="shared" si="42"/>
        <v>S146713192</v>
      </c>
      <c r="I1284" t="s">
        <v>68</v>
      </c>
      <c r="J1284" t="s">
        <v>46</v>
      </c>
      <c r="K1284" t="s">
        <v>26</v>
      </c>
      <c r="L1284" t="s">
        <v>104</v>
      </c>
      <c r="M1284" t="s">
        <v>28</v>
      </c>
      <c r="N1284" t="s">
        <v>105</v>
      </c>
      <c r="O1284" t="s">
        <v>106</v>
      </c>
    </row>
    <row r="1285" spans="1:15" x14ac:dyDescent="0.25">
      <c r="A1285" t="s">
        <v>103</v>
      </c>
      <c r="B1285" t="s">
        <v>248</v>
      </c>
      <c r="C1285" t="s">
        <v>123</v>
      </c>
      <c r="D1285" t="s">
        <v>140</v>
      </c>
      <c r="E1285" t="s">
        <v>125</v>
      </c>
      <c r="F1285" t="s">
        <v>902</v>
      </c>
      <c r="G1285" t="s">
        <v>903</v>
      </c>
      <c r="H1285" t="str">
        <f t="shared" si="42"/>
        <v>S146713192</v>
      </c>
      <c r="I1285" t="s">
        <v>68</v>
      </c>
      <c r="J1285" t="s">
        <v>46</v>
      </c>
      <c r="K1285" t="s">
        <v>26</v>
      </c>
      <c r="L1285" t="s">
        <v>104</v>
      </c>
      <c r="M1285" t="s">
        <v>28</v>
      </c>
      <c r="N1285" t="s">
        <v>105</v>
      </c>
      <c r="O1285" t="s">
        <v>106</v>
      </c>
    </row>
    <row r="1286" spans="1:15" x14ac:dyDescent="0.25">
      <c r="A1286" t="s">
        <v>103</v>
      </c>
      <c r="B1286" t="s">
        <v>858</v>
      </c>
      <c r="C1286" t="s">
        <v>123</v>
      </c>
      <c r="D1286" t="s">
        <v>140</v>
      </c>
      <c r="E1286" t="s">
        <v>125</v>
      </c>
      <c r="F1286" t="s">
        <v>902</v>
      </c>
      <c r="G1286" t="s">
        <v>903</v>
      </c>
      <c r="H1286" t="str">
        <f t="shared" si="42"/>
        <v>S146713192</v>
      </c>
      <c r="I1286" t="s">
        <v>68</v>
      </c>
      <c r="J1286" t="s">
        <v>46</v>
      </c>
      <c r="K1286" t="s">
        <v>26</v>
      </c>
      <c r="L1286" t="s">
        <v>104</v>
      </c>
      <c r="M1286" t="s">
        <v>28</v>
      </c>
      <c r="N1286" t="s">
        <v>105</v>
      </c>
      <c r="O1286" t="s">
        <v>106</v>
      </c>
    </row>
    <row r="1287" spans="1:15" x14ac:dyDescent="0.25">
      <c r="A1287" t="s">
        <v>103</v>
      </c>
      <c r="B1287" t="s">
        <v>182</v>
      </c>
      <c r="C1287" t="s">
        <v>133</v>
      </c>
      <c r="D1287" t="s">
        <v>183</v>
      </c>
      <c r="E1287" t="s">
        <v>135</v>
      </c>
      <c r="F1287" t="s">
        <v>902</v>
      </c>
      <c r="G1287" t="s">
        <v>903</v>
      </c>
      <c r="H1287" t="str">
        <f t="shared" si="42"/>
        <v>S146713192</v>
      </c>
      <c r="I1287" t="s">
        <v>68</v>
      </c>
      <c r="J1287" t="s">
        <v>46</v>
      </c>
      <c r="K1287" t="s">
        <v>26</v>
      </c>
      <c r="L1287" t="s">
        <v>104</v>
      </c>
      <c r="M1287" t="s">
        <v>28</v>
      </c>
      <c r="N1287" t="s">
        <v>105</v>
      </c>
      <c r="O1287" t="s">
        <v>106</v>
      </c>
    </row>
    <row r="1288" spans="1:15" x14ac:dyDescent="0.25">
      <c r="A1288" t="s">
        <v>103</v>
      </c>
      <c r="B1288" t="s">
        <v>139</v>
      </c>
      <c r="C1288" t="s">
        <v>133</v>
      </c>
      <c r="D1288" t="s">
        <v>183</v>
      </c>
      <c r="E1288" t="s">
        <v>135</v>
      </c>
      <c r="F1288" t="s">
        <v>902</v>
      </c>
      <c r="G1288" t="s">
        <v>903</v>
      </c>
      <c r="H1288" t="str">
        <f t="shared" si="42"/>
        <v>S146713192</v>
      </c>
      <c r="I1288" t="s">
        <v>68</v>
      </c>
      <c r="J1288" t="s">
        <v>46</v>
      </c>
      <c r="K1288" t="s">
        <v>26</v>
      </c>
      <c r="L1288" t="s">
        <v>104</v>
      </c>
      <c r="M1288" t="s">
        <v>28</v>
      </c>
      <c r="N1288" t="s">
        <v>105</v>
      </c>
      <c r="O1288" t="s">
        <v>106</v>
      </c>
    </row>
    <row r="1289" spans="1:15" x14ac:dyDescent="0.25">
      <c r="A1289" t="s">
        <v>103</v>
      </c>
      <c r="B1289" t="s">
        <v>194</v>
      </c>
      <c r="C1289" t="s">
        <v>133</v>
      </c>
      <c r="D1289" t="s">
        <v>183</v>
      </c>
      <c r="E1289" t="s">
        <v>135</v>
      </c>
      <c r="F1289" t="s">
        <v>902</v>
      </c>
      <c r="G1289" t="s">
        <v>903</v>
      </c>
      <c r="H1289" t="str">
        <f t="shared" si="42"/>
        <v>S146713192</v>
      </c>
      <c r="I1289" t="s">
        <v>68</v>
      </c>
      <c r="J1289" t="s">
        <v>46</v>
      </c>
      <c r="K1289" t="s">
        <v>26</v>
      </c>
      <c r="L1289" t="s">
        <v>104</v>
      </c>
      <c r="M1289" t="s">
        <v>28</v>
      </c>
      <c r="N1289" t="s">
        <v>105</v>
      </c>
      <c r="O1289" t="s">
        <v>106</v>
      </c>
    </row>
    <row r="1290" spans="1:15" x14ac:dyDescent="0.25">
      <c r="A1290" t="s">
        <v>103</v>
      </c>
      <c r="B1290" t="s">
        <v>162</v>
      </c>
      <c r="C1290" t="s">
        <v>123</v>
      </c>
      <c r="D1290" t="s">
        <v>140</v>
      </c>
      <c r="E1290" t="s">
        <v>125</v>
      </c>
      <c r="F1290" t="s">
        <v>904</v>
      </c>
      <c r="G1290" t="s">
        <v>905</v>
      </c>
      <c r="H1290" t="str">
        <f>HYPERLINK("https://ebird.org/atlasnc/checklist/S145098173", "S145098173")</f>
        <v>S145098173</v>
      </c>
      <c r="I1290" t="s">
        <v>68</v>
      </c>
      <c r="J1290" t="s">
        <v>46</v>
      </c>
      <c r="K1290" t="s">
        <v>26</v>
      </c>
      <c r="L1290" t="s">
        <v>104</v>
      </c>
      <c r="M1290" t="s">
        <v>28</v>
      </c>
      <c r="N1290" t="s">
        <v>105</v>
      </c>
      <c r="O1290" t="s">
        <v>106</v>
      </c>
    </row>
    <row r="1291" spans="1:15" x14ac:dyDescent="0.25">
      <c r="A1291" t="s">
        <v>103</v>
      </c>
      <c r="B1291" t="s">
        <v>161</v>
      </c>
      <c r="C1291" t="s">
        <v>133</v>
      </c>
      <c r="D1291" t="s">
        <v>183</v>
      </c>
      <c r="E1291" t="s">
        <v>135</v>
      </c>
      <c r="F1291" t="s">
        <v>904</v>
      </c>
      <c r="G1291" t="s">
        <v>905</v>
      </c>
      <c r="H1291" t="str">
        <f>HYPERLINK("https://ebird.org/atlasnc/checklist/S145098173", "S145098173")</f>
        <v>S145098173</v>
      </c>
      <c r="I1291" t="s">
        <v>68</v>
      </c>
      <c r="J1291" t="s">
        <v>46</v>
      </c>
      <c r="K1291" t="s">
        <v>26</v>
      </c>
      <c r="L1291" t="s">
        <v>104</v>
      </c>
      <c r="M1291" t="s">
        <v>28</v>
      </c>
      <c r="N1291" t="s">
        <v>105</v>
      </c>
      <c r="O1291" t="s">
        <v>106</v>
      </c>
    </row>
    <row r="1292" spans="1:15" x14ac:dyDescent="0.25">
      <c r="A1292" t="s">
        <v>103</v>
      </c>
      <c r="B1292" t="s">
        <v>241</v>
      </c>
      <c r="C1292" t="s">
        <v>123</v>
      </c>
      <c r="D1292" t="s">
        <v>140</v>
      </c>
      <c r="E1292" t="s">
        <v>125</v>
      </c>
      <c r="F1292" t="s">
        <v>904</v>
      </c>
      <c r="G1292" t="s">
        <v>905</v>
      </c>
      <c r="H1292" t="str">
        <f>HYPERLINK("https://ebird.org/atlasnc/checklist/S145098173", "S145098173")</f>
        <v>S145098173</v>
      </c>
      <c r="I1292" t="s">
        <v>68</v>
      </c>
      <c r="J1292" t="s">
        <v>46</v>
      </c>
      <c r="K1292" t="s">
        <v>26</v>
      </c>
      <c r="L1292" t="s">
        <v>104</v>
      </c>
      <c r="M1292" t="s">
        <v>28</v>
      </c>
      <c r="N1292" t="s">
        <v>105</v>
      </c>
      <c r="O1292" t="s">
        <v>106</v>
      </c>
    </row>
    <row r="1293" spans="1:15" x14ac:dyDescent="0.25">
      <c r="A1293" t="s">
        <v>103</v>
      </c>
      <c r="B1293" t="s">
        <v>252</v>
      </c>
      <c r="C1293" t="s">
        <v>123</v>
      </c>
      <c r="D1293" t="s">
        <v>140</v>
      </c>
      <c r="E1293" t="s">
        <v>125</v>
      </c>
      <c r="F1293" t="s">
        <v>906</v>
      </c>
      <c r="G1293" t="s">
        <v>905</v>
      </c>
      <c r="H1293" t="str">
        <f>HYPERLINK("https://ebird.org/atlasnc/checklist/S145100028", "S145100028")</f>
        <v>S145100028</v>
      </c>
      <c r="I1293" t="s">
        <v>68</v>
      </c>
      <c r="J1293" t="s">
        <v>46</v>
      </c>
      <c r="K1293" t="s">
        <v>26</v>
      </c>
      <c r="L1293" t="s">
        <v>104</v>
      </c>
      <c r="M1293" t="s">
        <v>28</v>
      </c>
      <c r="N1293" t="s">
        <v>105</v>
      </c>
      <c r="O1293" t="s">
        <v>106</v>
      </c>
    </row>
    <row r="1294" spans="1:15" x14ac:dyDescent="0.25">
      <c r="A1294" t="s">
        <v>103</v>
      </c>
      <c r="B1294" t="s">
        <v>210</v>
      </c>
      <c r="C1294" t="s">
        <v>133</v>
      </c>
      <c r="D1294" t="s">
        <v>157</v>
      </c>
      <c r="E1294" t="s">
        <v>135</v>
      </c>
      <c r="F1294" t="s">
        <v>906</v>
      </c>
      <c r="G1294" t="s">
        <v>905</v>
      </c>
      <c r="H1294" t="str">
        <f>HYPERLINK("https://ebird.org/atlasnc/checklist/S145100028", "S145100028")</f>
        <v>S145100028</v>
      </c>
      <c r="I1294" t="s">
        <v>68</v>
      </c>
      <c r="J1294" t="s">
        <v>46</v>
      </c>
      <c r="K1294" t="s">
        <v>26</v>
      </c>
      <c r="L1294" t="s">
        <v>104</v>
      </c>
      <c r="M1294" t="s">
        <v>28</v>
      </c>
      <c r="N1294" t="s">
        <v>105</v>
      </c>
      <c r="O1294" t="s">
        <v>106</v>
      </c>
    </row>
    <row r="1295" spans="1:15" x14ac:dyDescent="0.25">
      <c r="A1295" t="s">
        <v>103</v>
      </c>
      <c r="B1295" t="s">
        <v>216</v>
      </c>
      <c r="C1295" t="s">
        <v>133</v>
      </c>
      <c r="D1295" t="s">
        <v>183</v>
      </c>
      <c r="E1295" t="s">
        <v>135</v>
      </c>
      <c r="F1295" t="s">
        <v>907</v>
      </c>
      <c r="G1295" t="s">
        <v>908</v>
      </c>
      <c r="H1295" t="str">
        <f>HYPERLINK("https://ebird.org/atlasnc/checklist/S144822468", "S144822468")</f>
        <v>S144822468</v>
      </c>
      <c r="I1295" t="s">
        <v>68</v>
      </c>
      <c r="J1295" t="s">
        <v>46</v>
      </c>
      <c r="K1295" t="s">
        <v>26</v>
      </c>
      <c r="L1295" t="s">
        <v>104</v>
      </c>
      <c r="M1295" t="s">
        <v>28</v>
      </c>
      <c r="N1295" t="s">
        <v>105</v>
      </c>
      <c r="O1295" t="s">
        <v>106</v>
      </c>
    </row>
    <row r="1296" spans="1:15" x14ac:dyDescent="0.25">
      <c r="A1296" t="s">
        <v>103</v>
      </c>
      <c r="B1296" t="s">
        <v>233</v>
      </c>
      <c r="C1296" t="s">
        <v>133</v>
      </c>
      <c r="D1296" t="s">
        <v>183</v>
      </c>
      <c r="E1296" t="s">
        <v>135</v>
      </c>
      <c r="F1296" t="s">
        <v>907</v>
      </c>
      <c r="G1296" t="s">
        <v>908</v>
      </c>
      <c r="H1296" t="str">
        <f>HYPERLINK("https://ebird.org/atlasnc/checklist/S144822468", "S144822468")</f>
        <v>S144822468</v>
      </c>
      <c r="I1296" t="s">
        <v>68</v>
      </c>
      <c r="J1296" t="s">
        <v>46</v>
      </c>
      <c r="K1296" t="s">
        <v>26</v>
      </c>
      <c r="L1296" t="s">
        <v>104</v>
      </c>
      <c r="M1296" t="s">
        <v>28</v>
      </c>
      <c r="N1296" t="s">
        <v>105</v>
      </c>
      <c r="O1296" t="s">
        <v>106</v>
      </c>
    </row>
    <row r="1297" spans="1:15" x14ac:dyDescent="0.25">
      <c r="A1297" t="s">
        <v>103</v>
      </c>
      <c r="B1297" t="s">
        <v>909</v>
      </c>
      <c r="C1297" t="s">
        <v>143</v>
      </c>
      <c r="E1297" t="s">
        <v>145</v>
      </c>
      <c r="F1297" t="s">
        <v>894</v>
      </c>
      <c r="G1297" t="s">
        <v>910</v>
      </c>
      <c r="H1297" t="str">
        <f>HYPERLINK("https://ebird.org/atlasnc/checklist/S144622870", "S144622870")</f>
        <v>S144622870</v>
      </c>
      <c r="I1297" t="s">
        <v>68</v>
      </c>
      <c r="J1297" t="s">
        <v>46</v>
      </c>
      <c r="K1297" t="s">
        <v>26</v>
      </c>
      <c r="L1297" t="s">
        <v>104</v>
      </c>
      <c r="M1297" t="s">
        <v>28</v>
      </c>
      <c r="N1297" t="s">
        <v>105</v>
      </c>
      <c r="O1297" t="s">
        <v>106</v>
      </c>
    </row>
    <row r="1298" spans="1:15" x14ac:dyDescent="0.25">
      <c r="A1298" t="s">
        <v>103</v>
      </c>
      <c r="B1298" t="s">
        <v>204</v>
      </c>
      <c r="C1298" t="s">
        <v>143</v>
      </c>
      <c r="E1298" t="s">
        <v>145</v>
      </c>
      <c r="F1298" t="s">
        <v>911</v>
      </c>
      <c r="G1298" t="s">
        <v>910</v>
      </c>
      <c r="H1298" t="str">
        <f>HYPERLINK("https://ebird.org/atlasnc/checklist/S144622642", "S144622642")</f>
        <v>S144622642</v>
      </c>
      <c r="I1298" t="s">
        <v>68</v>
      </c>
      <c r="J1298" t="s">
        <v>46</v>
      </c>
      <c r="K1298" t="s">
        <v>26</v>
      </c>
      <c r="L1298" t="s">
        <v>104</v>
      </c>
      <c r="M1298" t="s">
        <v>28</v>
      </c>
      <c r="N1298" t="s">
        <v>105</v>
      </c>
      <c r="O1298" t="s">
        <v>106</v>
      </c>
    </row>
    <row r="1299" spans="1:15" x14ac:dyDescent="0.25">
      <c r="A1299" t="s">
        <v>103</v>
      </c>
      <c r="B1299" t="s">
        <v>608</v>
      </c>
      <c r="C1299" t="s">
        <v>123</v>
      </c>
      <c r="D1299" t="s">
        <v>33</v>
      </c>
      <c r="E1299" t="s">
        <v>125</v>
      </c>
      <c r="F1299" t="s">
        <v>912</v>
      </c>
      <c r="G1299" t="s">
        <v>913</v>
      </c>
      <c r="H1299" t="str">
        <f>HYPERLINK("https://ebird.org/atlasnc/checklist/S144533501", "S144533501")</f>
        <v>S144533501</v>
      </c>
      <c r="I1299" t="s">
        <v>68</v>
      </c>
      <c r="J1299" t="s">
        <v>46</v>
      </c>
      <c r="K1299" t="s">
        <v>26</v>
      </c>
      <c r="L1299" t="s">
        <v>104</v>
      </c>
      <c r="M1299" t="s">
        <v>28</v>
      </c>
      <c r="N1299" t="s">
        <v>105</v>
      </c>
      <c r="O1299" t="s">
        <v>106</v>
      </c>
    </row>
    <row r="1300" spans="1:15" x14ac:dyDescent="0.25">
      <c r="A1300" t="s">
        <v>103</v>
      </c>
      <c r="B1300" t="s">
        <v>236</v>
      </c>
      <c r="C1300" t="s">
        <v>133</v>
      </c>
      <c r="D1300" t="s">
        <v>157</v>
      </c>
      <c r="E1300" t="s">
        <v>135</v>
      </c>
      <c r="F1300" t="s">
        <v>912</v>
      </c>
      <c r="G1300" t="s">
        <v>913</v>
      </c>
      <c r="H1300" t="str">
        <f>HYPERLINK("https://ebird.org/atlasnc/checklist/S144533501", "S144533501")</f>
        <v>S144533501</v>
      </c>
      <c r="I1300" t="s">
        <v>68</v>
      </c>
      <c r="J1300" t="s">
        <v>46</v>
      </c>
      <c r="K1300" t="s">
        <v>26</v>
      </c>
      <c r="L1300" t="s">
        <v>104</v>
      </c>
      <c r="M1300" t="s">
        <v>28</v>
      </c>
      <c r="N1300" t="s">
        <v>105</v>
      </c>
      <c r="O1300" t="s">
        <v>106</v>
      </c>
    </row>
    <row r="1301" spans="1:15" x14ac:dyDescent="0.25">
      <c r="A1301" t="s">
        <v>103</v>
      </c>
      <c r="B1301" t="s">
        <v>211</v>
      </c>
      <c r="C1301" t="s">
        <v>133</v>
      </c>
      <c r="D1301" t="s">
        <v>183</v>
      </c>
      <c r="E1301" t="s">
        <v>135</v>
      </c>
      <c r="F1301" t="s">
        <v>912</v>
      </c>
      <c r="G1301" t="s">
        <v>913</v>
      </c>
      <c r="H1301" t="str">
        <f>HYPERLINK("https://ebird.org/atlasnc/checklist/S144533501", "S144533501")</f>
        <v>S144533501</v>
      </c>
      <c r="I1301" t="s">
        <v>68</v>
      </c>
      <c r="J1301" t="s">
        <v>46</v>
      </c>
      <c r="K1301" t="s">
        <v>26</v>
      </c>
      <c r="L1301" t="s">
        <v>104</v>
      </c>
      <c r="M1301" t="s">
        <v>28</v>
      </c>
      <c r="N1301" t="s">
        <v>105</v>
      </c>
      <c r="O1301" t="s">
        <v>106</v>
      </c>
    </row>
    <row r="1302" spans="1:15" x14ac:dyDescent="0.25">
      <c r="A1302" t="s">
        <v>103</v>
      </c>
      <c r="B1302" t="s">
        <v>229</v>
      </c>
      <c r="C1302" t="s">
        <v>133</v>
      </c>
      <c r="D1302" t="s">
        <v>183</v>
      </c>
      <c r="E1302" t="s">
        <v>135</v>
      </c>
      <c r="F1302" t="s">
        <v>912</v>
      </c>
      <c r="G1302" t="s">
        <v>913</v>
      </c>
      <c r="H1302" t="str">
        <f>HYPERLINK("https://ebird.org/atlasnc/checklist/S144533501", "S144533501")</f>
        <v>S144533501</v>
      </c>
      <c r="I1302" t="s">
        <v>68</v>
      </c>
      <c r="J1302" t="s">
        <v>46</v>
      </c>
      <c r="K1302" t="s">
        <v>26</v>
      </c>
      <c r="L1302" t="s">
        <v>104</v>
      </c>
      <c r="M1302" t="s">
        <v>28</v>
      </c>
      <c r="N1302" t="s">
        <v>105</v>
      </c>
      <c r="O1302" t="s">
        <v>106</v>
      </c>
    </row>
    <row r="1303" spans="1:15" x14ac:dyDescent="0.25">
      <c r="A1303" t="s">
        <v>103</v>
      </c>
      <c r="B1303" t="s">
        <v>384</v>
      </c>
      <c r="C1303" t="s">
        <v>133</v>
      </c>
      <c r="D1303" t="s">
        <v>183</v>
      </c>
      <c r="E1303" t="s">
        <v>135</v>
      </c>
      <c r="F1303" t="s">
        <v>914</v>
      </c>
      <c r="G1303" t="s">
        <v>915</v>
      </c>
      <c r="H1303" t="str">
        <f>HYPERLINK("https://ebird.org/atlasnc/checklist/S144438760", "S144438760")</f>
        <v>S144438760</v>
      </c>
      <c r="I1303" t="s">
        <v>68</v>
      </c>
      <c r="J1303" t="s">
        <v>46</v>
      </c>
      <c r="K1303" t="s">
        <v>26</v>
      </c>
      <c r="L1303" t="s">
        <v>104</v>
      </c>
      <c r="M1303" t="s">
        <v>28</v>
      </c>
      <c r="N1303" t="s">
        <v>105</v>
      </c>
      <c r="O1303" t="s">
        <v>106</v>
      </c>
    </row>
    <row r="1304" spans="1:15" x14ac:dyDescent="0.25">
      <c r="A1304" t="s">
        <v>103</v>
      </c>
      <c r="B1304" t="s">
        <v>165</v>
      </c>
      <c r="C1304" t="s">
        <v>123</v>
      </c>
      <c r="D1304" t="s">
        <v>140</v>
      </c>
      <c r="E1304" t="s">
        <v>125</v>
      </c>
      <c r="F1304" t="s">
        <v>916</v>
      </c>
      <c r="G1304" t="s">
        <v>917</v>
      </c>
      <c r="H1304" t="str">
        <f>HYPERLINK("https://ebird.org/atlasnc/checklist/S144262177", "S144262177")</f>
        <v>S144262177</v>
      </c>
      <c r="I1304" t="s">
        <v>68</v>
      </c>
      <c r="J1304" t="s">
        <v>46</v>
      </c>
      <c r="K1304" t="s">
        <v>26</v>
      </c>
      <c r="L1304" t="s">
        <v>104</v>
      </c>
      <c r="M1304" t="s">
        <v>28</v>
      </c>
      <c r="N1304" t="s">
        <v>105</v>
      </c>
      <c r="O1304" t="s">
        <v>106</v>
      </c>
    </row>
    <row r="1305" spans="1:15" x14ac:dyDescent="0.25">
      <c r="A1305" t="s">
        <v>103</v>
      </c>
      <c r="B1305" t="s">
        <v>148</v>
      </c>
      <c r="C1305" t="s">
        <v>123</v>
      </c>
      <c r="D1305" t="s">
        <v>140</v>
      </c>
      <c r="E1305" t="s">
        <v>125</v>
      </c>
      <c r="F1305" t="s">
        <v>916</v>
      </c>
      <c r="G1305" t="s">
        <v>917</v>
      </c>
      <c r="H1305" t="str">
        <f>HYPERLINK("https://ebird.org/atlasnc/checklist/S144262177", "S144262177")</f>
        <v>S144262177</v>
      </c>
      <c r="I1305" t="s">
        <v>68</v>
      </c>
      <c r="J1305" t="s">
        <v>46</v>
      </c>
      <c r="K1305" t="s">
        <v>26</v>
      </c>
      <c r="L1305" t="s">
        <v>104</v>
      </c>
      <c r="M1305" t="s">
        <v>28</v>
      </c>
      <c r="N1305" t="s">
        <v>105</v>
      </c>
      <c r="O1305" t="s">
        <v>106</v>
      </c>
    </row>
    <row r="1306" spans="1:15" x14ac:dyDescent="0.25">
      <c r="A1306" t="s">
        <v>103</v>
      </c>
      <c r="B1306" t="s">
        <v>230</v>
      </c>
      <c r="C1306" t="s">
        <v>133</v>
      </c>
      <c r="D1306" t="s">
        <v>157</v>
      </c>
      <c r="E1306" t="s">
        <v>135</v>
      </c>
      <c r="F1306" t="s">
        <v>918</v>
      </c>
      <c r="G1306" t="s">
        <v>919</v>
      </c>
      <c r="H1306" t="str">
        <f>HYPERLINK("https://ebird.org/atlasnc/checklist/S144040690", "S144040690")</f>
        <v>S144040690</v>
      </c>
      <c r="I1306" t="s">
        <v>68</v>
      </c>
      <c r="J1306" t="s">
        <v>46</v>
      </c>
      <c r="K1306" t="s">
        <v>26</v>
      </c>
      <c r="L1306" t="s">
        <v>104</v>
      </c>
      <c r="M1306" t="s">
        <v>28</v>
      </c>
      <c r="N1306" t="s">
        <v>105</v>
      </c>
      <c r="O1306" t="s">
        <v>106</v>
      </c>
    </row>
    <row r="1307" spans="1:15" x14ac:dyDescent="0.25">
      <c r="A1307" t="s">
        <v>103</v>
      </c>
      <c r="B1307" t="s">
        <v>137</v>
      </c>
      <c r="C1307" t="s">
        <v>129</v>
      </c>
      <c r="D1307" t="s">
        <v>130</v>
      </c>
      <c r="E1307" t="s">
        <v>131</v>
      </c>
      <c r="F1307" t="s">
        <v>904</v>
      </c>
      <c r="G1307" t="s">
        <v>919</v>
      </c>
      <c r="H1307" t="str">
        <f>HYPERLINK("https://ebird.org/atlasnc/checklist/S144040669", "S144040669")</f>
        <v>S144040669</v>
      </c>
      <c r="I1307" t="s">
        <v>68</v>
      </c>
      <c r="J1307" t="s">
        <v>46</v>
      </c>
      <c r="K1307" t="s">
        <v>26</v>
      </c>
      <c r="L1307" t="s">
        <v>104</v>
      </c>
      <c r="M1307" t="s">
        <v>28</v>
      </c>
      <c r="N1307" t="s">
        <v>105</v>
      </c>
      <c r="O1307" t="s">
        <v>106</v>
      </c>
    </row>
    <row r="1308" spans="1:15" x14ac:dyDescent="0.25">
      <c r="A1308" t="s">
        <v>103</v>
      </c>
      <c r="B1308" t="s">
        <v>180</v>
      </c>
      <c r="C1308" t="s">
        <v>123</v>
      </c>
      <c r="D1308" t="s">
        <v>82</v>
      </c>
      <c r="E1308" t="s">
        <v>125</v>
      </c>
      <c r="F1308" t="s">
        <v>904</v>
      </c>
      <c r="G1308" t="s">
        <v>919</v>
      </c>
      <c r="H1308" t="str">
        <f>HYPERLINK("https://ebird.org/atlasnc/checklist/S144040669", "S144040669")</f>
        <v>S144040669</v>
      </c>
      <c r="I1308" t="s">
        <v>68</v>
      </c>
      <c r="J1308" t="s">
        <v>46</v>
      </c>
      <c r="K1308" t="s">
        <v>26</v>
      </c>
      <c r="L1308" t="s">
        <v>104</v>
      </c>
      <c r="M1308" t="s">
        <v>28</v>
      </c>
      <c r="N1308" t="s">
        <v>105</v>
      </c>
      <c r="O1308" t="s">
        <v>106</v>
      </c>
    </row>
    <row r="1309" spans="1:15" x14ac:dyDescent="0.25">
      <c r="A1309" t="s">
        <v>103</v>
      </c>
      <c r="B1309" t="s">
        <v>205</v>
      </c>
      <c r="C1309" t="s">
        <v>133</v>
      </c>
      <c r="D1309" t="s">
        <v>181</v>
      </c>
      <c r="E1309" t="s">
        <v>135</v>
      </c>
      <c r="F1309" t="s">
        <v>904</v>
      </c>
      <c r="G1309" t="s">
        <v>919</v>
      </c>
      <c r="H1309" t="str">
        <f>HYPERLINK("https://ebird.org/atlasnc/checklist/S144040669", "S144040669")</f>
        <v>S144040669</v>
      </c>
      <c r="I1309" t="s">
        <v>68</v>
      </c>
      <c r="J1309" t="s">
        <v>46</v>
      </c>
      <c r="K1309" t="s">
        <v>26</v>
      </c>
      <c r="L1309" t="s">
        <v>104</v>
      </c>
      <c r="M1309" t="s">
        <v>28</v>
      </c>
      <c r="N1309" t="s">
        <v>105</v>
      </c>
      <c r="O1309" t="s">
        <v>106</v>
      </c>
    </row>
    <row r="1310" spans="1:15" x14ac:dyDescent="0.25">
      <c r="A1310" t="s">
        <v>103</v>
      </c>
      <c r="B1310" t="s">
        <v>186</v>
      </c>
      <c r="C1310" t="s">
        <v>133</v>
      </c>
      <c r="D1310" t="s">
        <v>183</v>
      </c>
      <c r="E1310" t="s">
        <v>135</v>
      </c>
      <c r="F1310" t="s">
        <v>904</v>
      </c>
      <c r="G1310" t="s">
        <v>919</v>
      </c>
      <c r="H1310" t="str">
        <f>HYPERLINK("https://ebird.org/atlasnc/checklist/S144040669", "S144040669")</f>
        <v>S144040669</v>
      </c>
      <c r="I1310" t="s">
        <v>68</v>
      </c>
      <c r="J1310" t="s">
        <v>46</v>
      </c>
      <c r="K1310" t="s">
        <v>26</v>
      </c>
      <c r="L1310" t="s">
        <v>104</v>
      </c>
      <c r="M1310" t="s">
        <v>28</v>
      </c>
      <c r="N1310" t="s">
        <v>105</v>
      </c>
      <c r="O1310" t="s">
        <v>106</v>
      </c>
    </row>
    <row r="1311" spans="1:15" x14ac:dyDescent="0.25">
      <c r="A1311" t="s">
        <v>103</v>
      </c>
      <c r="B1311" t="s">
        <v>244</v>
      </c>
      <c r="C1311" t="s">
        <v>133</v>
      </c>
      <c r="D1311" t="s">
        <v>183</v>
      </c>
      <c r="E1311" t="s">
        <v>135</v>
      </c>
      <c r="F1311" t="s">
        <v>904</v>
      </c>
      <c r="G1311" t="s">
        <v>919</v>
      </c>
      <c r="H1311" t="str">
        <f>HYPERLINK("https://ebird.org/atlasnc/checklist/S144040669", "S144040669")</f>
        <v>S144040669</v>
      </c>
      <c r="I1311" t="s">
        <v>68</v>
      </c>
      <c r="J1311" t="s">
        <v>46</v>
      </c>
      <c r="K1311" t="s">
        <v>26</v>
      </c>
      <c r="L1311" t="s">
        <v>104</v>
      </c>
      <c r="M1311" t="s">
        <v>28</v>
      </c>
      <c r="N1311" t="s">
        <v>105</v>
      </c>
      <c r="O1311" t="s">
        <v>106</v>
      </c>
    </row>
    <row r="1312" spans="1:15" x14ac:dyDescent="0.25">
      <c r="A1312" t="s">
        <v>103</v>
      </c>
      <c r="B1312" t="s">
        <v>179</v>
      </c>
      <c r="C1312" t="s">
        <v>133</v>
      </c>
      <c r="D1312" t="s">
        <v>183</v>
      </c>
      <c r="E1312" t="s">
        <v>135</v>
      </c>
      <c r="F1312" t="s">
        <v>920</v>
      </c>
      <c r="G1312" t="s">
        <v>919</v>
      </c>
      <c r="H1312" t="str">
        <f>HYPERLINK("https://ebird.org/atlasnc/checklist/S144042610", "S144042610")</f>
        <v>S144042610</v>
      </c>
      <c r="I1312" t="s">
        <v>68</v>
      </c>
      <c r="J1312" t="s">
        <v>46</v>
      </c>
      <c r="K1312" t="s">
        <v>26</v>
      </c>
      <c r="L1312" t="s">
        <v>104</v>
      </c>
      <c r="M1312" t="s">
        <v>28</v>
      </c>
      <c r="N1312" t="s">
        <v>105</v>
      </c>
      <c r="O1312" t="s">
        <v>106</v>
      </c>
    </row>
    <row r="1313" spans="1:15" x14ac:dyDescent="0.25">
      <c r="A1313" t="s">
        <v>103</v>
      </c>
      <c r="B1313" t="s">
        <v>190</v>
      </c>
      <c r="C1313" t="s">
        <v>133</v>
      </c>
      <c r="D1313" t="s">
        <v>183</v>
      </c>
      <c r="E1313" t="s">
        <v>135</v>
      </c>
      <c r="F1313" t="s">
        <v>921</v>
      </c>
      <c r="G1313" t="s">
        <v>919</v>
      </c>
      <c r="H1313" t="str">
        <f>HYPERLINK("https://ebird.org/atlasnc/checklist/S144040546", "S144040546")</f>
        <v>S144040546</v>
      </c>
      <c r="I1313" t="s">
        <v>68</v>
      </c>
      <c r="J1313" t="s">
        <v>46</v>
      </c>
      <c r="K1313" t="s">
        <v>26</v>
      </c>
      <c r="L1313" t="s">
        <v>104</v>
      </c>
      <c r="M1313" t="s">
        <v>28</v>
      </c>
      <c r="N1313" t="s">
        <v>105</v>
      </c>
      <c r="O1313" t="s">
        <v>106</v>
      </c>
    </row>
    <row r="1314" spans="1:15" x14ac:dyDescent="0.25">
      <c r="A1314" t="s">
        <v>103</v>
      </c>
      <c r="B1314" t="s">
        <v>175</v>
      </c>
      <c r="C1314" t="s">
        <v>133</v>
      </c>
      <c r="D1314" t="s">
        <v>183</v>
      </c>
      <c r="E1314" t="s">
        <v>135</v>
      </c>
      <c r="F1314" t="s">
        <v>921</v>
      </c>
      <c r="G1314" t="s">
        <v>919</v>
      </c>
      <c r="H1314" t="str">
        <f>HYPERLINK("https://ebird.org/atlasnc/checklist/S144040546", "S144040546")</f>
        <v>S144040546</v>
      </c>
      <c r="I1314" t="s">
        <v>68</v>
      </c>
      <c r="J1314" t="s">
        <v>46</v>
      </c>
      <c r="K1314" t="s">
        <v>26</v>
      </c>
      <c r="L1314" t="s">
        <v>104</v>
      </c>
      <c r="M1314" t="s">
        <v>28</v>
      </c>
      <c r="N1314" t="s">
        <v>105</v>
      </c>
      <c r="O1314" t="s">
        <v>106</v>
      </c>
    </row>
    <row r="1315" spans="1:15" x14ac:dyDescent="0.25">
      <c r="A1315" t="s">
        <v>103</v>
      </c>
      <c r="B1315" t="s">
        <v>158</v>
      </c>
      <c r="C1315" t="s">
        <v>133</v>
      </c>
      <c r="D1315" t="s">
        <v>488</v>
      </c>
      <c r="E1315" t="s">
        <v>135</v>
      </c>
      <c r="F1315" t="s">
        <v>922</v>
      </c>
      <c r="G1315" t="s">
        <v>919</v>
      </c>
      <c r="H1315" t="str">
        <f>HYPERLINK("https://ebird.org/atlasnc/checklist/S144039918", "S144039918")</f>
        <v>S144039918</v>
      </c>
      <c r="I1315" t="s">
        <v>68</v>
      </c>
      <c r="J1315" t="s">
        <v>46</v>
      </c>
      <c r="K1315" t="s">
        <v>26</v>
      </c>
      <c r="L1315" t="s">
        <v>104</v>
      </c>
      <c r="M1315" t="s">
        <v>28</v>
      </c>
      <c r="N1315" t="s">
        <v>105</v>
      </c>
      <c r="O1315" t="s">
        <v>106</v>
      </c>
    </row>
    <row r="1316" spans="1:15" x14ac:dyDescent="0.25">
      <c r="A1316" t="s">
        <v>103</v>
      </c>
      <c r="B1316" t="s">
        <v>326</v>
      </c>
      <c r="C1316" t="s">
        <v>133</v>
      </c>
      <c r="D1316" t="s">
        <v>183</v>
      </c>
      <c r="E1316" t="s">
        <v>135</v>
      </c>
      <c r="F1316" t="s">
        <v>922</v>
      </c>
      <c r="G1316" t="s">
        <v>919</v>
      </c>
      <c r="H1316" t="str">
        <f>HYPERLINK("https://ebird.org/atlasnc/checklist/S144039918", "S144039918")</f>
        <v>S144039918</v>
      </c>
      <c r="I1316" t="s">
        <v>68</v>
      </c>
      <c r="J1316" t="s">
        <v>46</v>
      </c>
      <c r="K1316" t="s">
        <v>26</v>
      </c>
      <c r="L1316" t="s">
        <v>104</v>
      </c>
      <c r="M1316" t="s">
        <v>28</v>
      </c>
      <c r="N1316" t="s">
        <v>105</v>
      </c>
      <c r="O1316" t="s">
        <v>106</v>
      </c>
    </row>
    <row r="1317" spans="1:15" x14ac:dyDescent="0.25">
      <c r="A1317" t="s">
        <v>103</v>
      </c>
      <c r="B1317" t="s">
        <v>160</v>
      </c>
      <c r="C1317" t="s">
        <v>133</v>
      </c>
      <c r="D1317" t="s">
        <v>183</v>
      </c>
      <c r="E1317" t="s">
        <v>135</v>
      </c>
      <c r="F1317" t="s">
        <v>923</v>
      </c>
      <c r="G1317" t="s">
        <v>919</v>
      </c>
      <c r="H1317" t="str">
        <f>HYPERLINK("https://ebird.org/atlasnc/checklist/S144040307", "S144040307")</f>
        <v>S144040307</v>
      </c>
      <c r="I1317" t="s">
        <v>68</v>
      </c>
      <c r="J1317" t="s">
        <v>46</v>
      </c>
      <c r="K1317" t="s">
        <v>26</v>
      </c>
      <c r="L1317" t="s">
        <v>104</v>
      </c>
      <c r="M1317" t="s">
        <v>28</v>
      </c>
      <c r="N1317" t="s">
        <v>105</v>
      </c>
      <c r="O1317" t="s">
        <v>106</v>
      </c>
    </row>
    <row r="1318" spans="1:15" x14ac:dyDescent="0.25">
      <c r="A1318" t="s">
        <v>103</v>
      </c>
      <c r="B1318" t="s">
        <v>184</v>
      </c>
      <c r="C1318" t="s">
        <v>123</v>
      </c>
      <c r="D1318" t="s">
        <v>140</v>
      </c>
      <c r="E1318" t="s">
        <v>125</v>
      </c>
      <c r="F1318" t="s">
        <v>924</v>
      </c>
      <c r="G1318" t="s">
        <v>564</v>
      </c>
      <c r="H1318" t="str">
        <f>HYPERLINK("https://ebird.org/atlasnc/checklist/S142697434", "S142697434")</f>
        <v>S142697434</v>
      </c>
      <c r="I1318" t="s">
        <v>68</v>
      </c>
      <c r="J1318" t="s">
        <v>46</v>
      </c>
      <c r="K1318" t="s">
        <v>26</v>
      </c>
      <c r="L1318" t="s">
        <v>104</v>
      </c>
      <c r="M1318" t="s">
        <v>28</v>
      </c>
      <c r="N1318" t="s">
        <v>105</v>
      </c>
      <c r="O1318" t="s">
        <v>106</v>
      </c>
    </row>
    <row r="1319" spans="1:15" x14ac:dyDescent="0.25">
      <c r="A1319" t="s">
        <v>103</v>
      </c>
      <c r="B1319" t="s">
        <v>413</v>
      </c>
      <c r="C1319" t="s">
        <v>123</v>
      </c>
      <c r="D1319" t="s">
        <v>140</v>
      </c>
      <c r="E1319" t="s">
        <v>125</v>
      </c>
      <c r="F1319" t="s">
        <v>925</v>
      </c>
      <c r="G1319" t="s">
        <v>564</v>
      </c>
      <c r="H1319" t="str">
        <f>HYPERLINK("https://ebird.org/atlasnc/checklist/S142697071", "S142697071")</f>
        <v>S142697071</v>
      </c>
      <c r="I1319" t="s">
        <v>68</v>
      </c>
      <c r="J1319" t="s">
        <v>46</v>
      </c>
      <c r="K1319" t="s">
        <v>26</v>
      </c>
      <c r="L1319" t="s">
        <v>104</v>
      </c>
      <c r="M1319" t="s">
        <v>28</v>
      </c>
      <c r="N1319" t="s">
        <v>105</v>
      </c>
      <c r="O1319" t="s">
        <v>106</v>
      </c>
    </row>
    <row r="1320" spans="1:15" x14ac:dyDescent="0.25">
      <c r="A1320" t="s">
        <v>103</v>
      </c>
      <c r="B1320" t="s">
        <v>243</v>
      </c>
      <c r="C1320" t="s">
        <v>123</v>
      </c>
      <c r="D1320" t="s">
        <v>140</v>
      </c>
      <c r="E1320" t="s">
        <v>125</v>
      </c>
      <c r="F1320" t="s">
        <v>925</v>
      </c>
      <c r="G1320" t="s">
        <v>564</v>
      </c>
      <c r="H1320" t="str">
        <f>HYPERLINK("https://ebird.org/atlasnc/checklist/S142697071", "S142697071")</f>
        <v>S142697071</v>
      </c>
      <c r="I1320" t="s">
        <v>68</v>
      </c>
      <c r="J1320" t="s">
        <v>46</v>
      </c>
      <c r="K1320" t="s">
        <v>26</v>
      </c>
      <c r="L1320" t="s">
        <v>104</v>
      </c>
      <c r="M1320" t="s">
        <v>28</v>
      </c>
      <c r="N1320" t="s">
        <v>105</v>
      </c>
      <c r="O1320" t="s">
        <v>106</v>
      </c>
    </row>
    <row r="1321" spans="1:15" x14ac:dyDescent="0.25">
      <c r="A1321" t="s">
        <v>103</v>
      </c>
      <c r="B1321" t="s">
        <v>166</v>
      </c>
      <c r="C1321" t="s">
        <v>123</v>
      </c>
      <c r="D1321" t="s">
        <v>140</v>
      </c>
      <c r="E1321" t="s">
        <v>125</v>
      </c>
      <c r="F1321" t="s">
        <v>926</v>
      </c>
      <c r="G1321" t="s">
        <v>564</v>
      </c>
      <c r="H1321" t="str">
        <f>HYPERLINK("https://ebird.org/atlasnc/checklist/S142696823", "S142696823")</f>
        <v>S142696823</v>
      </c>
      <c r="I1321" t="s">
        <v>68</v>
      </c>
      <c r="J1321" t="s">
        <v>46</v>
      </c>
      <c r="K1321" t="s">
        <v>26</v>
      </c>
      <c r="L1321" t="s">
        <v>104</v>
      </c>
      <c r="M1321" t="s">
        <v>28</v>
      </c>
      <c r="N1321" t="s">
        <v>105</v>
      </c>
      <c r="O1321" t="s">
        <v>106</v>
      </c>
    </row>
    <row r="1322" spans="1:15" x14ac:dyDescent="0.25">
      <c r="A1322" t="s">
        <v>103</v>
      </c>
      <c r="B1322" t="s">
        <v>294</v>
      </c>
      <c r="C1322" t="s">
        <v>133</v>
      </c>
      <c r="D1322" t="s">
        <v>183</v>
      </c>
      <c r="E1322" t="s">
        <v>135</v>
      </c>
      <c r="F1322" t="s">
        <v>927</v>
      </c>
      <c r="G1322" t="s">
        <v>564</v>
      </c>
      <c r="H1322" t="str">
        <f>HYPERLINK("https://ebird.org/atlasnc/checklist/S142698596", "S142698596")</f>
        <v>S142698596</v>
      </c>
      <c r="I1322" t="s">
        <v>68</v>
      </c>
      <c r="J1322" t="s">
        <v>46</v>
      </c>
      <c r="K1322" t="s">
        <v>26</v>
      </c>
      <c r="L1322" t="s">
        <v>104</v>
      </c>
      <c r="M1322" t="s">
        <v>28</v>
      </c>
      <c r="N1322" t="s">
        <v>105</v>
      </c>
      <c r="O1322" t="s">
        <v>106</v>
      </c>
    </row>
    <row r="1323" spans="1:15" x14ac:dyDescent="0.25">
      <c r="A1323" t="s">
        <v>103</v>
      </c>
      <c r="B1323" t="s">
        <v>219</v>
      </c>
      <c r="C1323" t="s">
        <v>133</v>
      </c>
      <c r="D1323" t="s">
        <v>157</v>
      </c>
      <c r="E1323" t="s">
        <v>135</v>
      </c>
      <c r="F1323" t="s">
        <v>927</v>
      </c>
      <c r="G1323" t="s">
        <v>564</v>
      </c>
      <c r="H1323" t="str">
        <f>HYPERLINK("https://ebird.org/atlasnc/checklist/S142698596", "S142698596")</f>
        <v>S142698596</v>
      </c>
      <c r="I1323" t="s">
        <v>68</v>
      </c>
      <c r="J1323" t="s">
        <v>46</v>
      </c>
      <c r="K1323" t="s">
        <v>26</v>
      </c>
      <c r="L1323" t="s">
        <v>104</v>
      </c>
      <c r="M1323" t="s">
        <v>28</v>
      </c>
      <c r="N1323" t="s">
        <v>105</v>
      </c>
      <c r="O1323" t="s">
        <v>106</v>
      </c>
    </row>
    <row r="1324" spans="1:15" x14ac:dyDescent="0.25">
      <c r="A1324" t="s">
        <v>103</v>
      </c>
      <c r="B1324" t="s">
        <v>224</v>
      </c>
      <c r="C1324" t="s">
        <v>133</v>
      </c>
      <c r="D1324" t="s">
        <v>183</v>
      </c>
      <c r="E1324" t="s">
        <v>135</v>
      </c>
      <c r="F1324" t="s">
        <v>928</v>
      </c>
      <c r="G1324" t="s">
        <v>564</v>
      </c>
      <c r="H1324" t="str">
        <f>HYPERLINK("https://ebird.org/atlasnc/checklist/S142698872", "S142698872")</f>
        <v>S142698872</v>
      </c>
      <c r="I1324" t="s">
        <v>68</v>
      </c>
      <c r="J1324" t="s">
        <v>46</v>
      </c>
      <c r="K1324" t="s">
        <v>26</v>
      </c>
      <c r="L1324" t="s">
        <v>104</v>
      </c>
      <c r="M1324" t="s">
        <v>28</v>
      </c>
      <c r="N1324" t="s">
        <v>105</v>
      </c>
      <c r="O1324" t="s">
        <v>106</v>
      </c>
    </row>
    <row r="1325" spans="1:15" x14ac:dyDescent="0.25">
      <c r="A1325" t="s">
        <v>103</v>
      </c>
      <c r="B1325" t="s">
        <v>237</v>
      </c>
      <c r="C1325" t="s">
        <v>133</v>
      </c>
      <c r="D1325" t="s">
        <v>183</v>
      </c>
      <c r="E1325" t="s">
        <v>135</v>
      </c>
      <c r="F1325" t="s">
        <v>929</v>
      </c>
      <c r="G1325" t="s">
        <v>564</v>
      </c>
      <c r="H1325" t="str">
        <f>HYPERLINK("https://ebird.org/atlasnc/checklist/S142698980", "S142698980")</f>
        <v>S142698980</v>
      </c>
      <c r="I1325" t="s">
        <v>68</v>
      </c>
      <c r="J1325" t="s">
        <v>46</v>
      </c>
      <c r="K1325" t="s">
        <v>26</v>
      </c>
      <c r="L1325" t="s">
        <v>104</v>
      </c>
      <c r="M1325" t="s">
        <v>28</v>
      </c>
      <c r="N1325" t="s">
        <v>105</v>
      </c>
      <c r="O1325" t="s">
        <v>106</v>
      </c>
    </row>
    <row r="1326" spans="1:15" x14ac:dyDescent="0.25">
      <c r="A1326" t="s">
        <v>103</v>
      </c>
      <c r="B1326" t="s">
        <v>383</v>
      </c>
      <c r="C1326" t="s">
        <v>143</v>
      </c>
      <c r="E1326" t="s">
        <v>145</v>
      </c>
      <c r="F1326" t="s">
        <v>930</v>
      </c>
      <c r="G1326" t="s">
        <v>564</v>
      </c>
      <c r="H1326" t="str">
        <f>HYPERLINK("https://ebird.org/atlasnc/checklist/S142699107", "S142699107")</f>
        <v>S142699107</v>
      </c>
      <c r="I1326" t="s">
        <v>68</v>
      </c>
      <c r="J1326" t="s">
        <v>46</v>
      </c>
      <c r="K1326" t="s">
        <v>26</v>
      </c>
      <c r="L1326" t="s">
        <v>104</v>
      </c>
      <c r="M1326" t="s">
        <v>28</v>
      </c>
      <c r="N1326" t="s">
        <v>105</v>
      </c>
      <c r="O1326" t="s">
        <v>106</v>
      </c>
    </row>
    <row r="1327" spans="1:15" x14ac:dyDescent="0.25">
      <c r="A1327" t="s">
        <v>103</v>
      </c>
      <c r="B1327" t="s">
        <v>221</v>
      </c>
      <c r="C1327" t="s">
        <v>133</v>
      </c>
      <c r="D1327" t="s">
        <v>183</v>
      </c>
      <c r="E1327" t="s">
        <v>135</v>
      </c>
      <c r="F1327" t="s">
        <v>931</v>
      </c>
      <c r="G1327" t="s">
        <v>564</v>
      </c>
      <c r="H1327" t="str">
        <f>HYPERLINK("https://ebird.org/atlasnc/checklist/S142699948", "S142699948")</f>
        <v>S142699948</v>
      </c>
      <c r="I1327" t="s">
        <v>68</v>
      </c>
      <c r="J1327" t="s">
        <v>46</v>
      </c>
      <c r="K1327" t="s">
        <v>26</v>
      </c>
      <c r="L1327" t="s">
        <v>104</v>
      </c>
      <c r="M1327" t="s">
        <v>28</v>
      </c>
      <c r="N1327" t="s">
        <v>105</v>
      </c>
      <c r="O1327" t="s">
        <v>106</v>
      </c>
    </row>
    <row r="1328" spans="1:15" x14ac:dyDescent="0.25">
      <c r="A1328" t="s">
        <v>103</v>
      </c>
      <c r="B1328" t="s">
        <v>678</v>
      </c>
      <c r="C1328" t="s">
        <v>143</v>
      </c>
      <c r="D1328" t="s">
        <v>144</v>
      </c>
      <c r="E1328" t="s">
        <v>145</v>
      </c>
      <c r="F1328" t="s">
        <v>916</v>
      </c>
      <c r="G1328" t="s">
        <v>564</v>
      </c>
      <c r="H1328" t="str">
        <f>HYPERLINK("https://ebird.org/atlasnc/checklist/S142699822", "S142699822")</f>
        <v>S142699822</v>
      </c>
      <c r="I1328" t="s">
        <v>68</v>
      </c>
      <c r="J1328" t="s">
        <v>46</v>
      </c>
      <c r="K1328" t="s">
        <v>26</v>
      </c>
      <c r="L1328" t="s">
        <v>104</v>
      </c>
      <c r="M1328" t="s">
        <v>28</v>
      </c>
      <c r="N1328" t="s">
        <v>105</v>
      </c>
      <c r="O1328" t="s">
        <v>106</v>
      </c>
    </row>
    <row r="1329" spans="1:15" x14ac:dyDescent="0.25">
      <c r="A1329" t="s">
        <v>103</v>
      </c>
      <c r="B1329" t="s">
        <v>279</v>
      </c>
      <c r="C1329" t="s">
        <v>123</v>
      </c>
      <c r="D1329" t="s">
        <v>316</v>
      </c>
      <c r="E1329" t="s">
        <v>125</v>
      </c>
      <c r="F1329" t="s">
        <v>916</v>
      </c>
      <c r="G1329" t="s">
        <v>564</v>
      </c>
      <c r="H1329" t="str">
        <f>HYPERLINK("https://ebird.org/atlasnc/checklist/S142699822", "S142699822")</f>
        <v>S142699822</v>
      </c>
      <c r="I1329" t="s">
        <v>68</v>
      </c>
      <c r="J1329" t="s">
        <v>46</v>
      </c>
      <c r="K1329" t="s">
        <v>26</v>
      </c>
      <c r="L1329" t="s">
        <v>104</v>
      </c>
      <c r="M1329" t="s">
        <v>28</v>
      </c>
      <c r="N1329" t="s">
        <v>105</v>
      </c>
      <c r="O1329" t="s">
        <v>106</v>
      </c>
    </row>
    <row r="1330" spans="1:15" x14ac:dyDescent="0.25">
      <c r="A1330" t="s">
        <v>103</v>
      </c>
      <c r="B1330" t="s">
        <v>239</v>
      </c>
      <c r="C1330" t="s">
        <v>133</v>
      </c>
      <c r="D1330" t="s">
        <v>183</v>
      </c>
      <c r="E1330" t="s">
        <v>135</v>
      </c>
      <c r="F1330" t="s">
        <v>932</v>
      </c>
      <c r="G1330" t="s">
        <v>564</v>
      </c>
      <c r="H1330" t="str">
        <f>HYPERLINK("https://ebird.org/atlasnc/checklist/S142699688", "S142699688")</f>
        <v>S142699688</v>
      </c>
      <c r="I1330" t="s">
        <v>68</v>
      </c>
      <c r="J1330" t="s">
        <v>46</v>
      </c>
      <c r="K1330" t="s">
        <v>26</v>
      </c>
      <c r="L1330" t="s">
        <v>104</v>
      </c>
      <c r="M1330" t="s">
        <v>28</v>
      </c>
      <c r="N1330" t="s">
        <v>105</v>
      </c>
      <c r="O1330" t="s">
        <v>106</v>
      </c>
    </row>
    <row r="1331" spans="1:15" x14ac:dyDescent="0.25">
      <c r="A1331" t="s">
        <v>103</v>
      </c>
      <c r="B1331" t="s">
        <v>240</v>
      </c>
      <c r="C1331" t="s">
        <v>133</v>
      </c>
      <c r="D1331" t="s">
        <v>183</v>
      </c>
      <c r="E1331" t="s">
        <v>135</v>
      </c>
      <c r="F1331" t="s">
        <v>933</v>
      </c>
      <c r="G1331" t="s">
        <v>564</v>
      </c>
      <c r="H1331" t="str">
        <f>HYPERLINK("https://ebird.org/atlasnc/checklist/S142699491", "S142699491")</f>
        <v>S142699491</v>
      </c>
      <c r="I1331" t="s">
        <v>68</v>
      </c>
      <c r="J1331" t="s">
        <v>46</v>
      </c>
      <c r="K1331" t="s">
        <v>26</v>
      </c>
      <c r="L1331" t="s">
        <v>104</v>
      </c>
      <c r="M1331" t="s">
        <v>28</v>
      </c>
      <c r="N1331" t="s">
        <v>105</v>
      </c>
      <c r="O1331" t="s">
        <v>106</v>
      </c>
    </row>
    <row r="1332" spans="1:15" x14ac:dyDescent="0.25">
      <c r="A1332" t="s">
        <v>103</v>
      </c>
      <c r="B1332" t="s">
        <v>238</v>
      </c>
      <c r="C1332" t="s">
        <v>123</v>
      </c>
      <c r="D1332" t="s">
        <v>316</v>
      </c>
      <c r="E1332" t="s">
        <v>125</v>
      </c>
      <c r="F1332" t="s">
        <v>934</v>
      </c>
      <c r="G1332" t="s">
        <v>935</v>
      </c>
      <c r="H1332" t="str">
        <f>HYPERLINK("https://ebird.org/atlasnc/checklist/S141739874", "S141739874")</f>
        <v>S141739874</v>
      </c>
      <c r="I1332" t="s">
        <v>68</v>
      </c>
      <c r="J1332" t="s">
        <v>46</v>
      </c>
      <c r="K1332" t="s">
        <v>26</v>
      </c>
      <c r="L1332" t="s">
        <v>104</v>
      </c>
      <c r="M1332" t="s">
        <v>28</v>
      </c>
      <c r="N1332" t="s">
        <v>105</v>
      </c>
      <c r="O1332" t="s">
        <v>106</v>
      </c>
    </row>
    <row r="1333" spans="1:15" x14ac:dyDescent="0.25">
      <c r="A1333" t="s">
        <v>103</v>
      </c>
      <c r="B1333" t="s">
        <v>288</v>
      </c>
      <c r="C1333" t="s">
        <v>133</v>
      </c>
      <c r="D1333" t="s">
        <v>157</v>
      </c>
      <c r="E1333" t="s">
        <v>135</v>
      </c>
      <c r="F1333" t="s">
        <v>934</v>
      </c>
      <c r="G1333" t="s">
        <v>935</v>
      </c>
      <c r="H1333" t="str">
        <f>HYPERLINK("https://ebird.org/atlasnc/checklist/S141739874", "S141739874")</f>
        <v>S141739874</v>
      </c>
      <c r="I1333" t="s">
        <v>68</v>
      </c>
      <c r="J1333" t="s">
        <v>46</v>
      </c>
      <c r="K1333" t="s">
        <v>26</v>
      </c>
      <c r="L1333" t="s">
        <v>104</v>
      </c>
      <c r="M1333" t="s">
        <v>28</v>
      </c>
      <c r="N1333" t="s">
        <v>105</v>
      </c>
      <c r="O1333" t="s">
        <v>106</v>
      </c>
    </row>
    <row r="1334" spans="1:15" x14ac:dyDescent="0.25">
      <c r="A1334" t="s">
        <v>103</v>
      </c>
      <c r="B1334" t="s">
        <v>172</v>
      </c>
      <c r="C1334" t="s">
        <v>133</v>
      </c>
      <c r="D1334" t="s">
        <v>183</v>
      </c>
      <c r="E1334" t="s">
        <v>135</v>
      </c>
      <c r="F1334" t="s">
        <v>934</v>
      </c>
      <c r="G1334" t="s">
        <v>935</v>
      </c>
      <c r="H1334" t="str">
        <f>HYPERLINK("https://ebird.org/atlasnc/checklist/S141739874", "S141739874")</f>
        <v>S141739874</v>
      </c>
      <c r="I1334" t="s">
        <v>68</v>
      </c>
      <c r="J1334" t="s">
        <v>46</v>
      </c>
      <c r="K1334" t="s">
        <v>26</v>
      </c>
      <c r="L1334" t="s">
        <v>104</v>
      </c>
      <c r="M1334" t="s">
        <v>28</v>
      </c>
      <c r="N1334" t="s">
        <v>105</v>
      </c>
      <c r="O1334" t="s">
        <v>106</v>
      </c>
    </row>
    <row r="1335" spans="1:15" x14ac:dyDescent="0.25">
      <c r="A1335" t="s">
        <v>103</v>
      </c>
      <c r="B1335" t="s">
        <v>156</v>
      </c>
      <c r="C1335" t="s">
        <v>123</v>
      </c>
      <c r="D1335" t="s">
        <v>33</v>
      </c>
      <c r="E1335" t="s">
        <v>125</v>
      </c>
      <c r="F1335" t="s">
        <v>934</v>
      </c>
      <c r="G1335" t="s">
        <v>935</v>
      </c>
      <c r="H1335" t="str">
        <f>HYPERLINK("https://ebird.org/atlasnc/checklist/S141739874", "S141739874")</f>
        <v>S141739874</v>
      </c>
      <c r="I1335" t="s">
        <v>68</v>
      </c>
      <c r="J1335" t="s">
        <v>46</v>
      </c>
      <c r="K1335" t="s">
        <v>26</v>
      </c>
      <c r="L1335" t="s">
        <v>104</v>
      </c>
      <c r="M1335" t="s">
        <v>28</v>
      </c>
      <c r="N1335" t="s">
        <v>105</v>
      </c>
      <c r="O1335" t="s">
        <v>106</v>
      </c>
    </row>
    <row r="1336" spans="1:15" x14ac:dyDescent="0.25">
      <c r="A1336" t="s">
        <v>103</v>
      </c>
      <c r="B1336" t="s">
        <v>203</v>
      </c>
      <c r="C1336" t="s">
        <v>133</v>
      </c>
      <c r="D1336" t="s">
        <v>183</v>
      </c>
      <c r="E1336" t="s">
        <v>135</v>
      </c>
      <c r="F1336" t="s">
        <v>936</v>
      </c>
      <c r="G1336" t="s">
        <v>935</v>
      </c>
      <c r="H1336" t="str">
        <f>HYPERLINK("https://ebird.org/atlasnc/checklist/S141739759", "S141739759")</f>
        <v>S141739759</v>
      </c>
      <c r="I1336" t="s">
        <v>68</v>
      </c>
      <c r="J1336" t="s">
        <v>46</v>
      </c>
      <c r="K1336" t="s">
        <v>26</v>
      </c>
      <c r="L1336" t="s">
        <v>104</v>
      </c>
      <c r="M1336" t="s">
        <v>28</v>
      </c>
      <c r="N1336" t="s">
        <v>105</v>
      </c>
      <c r="O1336" t="s">
        <v>106</v>
      </c>
    </row>
    <row r="1337" spans="1:15" x14ac:dyDescent="0.25">
      <c r="A1337" t="s">
        <v>103</v>
      </c>
      <c r="B1337" t="s">
        <v>187</v>
      </c>
      <c r="C1337" t="s">
        <v>123</v>
      </c>
      <c r="D1337" t="s">
        <v>33</v>
      </c>
      <c r="E1337" t="s">
        <v>125</v>
      </c>
      <c r="F1337" t="s">
        <v>937</v>
      </c>
      <c r="G1337" t="s">
        <v>935</v>
      </c>
      <c r="H1337" t="str">
        <f>HYPERLINK("https://ebird.org/atlasnc/checklist/S141739685", "S141739685")</f>
        <v>S141739685</v>
      </c>
      <c r="I1337" t="s">
        <v>68</v>
      </c>
      <c r="J1337" t="s">
        <v>46</v>
      </c>
      <c r="K1337" t="s">
        <v>26</v>
      </c>
      <c r="L1337" t="s">
        <v>104</v>
      </c>
      <c r="M1337" t="s">
        <v>28</v>
      </c>
      <c r="N1337" t="s">
        <v>105</v>
      </c>
      <c r="O1337" t="s">
        <v>106</v>
      </c>
    </row>
    <row r="1338" spans="1:15" x14ac:dyDescent="0.25">
      <c r="A1338" t="s">
        <v>103</v>
      </c>
      <c r="B1338" t="s">
        <v>232</v>
      </c>
      <c r="C1338" t="s">
        <v>123</v>
      </c>
      <c r="D1338" t="s">
        <v>33</v>
      </c>
      <c r="E1338" t="s">
        <v>125</v>
      </c>
      <c r="F1338" t="s">
        <v>938</v>
      </c>
      <c r="G1338" t="s">
        <v>935</v>
      </c>
      <c r="H1338" t="str">
        <f>HYPERLINK("https://ebird.org/atlasnc/checklist/S141739607", "S141739607")</f>
        <v>S141739607</v>
      </c>
      <c r="I1338" t="s">
        <v>68</v>
      </c>
      <c r="J1338" t="s">
        <v>46</v>
      </c>
      <c r="K1338" t="s">
        <v>26</v>
      </c>
      <c r="L1338" t="s">
        <v>104</v>
      </c>
      <c r="M1338" t="s">
        <v>28</v>
      </c>
      <c r="N1338" t="s">
        <v>105</v>
      </c>
      <c r="O1338" t="s">
        <v>106</v>
      </c>
    </row>
    <row r="1339" spans="1:15" x14ac:dyDescent="0.25">
      <c r="A1339" t="s">
        <v>103</v>
      </c>
      <c r="B1339" t="s">
        <v>208</v>
      </c>
      <c r="C1339" t="s">
        <v>133</v>
      </c>
      <c r="D1339" t="s">
        <v>183</v>
      </c>
      <c r="E1339" t="s">
        <v>135</v>
      </c>
      <c r="F1339" t="s">
        <v>926</v>
      </c>
      <c r="G1339" t="s">
        <v>935</v>
      </c>
      <c r="H1339" t="str">
        <f>HYPERLINK("https://ebird.org/atlasnc/checklist/S141739365", "S141739365")</f>
        <v>S141739365</v>
      </c>
      <c r="I1339" t="s">
        <v>68</v>
      </c>
      <c r="J1339" t="s">
        <v>46</v>
      </c>
      <c r="K1339" t="s">
        <v>26</v>
      </c>
      <c r="L1339" t="s">
        <v>104</v>
      </c>
      <c r="M1339" t="s">
        <v>28</v>
      </c>
      <c r="N1339" t="s">
        <v>105</v>
      </c>
      <c r="O1339" t="s">
        <v>106</v>
      </c>
    </row>
    <row r="1340" spans="1:15" x14ac:dyDescent="0.25">
      <c r="A1340" t="s">
        <v>103</v>
      </c>
      <c r="B1340" t="s">
        <v>147</v>
      </c>
      <c r="C1340" t="s">
        <v>133</v>
      </c>
      <c r="D1340" t="s">
        <v>157</v>
      </c>
      <c r="E1340" t="s">
        <v>135</v>
      </c>
      <c r="F1340" t="s">
        <v>906</v>
      </c>
      <c r="G1340" t="s">
        <v>935</v>
      </c>
      <c r="H1340" t="str">
        <f>HYPERLINK("https://ebird.org/atlasnc/checklist/S141739066", "S141739066")</f>
        <v>S141739066</v>
      </c>
      <c r="I1340" t="s">
        <v>68</v>
      </c>
      <c r="J1340" t="s">
        <v>46</v>
      </c>
      <c r="K1340" t="s">
        <v>26</v>
      </c>
      <c r="L1340" t="s">
        <v>104</v>
      </c>
      <c r="M1340" t="s">
        <v>28</v>
      </c>
      <c r="N1340" t="s">
        <v>105</v>
      </c>
      <c r="O1340" t="s">
        <v>106</v>
      </c>
    </row>
    <row r="1341" spans="1:15" x14ac:dyDescent="0.25">
      <c r="A1341" t="s">
        <v>103</v>
      </c>
      <c r="B1341" t="s">
        <v>185</v>
      </c>
      <c r="C1341" t="s">
        <v>123</v>
      </c>
      <c r="D1341" t="s">
        <v>316</v>
      </c>
      <c r="E1341" t="s">
        <v>125</v>
      </c>
      <c r="F1341" t="s">
        <v>906</v>
      </c>
      <c r="G1341" t="s">
        <v>935</v>
      </c>
      <c r="H1341" t="str">
        <f>HYPERLINK("https://ebird.org/atlasnc/checklist/S141739066", "S141739066")</f>
        <v>S141739066</v>
      </c>
      <c r="I1341" t="s">
        <v>68</v>
      </c>
      <c r="J1341" t="s">
        <v>46</v>
      </c>
      <c r="K1341" t="s">
        <v>26</v>
      </c>
      <c r="L1341" t="s">
        <v>104</v>
      </c>
      <c r="M1341" t="s">
        <v>28</v>
      </c>
      <c r="N1341" t="s">
        <v>105</v>
      </c>
      <c r="O1341" t="s">
        <v>106</v>
      </c>
    </row>
    <row r="1342" spans="1:15" x14ac:dyDescent="0.25">
      <c r="A1342" t="s">
        <v>103</v>
      </c>
      <c r="B1342" t="s">
        <v>242</v>
      </c>
      <c r="C1342" t="s">
        <v>133</v>
      </c>
      <c r="D1342" t="s">
        <v>157</v>
      </c>
      <c r="E1342" t="s">
        <v>135</v>
      </c>
      <c r="F1342" t="s">
        <v>906</v>
      </c>
      <c r="G1342" t="s">
        <v>935</v>
      </c>
      <c r="H1342" t="str">
        <f>HYPERLINK("https://ebird.org/atlasnc/checklist/S141739066", "S141739066")</f>
        <v>S141739066</v>
      </c>
      <c r="I1342" t="s">
        <v>68</v>
      </c>
      <c r="J1342" t="s">
        <v>46</v>
      </c>
      <c r="K1342" t="s">
        <v>26</v>
      </c>
      <c r="L1342" t="s">
        <v>104</v>
      </c>
      <c r="M1342" t="s">
        <v>28</v>
      </c>
      <c r="N1342" t="s">
        <v>105</v>
      </c>
      <c r="O1342" t="s">
        <v>106</v>
      </c>
    </row>
    <row r="1343" spans="1:15" x14ac:dyDescent="0.25">
      <c r="A1343" t="s">
        <v>103</v>
      </c>
      <c r="B1343" t="s">
        <v>666</v>
      </c>
      <c r="C1343" t="s">
        <v>143</v>
      </c>
      <c r="E1343" t="s">
        <v>145</v>
      </c>
      <c r="F1343" t="s">
        <v>939</v>
      </c>
      <c r="G1343" t="s">
        <v>940</v>
      </c>
      <c r="H1343" t="str">
        <f>HYPERLINK("https://ebird.org/atlasnc/checklist/S136794295", "S136794295")</f>
        <v>S136794295</v>
      </c>
      <c r="I1343" t="s">
        <v>68</v>
      </c>
      <c r="J1343" t="s">
        <v>46</v>
      </c>
      <c r="K1343" t="s">
        <v>26</v>
      </c>
      <c r="L1343" t="s">
        <v>104</v>
      </c>
      <c r="M1343" t="s">
        <v>28</v>
      </c>
      <c r="N1343" t="s">
        <v>105</v>
      </c>
      <c r="O1343" t="s">
        <v>106</v>
      </c>
    </row>
    <row r="1344" spans="1:15" x14ac:dyDescent="0.25">
      <c r="A1344" t="s">
        <v>103</v>
      </c>
      <c r="B1344" t="s">
        <v>192</v>
      </c>
      <c r="C1344" t="s">
        <v>133</v>
      </c>
      <c r="D1344" t="s">
        <v>371</v>
      </c>
      <c r="E1344" t="s">
        <v>135</v>
      </c>
      <c r="F1344" t="s">
        <v>939</v>
      </c>
      <c r="G1344" t="s">
        <v>940</v>
      </c>
      <c r="H1344" t="str">
        <f>HYPERLINK("https://ebird.org/atlasnc/checklist/S136794295", "S136794295")</f>
        <v>S136794295</v>
      </c>
      <c r="I1344" t="s">
        <v>68</v>
      </c>
      <c r="J1344" t="s">
        <v>46</v>
      </c>
      <c r="K1344" t="s">
        <v>26</v>
      </c>
      <c r="L1344" t="s">
        <v>104</v>
      </c>
      <c r="M1344" t="s">
        <v>28</v>
      </c>
      <c r="N1344" t="s">
        <v>105</v>
      </c>
      <c r="O1344" t="s">
        <v>106</v>
      </c>
    </row>
    <row r="1345" spans="1:15" x14ac:dyDescent="0.25">
      <c r="A1345" t="s">
        <v>103</v>
      </c>
      <c r="B1345" t="s">
        <v>254</v>
      </c>
      <c r="C1345" t="s">
        <v>133</v>
      </c>
      <c r="D1345" t="s">
        <v>157</v>
      </c>
      <c r="E1345" t="s">
        <v>135</v>
      </c>
      <c r="F1345" t="s">
        <v>941</v>
      </c>
      <c r="G1345" t="s">
        <v>701</v>
      </c>
      <c r="H1345" t="str">
        <f>HYPERLINK("https://ebird.org/atlasnc/checklist/S136954834", "S136954834")</f>
        <v>S136954834</v>
      </c>
      <c r="I1345" t="s">
        <v>68</v>
      </c>
      <c r="J1345" t="s">
        <v>46</v>
      </c>
      <c r="K1345" t="s">
        <v>26</v>
      </c>
      <c r="L1345" t="s">
        <v>104</v>
      </c>
      <c r="M1345" t="s">
        <v>28</v>
      </c>
      <c r="N1345" t="s">
        <v>105</v>
      </c>
      <c r="O1345" t="s">
        <v>106</v>
      </c>
    </row>
    <row r="1346" spans="1:15" x14ac:dyDescent="0.25">
      <c r="A1346" t="s">
        <v>103</v>
      </c>
      <c r="B1346" t="s">
        <v>245</v>
      </c>
      <c r="C1346" t="s">
        <v>123</v>
      </c>
      <c r="D1346" t="s">
        <v>33</v>
      </c>
      <c r="E1346" t="s">
        <v>125</v>
      </c>
      <c r="F1346" t="s">
        <v>942</v>
      </c>
      <c r="G1346" t="s">
        <v>943</v>
      </c>
      <c r="H1346" t="str">
        <f>HYPERLINK("https://ebird.org/atlasnc/checklist/S131024919", "S131024919")</f>
        <v>S131024919</v>
      </c>
      <c r="I1346" t="s">
        <v>68</v>
      </c>
      <c r="J1346" t="s">
        <v>46</v>
      </c>
      <c r="K1346" t="s">
        <v>26</v>
      </c>
      <c r="L1346" t="s">
        <v>104</v>
      </c>
      <c r="M1346" t="s">
        <v>28</v>
      </c>
      <c r="N1346" t="s">
        <v>105</v>
      </c>
      <c r="O1346" t="s">
        <v>106</v>
      </c>
    </row>
    <row r="1347" spans="1:15" x14ac:dyDescent="0.25">
      <c r="A1347" t="s">
        <v>103</v>
      </c>
      <c r="B1347" t="s">
        <v>282</v>
      </c>
      <c r="C1347" t="s">
        <v>143</v>
      </c>
      <c r="E1347" t="s">
        <v>145</v>
      </c>
      <c r="F1347" t="s">
        <v>944</v>
      </c>
      <c r="G1347" t="s">
        <v>945</v>
      </c>
      <c r="H1347" t="str">
        <f>HYPERLINK("https://ebird.org/atlasnc/checklist/S130309425", "S130309425")</f>
        <v>S130309425</v>
      </c>
      <c r="I1347" t="s">
        <v>68</v>
      </c>
      <c r="J1347" t="s">
        <v>46</v>
      </c>
      <c r="K1347" t="s">
        <v>26</v>
      </c>
      <c r="L1347" t="s">
        <v>104</v>
      </c>
      <c r="M1347" t="s">
        <v>28</v>
      </c>
      <c r="N1347" t="s">
        <v>105</v>
      </c>
      <c r="O1347" t="s">
        <v>106</v>
      </c>
    </row>
    <row r="1348" spans="1:15" x14ac:dyDescent="0.25">
      <c r="A1348" t="s">
        <v>103</v>
      </c>
      <c r="B1348" t="s">
        <v>206</v>
      </c>
      <c r="C1348" t="s">
        <v>133</v>
      </c>
      <c r="D1348" t="s">
        <v>371</v>
      </c>
      <c r="E1348" t="s">
        <v>135</v>
      </c>
      <c r="F1348" t="s">
        <v>946</v>
      </c>
      <c r="G1348" t="s">
        <v>945</v>
      </c>
      <c r="H1348" t="str">
        <f>HYPERLINK("https://ebird.org/atlasnc/checklist/S130310311", "S130310311")</f>
        <v>S130310311</v>
      </c>
      <c r="I1348" t="s">
        <v>68</v>
      </c>
      <c r="J1348" t="s">
        <v>46</v>
      </c>
      <c r="K1348" t="s">
        <v>26</v>
      </c>
      <c r="L1348" t="s">
        <v>104</v>
      </c>
      <c r="M1348" t="s">
        <v>28</v>
      </c>
      <c r="N1348" t="s">
        <v>105</v>
      </c>
      <c r="O1348" t="s">
        <v>106</v>
      </c>
    </row>
    <row r="1349" spans="1:15" x14ac:dyDescent="0.25">
      <c r="A1349" t="s">
        <v>103</v>
      </c>
      <c r="B1349" t="s">
        <v>265</v>
      </c>
      <c r="C1349" t="s">
        <v>123</v>
      </c>
      <c r="D1349" t="s">
        <v>33</v>
      </c>
      <c r="E1349" t="s">
        <v>125</v>
      </c>
      <c r="F1349" t="s">
        <v>947</v>
      </c>
      <c r="G1349" t="s">
        <v>945</v>
      </c>
      <c r="H1349" t="str">
        <f>HYPERLINK("https://ebird.org/atlasnc/checklist/S130310239", "S130310239")</f>
        <v>S130310239</v>
      </c>
      <c r="I1349" t="s">
        <v>68</v>
      </c>
      <c r="J1349" t="s">
        <v>46</v>
      </c>
      <c r="K1349" t="s">
        <v>26</v>
      </c>
      <c r="L1349" t="s">
        <v>104</v>
      </c>
      <c r="M1349" t="s">
        <v>28</v>
      </c>
      <c r="N1349" t="s">
        <v>105</v>
      </c>
      <c r="O1349" t="s">
        <v>106</v>
      </c>
    </row>
    <row r="1350" spans="1:15" x14ac:dyDescent="0.25">
      <c r="A1350" t="s">
        <v>103</v>
      </c>
      <c r="B1350" t="s">
        <v>581</v>
      </c>
      <c r="C1350" t="s">
        <v>143</v>
      </c>
      <c r="E1350" t="s">
        <v>145</v>
      </c>
      <c r="F1350" t="s">
        <v>948</v>
      </c>
      <c r="G1350" t="s">
        <v>945</v>
      </c>
      <c r="H1350" t="str">
        <f>HYPERLINK("https://ebird.org/atlasnc/checklist/S130310000", "S130310000")</f>
        <v>S130310000</v>
      </c>
      <c r="I1350" t="s">
        <v>68</v>
      </c>
      <c r="J1350" t="s">
        <v>46</v>
      </c>
      <c r="K1350" t="s">
        <v>26</v>
      </c>
      <c r="L1350" t="s">
        <v>104</v>
      </c>
      <c r="M1350" t="s">
        <v>28</v>
      </c>
      <c r="N1350" t="s">
        <v>105</v>
      </c>
      <c r="O1350" t="s">
        <v>106</v>
      </c>
    </row>
    <row r="1351" spans="1:15" x14ac:dyDescent="0.25">
      <c r="A1351" t="s">
        <v>103</v>
      </c>
      <c r="B1351" t="s">
        <v>262</v>
      </c>
      <c r="C1351" t="s">
        <v>143</v>
      </c>
      <c r="E1351" t="s">
        <v>145</v>
      </c>
      <c r="F1351" t="s">
        <v>948</v>
      </c>
      <c r="G1351" t="s">
        <v>945</v>
      </c>
      <c r="H1351" t="str">
        <f>HYPERLINK("https://ebird.org/atlasnc/checklist/S130310000", "S130310000")</f>
        <v>S130310000</v>
      </c>
      <c r="I1351" t="s">
        <v>68</v>
      </c>
      <c r="J1351" t="s">
        <v>46</v>
      </c>
      <c r="K1351" t="s">
        <v>26</v>
      </c>
      <c r="L1351" t="s">
        <v>104</v>
      </c>
      <c r="M1351" t="s">
        <v>28</v>
      </c>
      <c r="N1351" t="s">
        <v>105</v>
      </c>
      <c r="O1351" t="s">
        <v>106</v>
      </c>
    </row>
    <row r="1352" spans="1:15" x14ac:dyDescent="0.25">
      <c r="A1352" t="s">
        <v>103</v>
      </c>
      <c r="B1352" t="s">
        <v>249</v>
      </c>
      <c r="C1352" t="s">
        <v>143</v>
      </c>
      <c r="E1352" t="s">
        <v>145</v>
      </c>
      <c r="F1352" t="s">
        <v>902</v>
      </c>
      <c r="G1352" t="s">
        <v>945</v>
      </c>
      <c r="H1352" t="str">
        <f>HYPERLINK("https://ebird.org/atlasnc/checklist/S130309932", "S130309932")</f>
        <v>S130309932</v>
      </c>
      <c r="I1352" t="s">
        <v>68</v>
      </c>
      <c r="J1352" t="s">
        <v>46</v>
      </c>
      <c r="K1352" t="s">
        <v>26</v>
      </c>
      <c r="L1352" t="s">
        <v>104</v>
      </c>
      <c r="M1352" t="s">
        <v>28</v>
      </c>
      <c r="N1352" t="s">
        <v>105</v>
      </c>
      <c r="O1352" t="s">
        <v>106</v>
      </c>
    </row>
    <row r="1353" spans="1:15" x14ac:dyDescent="0.25">
      <c r="A1353" t="s">
        <v>103</v>
      </c>
      <c r="B1353" t="s">
        <v>250</v>
      </c>
      <c r="C1353" t="s">
        <v>143</v>
      </c>
      <c r="E1353" t="s">
        <v>145</v>
      </c>
      <c r="F1353" t="s">
        <v>902</v>
      </c>
      <c r="G1353" t="s">
        <v>945</v>
      </c>
      <c r="H1353" t="str">
        <f>HYPERLINK("https://ebird.org/atlasnc/checklist/S130309932", "S130309932")</f>
        <v>S130309932</v>
      </c>
      <c r="I1353" t="s">
        <v>68</v>
      </c>
      <c r="J1353" t="s">
        <v>46</v>
      </c>
      <c r="K1353" t="s">
        <v>26</v>
      </c>
      <c r="L1353" t="s">
        <v>104</v>
      </c>
      <c r="M1353" t="s">
        <v>28</v>
      </c>
      <c r="N1353" t="s">
        <v>105</v>
      </c>
      <c r="O1353" t="s">
        <v>106</v>
      </c>
    </row>
    <row r="1354" spans="1:15" x14ac:dyDescent="0.25">
      <c r="A1354" t="s">
        <v>103</v>
      </c>
      <c r="B1354" t="s">
        <v>864</v>
      </c>
      <c r="C1354" t="s">
        <v>143</v>
      </c>
      <c r="E1354" t="s">
        <v>145</v>
      </c>
      <c r="F1354" t="s">
        <v>902</v>
      </c>
      <c r="G1354" t="s">
        <v>945</v>
      </c>
      <c r="H1354" t="str">
        <f>HYPERLINK("https://ebird.org/atlasnc/checklist/S130309932", "S130309932")</f>
        <v>S130309932</v>
      </c>
      <c r="I1354" t="s">
        <v>68</v>
      </c>
      <c r="J1354" t="s">
        <v>46</v>
      </c>
      <c r="K1354" t="s">
        <v>26</v>
      </c>
      <c r="L1354" t="s">
        <v>104</v>
      </c>
      <c r="M1354" t="s">
        <v>28</v>
      </c>
      <c r="N1354" t="s">
        <v>105</v>
      </c>
      <c r="O1354" t="s">
        <v>106</v>
      </c>
    </row>
    <row r="1355" spans="1:15" x14ac:dyDescent="0.25">
      <c r="A1355" t="s">
        <v>103</v>
      </c>
      <c r="B1355" t="s">
        <v>949</v>
      </c>
      <c r="C1355" t="s">
        <v>143</v>
      </c>
      <c r="D1355" t="s">
        <v>144</v>
      </c>
      <c r="E1355" t="s">
        <v>145</v>
      </c>
      <c r="F1355" t="s">
        <v>950</v>
      </c>
      <c r="G1355" t="s">
        <v>945</v>
      </c>
      <c r="H1355" t="str">
        <f>HYPERLINK("https://ebird.org/atlasnc/checklist/S130309812", "S130309812")</f>
        <v>S130309812</v>
      </c>
      <c r="I1355" t="s">
        <v>68</v>
      </c>
      <c r="J1355" t="s">
        <v>46</v>
      </c>
      <c r="K1355" t="s">
        <v>26</v>
      </c>
      <c r="L1355" t="s">
        <v>104</v>
      </c>
      <c r="M1355" t="s">
        <v>28</v>
      </c>
      <c r="N1355" t="s">
        <v>105</v>
      </c>
      <c r="O1355" t="s">
        <v>106</v>
      </c>
    </row>
    <row r="1356" spans="1:15" x14ac:dyDescent="0.25">
      <c r="A1356" t="s">
        <v>103</v>
      </c>
      <c r="B1356" t="s">
        <v>713</v>
      </c>
      <c r="C1356" t="s">
        <v>143</v>
      </c>
      <c r="E1356" t="s">
        <v>145</v>
      </c>
      <c r="F1356" t="s">
        <v>951</v>
      </c>
      <c r="G1356" t="s">
        <v>952</v>
      </c>
      <c r="H1356" t="str">
        <f>HYPERLINK("https://ebird.org/atlasnc/checklist/S126370419", "S126370419")</f>
        <v>S126370419</v>
      </c>
      <c r="I1356" t="s">
        <v>68</v>
      </c>
      <c r="J1356" t="s">
        <v>46</v>
      </c>
      <c r="K1356" t="s">
        <v>26</v>
      </c>
      <c r="L1356" t="s">
        <v>104</v>
      </c>
      <c r="M1356" t="s">
        <v>28</v>
      </c>
      <c r="N1356" t="s">
        <v>105</v>
      </c>
      <c r="O1356" t="s">
        <v>106</v>
      </c>
    </row>
    <row r="1357" spans="1:15" x14ac:dyDescent="0.25">
      <c r="A1357" t="s">
        <v>103</v>
      </c>
      <c r="B1357" t="s">
        <v>278</v>
      </c>
      <c r="C1357" t="s">
        <v>143</v>
      </c>
      <c r="E1357" t="s">
        <v>145</v>
      </c>
      <c r="F1357" t="s">
        <v>953</v>
      </c>
      <c r="G1357" t="s">
        <v>954</v>
      </c>
      <c r="H1357" t="str">
        <f>HYPERLINK("https://ebird.org/atlasnc/checklist/S122870779", "S122870779")</f>
        <v>S122870779</v>
      </c>
      <c r="I1357" t="s">
        <v>68</v>
      </c>
      <c r="J1357" t="s">
        <v>46</v>
      </c>
      <c r="K1357" t="s">
        <v>26</v>
      </c>
      <c r="L1357" t="s">
        <v>104</v>
      </c>
      <c r="M1357" t="s">
        <v>28</v>
      </c>
      <c r="N1357" t="s">
        <v>105</v>
      </c>
      <c r="O1357" t="s">
        <v>106</v>
      </c>
    </row>
    <row r="1358" spans="1:15" x14ac:dyDescent="0.25">
      <c r="A1358" t="s">
        <v>103</v>
      </c>
      <c r="B1358" t="s">
        <v>955</v>
      </c>
      <c r="C1358" t="s">
        <v>143</v>
      </c>
      <c r="E1358" t="s">
        <v>145</v>
      </c>
      <c r="F1358" t="s">
        <v>956</v>
      </c>
      <c r="G1358" t="s">
        <v>957</v>
      </c>
      <c r="H1358" t="str">
        <f>HYPERLINK("https://ebird.org/atlasnc/checklist/S120596772", "S120596772")</f>
        <v>S120596772</v>
      </c>
      <c r="I1358" t="s">
        <v>68</v>
      </c>
      <c r="J1358" t="s">
        <v>46</v>
      </c>
      <c r="K1358" t="s">
        <v>26</v>
      </c>
      <c r="L1358" t="s">
        <v>104</v>
      </c>
      <c r="M1358" t="s">
        <v>28</v>
      </c>
      <c r="N1358" t="s">
        <v>105</v>
      </c>
      <c r="O1358" t="s">
        <v>106</v>
      </c>
    </row>
    <row r="1359" spans="1:15" x14ac:dyDescent="0.25">
      <c r="A1359" t="s">
        <v>103</v>
      </c>
      <c r="B1359" t="s">
        <v>632</v>
      </c>
      <c r="C1359" t="s">
        <v>143</v>
      </c>
      <c r="E1359" t="s">
        <v>145</v>
      </c>
      <c r="F1359" t="s">
        <v>958</v>
      </c>
      <c r="G1359" t="s">
        <v>959</v>
      </c>
      <c r="H1359" t="str">
        <f>HYPERLINK("https://ebird.org/atlasnc/checklist/S117234379", "S117234379")</f>
        <v>S117234379</v>
      </c>
      <c r="I1359" t="s">
        <v>68</v>
      </c>
      <c r="J1359" t="s">
        <v>46</v>
      </c>
      <c r="K1359" t="s">
        <v>26</v>
      </c>
      <c r="L1359" t="s">
        <v>104</v>
      </c>
      <c r="M1359" t="s">
        <v>28</v>
      </c>
      <c r="N1359" t="s">
        <v>105</v>
      </c>
      <c r="O1359" t="s">
        <v>106</v>
      </c>
    </row>
    <row r="1360" spans="1:15" x14ac:dyDescent="0.25">
      <c r="A1360" t="s">
        <v>103</v>
      </c>
      <c r="B1360" t="s">
        <v>297</v>
      </c>
      <c r="C1360" t="s">
        <v>133</v>
      </c>
      <c r="D1360" t="s">
        <v>157</v>
      </c>
      <c r="E1360" t="s">
        <v>135</v>
      </c>
      <c r="F1360" t="s">
        <v>942</v>
      </c>
      <c r="G1360" t="s">
        <v>296</v>
      </c>
      <c r="H1360" t="str">
        <f>HYPERLINK("https://ebird.org/atlasnc/checklist/S113842004", "S113842004")</f>
        <v>S113842004</v>
      </c>
      <c r="I1360" t="s">
        <v>68</v>
      </c>
      <c r="J1360" t="s">
        <v>46</v>
      </c>
      <c r="K1360" t="s">
        <v>26</v>
      </c>
      <c r="L1360" t="s">
        <v>104</v>
      </c>
      <c r="M1360" t="s">
        <v>28</v>
      </c>
      <c r="N1360" t="s">
        <v>105</v>
      </c>
      <c r="O1360" t="s">
        <v>106</v>
      </c>
    </row>
    <row r="1361" spans="1:15" x14ac:dyDescent="0.25">
      <c r="A1361" t="s">
        <v>103</v>
      </c>
      <c r="B1361" t="s">
        <v>263</v>
      </c>
      <c r="C1361" t="s">
        <v>133</v>
      </c>
      <c r="D1361" t="s">
        <v>183</v>
      </c>
      <c r="E1361" t="s">
        <v>135</v>
      </c>
      <c r="F1361" t="s">
        <v>960</v>
      </c>
      <c r="G1361" t="s">
        <v>296</v>
      </c>
      <c r="H1361" t="str">
        <f>HYPERLINK("https://ebird.org/atlasnc/checklist/S113841948", "S113841948")</f>
        <v>S113841948</v>
      </c>
      <c r="I1361" t="s">
        <v>68</v>
      </c>
      <c r="J1361" t="s">
        <v>46</v>
      </c>
      <c r="K1361" t="s">
        <v>26</v>
      </c>
      <c r="L1361" t="s">
        <v>104</v>
      </c>
      <c r="M1361" t="s">
        <v>28</v>
      </c>
      <c r="N1361" t="s">
        <v>105</v>
      </c>
      <c r="O1361" t="s">
        <v>106</v>
      </c>
    </row>
    <row r="1362" spans="1:15" x14ac:dyDescent="0.25">
      <c r="A1362" t="s">
        <v>103</v>
      </c>
      <c r="B1362" t="s">
        <v>213</v>
      </c>
      <c r="C1362" t="s">
        <v>123</v>
      </c>
      <c r="D1362" t="s">
        <v>316</v>
      </c>
      <c r="E1362" t="s">
        <v>125</v>
      </c>
      <c r="F1362" t="s">
        <v>960</v>
      </c>
      <c r="G1362" t="s">
        <v>296</v>
      </c>
      <c r="H1362" t="str">
        <f>HYPERLINK("https://ebird.org/atlasnc/checklist/S113841948", "S113841948")</f>
        <v>S113841948</v>
      </c>
      <c r="I1362" t="s">
        <v>68</v>
      </c>
      <c r="J1362" t="s">
        <v>46</v>
      </c>
      <c r="K1362" t="s">
        <v>26</v>
      </c>
      <c r="L1362" t="s">
        <v>104</v>
      </c>
      <c r="M1362" t="s">
        <v>28</v>
      </c>
      <c r="N1362" t="s">
        <v>105</v>
      </c>
      <c r="O1362" t="s">
        <v>106</v>
      </c>
    </row>
    <row r="1363" spans="1:15" x14ac:dyDescent="0.25">
      <c r="A1363" t="s">
        <v>103</v>
      </c>
      <c r="B1363" t="s">
        <v>132</v>
      </c>
      <c r="C1363" t="s">
        <v>133</v>
      </c>
      <c r="D1363" t="s">
        <v>157</v>
      </c>
      <c r="E1363" t="s">
        <v>135</v>
      </c>
      <c r="F1363" t="s">
        <v>961</v>
      </c>
      <c r="G1363" t="s">
        <v>296</v>
      </c>
      <c r="H1363" t="str">
        <f>HYPERLINK("https://ebird.org/atlasnc/checklist/S113841781", "S113841781")</f>
        <v>S113841781</v>
      </c>
      <c r="I1363" t="s">
        <v>68</v>
      </c>
      <c r="J1363" t="s">
        <v>46</v>
      </c>
      <c r="K1363" t="s">
        <v>26</v>
      </c>
      <c r="L1363" t="s">
        <v>104</v>
      </c>
      <c r="M1363" t="s">
        <v>28</v>
      </c>
      <c r="N1363" t="s">
        <v>105</v>
      </c>
      <c r="O1363" t="s">
        <v>106</v>
      </c>
    </row>
    <row r="1364" spans="1:15" x14ac:dyDescent="0.25">
      <c r="A1364" t="s">
        <v>103</v>
      </c>
      <c r="B1364" t="s">
        <v>400</v>
      </c>
      <c r="C1364" t="s">
        <v>129</v>
      </c>
      <c r="D1364" t="s">
        <v>198</v>
      </c>
      <c r="E1364" t="s">
        <v>131</v>
      </c>
      <c r="F1364" t="s">
        <v>962</v>
      </c>
      <c r="G1364" t="s">
        <v>296</v>
      </c>
      <c r="H1364" t="str">
        <f>HYPERLINK("https://ebird.org/atlasnc/checklist/S113841681", "S113841681")</f>
        <v>S113841681</v>
      </c>
      <c r="I1364" t="s">
        <v>68</v>
      </c>
      <c r="J1364" t="s">
        <v>46</v>
      </c>
      <c r="K1364" t="s">
        <v>26</v>
      </c>
      <c r="L1364" t="s">
        <v>104</v>
      </c>
      <c r="M1364" t="s">
        <v>28</v>
      </c>
      <c r="N1364" t="s">
        <v>105</v>
      </c>
      <c r="O1364" t="s">
        <v>106</v>
      </c>
    </row>
    <row r="1365" spans="1:15" x14ac:dyDescent="0.25">
      <c r="A1365" t="s">
        <v>103</v>
      </c>
      <c r="B1365" t="s">
        <v>215</v>
      </c>
      <c r="C1365" t="s">
        <v>133</v>
      </c>
      <c r="D1365" t="s">
        <v>157</v>
      </c>
      <c r="E1365" t="s">
        <v>135</v>
      </c>
      <c r="F1365" t="s">
        <v>962</v>
      </c>
      <c r="G1365" t="s">
        <v>296</v>
      </c>
      <c r="H1365" t="str">
        <f>HYPERLINK("https://ebird.org/atlasnc/checklist/S113841681", "S113841681")</f>
        <v>S113841681</v>
      </c>
      <c r="I1365" t="s">
        <v>68</v>
      </c>
      <c r="J1365" t="s">
        <v>46</v>
      </c>
      <c r="K1365" t="s">
        <v>26</v>
      </c>
      <c r="L1365" t="s">
        <v>104</v>
      </c>
      <c r="M1365" t="s">
        <v>28</v>
      </c>
      <c r="N1365" t="s">
        <v>105</v>
      </c>
      <c r="O1365" t="s">
        <v>106</v>
      </c>
    </row>
    <row r="1366" spans="1:15" x14ac:dyDescent="0.25">
      <c r="A1366" t="s">
        <v>103</v>
      </c>
      <c r="B1366" t="s">
        <v>122</v>
      </c>
      <c r="C1366" t="s">
        <v>123</v>
      </c>
      <c r="D1366" t="s">
        <v>316</v>
      </c>
      <c r="E1366" t="s">
        <v>125</v>
      </c>
      <c r="F1366" t="s">
        <v>963</v>
      </c>
      <c r="G1366" t="s">
        <v>296</v>
      </c>
      <c r="H1366" t="str">
        <f>HYPERLINK("https://ebird.org/atlasnc/checklist/S113841621", "S113841621")</f>
        <v>S113841621</v>
      </c>
      <c r="I1366" t="s">
        <v>68</v>
      </c>
      <c r="J1366" t="s">
        <v>46</v>
      </c>
      <c r="K1366" t="s">
        <v>26</v>
      </c>
      <c r="L1366" t="s">
        <v>104</v>
      </c>
      <c r="M1366" t="s">
        <v>28</v>
      </c>
      <c r="N1366" t="s">
        <v>105</v>
      </c>
      <c r="O1366" t="s">
        <v>106</v>
      </c>
    </row>
    <row r="1367" spans="1:15" x14ac:dyDescent="0.25">
      <c r="A1367" t="s">
        <v>103</v>
      </c>
      <c r="B1367" t="s">
        <v>155</v>
      </c>
      <c r="C1367" t="s">
        <v>133</v>
      </c>
      <c r="D1367" t="s">
        <v>181</v>
      </c>
      <c r="E1367" t="s">
        <v>135</v>
      </c>
      <c r="F1367" t="s">
        <v>963</v>
      </c>
      <c r="G1367" t="s">
        <v>296</v>
      </c>
      <c r="H1367" t="str">
        <f>HYPERLINK("https://ebird.org/atlasnc/checklist/S113841621", "S113841621")</f>
        <v>S113841621</v>
      </c>
      <c r="I1367" t="s">
        <v>68</v>
      </c>
      <c r="J1367" t="s">
        <v>46</v>
      </c>
      <c r="K1367" t="s">
        <v>26</v>
      </c>
      <c r="L1367" t="s">
        <v>104</v>
      </c>
      <c r="M1367" t="s">
        <v>28</v>
      </c>
      <c r="N1367" t="s">
        <v>105</v>
      </c>
      <c r="O1367" t="s">
        <v>106</v>
      </c>
    </row>
    <row r="1368" spans="1:15" x14ac:dyDescent="0.25">
      <c r="A1368" t="s">
        <v>103</v>
      </c>
      <c r="B1368" t="s">
        <v>964</v>
      </c>
      <c r="C1368" t="s">
        <v>143</v>
      </c>
      <c r="D1368" t="s">
        <v>144</v>
      </c>
      <c r="E1368" t="s">
        <v>145</v>
      </c>
      <c r="F1368" t="s">
        <v>965</v>
      </c>
      <c r="G1368" t="s">
        <v>296</v>
      </c>
      <c r="H1368" t="str">
        <f>HYPERLINK("https://ebird.org/atlasnc/checklist/S113841447", "S113841447")</f>
        <v>S113841447</v>
      </c>
      <c r="I1368" t="s">
        <v>68</v>
      </c>
      <c r="J1368" t="s">
        <v>46</v>
      </c>
      <c r="K1368" t="s">
        <v>26</v>
      </c>
      <c r="L1368" t="s">
        <v>104</v>
      </c>
      <c r="M1368" t="s">
        <v>28</v>
      </c>
      <c r="N1368" t="s">
        <v>105</v>
      </c>
      <c r="O1368" t="s">
        <v>106</v>
      </c>
    </row>
    <row r="1369" spans="1:15" x14ac:dyDescent="0.25">
      <c r="A1369" t="s">
        <v>103</v>
      </c>
      <c r="B1369" t="s">
        <v>640</v>
      </c>
      <c r="C1369" t="s">
        <v>143</v>
      </c>
      <c r="D1369" t="s">
        <v>144</v>
      </c>
      <c r="E1369" t="s">
        <v>145</v>
      </c>
      <c r="F1369" t="s">
        <v>965</v>
      </c>
      <c r="G1369" t="s">
        <v>296</v>
      </c>
      <c r="H1369" t="str">
        <f>HYPERLINK("https://ebird.org/atlasnc/checklist/S113841447", "S113841447")</f>
        <v>S113841447</v>
      </c>
      <c r="I1369" t="s">
        <v>68</v>
      </c>
      <c r="J1369" t="s">
        <v>46</v>
      </c>
      <c r="K1369" t="s">
        <v>26</v>
      </c>
      <c r="L1369" t="s">
        <v>104</v>
      </c>
      <c r="M1369" t="s">
        <v>28</v>
      </c>
      <c r="N1369" t="s">
        <v>105</v>
      </c>
      <c r="O1369" t="s">
        <v>106</v>
      </c>
    </row>
    <row r="1370" spans="1:15" x14ac:dyDescent="0.25">
      <c r="A1370" t="s">
        <v>103</v>
      </c>
      <c r="B1370" t="s">
        <v>536</v>
      </c>
      <c r="C1370" t="s">
        <v>129</v>
      </c>
      <c r="D1370" t="s">
        <v>130</v>
      </c>
      <c r="E1370" t="s">
        <v>131</v>
      </c>
      <c r="F1370" t="s">
        <v>966</v>
      </c>
      <c r="G1370" t="s">
        <v>296</v>
      </c>
      <c r="H1370" t="str">
        <f>HYPERLINK("https://ebird.org/atlasnc/checklist/S113840987", "S113840987")</f>
        <v>S113840987</v>
      </c>
      <c r="I1370" t="s">
        <v>68</v>
      </c>
      <c r="J1370" t="s">
        <v>46</v>
      </c>
      <c r="K1370" t="s">
        <v>26</v>
      </c>
      <c r="L1370" t="s">
        <v>104</v>
      </c>
      <c r="M1370" t="s">
        <v>28</v>
      </c>
      <c r="N1370" t="s">
        <v>105</v>
      </c>
      <c r="O1370" t="s">
        <v>106</v>
      </c>
    </row>
    <row r="1371" spans="1:15" x14ac:dyDescent="0.25">
      <c r="A1371" t="s">
        <v>103</v>
      </c>
      <c r="B1371" t="s">
        <v>308</v>
      </c>
      <c r="C1371" t="s">
        <v>123</v>
      </c>
      <c r="D1371" t="s">
        <v>231</v>
      </c>
      <c r="E1371" t="s">
        <v>125</v>
      </c>
      <c r="F1371" t="s">
        <v>896</v>
      </c>
      <c r="G1371" t="s">
        <v>861</v>
      </c>
      <c r="H1371" t="str">
        <f>HYPERLINK("https://ebird.org/atlasnc/checklist/S107707220", "S107707220")</f>
        <v>S107707220</v>
      </c>
      <c r="I1371" t="s">
        <v>68</v>
      </c>
      <c r="J1371" t="s">
        <v>46</v>
      </c>
      <c r="K1371" t="s">
        <v>26</v>
      </c>
      <c r="L1371" t="s">
        <v>104</v>
      </c>
      <c r="M1371" t="s">
        <v>28</v>
      </c>
      <c r="N1371" t="s">
        <v>105</v>
      </c>
      <c r="O1371" t="s">
        <v>106</v>
      </c>
    </row>
    <row r="1372" spans="1:15" x14ac:dyDescent="0.25">
      <c r="A1372" t="s">
        <v>103</v>
      </c>
      <c r="B1372" t="s">
        <v>537</v>
      </c>
      <c r="C1372" t="s">
        <v>143</v>
      </c>
      <c r="E1372" t="s">
        <v>145</v>
      </c>
      <c r="F1372" t="s">
        <v>967</v>
      </c>
      <c r="G1372" t="s">
        <v>968</v>
      </c>
      <c r="H1372" t="str">
        <f>HYPERLINK("https://ebird.org/atlasnc/checklist/S106227745", "S106227745")</f>
        <v>S106227745</v>
      </c>
      <c r="I1372" t="s">
        <v>68</v>
      </c>
      <c r="J1372" t="s">
        <v>46</v>
      </c>
      <c r="K1372" t="s">
        <v>26</v>
      </c>
      <c r="L1372" t="s">
        <v>104</v>
      </c>
      <c r="M1372" t="s">
        <v>28</v>
      </c>
      <c r="N1372" t="s">
        <v>105</v>
      </c>
      <c r="O1372" t="s">
        <v>106</v>
      </c>
    </row>
    <row r="1373" spans="1:15" x14ac:dyDescent="0.25">
      <c r="A1373" t="s">
        <v>103</v>
      </c>
      <c r="B1373" t="s">
        <v>272</v>
      </c>
      <c r="C1373" t="s">
        <v>143</v>
      </c>
      <c r="E1373" t="s">
        <v>145</v>
      </c>
      <c r="F1373" t="s">
        <v>969</v>
      </c>
      <c r="G1373" t="s">
        <v>970</v>
      </c>
      <c r="H1373" t="str">
        <f>HYPERLINK("https://ebird.org/atlasnc/checklist/S105474210", "S105474210")</f>
        <v>S105474210</v>
      </c>
      <c r="I1373" t="s">
        <v>68</v>
      </c>
      <c r="J1373" t="s">
        <v>46</v>
      </c>
      <c r="K1373" t="s">
        <v>26</v>
      </c>
      <c r="L1373" t="s">
        <v>104</v>
      </c>
      <c r="M1373" t="s">
        <v>28</v>
      </c>
      <c r="N1373" t="s">
        <v>105</v>
      </c>
      <c r="O1373" t="s">
        <v>106</v>
      </c>
    </row>
    <row r="1374" spans="1:15" x14ac:dyDescent="0.25">
      <c r="A1374" t="s">
        <v>103</v>
      </c>
      <c r="B1374" t="s">
        <v>643</v>
      </c>
      <c r="C1374" t="s">
        <v>143</v>
      </c>
      <c r="E1374" t="s">
        <v>145</v>
      </c>
      <c r="F1374" t="s">
        <v>971</v>
      </c>
      <c r="G1374" t="s">
        <v>972</v>
      </c>
      <c r="H1374" t="str">
        <f>HYPERLINK("https://ebird.org/atlasnc/checklist/S104849729", "S104849729")</f>
        <v>S104849729</v>
      </c>
      <c r="I1374" t="s">
        <v>68</v>
      </c>
      <c r="J1374" t="s">
        <v>46</v>
      </c>
      <c r="K1374" t="s">
        <v>26</v>
      </c>
      <c r="L1374" t="s">
        <v>104</v>
      </c>
      <c r="M1374" t="s">
        <v>28</v>
      </c>
      <c r="N1374" t="s">
        <v>105</v>
      </c>
      <c r="O1374" t="s">
        <v>106</v>
      </c>
    </row>
    <row r="1375" spans="1:15" x14ac:dyDescent="0.25">
      <c r="A1375" t="s">
        <v>103</v>
      </c>
      <c r="B1375" t="s">
        <v>286</v>
      </c>
      <c r="C1375" t="s">
        <v>143</v>
      </c>
      <c r="E1375" t="s">
        <v>145</v>
      </c>
      <c r="F1375" t="s">
        <v>894</v>
      </c>
      <c r="G1375" t="s">
        <v>973</v>
      </c>
      <c r="H1375" t="str">
        <f>HYPERLINK("https://ebird.org/atlasnc/checklist/S102680240", "S102680240")</f>
        <v>S102680240</v>
      </c>
      <c r="I1375" t="s">
        <v>68</v>
      </c>
      <c r="J1375" t="s">
        <v>46</v>
      </c>
      <c r="K1375" t="s">
        <v>26</v>
      </c>
      <c r="L1375" t="s">
        <v>104</v>
      </c>
      <c r="M1375" t="s">
        <v>28</v>
      </c>
      <c r="N1375" t="s">
        <v>105</v>
      </c>
      <c r="O1375" t="s">
        <v>106</v>
      </c>
    </row>
    <row r="1376" spans="1:15" x14ac:dyDescent="0.25">
      <c r="A1376" t="s">
        <v>103</v>
      </c>
      <c r="B1376" t="s">
        <v>430</v>
      </c>
      <c r="C1376" t="s">
        <v>143</v>
      </c>
      <c r="E1376" t="s">
        <v>145</v>
      </c>
      <c r="F1376" t="s">
        <v>898</v>
      </c>
      <c r="G1376" t="s">
        <v>974</v>
      </c>
      <c r="H1376" t="str">
        <f>HYPERLINK("https://ebird.org/atlasnc/checklist/S102346034", "S102346034")</f>
        <v>S102346034</v>
      </c>
      <c r="I1376" t="s">
        <v>68</v>
      </c>
      <c r="J1376" t="s">
        <v>46</v>
      </c>
      <c r="K1376" t="s">
        <v>26</v>
      </c>
      <c r="L1376" t="s">
        <v>104</v>
      </c>
      <c r="M1376" t="s">
        <v>28</v>
      </c>
      <c r="N1376" t="s">
        <v>105</v>
      </c>
      <c r="O1376" t="s">
        <v>106</v>
      </c>
    </row>
    <row r="1377" spans="1:15" x14ac:dyDescent="0.25">
      <c r="A1377" t="s">
        <v>103</v>
      </c>
      <c r="B1377" t="s">
        <v>975</v>
      </c>
      <c r="C1377" t="s">
        <v>143</v>
      </c>
      <c r="E1377" t="s">
        <v>145</v>
      </c>
      <c r="F1377" t="s">
        <v>896</v>
      </c>
      <c r="G1377" t="s">
        <v>625</v>
      </c>
      <c r="H1377" t="str">
        <f>HYPERLINK("https://ebird.org/atlasnc/checklist/S98977496", "S98977496")</f>
        <v>S98977496</v>
      </c>
      <c r="I1377" t="s">
        <v>68</v>
      </c>
      <c r="J1377" t="s">
        <v>46</v>
      </c>
      <c r="K1377" t="s">
        <v>26</v>
      </c>
      <c r="L1377" t="s">
        <v>104</v>
      </c>
      <c r="M1377" t="s">
        <v>28</v>
      </c>
      <c r="N1377" t="s">
        <v>105</v>
      </c>
      <c r="O1377" t="s">
        <v>106</v>
      </c>
    </row>
    <row r="1378" spans="1:15" x14ac:dyDescent="0.25">
      <c r="A1378" t="s">
        <v>103</v>
      </c>
      <c r="B1378" t="s">
        <v>718</v>
      </c>
      <c r="C1378" t="s">
        <v>143</v>
      </c>
      <c r="E1378" t="s">
        <v>145</v>
      </c>
      <c r="F1378" t="s">
        <v>956</v>
      </c>
      <c r="G1378" t="s">
        <v>976</v>
      </c>
      <c r="H1378" t="str">
        <f>HYPERLINK("https://ebird.org/atlasnc/checklist/S116229347", "S116229347")</f>
        <v>S116229347</v>
      </c>
      <c r="I1378" t="s">
        <v>68</v>
      </c>
      <c r="J1378" t="s">
        <v>46</v>
      </c>
      <c r="K1378" t="s">
        <v>26</v>
      </c>
      <c r="L1378" t="s">
        <v>104</v>
      </c>
      <c r="M1378" t="s">
        <v>28</v>
      </c>
      <c r="N1378" t="s">
        <v>105</v>
      </c>
      <c r="O1378" t="s">
        <v>106</v>
      </c>
    </row>
    <row r="1379" spans="1:15" x14ac:dyDescent="0.25">
      <c r="A1379" t="s">
        <v>103</v>
      </c>
      <c r="B1379" t="s">
        <v>529</v>
      </c>
      <c r="C1379" t="s">
        <v>143</v>
      </c>
      <c r="E1379" t="s">
        <v>145</v>
      </c>
      <c r="F1379" t="s">
        <v>977</v>
      </c>
      <c r="G1379" t="s">
        <v>978</v>
      </c>
      <c r="H1379" t="str">
        <f>HYPERLINK("https://ebird.org/atlasnc/checklist/S97035152", "S97035152")</f>
        <v>S97035152</v>
      </c>
      <c r="I1379" t="s">
        <v>68</v>
      </c>
      <c r="J1379" t="s">
        <v>46</v>
      </c>
      <c r="K1379" t="s">
        <v>26</v>
      </c>
      <c r="L1379" t="s">
        <v>104</v>
      </c>
      <c r="M1379" t="s">
        <v>28</v>
      </c>
      <c r="N1379" t="s">
        <v>105</v>
      </c>
      <c r="O1379" t="s">
        <v>106</v>
      </c>
    </row>
    <row r="1380" spans="1:15" x14ac:dyDescent="0.25">
      <c r="A1380" t="s">
        <v>103</v>
      </c>
      <c r="B1380" t="s">
        <v>151</v>
      </c>
      <c r="C1380" t="s">
        <v>143</v>
      </c>
      <c r="E1380" t="s">
        <v>145</v>
      </c>
      <c r="F1380" t="s">
        <v>979</v>
      </c>
      <c r="G1380" t="s">
        <v>980</v>
      </c>
      <c r="H1380" t="str">
        <f>HYPERLINK("https://ebird.org/atlasnc/checklist/S95476746", "S95476746")</f>
        <v>S95476746</v>
      </c>
      <c r="I1380" t="s">
        <v>68</v>
      </c>
      <c r="J1380" t="s">
        <v>46</v>
      </c>
      <c r="K1380" t="s">
        <v>26</v>
      </c>
      <c r="L1380" t="s">
        <v>104</v>
      </c>
      <c r="M1380" t="s">
        <v>28</v>
      </c>
      <c r="N1380" t="s">
        <v>105</v>
      </c>
      <c r="O1380" t="s">
        <v>106</v>
      </c>
    </row>
    <row r="1381" spans="1:15" x14ac:dyDescent="0.25">
      <c r="A1381" t="s">
        <v>103</v>
      </c>
      <c r="B1381" t="s">
        <v>176</v>
      </c>
      <c r="C1381" t="s">
        <v>129</v>
      </c>
      <c r="D1381" t="s">
        <v>130</v>
      </c>
      <c r="E1381" t="s">
        <v>131</v>
      </c>
      <c r="F1381" t="s">
        <v>981</v>
      </c>
      <c r="G1381" t="s">
        <v>982</v>
      </c>
      <c r="H1381" t="str">
        <f>HYPERLINK("https://ebird.org/atlasnc/checklist/S93090746", "S93090746")</f>
        <v>S93090746</v>
      </c>
      <c r="I1381" t="s">
        <v>68</v>
      </c>
      <c r="J1381" t="s">
        <v>46</v>
      </c>
      <c r="K1381" t="s">
        <v>26</v>
      </c>
      <c r="L1381" t="s">
        <v>104</v>
      </c>
      <c r="M1381" t="s">
        <v>28</v>
      </c>
      <c r="N1381" t="s">
        <v>105</v>
      </c>
      <c r="O1381" t="s">
        <v>106</v>
      </c>
    </row>
    <row r="1382" spans="1:15" x14ac:dyDescent="0.25">
      <c r="A1382" t="s">
        <v>103</v>
      </c>
      <c r="B1382" t="s">
        <v>149</v>
      </c>
      <c r="C1382" t="s">
        <v>143</v>
      </c>
      <c r="E1382" t="s">
        <v>145</v>
      </c>
      <c r="F1382" t="s">
        <v>983</v>
      </c>
      <c r="G1382" t="s">
        <v>982</v>
      </c>
      <c r="H1382" t="str">
        <f>HYPERLINK("https://ebird.org/atlasnc/checklist/S93090686", "S93090686")</f>
        <v>S93090686</v>
      </c>
      <c r="I1382" t="s">
        <v>68</v>
      </c>
      <c r="J1382" t="s">
        <v>46</v>
      </c>
      <c r="K1382" t="s">
        <v>26</v>
      </c>
      <c r="L1382" t="s">
        <v>104</v>
      </c>
      <c r="M1382" t="s">
        <v>28</v>
      </c>
      <c r="N1382" t="s">
        <v>105</v>
      </c>
      <c r="O1382" t="s">
        <v>106</v>
      </c>
    </row>
    <row r="1383" spans="1:15" x14ac:dyDescent="0.25">
      <c r="A1383" t="s">
        <v>103</v>
      </c>
      <c r="B1383" t="s">
        <v>984</v>
      </c>
      <c r="C1383" t="s">
        <v>143</v>
      </c>
      <c r="E1383" t="s">
        <v>145</v>
      </c>
      <c r="F1383" t="s">
        <v>953</v>
      </c>
      <c r="G1383" t="s">
        <v>985</v>
      </c>
      <c r="H1383" t="str">
        <f>HYPERLINK("https://ebird.org/atlasnc/checklist/S93046832", "S93046832")</f>
        <v>S93046832</v>
      </c>
      <c r="I1383" t="s">
        <v>68</v>
      </c>
      <c r="J1383" t="s">
        <v>46</v>
      </c>
      <c r="K1383" t="s">
        <v>26</v>
      </c>
      <c r="L1383" t="s">
        <v>104</v>
      </c>
      <c r="M1383" t="s">
        <v>28</v>
      </c>
      <c r="N1383" t="s">
        <v>105</v>
      </c>
      <c r="O1383" t="s">
        <v>106</v>
      </c>
    </row>
    <row r="1384" spans="1:15" x14ac:dyDescent="0.25">
      <c r="A1384" t="s">
        <v>103</v>
      </c>
      <c r="B1384" t="s">
        <v>234</v>
      </c>
      <c r="C1384" t="s">
        <v>143</v>
      </c>
      <c r="E1384" t="s">
        <v>145</v>
      </c>
      <c r="F1384" t="s">
        <v>953</v>
      </c>
      <c r="G1384" t="s">
        <v>985</v>
      </c>
      <c r="H1384" t="str">
        <f>HYPERLINK("https://ebird.org/atlasnc/checklist/S93046832", "S93046832")</f>
        <v>S93046832</v>
      </c>
      <c r="I1384" t="s">
        <v>68</v>
      </c>
      <c r="J1384" t="s">
        <v>46</v>
      </c>
      <c r="K1384" t="s">
        <v>26</v>
      </c>
      <c r="L1384" t="s">
        <v>104</v>
      </c>
      <c r="M1384" t="s">
        <v>28</v>
      </c>
      <c r="N1384" t="s">
        <v>105</v>
      </c>
      <c r="O1384" t="s">
        <v>106</v>
      </c>
    </row>
    <row r="1385" spans="1:15" x14ac:dyDescent="0.25">
      <c r="A1385" t="s">
        <v>103</v>
      </c>
      <c r="B1385" t="s">
        <v>228</v>
      </c>
      <c r="C1385" t="s">
        <v>123</v>
      </c>
      <c r="D1385" t="s">
        <v>193</v>
      </c>
      <c r="E1385" t="s">
        <v>125</v>
      </c>
      <c r="F1385" t="s">
        <v>896</v>
      </c>
      <c r="G1385" t="s">
        <v>986</v>
      </c>
      <c r="H1385" t="str">
        <f>HYPERLINK("https://ebird.org/atlasnc/checklist/S92249213", "S92249213")</f>
        <v>S92249213</v>
      </c>
      <c r="I1385" t="s">
        <v>68</v>
      </c>
      <c r="J1385" t="s">
        <v>46</v>
      </c>
      <c r="K1385" t="s">
        <v>26</v>
      </c>
      <c r="L1385" t="s">
        <v>104</v>
      </c>
      <c r="M1385" t="s">
        <v>28</v>
      </c>
      <c r="N1385" t="s">
        <v>105</v>
      </c>
      <c r="O1385" t="s">
        <v>106</v>
      </c>
    </row>
    <row r="1386" spans="1:15" x14ac:dyDescent="0.25">
      <c r="A1386" t="s">
        <v>103</v>
      </c>
      <c r="B1386" t="s">
        <v>281</v>
      </c>
      <c r="C1386" t="s">
        <v>129</v>
      </c>
      <c r="D1386" t="s">
        <v>130</v>
      </c>
      <c r="E1386" t="s">
        <v>131</v>
      </c>
      <c r="F1386" t="s">
        <v>987</v>
      </c>
      <c r="G1386" t="s">
        <v>988</v>
      </c>
      <c r="H1386" t="str">
        <f>HYPERLINK("https://ebird.org/atlasnc/checklist/S91944001", "S91944001")</f>
        <v>S91944001</v>
      </c>
      <c r="I1386" t="s">
        <v>68</v>
      </c>
      <c r="J1386" t="s">
        <v>46</v>
      </c>
      <c r="K1386" t="s">
        <v>26</v>
      </c>
      <c r="L1386" t="s">
        <v>104</v>
      </c>
      <c r="M1386" t="s">
        <v>28</v>
      </c>
      <c r="N1386" t="s">
        <v>105</v>
      </c>
      <c r="O1386" t="s">
        <v>106</v>
      </c>
    </row>
    <row r="1387" spans="1:15" x14ac:dyDescent="0.25">
      <c r="A1387" t="s">
        <v>103</v>
      </c>
      <c r="B1387" t="s">
        <v>989</v>
      </c>
      <c r="C1387" t="s">
        <v>129</v>
      </c>
      <c r="D1387" t="s">
        <v>130</v>
      </c>
      <c r="E1387" t="s">
        <v>131</v>
      </c>
      <c r="F1387" t="s">
        <v>987</v>
      </c>
      <c r="G1387" t="s">
        <v>988</v>
      </c>
      <c r="H1387" t="str">
        <f>HYPERLINK("https://ebird.org/atlasnc/checklist/S91944001", "S91944001")</f>
        <v>S91944001</v>
      </c>
      <c r="I1387" t="s">
        <v>68</v>
      </c>
      <c r="J1387" t="s">
        <v>46</v>
      </c>
      <c r="K1387" t="s">
        <v>26</v>
      </c>
      <c r="L1387" t="s">
        <v>104</v>
      </c>
      <c r="M1387" t="s">
        <v>28</v>
      </c>
      <c r="N1387" t="s">
        <v>105</v>
      </c>
      <c r="O1387" t="s">
        <v>106</v>
      </c>
    </row>
    <row r="1388" spans="1:15" x14ac:dyDescent="0.25">
      <c r="A1388" t="s">
        <v>103</v>
      </c>
      <c r="B1388" t="s">
        <v>167</v>
      </c>
      <c r="C1388" t="s">
        <v>133</v>
      </c>
      <c r="D1388" t="s">
        <v>371</v>
      </c>
      <c r="E1388" t="s">
        <v>135</v>
      </c>
      <c r="F1388" t="s">
        <v>990</v>
      </c>
      <c r="G1388" t="s">
        <v>991</v>
      </c>
      <c r="H1388" t="str">
        <f>HYPERLINK("https://ebird.org/atlasnc/checklist/S85514680", "S85514680")</f>
        <v>S85514680</v>
      </c>
      <c r="I1388" t="s">
        <v>68</v>
      </c>
      <c r="J1388" t="s">
        <v>46</v>
      </c>
      <c r="K1388" t="s">
        <v>26</v>
      </c>
      <c r="L1388" t="s">
        <v>104</v>
      </c>
      <c r="M1388" t="s">
        <v>28</v>
      </c>
      <c r="N1388" t="s">
        <v>105</v>
      </c>
      <c r="O1388" t="s">
        <v>106</v>
      </c>
    </row>
    <row r="1389" spans="1:15" x14ac:dyDescent="0.25">
      <c r="A1389" t="s">
        <v>107</v>
      </c>
      <c r="B1389" t="s">
        <v>536</v>
      </c>
      <c r="C1389" t="s">
        <v>143</v>
      </c>
      <c r="E1389" t="s">
        <v>145</v>
      </c>
      <c r="F1389" t="s">
        <v>992</v>
      </c>
      <c r="G1389" t="s">
        <v>993</v>
      </c>
      <c r="H1389" t="str">
        <f>HYPERLINK("https://ebird.org/atlasnc/checklist/S179922157", "S179922157")</f>
        <v>S179922157</v>
      </c>
      <c r="I1389" t="s">
        <v>68</v>
      </c>
      <c r="J1389" t="s">
        <v>46</v>
      </c>
      <c r="K1389" t="s">
        <v>26</v>
      </c>
      <c r="L1389" t="s">
        <v>108</v>
      </c>
      <c r="M1389" t="s">
        <v>28</v>
      </c>
      <c r="N1389" t="s">
        <v>109</v>
      </c>
      <c r="O1389" t="s">
        <v>110</v>
      </c>
    </row>
    <row r="1390" spans="1:15" x14ac:dyDescent="0.25">
      <c r="A1390" t="s">
        <v>107</v>
      </c>
      <c r="B1390" t="s">
        <v>162</v>
      </c>
      <c r="C1390" t="s">
        <v>123</v>
      </c>
      <c r="D1390" t="s">
        <v>140</v>
      </c>
      <c r="E1390" t="s">
        <v>125</v>
      </c>
      <c r="F1390" t="s">
        <v>992</v>
      </c>
      <c r="G1390" t="s">
        <v>993</v>
      </c>
      <c r="H1390" t="str">
        <f>HYPERLINK("https://ebird.org/atlasnc/checklist/S179922157", "S179922157")</f>
        <v>S179922157</v>
      </c>
      <c r="I1390" t="s">
        <v>68</v>
      </c>
      <c r="J1390" t="s">
        <v>46</v>
      </c>
      <c r="K1390" t="s">
        <v>26</v>
      </c>
      <c r="L1390" t="s">
        <v>108</v>
      </c>
      <c r="M1390" t="s">
        <v>28</v>
      </c>
      <c r="N1390" t="s">
        <v>109</v>
      </c>
      <c r="O1390" t="s">
        <v>110</v>
      </c>
    </row>
    <row r="1391" spans="1:15" x14ac:dyDescent="0.25">
      <c r="A1391" t="s">
        <v>107</v>
      </c>
      <c r="B1391" t="s">
        <v>413</v>
      </c>
      <c r="C1391" t="s">
        <v>123</v>
      </c>
      <c r="D1391" t="s">
        <v>140</v>
      </c>
      <c r="E1391" t="s">
        <v>125</v>
      </c>
      <c r="F1391" t="s">
        <v>992</v>
      </c>
      <c r="G1391" t="s">
        <v>993</v>
      </c>
      <c r="H1391" t="str">
        <f>HYPERLINK("https://ebird.org/atlasnc/checklist/S179922157", "S179922157")</f>
        <v>S179922157</v>
      </c>
      <c r="I1391" t="s">
        <v>68</v>
      </c>
      <c r="J1391" t="s">
        <v>46</v>
      </c>
      <c r="K1391" t="s">
        <v>26</v>
      </c>
      <c r="L1391" t="s">
        <v>108</v>
      </c>
      <c r="M1391" t="s">
        <v>28</v>
      </c>
      <c r="N1391" t="s">
        <v>109</v>
      </c>
      <c r="O1391" t="s">
        <v>110</v>
      </c>
    </row>
    <row r="1392" spans="1:15" x14ac:dyDescent="0.25">
      <c r="A1392" t="s">
        <v>107</v>
      </c>
      <c r="B1392" t="s">
        <v>370</v>
      </c>
      <c r="C1392" t="s">
        <v>123</v>
      </c>
      <c r="D1392" t="s">
        <v>140</v>
      </c>
      <c r="E1392" t="s">
        <v>125</v>
      </c>
      <c r="F1392" t="s">
        <v>992</v>
      </c>
      <c r="G1392" t="s">
        <v>993</v>
      </c>
      <c r="H1392" t="str">
        <f>HYPERLINK("https://ebird.org/atlasnc/checklist/S179922157", "S179922157")</f>
        <v>S179922157</v>
      </c>
      <c r="I1392" t="s">
        <v>68</v>
      </c>
      <c r="J1392" t="s">
        <v>46</v>
      </c>
      <c r="K1392" t="s">
        <v>26</v>
      </c>
      <c r="L1392" t="s">
        <v>108</v>
      </c>
      <c r="M1392" t="s">
        <v>28</v>
      </c>
      <c r="N1392" t="s">
        <v>109</v>
      </c>
      <c r="O1392" t="s">
        <v>110</v>
      </c>
    </row>
    <row r="1393" spans="1:15" x14ac:dyDescent="0.25">
      <c r="A1393" t="s">
        <v>107</v>
      </c>
      <c r="B1393" t="s">
        <v>182</v>
      </c>
      <c r="C1393" t="s">
        <v>133</v>
      </c>
      <c r="D1393" t="s">
        <v>183</v>
      </c>
      <c r="E1393" t="s">
        <v>135</v>
      </c>
      <c r="F1393" t="s">
        <v>994</v>
      </c>
      <c r="G1393" t="s">
        <v>993</v>
      </c>
      <c r="H1393" t="str">
        <f>HYPERLINK("https://ebird.org/atlasnc/checklist/S179921975", "S179921975")</f>
        <v>S179921975</v>
      </c>
      <c r="I1393" t="s">
        <v>68</v>
      </c>
      <c r="J1393" t="s">
        <v>46</v>
      </c>
      <c r="K1393" t="s">
        <v>26</v>
      </c>
      <c r="L1393" t="s">
        <v>108</v>
      </c>
      <c r="M1393" t="s">
        <v>28</v>
      </c>
      <c r="N1393" t="s">
        <v>109</v>
      </c>
      <c r="O1393" t="s">
        <v>110</v>
      </c>
    </row>
    <row r="1394" spans="1:15" x14ac:dyDescent="0.25">
      <c r="A1394" t="s">
        <v>107</v>
      </c>
      <c r="B1394" t="s">
        <v>158</v>
      </c>
      <c r="C1394" t="s">
        <v>133</v>
      </c>
      <c r="D1394" t="s">
        <v>222</v>
      </c>
      <c r="E1394" t="s">
        <v>135</v>
      </c>
      <c r="F1394" t="s">
        <v>995</v>
      </c>
      <c r="G1394" t="s">
        <v>993</v>
      </c>
      <c r="H1394" t="str">
        <f t="shared" ref="H1394:H1400" si="43">HYPERLINK("https://ebird.org/atlasnc/checklist/S179894215", "S179894215")</f>
        <v>S179894215</v>
      </c>
      <c r="I1394" t="s">
        <v>68</v>
      </c>
      <c r="J1394" t="s">
        <v>46</v>
      </c>
      <c r="K1394" t="s">
        <v>26</v>
      </c>
      <c r="L1394" t="s">
        <v>108</v>
      </c>
      <c r="M1394" t="s">
        <v>28</v>
      </c>
      <c r="N1394" t="s">
        <v>109</v>
      </c>
      <c r="O1394" t="s">
        <v>110</v>
      </c>
    </row>
    <row r="1395" spans="1:15" x14ac:dyDescent="0.25">
      <c r="A1395" t="s">
        <v>107</v>
      </c>
      <c r="B1395" t="s">
        <v>208</v>
      </c>
      <c r="C1395" t="s">
        <v>123</v>
      </c>
      <c r="D1395" t="s">
        <v>33</v>
      </c>
      <c r="E1395" t="s">
        <v>125</v>
      </c>
      <c r="F1395" t="s">
        <v>995</v>
      </c>
      <c r="G1395" t="s">
        <v>993</v>
      </c>
      <c r="H1395" t="str">
        <f t="shared" si="43"/>
        <v>S179894215</v>
      </c>
      <c r="I1395" t="s">
        <v>68</v>
      </c>
      <c r="J1395" t="s">
        <v>46</v>
      </c>
      <c r="K1395" t="s">
        <v>26</v>
      </c>
      <c r="L1395" t="s">
        <v>108</v>
      </c>
      <c r="M1395" t="s">
        <v>28</v>
      </c>
      <c r="N1395" t="s">
        <v>109</v>
      </c>
      <c r="O1395" t="s">
        <v>110</v>
      </c>
    </row>
    <row r="1396" spans="1:15" x14ac:dyDescent="0.25">
      <c r="A1396" t="s">
        <v>107</v>
      </c>
      <c r="B1396" t="s">
        <v>155</v>
      </c>
      <c r="C1396" t="s">
        <v>133</v>
      </c>
      <c r="D1396" t="s">
        <v>181</v>
      </c>
      <c r="E1396" t="s">
        <v>135</v>
      </c>
      <c r="F1396" t="s">
        <v>995</v>
      </c>
      <c r="G1396" t="s">
        <v>993</v>
      </c>
      <c r="H1396" t="str">
        <f t="shared" si="43"/>
        <v>S179894215</v>
      </c>
      <c r="I1396" t="s">
        <v>68</v>
      </c>
      <c r="J1396" t="s">
        <v>46</v>
      </c>
      <c r="K1396" t="s">
        <v>26</v>
      </c>
      <c r="L1396" t="s">
        <v>108</v>
      </c>
      <c r="M1396" t="s">
        <v>28</v>
      </c>
      <c r="N1396" t="s">
        <v>109</v>
      </c>
      <c r="O1396" t="s">
        <v>110</v>
      </c>
    </row>
    <row r="1397" spans="1:15" x14ac:dyDescent="0.25">
      <c r="A1397" t="s">
        <v>107</v>
      </c>
      <c r="B1397" t="s">
        <v>172</v>
      </c>
      <c r="C1397" t="s">
        <v>133</v>
      </c>
      <c r="D1397" t="s">
        <v>181</v>
      </c>
      <c r="E1397" t="s">
        <v>135</v>
      </c>
      <c r="F1397" t="s">
        <v>995</v>
      </c>
      <c r="G1397" t="s">
        <v>993</v>
      </c>
      <c r="H1397" t="str">
        <f t="shared" si="43"/>
        <v>S179894215</v>
      </c>
      <c r="I1397" t="s">
        <v>68</v>
      </c>
      <c r="J1397" t="s">
        <v>46</v>
      </c>
      <c r="K1397" t="s">
        <v>26</v>
      </c>
      <c r="L1397" t="s">
        <v>108</v>
      </c>
      <c r="M1397" t="s">
        <v>28</v>
      </c>
      <c r="N1397" t="s">
        <v>109</v>
      </c>
      <c r="O1397" t="s">
        <v>110</v>
      </c>
    </row>
    <row r="1398" spans="1:15" x14ac:dyDescent="0.25">
      <c r="A1398" t="s">
        <v>107</v>
      </c>
      <c r="B1398" t="s">
        <v>290</v>
      </c>
      <c r="C1398" t="s">
        <v>123</v>
      </c>
      <c r="D1398" t="s">
        <v>140</v>
      </c>
      <c r="E1398" t="s">
        <v>125</v>
      </c>
      <c r="F1398" t="s">
        <v>995</v>
      </c>
      <c r="G1398" t="s">
        <v>993</v>
      </c>
      <c r="H1398" t="str">
        <f t="shared" si="43"/>
        <v>S179894215</v>
      </c>
      <c r="I1398" t="s">
        <v>68</v>
      </c>
      <c r="J1398" t="s">
        <v>46</v>
      </c>
      <c r="K1398" t="s">
        <v>26</v>
      </c>
      <c r="L1398" t="s">
        <v>108</v>
      </c>
      <c r="M1398" t="s">
        <v>28</v>
      </c>
      <c r="N1398" t="s">
        <v>109</v>
      </c>
      <c r="O1398" t="s">
        <v>110</v>
      </c>
    </row>
    <row r="1399" spans="1:15" x14ac:dyDescent="0.25">
      <c r="A1399" t="s">
        <v>107</v>
      </c>
      <c r="B1399" t="s">
        <v>232</v>
      </c>
      <c r="C1399" t="s">
        <v>123</v>
      </c>
      <c r="D1399" t="s">
        <v>140</v>
      </c>
      <c r="E1399" t="s">
        <v>125</v>
      </c>
      <c r="F1399" t="s">
        <v>995</v>
      </c>
      <c r="G1399" t="s">
        <v>993</v>
      </c>
      <c r="H1399" t="str">
        <f t="shared" si="43"/>
        <v>S179894215</v>
      </c>
      <c r="I1399" t="s">
        <v>68</v>
      </c>
      <c r="J1399" t="s">
        <v>46</v>
      </c>
      <c r="K1399" t="s">
        <v>26</v>
      </c>
      <c r="L1399" t="s">
        <v>108</v>
      </c>
      <c r="M1399" t="s">
        <v>28</v>
      </c>
      <c r="N1399" t="s">
        <v>109</v>
      </c>
      <c r="O1399" t="s">
        <v>110</v>
      </c>
    </row>
    <row r="1400" spans="1:15" x14ac:dyDescent="0.25">
      <c r="A1400" t="s">
        <v>107</v>
      </c>
      <c r="B1400" t="s">
        <v>989</v>
      </c>
      <c r="C1400" t="s">
        <v>133</v>
      </c>
      <c r="D1400" t="s">
        <v>157</v>
      </c>
      <c r="E1400" t="s">
        <v>135</v>
      </c>
      <c r="F1400" t="s">
        <v>995</v>
      </c>
      <c r="G1400" t="s">
        <v>993</v>
      </c>
      <c r="H1400" t="str">
        <f t="shared" si="43"/>
        <v>S179894215</v>
      </c>
      <c r="I1400" t="s">
        <v>68</v>
      </c>
      <c r="J1400" t="s">
        <v>46</v>
      </c>
      <c r="K1400" t="s">
        <v>26</v>
      </c>
      <c r="L1400" t="s">
        <v>108</v>
      </c>
      <c r="M1400" t="s">
        <v>28</v>
      </c>
      <c r="N1400" t="s">
        <v>109</v>
      </c>
      <c r="O1400" t="s">
        <v>110</v>
      </c>
    </row>
    <row r="1401" spans="1:15" x14ac:dyDescent="0.25">
      <c r="A1401" t="s">
        <v>107</v>
      </c>
      <c r="B1401" t="s">
        <v>211</v>
      </c>
      <c r="C1401" t="s">
        <v>133</v>
      </c>
      <c r="D1401" t="s">
        <v>181</v>
      </c>
      <c r="E1401" t="s">
        <v>135</v>
      </c>
      <c r="F1401" t="s">
        <v>996</v>
      </c>
      <c r="G1401" t="s">
        <v>993</v>
      </c>
      <c r="H1401" t="str">
        <f>HYPERLINK("https://ebird.org/atlasnc/checklist/S179921816", "S179921816")</f>
        <v>S179921816</v>
      </c>
      <c r="I1401" t="s">
        <v>68</v>
      </c>
      <c r="J1401" t="s">
        <v>46</v>
      </c>
      <c r="K1401" t="s">
        <v>26</v>
      </c>
      <c r="L1401" t="s">
        <v>108</v>
      </c>
      <c r="M1401" t="s">
        <v>28</v>
      </c>
      <c r="N1401" t="s">
        <v>109</v>
      </c>
      <c r="O1401" t="s">
        <v>110</v>
      </c>
    </row>
    <row r="1402" spans="1:15" x14ac:dyDescent="0.25">
      <c r="A1402" t="s">
        <v>107</v>
      </c>
      <c r="B1402" t="s">
        <v>186</v>
      </c>
      <c r="C1402" t="s">
        <v>133</v>
      </c>
      <c r="D1402" t="s">
        <v>157</v>
      </c>
      <c r="E1402" t="s">
        <v>135</v>
      </c>
      <c r="F1402" t="s">
        <v>996</v>
      </c>
      <c r="G1402" t="s">
        <v>993</v>
      </c>
      <c r="H1402" t="str">
        <f>HYPERLINK("https://ebird.org/atlasnc/checklist/S179921816", "S179921816")</f>
        <v>S179921816</v>
      </c>
      <c r="I1402" t="s">
        <v>68</v>
      </c>
      <c r="J1402" t="s">
        <v>46</v>
      </c>
      <c r="K1402" t="s">
        <v>26</v>
      </c>
      <c r="L1402" t="s">
        <v>108</v>
      </c>
      <c r="M1402" t="s">
        <v>28</v>
      </c>
      <c r="N1402" t="s">
        <v>109</v>
      </c>
      <c r="O1402" t="s">
        <v>110</v>
      </c>
    </row>
    <row r="1403" spans="1:15" x14ac:dyDescent="0.25">
      <c r="A1403" t="s">
        <v>107</v>
      </c>
      <c r="B1403" t="s">
        <v>244</v>
      </c>
      <c r="C1403" t="s">
        <v>133</v>
      </c>
      <c r="D1403" t="s">
        <v>157</v>
      </c>
      <c r="E1403" t="s">
        <v>135</v>
      </c>
      <c r="F1403" t="s">
        <v>996</v>
      </c>
      <c r="G1403" t="s">
        <v>993</v>
      </c>
      <c r="H1403" t="str">
        <f>HYPERLINK("https://ebird.org/atlasnc/checklist/S179921816", "S179921816")</f>
        <v>S179921816</v>
      </c>
      <c r="I1403" t="s">
        <v>68</v>
      </c>
      <c r="J1403" t="s">
        <v>46</v>
      </c>
      <c r="K1403" t="s">
        <v>26</v>
      </c>
      <c r="L1403" t="s">
        <v>108</v>
      </c>
      <c r="M1403" t="s">
        <v>28</v>
      </c>
      <c r="N1403" t="s">
        <v>109</v>
      </c>
      <c r="O1403" t="s">
        <v>110</v>
      </c>
    </row>
    <row r="1404" spans="1:15" x14ac:dyDescent="0.25">
      <c r="A1404" t="s">
        <v>107</v>
      </c>
      <c r="B1404" t="s">
        <v>122</v>
      </c>
      <c r="C1404" t="s">
        <v>143</v>
      </c>
      <c r="E1404" t="s">
        <v>145</v>
      </c>
      <c r="F1404" t="s">
        <v>997</v>
      </c>
      <c r="G1404" t="s">
        <v>993</v>
      </c>
      <c r="H1404" t="str">
        <f>HYPERLINK("https://ebird.org/atlasnc/checklist/S179921693", "S179921693")</f>
        <v>S179921693</v>
      </c>
      <c r="I1404" t="s">
        <v>68</v>
      </c>
      <c r="J1404" t="s">
        <v>46</v>
      </c>
      <c r="K1404" t="s">
        <v>26</v>
      </c>
      <c r="L1404" t="s">
        <v>108</v>
      </c>
      <c r="M1404" t="s">
        <v>28</v>
      </c>
      <c r="N1404" t="s">
        <v>109</v>
      </c>
      <c r="O1404" t="s">
        <v>110</v>
      </c>
    </row>
    <row r="1405" spans="1:15" x14ac:dyDescent="0.25">
      <c r="A1405" t="s">
        <v>107</v>
      </c>
      <c r="B1405" t="s">
        <v>170</v>
      </c>
      <c r="C1405" t="s">
        <v>133</v>
      </c>
      <c r="D1405" t="s">
        <v>183</v>
      </c>
      <c r="E1405" t="s">
        <v>135</v>
      </c>
      <c r="F1405" t="s">
        <v>997</v>
      </c>
      <c r="G1405" t="s">
        <v>993</v>
      </c>
      <c r="H1405" t="str">
        <f>HYPERLINK("https://ebird.org/atlasnc/checklist/S179921693", "S179921693")</f>
        <v>S179921693</v>
      </c>
      <c r="I1405" t="s">
        <v>68</v>
      </c>
      <c r="J1405" t="s">
        <v>46</v>
      </c>
      <c r="K1405" t="s">
        <v>26</v>
      </c>
      <c r="L1405" t="s">
        <v>108</v>
      </c>
      <c r="M1405" t="s">
        <v>28</v>
      </c>
      <c r="N1405" t="s">
        <v>109</v>
      </c>
      <c r="O1405" t="s">
        <v>110</v>
      </c>
    </row>
    <row r="1406" spans="1:15" x14ac:dyDescent="0.25">
      <c r="A1406" t="s">
        <v>107</v>
      </c>
      <c r="B1406" t="s">
        <v>147</v>
      </c>
      <c r="C1406" t="s">
        <v>133</v>
      </c>
      <c r="D1406" t="s">
        <v>183</v>
      </c>
      <c r="E1406" t="s">
        <v>135</v>
      </c>
      <c r="F1406" t="s">
        <v>997</v>
      </c>
      <c r="G1406" t="s">
        <v>993</v>
      </c>
      <c r="H1406" t="str">
        <f>HYPERLINK("https://ebird.org/atlasnc/checklist/S179921693", "S179921693")</f>
        <v>S179921693</v>
      </c>
      <c r="I1406" t="s">
        <v>68</v>
      </c>
      <c r="J1406" t="s">
        <v>46</v>
      </c>
      <c r="K1406" t="s">
        <v>26</v>
      </c>
      <c r="L1406" t="s">
        <v>108</v>
      </c>
      <c r="M1406" t="s">
        <v>28</v>
      </c>
      <c r="N1406" t="s">
        <v>109</v>
      </c>
      <c r="O1406" t="s">
        <v>110</v>
      </c>
    </row>
    <row r="1407" spans="1:15" x14ac:dyDescent="0.25">
      <c r="A1407" t="s">
        <v>107</v>
      </c>
      <c r="B1407" t="s">
        <v>241</v>
      </c>
      <c r="C1407" t="s">
        <v>133</v>
      </c>
      <c r="D1407" t="s">
        <v>157</v>
      </c>
      <c r="E1407" t="s">
        <v>135</v>
      </c>
      <c r="F1407" t="s">
        <v>997</v>
      </c>
      <c r="G1407" t="s">
        <v>993</v>
      </c>
      <c r="H1407" t="str">
        <f>HYPERLINK("https://ebird.org/atlasnc/checklist/S179921693", "S179921693")</f>
        <v>S179921693</v>
      </c>
      <c r="I1407" t="s">
        <v>68</v>
      </c>
      <c r="J1407" t="s">
        <v>46</v>
      </c>
      <c r="K1407" t="s">
        <v>26</v>
      </c>
      <c r="L1407" t="s">
        <v>108</v>
      </c>
      <c r="M1407" t="s">
        <v>28</v>
      </c>
      <c r="N1407" t="s">
        <v>109</v>
      </c>
      <c r="O1407" t="s">
        <v>110</v>
      </c>
    </row>
    <row r="1408" spans="1:15" x14ac:dyDescent="0.25">
      <c r="A1408" t="s">
        <v>107</v>
      </c>
      <c r="B1408" t="s">
        <v>184</v>
      </c>
      <c r="C1408" t="s">
        <v>133</v>
      </c>
      <c r="D1408" t="s">
        <v>157</v>
      </c>
      <c r="E1408" t="s">
        <v>135</v>
      </c>
      <c r="F1408" t="s">
        <v>997</v>
      </c>
      <c r="G1408" t="s">
        <v>993</v>
      </c>
      <c r="H1408" t="str">
        <f>HYPERLINK("https://ebird.org/atlasnc/checklist/S179921693", "S179921693")</f>
        <v>S179921693</v>
      </c>
      <c r="I1408" t="s">
        <v>68</v>
      </c>
      <c r="J1408" t="s">
        <v>46</v>
      </c>
      <c r="K1408" t="s">
        <v>26</v>
      </c>
      <c r="L1408" t="s">
        <v>108</v>
      </c>
      <c r="M1408" t="s">
        <v>28</v>
      </c>
      <c r="N1408" t="s">
        <v>109</v>
      </c>
      <c r="O1408" t="s">
        <v>110</v>
      </c>
    </row>
    <row r="1409" spans="1:15" x14ac:dyDescent="0.25">
      <c r="A1409" t="s">
        <v>107</v>
      </c>
      <c r="B1409" t="s">
        <v>297</v>
      </c>
      <c r="C1409" t="s">
        <v>123</v>
      </c>
      <c r="D1409" t="s">
        <v>33</v>
      </c>
      <c r="E1409" t="s">
        <v>125</v>
      </c>
      <c r="F1409" t="s">
        <v>998</v>
      </c>
      <c r="G1409" t="s">
        <v>993</v>
      </c>
      <c r="H1409" t="str">
        <f>HYPERLINK("https://ebird.org/atlasnc/checklist/S179921640", "S179921640")</f>
        <v>S179921640</v>
      </c>
      <c r="I1409" t="s">
        <v>68</v>
      </c>
      <c r="J1409" t="s">
        <v>46</v>
      </c>
      <c r="K1409" t="s">
        <v>26</v>
      </c>
      <c r="L1409" t="s">
        <v>108</v>
      </c>
      <c r="M1409" t="s">
        <v>28</v>
      </c>
      <c r="N1409" t="s">
        <v>109</v>
      </c>
      <c r="O1409" t="s">
        <v>110</v>
      </c>
    </row>
    <row r="1410" spans="1:15" x14ac:dyDescent="0.25">
      <c r="A1410" t="s">
        <v>107</v>
      </c>
      <c r="B1410" t="s">
        <v>180</v>
      </c>
      <c r="C1410" t="s">
        <v>133</v>
      </c>
      <c r="D1410" t="s">
        <v>157</v>
      </c>
      <c r="E1410" t="s">
        <v>135</v>
      </c>
      <c r="F1410" t="s">
        <v>998</v>
      </c>
      <c r="G1410" t="s">
        <v>993</v>
      </c>
      <c r="H1410" t="str">
        <f>HYPERLINK("https://ebird.org/atlasnc/checklist/S179921640", "S179921640")</f>
        <v>S179921640</v>
      </c>
      <c r="I1410" t="s">
        <v>68</v>
      </c>
      <c r="J1410" t="s">
        <v>46</v>
      </c>
      <c r="K1410" t="s">
        <v>26</v>
      </c>
      <c r="L1410" t="s">
        <v>108</v>
      </c>
      <c r="M1410" t="s">
        <v>28</v>
      </c>
      <c r="N1410" t="s">
        <v>109</v>
      </c>
      <c r="O1410" t="s">
        <v>110</v>
      </c>
    </row>
    <row r="1411" spans="1:15" x14ac:dyDescent="0.25">
      <c r="A1411" t="s">
        <v>107</v>
      </c>
      <c r="B1411" t="s">
        <v>166</v>
      </c>
      <c r="C1411" t="s">
        <v>123</v>
      </c>
      <c r="D1411" t="s">
        <v>140</v>
      </c>
      <c r="E1411" t="s">
        <v>125</v>
      </c>
      <c r="F1411" t="s">
        <v>998</v>
      </c>
      <c r="G1411" t="s">
        <v>993</v>
      </c>
      <c r="H1411" t="str">
        <f>HYPERLINK("https://ebird.org/atlasnc/checklist/S179921640", "S179921640")</f>
        <v>S179921640</v>
      </c>
      <c r="I1411" t="s">
        <v>68</v>
      </c>
      <c r="J1411" t="s">
        <v>46</v>
      </c>
      <c r="K1411" t="s">
        <v>26</v>
      </c>
      <c r="L1411" t="s">
        <v>108</v>
      </c>
      <c r="M1411" t="s">
        <v>28</v>
      </c>
      <c r="N1411" t="s">
        <v>109</v>
      </c>
      <c r="O1411" t="s">
        <v>110</v>
      </c>
    </row>
    <row r="1412" spans="1:15" x14ac:dyDescent="0.25">
      <c r="A1412" t="s">
        <v>107</v>
      </c>
      <c r="B1412" t="s">
        <v>190</v>
      </c>
      <c r="C1412" t="s">
        <v>133</v>
      </c>
      <c r="D1412" t="s">
        <v>371</v>
      </c>
      <c r="E1412" t="s">
        <v>135</v>
      </c>
      <c r="F1412" t="s">
        <v>999</v>
      </c>
      <c r="G1412" t="s">
        <v>993</v>
      </c>
      <c r="H1412" t="str">
        <f>HYPERLINK("https://ebird.org/atlasnc/checklist/S179921112", "S179921112")</f>
        <v>S179921112</v>
      </c>
      <c r="I1412" t="s">
        <v>68</v>
      </c>
      <c r="J1412" t="s">
        <v>46</v>
      </c>
      <c r="K1412" t="s">
        <v>26</v>
      </c>
      <c r="L1412" t="s">
        <v>108</v>
      </c>
      <c r="M1412" t="s">
        <v>28</v>
      </c>
      <c r="N1412" t="s">
        <v>109</v>
      </c>
      <c r="O1412" t="s">
        <v>110</v>
      </c>
    </row>
    <row r="1413" spans="1:15" x14ac:dyDescent="0.25">
      <c r="A1413" t="s">
        <v>107</v>
      </c>
      <c r="B1413" t="s">
        <v>216</v>
      </c>
      <c r="C1413" t="s">
        <v>133</v>
      </c>
      <c r="D1413" t="s">
        <v>183</v>
      </c>
      <c r="E1413" t="s">
        <v>135</v>
      </c>
      <c r="F1413" t="s">
        <v>999</v>
      </c>
      <c r="G1413" t="s">
        <v>993</v>
      </c>
      <c r="H1413" t="str">
        <f>HYPERLINK("https://ebird.org/atlasnc/checklist/S179921112", "S179921112")</f>
        <v>S179921112</v>
      </c>
      <c r="I1413" t="s">
        <v>68</v>
      </c>
      <c r="J1413" t="s">
        <v>46</v>
      </c>
      <c r="K1413" t="s">
        <v>26</v>
      </c>
      <c r="L1413" t="s">
        <v>108</v>
      </c>
      <c r="M1413" t="s">
        <v>28</v>
      </c>
      <c r="N1413" t="s">
        <v>109</v>
      </c>
      <c r="O1413" t="s">
        <v>110</v>
      </c>
    </row>
    <row r="1414" spans="1:15" x14ac:dyDescent="0.25">
      <c r="A1414" t="s">
        <v>107</v>
      </c>
      <c r="B1414" t="s">
        <v>176</v>
      </c>
      <c r="C1414" t="s">
        <v>133</v>
      </c>
      <c r="D1414" t="s">
        <v>157</v>
      </c>
      <c r="E1414" t="s">
        <v>135</v>
      </c>
      <c r="F1414" t="s">
        <v>1000</v>
      </c>
      <c r="G1414" t="s">
        <v>993</v>
      </c>
      <c r="H1414" t="str">
        <f>HYPERLINK("https://ebird.org/atlasnc/checklist/S179921035", "S179921035")</f>
        <v>S179921035</v>
      </c>
      <c r="I1414" t="s">
        <v>68</v>
      </c>
      <c r="J1414" t="s">
        <v>46</v>
      </c>
      <c r="K1414" t="s">
        <v>26</v>
      </c>
      <c r="L1414" t="s">
        <v>108</v>
      </c>
      <c r="M1414" t="s">
        <v>28</v>
      </c>
      <c r="N1414" t="s">
        <v>109</v>
      </c>
      <c r="O1414" t="s">
        <v>110</v>
      </c>
    </row>
    <row r="1415" spans="1:15" x14ac:dyDescent="0.25">
      <c r="A1415" t="s">
        <v>107</v>
      </c>
      <c r="B1415" t="s">
        <v>226</v>
      </c>
      <c r="C1415" t="s">
        <v>129</v>
      </c>
      <c r="D1415" t="s">
        <v>198</v>
      </c>
      <c r="E1415" t="s">
        <v>131</v>
      </c>
      <c r="F1415" t="s">
        <v>1001</v>
      </c>
      <c r="G1415" t="s">
        <v>993</v>
      </c>
      <c r="H1415" t="str">
        <f>HYPERLINK("https://ebird.org/atlasnc/checklist/S179859494", "S179859494")</f>
        <v>S179859494</v>
      </c>
      <c r="I1415" t="s">
        <v>68</v>
      </c>
      <c r="J1415" t="s">
        <v>46</v>
      </c>
      <c r="K1415" t="s">
        <v>26</v>
      </c>
      <c r="L1415" t="s">
        <v>108</v>
      </c>
      <c r="M1415" t="s">
        <v>28</v>
      </c>
      <c r="N1415" t="s">
        <v>109</v>
      </c>
      <c r="O1415" t="s">
        <v>110</v>
      </c>
    </row>
    <row r="1416" spans="1:15" x14ac:dyDescent="0.25">
      <c r="A1416" t="s">
        <v>107</v>
      </c>
      <c r="B1416" t="s">
        <v>288</v>
      </c>
      <c r="C1416" t="s">
        <v>133</v>
      </c>
      <c r="D1416" t="s">
        <v>157</v>
      </c>
      <c r="E1416" t="s">
        <v>135</v>
      </c>
      <c r="F1416" t="s">
        <v>1001</v>
      </c>
      <c r="G1416" t="s">
        <v>993</v>
      </c>
      <c r="H1416" t="str">
        <f>HYPERLINK("https://ebird.org/atlasnc/checklist/S179859494", "S179859494")</f>
        <v>S179859494</v>
      </c>
      <c r="I1416" t="s">
        <v>68</v>
      </c>
      <c r="J1416" t="s">
        <v>46</v>
      </c>
      <c r="K1416" t="s">
        <v>26</v>
      </c>
      <c r="L1416" t="s">
        <v>108</v>
      </c>
      <c r="M1416" t="s">
        <v>28</v>
      </c>
      <c r="N1416" t="s">
        <v>109</v>
      </c>
      <c r="O1416" t="s">
        <v>110</v>
      </c>
    </row>
    <row r="1417" spans="1:15" x14ac:dyDescent="0.25">
      <c r="A1417" t="s">
        <v>107</v>
      </c>
      <c r="B1417" t="s">
        <v>139</v>
      </c>
      <c r="C1417" t="s">
        <v>133</v>
      </c>
      <c r="D1417" t="s">
        <v>183</v>
      </c>
      <c r="E1417" t="s">
        <v>135</v>
      </c>
      <c r="F1417" t="s">
        <v>1001</v>
      </c>
      <c r="G1417" t="s">
        <v>993</v>
      </c>
      <c r="H1417" t="str">
        <f>HYPERLINK("https://ebird.org/atlasnc/checklist/S179859494", "S179859494")</f>
        <v>S179859494</v>
      </c>
      <c r="I1417" t="s">
        <v>68</v>
      </c>
      <c r="J1417" t="s">
        <v>46</v>
      </c>
      <c r="K1417" t="s">
        <v>26</v>
      </c>
      <c r="L1417" t="s">
        <v>108</v>
      </c>
      <c r="M1417" t="s">
        <v>28</v>
      </c>
      <c r="N1417" t="s">
        <v>109</v>
      </c>
      <c r="O1417" t="s">
        <v>110</v>
      </c>
    </row>
    <row r="1418" spans="1:15" x14ac:dyDescent="0.25">
      <c r="A1418" t="s">
        <v>107</v>
      </c>
      <c r="B1418" t="s">
        <v>187</v>
      </c>
      <c r="C1418" t="s">
        <v>133</v>
      </c>
      <c r="D1418" t="s">
        <v>157</v>
      </c>
      <c r="E1418" t="s">
        <v>135</v>
      </c>
      <c r="F1418" t="s">
        <v>1001</v>
      </c>
      <c r="G1418" t="s">
        <v>993</v>
      </c>
      <c r="H1418" t="str">
        <f>HYPERLINK("https://ebird.org/atlasnc/checklist/S179859494", "S179859494")</f>
        <v>S179859494</v>
      </c>
      <c r="I1418" t="s">
        <v>68</v>
      </c>
      <c r="J1418" t="s">
        <v>46</v>
      </c>
      <c r="K1418" t="s">
        <v>26</v>
      </c>
      <c r="L1418" t="s">
        <v>108</v>
      </c>
      <c r="M1418" t="s">
        <v>28</v>
      </c>
      <c r="N1418" t="s">
        <v>109</v>
      </c>
      <c r="O1418" t="s">
        <v>110</v>
      </c>
    </row>
    <row r="1419" spans="1:15" x14ac:dyDescent="0.25">
      <c r="A1419" t="s">
        <v>107</v>
      </c>
      <c r="B1419" t="s">
        <v>353</v>
      </c>
      <c r="C1419" t="s">
        <v>123</v>
      </c>
      <c r="D1419" t="s">
        <v>140</v>
      </c>
      <c r="E1419" t="s">
        <v>125</v>
      </c>
      <c r="F1419" t="s">
        <v>1002</v>
      </c>
      <c r="G1419" t="s">
        <v>993</v>
      </c>
      <c r="H1419" t="str">
        <f>HYPERLINK("https://ebird.org/atlasnc/checklist/S179859716", "S179859716")</f>
        <v>S179859716</v>
      </c>
      <c r="I1419" t="s">
        <v>68</v>
      </c>
      <c r="J1419" t="s">
        <v>46</v>
      </c>
      <c r="K1419" t="s">
        <v>26</v>
      </c>
      <c r="L1419" t="s">
        <v>108</v>
      </c>
      <c r="M1419" t="s">
        <v>28</v>
      </c>
      <c r="N1419" t="s">
        <v>109</v>
      </c>
      <c r="O1419" t="s">
        <v>110</v>
      </c>
    </row>
    <row r="1420" spans="1:15" x14ac:dyDescent="0.25">
      <c r="A1420" t="s">
        <v>107</v>
      </c>
      <c r="B1420" t="s">
        <v>236</v>
      </c>
      <c r="C1420" t="s">
        <v>123</v>
      </c>
      <c r="D1420" t="s">
        <v>140</v>
      </c>
      <c r="E1420" t="s">
        <v>125</v>
      </c>
      <c r="F1420" t="s">
        <v>1002</v>
      </c>
      <c r="G1420" t="s">
        <v>993</v>
      </c>
      <c r="H1420" t="str">
        <f>HYPERLINK("https://ebird.org/atlasnc/checklist/S179859716", "S179859716")</f>
        <v>S179859716</v>
      </c>
      <c r="I1420" t="s">
        <v>68</v>
      </c>
      <c r="J1420" t="s">
        <v>46</v>
      </c>
      <c r="K1420" t="s">
        <v>26</v>
      </c>
      <c r="L1420" t="s">
        <v>108</v>
      </c>
      <c r="M1420" t="s">
        <v>28</v>
      </c>
      <c r="N1420" t="s">
        <v>109</v>
      </c>
      <c r="O1420" t="s">
        <v>110</v>
      </c>
    </row>
    <row r="1421" spans="1:15" x14ac:dyDescent="0.25">
      <c r="A1421" t="s">
        <v>107</v>
      </c>
      <c r="B1421" t="s">
        <v>243</v>
      </c>
      <c r="C1421" t="s">
        <v>123</v>
      </c>
      <c r="D1421" t="s">
        <v>140</v>
      </c>
      <c r="E1421" t="s">
        <v>125</v>
      </c>
      <c r="F1421" t="s">
        <v>1003</v>
      </c>
      <c r="G1421" t="s">
        <v>1004</v>
      </c>
      <c r="H1421" t="str">
        <f>HYPERLINK("https://ebird.org/atlasnc/checklist/S176562678", "S176562678")</f>
        <v>S176562678</v>
      </c>
      <c r="I1421" t="s">
        <v>68</v>
      </c>
      <c r="J1421" t="s">
        <v>46</v>
      </c>
      <c r="K1421" t="s">
        <v>26</v>
      </c>
      <c r="L1421" t="s">
        <v>108</v>
      </c>
      <c r="M1421" t="s">
        <v>28</v>
      </c>
      <c r="N1421" t="s">
        <v>109</v>
      </c>
      <c r="O1421" t="s">
        <v>110</v>
      </c>
    </row>
    <row r="1422" spans="1:15" x14ac:dyDescent="0.25">
      <c r="A1422" t="s">
        <v>107</v>
      </c>
      <c r="B1422" t="s">
        <v>248</v>
      </c>
      <c r="C1422" t="s">
        <v>143</v>
      </c>
      <c r="E1422" t="s">
        <v>145</v>
      </c>
      <c r="F1422" t="s">
        <v>1005</v>
      </c>
      <c r="G1422" t="s">
        <v>1006</v>
      </c>
      <c r="H1422" t="str">
        <f>HYPERLINK("https://ebird.org/atlasnc/checklist/S176163189", "S176163189")</f>
        <v>S176163189</v>
      </c>
      <c r="I1422" t="s">
        <v>68</v>
      </c>
      <c r="J1422" t="s">
        <v>46</v>
      </c>
      <c r="K1422" t="s">
        <v>26</v>
      </c>
      <c r="L1422" t="s">
        <v>108</v>
      </c>
      <c r="M1422" t="s">
        <v>28</v>
      </c>
      <c r="N1422" t="s">
        <v>109</v>
      </c>
      <c r="O1422" t="s">
        <v>110</v>
      </c>
    </row>
    <row r="1423" spans="1:15" x14ac:dyDescent="0.25">
      <c r="A1423" t="s">
        <v>107</v>
      </c>
      <c r="B1423" t="s">
        <v>203</v>
      </c>
      <c r="C1423" t="s">
        <v>143</v>
      </c>
      <c r="E1423" t="s">
        <v>145</v>
      </c>
      <c r="F1423" t="s">
        <v>1003</v>
      </c>
      <c r="G1423" t="s">
        <v>1006</v>
      </c>
      <c r="H1423" t="str">
        <f>HYPERLINK("https://ebird.org/atlasnc/checklist/S176162367", "S176162367")</f>
        <v>S176162367</v>
      </c>
      <c r="I1423" t="s">
        <v>68</v>
      </c>
      <c r="J1423" t="s">
        <v>46</v>
      </c>
      <c r="K1423" t="s">
        <v>26</v>
      </c>
      <c r="L1423" t="s">
        <v>108</v>
      </c>
      <c r="M1423" t="s">
        <v>28</v>
      </c>
      <c r="N1423" t="s">
        <v>109</v>
      </c>
      <c r="O1423" t="s">
        <v>110</v>
      </c>
    </row>
    <row r="1424" spans="1:15" x14ac:dyDescent="0.25">
      <c r="A1424" t="s">
        <v>107</v>
      </c>
      <c r="B1424" t="s">
        <v>167</v>
      </c>
      <c r="C1424" t="s">
        <v>133</v>
      </c>
      <c r="D1424" t="s">
        <v>181</v>
      </c>
      <c r="E1424" t="s">
        <v>135</v>
      </c>
      <c r="F1424" t="s">
        <v>1007</v>
      </c>
      <c r="G1424" t="s">
        <v>1006</v>
      </c>
      <c r="H1424" t="str">
        <f>HYPERLINK("https://ebird.org/atlasnc/checklist/S176162310", "S176162310")</f>
        <v>S176162310</v>
      </c>
      <c r="I1424" t="s">
        <v>68</v>
      </c>
      <c r="J1424" t="s">
        <v>46</v>
      </c>
      <c r="K1424" t="s">
        <v>26</v>
      </c>
      <c r="L1424" t="s">
        <v>108</v>
      </c>
      <c r="M1424" t="s">
        <v>28</v>
      </c>
      <c r="N1424" t="s">
        <v>109</v>
      </c>
      <c r="O1424" t="s">
        <v>110</v>
      </c>
    </row>
    <row r="1425" spans="1:15" x14ac:dyDescent="0.25">
      <c r="A1425" t="s">
        <v>107</v>
      </c>
      <c r="B1425" t="s">
        <v>268</v>
      </c>
      <c r="C1425" t="s">
        <v>129</v>
      </c>
      <c r="D1425" t="s">
        <v>130</v>
      </c>
      <c r="E1425" t="s">
        <v>131</v>
      </c>
      <c r="F1425" t="s">
        <v>1008</v>
      </c>
      <c r="G1425" t="s">
        <v>1006</v>
      </c>
      <c r="H1425" t="str">
        <f>HYPERLINK("https://ebird.org/atlasnc/checklist/S176162281", "S176162281")</f>
        <v>S176162281</v>
      </c>
      <c r="I1425" t="s">
        <v>68</v>
      </c>
      <c r="J1425" t="s">
        <v>46</v>
      </c>
      <c r="K1425" t="s">
        <v>26</v>
      </c>
      <c r="L1425" t="s">
        <v>108</v>
      </c>
      <c r="M1425" t="s">
        <v>28</v>
      </c>
      <c r="N1425" t="s">
        <v>109</v>
      </c>
      <c r="O1425" t="s">
        <v>110</v>
      </c>
    </row>
    <row r="1426" spans="1:15" x14ac:dyDescent="0.25">
      <c r="A1426" t="s">
        <v>107</v>
      </c>
      <c r="B1426" t="s">
        <v>228</v>
      </c>
      <c r="C1426" t="s">
        <v>123</v>
      </c>
      <c r="D1426" t="s">
        <v>231</v>
      </c>
      <c r="E1426" t="s">
        <v>125</v>
      </c>
      <c r="F1426" t="s">
        <v>1008</v>
      </c>
      <c r="G1426" t="s">
        <v>1006</v>
      </c>
      <c r="H1426" t="str">
        <f>HYPERLINK("https://ebird.org/atlasnc/checklist/S176162281", "S176162281")</f>
        <v>S176162281</v>
      </c>
      <c r="I1426" t="s">
        <v>68</v>
      </c>
      <c r="J1426" t="s">
        <v>46</v>
      </c>
      <c r="K1426" t="s">
        <v>26</v>
      </c>
      <c r="L1426" t="s">
        <v>108</v>
      </c>
      <c r="M1426" t="s">
        <v>28</v>
      </c>
      <c r="N1426" t="s">
        <v>109</v>
      </c>
      <c r="O1426" t="s">
        <v>110</v>
      </c>
    </row>
    <row r="1427" spans="1:15" x14ac:dyDescent="0.25">
      <c r="A1427" t="s">
        <v>107</v>
      </c>
      <c r="B1427" t="s">
        <v>194</v>
      </c>
      <c r="C1427" t="s">
        <v>123</v>
      </c>
      <c r="D1427" t="s">
        <v>33</v>
      </c>
      <c r="E1427" t="s">
        <v>125</v>
      </c>
      <c r="F1427" t="s">
        <v>1008</v>
      </c>
      <c r="G1427" t="s">
        <v>1006</v>
      </c>
      <c r="H1427" t="str">
        <f>HYPERLINK("https://ebird.org/atlasnc/checklist/S176162281", "S176162281")</f>
        <v>S176162281</v>
      </c>
      <c r="I1427" t="s">
        <v>68</v>
      </c>
      <c r="J1427" t="s">
        <v>46</v>
      </c>
      <c r="K1427" t="s">
        <v>26</v>
      </c>
      <c r="L1427" t="s">
        <v>108</v>
      </c>
      <c r="M1427" t="s">
        <v>28</v>
      </c>
      <c r="N1427" t="s">
        <v>109</v>
      </c>
      <c r="O1427" t="s">
        <v>110</v>
      </c>
    </row>
    <row r="1428" spans="1:15" x14ac:dyDescent="0.25">
      <c r="A1428" t="s">
        <v>107</v>
      </c>
      <c r="B1428" t="s">
        <v>242</v>
      </c>
      <c r="C1428" t="s">
        <v>133</v>
      </c>
      <c r="D1428" t="s">
        <v>181</v>
      </c>
      <c r="E1428" t="s">
        <v>135</v>
      </c>
      <c r="F1428" t="s">
        <v>1009</v>
      </c>
      <c r="G1428" t="s">
        <v>1006</v>
      </c>
      <c r="H1428" t="str">
        <f>HYPERLINK("https://ebird.org/atlasnc/checklist/S176162230", "S176162230")</f>
        <v>S176162230</v>
      </c>
      <c r="I1428" t="s">
        <v>68</v>
      </c>
      <c r="J1428" t="s">
        <v>46</v>
      </c>
      <c r="K1428" t="s">
        <v>26</v>
      </c>
      <c r="L1428" t="s">
        <v>108</v>
      </c>
      <c r="M1428" t="s">
        <v>28</v>
      </c>
      <c r="N1428" t="s">
        <v>109</v>
      </c>
      <c r="O1428" t="s">
        <v>110</v>
      </c>
    </row>
    <row r="1429" spans="1:15" x14ac:dyDescent="0.25">
      <c r="A1429" t="s">
        <v>107</v>
      </c>
      <c r="B1429" t="s">
        <v>165</v>
      </c>
      <c r="C1429" t="s">
        <v>133</v>
      </c>
      <c r="D1429" t="s">
        <v>371</v>
      </c>
      <c r="E1429" t="s">
        <v>135</v>
      </c>
      <c r="F1429" t="s">
        <v>1010</v>
      </c>
      <c r="G1429" t="s">
        <v>1006</v>
      </c>
      <c r="H1429" t="str">
        <f>HYPERLINK("https://ebird.org/atlasnc/checklist/S176133285", "S176133285")</f>
        <v>S176133285</v>
      </c>
      <c r="I1429" t="s">
        <v>68</v>
      </c>
      <c r="J1429" t="s">
        <v>46</v>
      </c>
      <c r="K1429" t="s">
        <v>26</v>
      </c>
      <c r="L1429" t="s">
        <v>108</v>
      </c>
      <c r="M1429" t="s">
        <v>28</v>
      </c>
      <c r="N1429" t="s">
        <v>109</v>
      </c>
      <c r="O1429" t="s">
        <v>110</v>
      </c>
    </row>
    <row r="1430" spans="1:15" x14ac:dyDescent="0.25">
      <c r="A1430" t="s">
        <v>107</v>
      </c>
      <c r="B1430" t="s">
        <v>205</v>
      </c>
      <c r="C1430" t="s">
        <v>123</v>
      </c>
      <c r="D1430" t="s">
        <v>316</v>
      </c>
      <c r="E1430" t="s">
        <v>125</v>
      </c>
      <c r="F1430" t="s">
        <v>1010</v>
      </c>
      <c r="G1430" t="s">
        <v>1006</v>
      </c>
      <c r="H1430" t="str">
        <f>HYPERLINK("https://ebird.org/atlasnc/checklist/S176133285", "S176133285")</f>
        <v>S176133285</v>
      </c>
      <c r="I1430" t="s">
        <v>68</v>
      </c>
      <c r="J1430" t="s">
        <v>46</v>
      </c>
      <c r="K1430" t="s">
        <v>26</v>
      </c>
      <c r="L1430" t="s">
        <v>108</v>
      </c>
      <c r="M1430" t="s">
        <v>28</v>
      </c>
      <c r="N1430" t="s">
        <v>109</v>
      </c>
      <c r="O1430" t="s">
        <v>110</v>
      </c>
    </row>
    <row r="1431" spans="1:15" x14ac:dyDescent="0.25">
      <c r="A1431" t="s">
        <v>107</v>
      </c>
      <c r="B1431" t="s">
        <v>179</v>
      </c>
      <c r="C1431" t="s">
        <v>133</v>
      </c>
      <c r="D1431" t="s">
        <v>157</v>
      </c>
      <c r="E1431" t="s">
        <v>135</v>
      </c>
      <c r="F1431" t="s">
        <v>1011</v>
      </c>
      <c r="G1431" t="s">
        <v>1006</v>
      </c>
      <c r="H1431" t="str">
        <f>HYPERLINK("https://ebird.org/atlasnc/checklist/S176161751", "S176161751")</f>
        <v>S176161751</v>
      </c>
      <c r="I1431" t="s">
        <v>68</v>
      </c>
      <c r="J1431" t="s">
        <v>46</v>
      </c>
      <c r="K1431" t="s">
        <v>26</v>
      </c>
      <c r="L1431" t="s">
        <v>108</v>
      </c>
      <c r="M1431" t="s">
        <v>28</v>
      </c>
      <c r="N1431" t="s">
        <v>109</v>
      </c>
      <c r="O1431" t="s">
        <v>110</v>
      </c>
    </row>
    <row r="1432" spans="1:15" x14ac:dyDescent="0.25">
      <c r="A1432" t="s">
        <v>107</v>
      </c>
      <c r="B1432" t="s">
        <v>210</v>
      </c>
      <c r="C1432" t="s">
        <v>133</v>
      </c>
      <c r="D1432" t="s">
        <v>157</v>
      </c>
      <c r="E1432" t="s">
        <v>135</v>
      </c>
      <c r="F1432" t="s">
        <v>1012</v>
      </c>
      <c r="G1432" t="s">
        <v>1006</v>
      </c>
      <c r="H1432" t="str">
        <f>HYPERLINK("https://ebird.org/atlasnc/checklist/S176161676", "S176161676")</f>
        <v>S176161676</v>
      </c>
      <c r="I1432" t="s">
        <v>68</v>
      </c>
      <c r="J1432" t="s">
        <v>46</v>
      </c>
      <c r="K1432" t="s">
        <v>26</v>
      </c>
      <c r="L1432" t="s">
        <v>108</v>
      </c>
      <c r="M1432" t="s">
        <v>28</v>
      </c>
      <c r="N1432" t="s">
        <v>109</v>
      </c>
      <c r="O1432" t="s">
        <v>110</v>
      </c>
    </row>
    <row r="1433" spans="1:15" x14ac:dyDescent="0.25">
      <c r="A1433" t="s">
        <v>107</v>
      </c>
      <c r="B1433" t="s">
        <v>383</v>
      </c>
      <c r="C1433" t="s">
        <v>143</v>
      </c>
      <c r="E1433" t="s">
        <v>145</v>
      </c>
      <c r="F1433" t="s">
        <v>1013</v>
      </c>
      <c r="G1433" t="s">
        <v>1006</v>
      </c>
      <c r="H1433" t="str">
        <f>HYPERLINK("https://ebird.org/atlasnc/checklist/S176161497", "S176161497")</f>
        <v>S176161497</v>
      </c>
      <c r="I1433" t="s">
        <v>68</v>
      </c>
      <c r="J1433" t="s">
        <v>46</v>
      </c>
      <c r="K1433" t="s">
        <v>26</v>
      </c>
      <c r="L1433" t="s">
        <v>108</v>
      </c>
      <c r="M1433" t="s">
        <v>28</v>
      </c>
      <c r="N1433" t="s">
        <v>109</v>
      </c>
      <c r="O1433" t="s">
        <v>110</v>
      </c>
    </row>
    <row r="1434" spans="1:15" x14ac:dyDescent="0.25">
      <c r="A1434" t="s">
        <v>107</v>
      </c>
      <c r="B1434" t="s">
        <v>215</v>
      </c>
      <c r="C1434" t="s">
        <v>133</v>
      </c>
      <c r="D1434" t="s">
        <v>157</v>
      </c>
      <c r="E1434" t="s">
        <v>135</v>
      </c>
      <c r="F1434" t="s">
        <v>1014</v>
      </c>
      <c r="G1434" t="s">
        <v>1006</v>
      </c>
      <c r="H1434" t="str">
        <f>HYPERLINK("https://ebird.org/atlasnc/checklist/S176161410", "S176161410")</f>
        <v>S176161410</v>
      </c>
      <c r="I1434" t="s">
        <v>68</v>
      </c>
      <c r="J1434" t="s">
        <v>46</v>
      </c>
      <c r="K1434" t="s">
        <v>26</v>
      </c>
      <c r="L1434" t="s">
        <v>108</v>
      </c>
      <c r="M1434" t="s">
        <v>28</v>
      </c>
      <c r="N1434" t="s">
        <v>109</v>
      </c>
      <c r="O1434" t="s">
        <v>110</v>
      </c>
    </row>
    <row r="1435" spans="1:15" x14ac:dyDescent="0.25">
      <c r="A1435" t="s">
        <v>107</v>
      </c>
      <c r="B1435" t="s">
        <v>230</v>
      </c>
      <c r="C1435" t="s">
        <v>143</v>
      </c>
      <c r="E1435" t="s">
        <v>145</v>
      </c>
      <c r="F1435" t="s">
        <v>1014</v>
      </c>
      <c r="G1435" t="s">
        <v>1006</v>
      </c>
      <c r="H1435" t="str">
        <f>HYPERLINK("https://ebird.org/atlasnc/checklist/S176161410", "S176161410")</f>
        <v>S176161410</v>
      </c>
      <c r="I1435" t="s">
        <v>68</v>
      </c>
      <c r="J1435" t="s">
        <v>46</v>
      </c>
      <c r="K1435" t="s">
        <v>26</v>
      </c>
      <c r="L1435" t="s">
        <v>108</v>
      </c>
      <c r="M1435" t="s">
        <v>28</v>
      </c>
      <c r="N1435" t="s">
        <v>109</v>
      </c>
      <c r="O1435" t="s">
        <v>110</v>
      </c>
    </row>
    <row r="1436" spans="1:15" x14ac:dyDescent="0.25">
      <c r="A1436" t="s">
        <v>107</v>
      </c>
      <c r="B1436" t="s">
        <v>363</v>
      </c>
      <c r="C1436" t="s">
        <v>133</v>
      </c>
      <c r="D1436" t="s">
        <v>183</v>
      </c>
      <c r="E1436" t="s">
        <v>135</v>
      </c>
      <c r="F1436" t="s">
        <v>1015</v>
      </c>
      <c r="G1436" t="s">
        <v>1006</v>
      </c>
      <c r="H1436" t="str">
        <f>HYPERLINK("https://ebird.org/atlasnc/checklist/S176161371", "S176161371")</f>
        <v>S176161371</v>
      </c>
      <c r="I1436" t="s">
        <v>68</v>
      </c>
      <c r="J1436" t="s">
        <v>46</v>
      </c>
      <c r="K1436" t="s">
        <v>26</v>
      </c>
      <c r="L1436" t="s">
        <v>108</v>
      </c>
      <c r="M1436" t="s">
        <v>28</v>
      </c>
      <c r="N1436" t="s">
        <v>109</v>
      </c>
      <c r="O1436" t="s">
        <v>110</v>
      </c>
    </row>
    <row r="1437" spans="1:15" x14ac:dyDescent="0.25">
      <c r="A1437" t="s">
        <v>107</v>
      </c>
      <c r="B1437" t="s">
        <v>400</v>
      </c>
      <c r="C1437" t="s">
        <v>129</v>
      </c>
      <c r="D1437" t="s">
        <v>198</v>
      </c>
      <c r="E1437" t="s">
        <v>131</v>
      </c>
      <c r="F1437" t="s">
        <v>1016</v>
      </c>
      <c r="G1437" t="s">
        <v>1006</v>
      </c>
      <c r="H1437" t="str">
        <f>HYPERLINK("https://ebird.org/atlasnc/checklist/S176161110", "S176161110")</f>
        <v>S176161110</v>
      </c>
      <c r="I1437" t="s">
        <v>68</v>
      </c>
      <c r="J1437" t="s">
        <v>46</v>
      </c>
      <c r="K1437" t="s">
        <v>26</v>
      </c>
      <c r="L1437" t="s">
        <v>108</v>
      </c>
      <c r="M1437" t="s">
        <v>28</v>
      </c>
      <c r="N1437" t="s">
        <v>109</v>
      </c>
      <c r="O1437" t="s">
        <v>110</v>
      </c>
    </row>
    <row r="1438" spans="1:15" x14ac:dyDescent="0.25">
      <c r="A1438" t="s">
        <v>107</v>
      </c>
      <c r="B1438" t="s">
        <v>326</v>
      </c>
      <c r="C1438" t="s">
        <v>123</v>
      </c>
      <c r="D1438" t="s">
        <v>140</v>
      </c>
      <c r="E1438" t="s">
        <v>125</v>
      </c>
      <c r="F1438" t="s">
        <v>1017</v>
      </c>
      <c r="G1438" t="s">
        <v>1018</v>
      </c>
      <c r="H1438" t="str">
        <f>HYPERLINK("https://ebird.org/atlasnc/checklist/S173263880", "S173263880")</f>
        <v>S173263880</v>
      </c>
      <c r="I1438" t="s">
        <v>68</v>
      </c>
      <c r="J1438" t="s">
        <v>46</v>
      </c>
      <c r="K1438" t="s">
        <v>26</v>
      </c>
      <c r="L1438" t="s">
        <v>108</v>
      </c>
      <c r="M1438" t="s">
        <v>28</v>
      </c>
      <c r="N1438" t="s">
        <v>109</v>
      </c>
      <c r="O1438" t="s">
        <v>110</v>
      </c>
    </row>
    <row r="1439" spans="1:15" x14ac:dyDescent="0.25">
      <c r="A1439" t="s">
        <v>107</v>
      </c>
      <c r="B1439" t="s">
        <v>653</v>
      </c>
      <c r="C1439" t="s">
        <v>143</v>
      </c>
      <c r="E1439" t="s">
        <v>145</v>
      </c>
      <c r="F1439" t="s">
        <v>1019</v>
      </c>
      <c r="G1439" t="s">
        <v>1018</v>
      </c>
      <c r="H1439" t="str">
        <f>HYPERLINK("https://ebird.org/atlasnc/checklist/S173263693", "S173263693")</f>
        <v>S173263693</v>
      </c>
      <c r="I1439" t="s">
        <v>68</v>
      </c>
      <c r="J1439" t="s">
        <v>46</v>
      </c>
      <c r="K1439" t="s">
        <v>26</v>
      </c>
      <c r="L1439" t="s">
        <v>108</v>
      </c>
      <c r="M1439" t="s">
        <v>28</v>
      </c>
      <c r="N1439" t="s">
        <v>109</v>
      </c>
      <c r="O1439" t="s">
        <v>110</v>
      </c>
    </row>
    <row r="1440" spans="1:15" x14ac:dyDescent="0.25">
      <c r="A1440" t="s">
        <v>107</v>
      </c>
      <c r="B1440" t="s">
        <v>239</v>
      </c>
      <c r="C1440" t="s">
        <v>133</v>
      </c>
      <c r="D1440" t="s">
        <v>181</v>
      </c>
      <c r="E1440" t="s">
        <v>135</v>
      </c>
      <c r="F1440" t="s">
        <v>1020</v>
      </c>
      <c r="G1440" t="s">
        <v>1018</v>
      </c>
      <c r="H1440" t="str">
        <f>HYPERLINK("https://ebird.org/atlasnc/checklist/S173263465", "S173263465")</f>
        <v>S173263465</v>
      </c>
      <c r="I1440" t="s">
        <v>68</v>
      </c>
      <c r="J1440" t="s">
        <v>46</v>
      </c>
      <c r="K1440" t="s">
        <v>26</v>
      </c>
      <c r="L1440" t="s">
        <v>108</v>
      </c>
      <c r="M1440" t="s">
        <v>28</v>
      </c>
      <c r="N1440" t="s">
        <v>109</v>
      </c>
      <c r="O1440" t="s">
        <v>110</v>
      </c>
    </row>
    <row r="1441" spans="1:15" x14ac:dyDescent="0.25">
      <c r="A1441" t="s">
        <v>107</v>
      </c>
      <c r="B1441" t="s">
        <v>221</v>
      </c>
      <c r="C1441" t="s">
        <v>133</v>
      </c>
      <c r="D1441" t="s">
        <v>157</v>
      </c>
      <c r="E1441" t="s">
        <v>135</v>
      </c>
      <c r="F1441" t="s">
        <v>1021</v>
      </c>
      <c r="G1441" t="s">
        <v>1018</v>
      </c>
      <c r="H1441" t="str">
        <f>HYPERLINK("https://ebird.org/atlasnc/checklist/S173263353", "S173263353")</f>
        <v>S173263353</v>
      </c>
      <c r="I1441" t="s">
        <v>68</v>
      </c>
      <c r="J1441" t="s">
        <v>46</v>
      </c>
      <c r="K1441" t="s">
        <v>26</v>
      </c>
      <c r="L1441" t="s">
        <v>108</v>
      </c>
      <c r="M1441" t="s">
        <v>28</v>
      </c>
      <c r="N1441" t="s">
        <v>109</v>
      </c>
      <c r="O1441" t="s">
        <v>110</v>
      </c>
    </row>
    <row r="1442" spans="1:15" x14ac:dyDescent="0.25">
      <c r="A1442" t="s">
        <v>107</v>
      </c>
      <c r="B1442" t="s">
        <v>161</v>
      </c>
      <c r="C1442" t="s">
        <v>133</v>
      </c>
      <c r="D1442" t="s">
        <v>157</v>
      </c>
      <c r="E1442" t="s">
        <v>135</v>
      </c>
      <c r="F1442" t="s">
        <v>1021</v>
      </c>
      <c r="G1442" t="s">
        <v>1018</v>
      </c>
      <c r="H1442" t="str">
        <f>HYPERLINK("https://ebird.org/atlasnc/checklist/S173263353", "S173263353")</f>
        <v>S173263353</v>
      </c>
      <c r="I1442" t="s">
        <v>68</v>
      </c>
      <c r="J1442" t="s">
        <v>46</v>
      </c>
      <c r="K1442" t="s">
        <v>26</v>
      </c>
      <c r="L1442" t="s">
        <v>108</v>
      </c>
      <c r="M1442" t="s">
        <v>28</v>
      </c>
      <c r="N1442" t="s">
        <v>109</v>
      </c>
      <c r="O1442" t="s">
        <v>110</v>
      </c>
    </row>
    <row r="1443" spans="1:15" x14ac:dyDescent="0.25">
      <c r="A1443" t="s">
        <v>107</v>
      </c>
      <c r="B1443" t="s">
        <v>394</v>
      </c>
      <c r="C1443" t="s">
        <v>123</v>
      </c>
      <c r="D1443" t="s">
        <v>140</v>
      </c>
      <c r="E1443" t="s">
        <v>125</v>
      </c>
      <c r="F1443" t="s">
        <v>1021</v>
      </c>
      <c r="G1443" t="s">
        <v>1018</v>
      </c>
      <c r="H1443" t="str">
        <f>HYPERLINK("https://ebird.org/atlasnc/checklist/S173263353", "S173263353")</f>
        <v>S173263353</v>
      </c>
      <c r="I1443" t="s">
        <v>68</v>
      </c>
      <c r="J1443" t="s">
        <v>46</v>
      </c>
      <c r="K1443" t="s">
        <v>26</v>
      </c>
      <c r="L1443" t="s">
        <v>108</v>
      </c>
      <c r="M1443" t="s">
        <v>28</v>
      </c>
      <c r="N1443" t="s">
        <v>109</v>
      </c>
      <c r="O1443" t="s">
        <v>110</v>
      </c>
    </row>
    <row r="1444" spans="1:15" x14ac:dyDescent="0.25">
      <c r="A1444" t="s">
        <v>107</v>
      </c>
      <c r="B1444" t="s">
        <v>148</v>
      </c>
      <c r="C1444" t="s">
        <v>123</v>
      </c>
      <c r="D1444" t="s">
        <v>140</v>
      </c>
      <c r="E1444" t="s">
        <v>125</v>
      </c>
      <c r="F1444" t="s">
        <v>992</v>
      </c>
      <c r="G1444" t="s">
        <v>1018</v>
      </c>
      <c r="H1444" t="str">
        <f>HYPERLINK("https://ebird.org/atlasnc/checklist/S173263294", "S173263294")</f>
        <v>S173263294</v>
      </c>
      <c r="I1444" t="s">
        <v>68</v>
      </c>
      <c r="J1444" t="s">
        <v>46</v>
      </c>
      <c r="K1444" t="s">
        <v>26</v>
      </c>
      <c r="L1444" t="s">
        <v>108</v>
      </c>
      <c r="M1444" t="s">
        <v>28</v>
      </c>
      <c r="N1444" t="s">
        <v>109</v>
      </c>
      <c r="O1444" t="s">
        <v>110</v>
      </c>
    </row>
    <row r="1445" spans="1:15" x14ac:dyDescent="0.25">
      <c r="A1445" t="s">
        <v>107</v>
      </c>
      <c r="B1445" t="s">
        <v>410</v>
      </c>
      <c r="C1445" t="s">
        <v>123</v>
      </c>
      <c r="D1445" t="s">
        <v>140</v>
      </c>
      <c r="E1445" t="s">
        <v>125</v>
      </c>
      <c r="F1445" t="s">
        <v>992</v>
      </c>
      <c r="G1445" t="s">
        <v>1018</v>
      </c>
      <c r="H1445" t="str">
        <f>HYPERLINK("https://ebird.org/atlasnc/checklist/S173263294", "S173263294")</f>
        <v>S173263294</v>
      </c>
      <c r="I1445" t="s">
        <v>68</v>
      </c>
      <c r="J1445" t="s">
        <v>46</v>
      </c>
      <c r="K1445" t="s">
        <v>26</v>
      </c>
      <c r="L1445" t="s">
        <v>108</v>
      </c>
      <c r="M1445" t="s">
        <v>28</v>
      </c>
      <c r="N1445" t="s">
        <v>109</v>
      </c>
      <c r="O1445" t="s">
        <v>110</v>
      </c>
    </row>
    <row r="1446" spans="1:15" x14ac:dyDescent="0.25">
      <c r="A1446" t="s">
        <v>107</v>
      </c>
      <c r="B1446" t="s">
        <v>238</v>
      </c>
      <c r="C1446" t="s">
        <v>123</v>
      </c>
      <c r="D1446" t="s">
        <v>231</v>
      </c>
      <c r="E1446" t="s">
        <v>125</v>
      </c>
      <c r="F1446" t="s">
        <v>1022</v>
      </c>
      <c r="G1446" t="s">
        <v>1018</v>
      </c>
      <c r="H1446" t="str">
        <f>HYPERLINK("https://ebird.org/atlasnc/checklist/S173262513", "S173262513")</f>
        <v>S173262513</v>
      </c>
      <c r="I1446" t="s">
        <v>68</v>
      </c>
      <c r="J1446" t="s">
        <v>46</v>
      </c>
      <c r="K1446" t="s">
        <v>26</v>
      </c>
      <c r="L1446" t="s">
        <v>108</v>
      </c>
      <c r="M1446" t="s">
        <v>28</v>
      </c>
      <c r="N1446" t="s">
        <v>109</v>
      </c>
      <c r="O1446" t="s">
        <v>110</v>
      </c>
    </row>
    <row r="1447" spans="1:15" x14ac:dyDescent="0.25">
      <c r="A1447" t="s">
        <v>107</v>
      </c>
      <c r="B1447" t="s">
        <v>240</v>
      </c>
      <c r="C1447" t="s">
        <v>133</v>
      </c>
      <c r="D1447" t="s">
        <v>157</v>
      </c>
      <c r="E1447" t="s">
        <v>135</v>
      </c>
      <c r="F1447" t="s">
        <v>1022</v>
      </c>
      <c r="G1447" t="s">
        <v>1018</v>
      </c>
      <c r="H1447" t="str">
        <f>HYPERLINK("https://ebird.org/atlasnc/checklist/S173262513", "S173262513")</f>
        <v>S173262513</v>
      </c>
      <c r="I1447" t="s">
        <v>68</v>
      </c>
      <c r="J1447" t="s">
        <v>46</v>
      </c>
      <c r="K1447" t="s">
        <v>26</v>
      </c>
      <c r="L1447" t="s">
        <v>108</v>
      </c>
      <c r="M1447" t="s">
        <v>28</v>
      </c>
      <c r="N1447" t="s">
        <v>109</v>
      </c>
      <c r="O1447" t="s">
        <v>110</v>
      </c>
    </row>
    <row r="1448" spans="1:15" x14ac:dyDescent="0.25">
      <c r="A1448" t="s">
        <v>107</v>
      </c>
      <c r="B1448" t="s">
        <v>185</v>
      </c>
      <c r="C1448" t="s">
        <v>133</v>
      </c>
      <c r="D1448" t="s">
        <v>157</v>
      </c>
      <c r="E1448" t="s">
        <v>135</v>
      </c>
      <c r="F1448" t="s">
        <v>1022</v>
      </c>
      <c r="G1448" t="s">
        <v>1018</v>
      </c>
      <c r="H1448" t="str">
        <f>HYPERLINK("https://ebird.org/atlasnc/checklist/S173262513", "S173262513")</f>
        <v>S173262513</v>
      </c>
      <c r="I1448" t="s">
        <v>68</v>
      </c>
      <c r="J1448" t="s">
        <v>46</v>
      </c>
      <c r="K1448" t="s">
        <v>26</v>
      </c>
      <c r="L1448" t="s">
        <v>108</v>
      </c>
      <c r="M1448" t="s">
        <v>28</v>
      </c>
      <c r="N1448" t="s">
        <v>109</v>
      </c>
      <c r="O1448" t="s">
        <v>110</v>
      </c>
    </row>
    <row r="1449" spans="1:15" x14ac:dyDescent="0.25">
      <c r="A1449" t="s">
        <v>107</v>
      </c>
      <c r="B1449" t="s">
        <v>266</v>
      </c>
      <c r="C1449" t="s">
        <v>123</v>
      </c>
      <c r="D1449" t="s">
        <v>33</v>
      </c>
      <c r="E1449" t="s">
        <v>125</v>
      </c>
      <c r="F1449" t="s">
        <v>1023</v>
      </c>
      <c r="G1449" t="s">
        <v>1018</v>
      </c>
      <c r="H1449" t="str">
        <f>HYPERLINK("https://ebird.org/atlasnc/checklist/S173262482", "S173262482")</f>
        <v>S173262482</v>
      </c>
      <c r="I1449" t="s">
        <v>68</v>
      </c>
      <c r="J1449" t="s">
        <v>46</v>
      </c>
      <c r="K1449" t="s">
        <v>26</v>
      </c>
      <c r="L1449" t="s">
        <v>108</v>
      </c>
      <c r="M1449" t="s">
        <v>28</v>
      </c>
      <c r="N1449" t="s">
        <v>109</v>
      </c>
      <c r="O1449" t="s">
        <v>110</v>
      </c>
    </row>
    <row r="1450" spans="1:15" x14ac:dyDescent="0.25">
      <c r="A1450" t="s">
        <v>107</v>
      </c>
      <c r="B1450" t="s">
        <v>192</v>
      </c>
      <c r="C1450" t="s">
        <v>123</v>
      </c>
      <c r="D1450" t="s">
        <v>140</v>
      </c>
      <c r="E1450" t="s">
        <v>125</v>
      </c>
      <c r="F1450" t="s">
        <v>1023</v>
      </c>
      <c r="G1450" t="s">
        <v>1018</v>
      </c>
      <c r="H1450" t="str">
        <f>HYPERLINK("https://ebird.org/atlasnc/checklist/S173262482", "S173262482")</f>
        <v>S173262482</v>
      </c>
      <c r="I1450" t="s">
        <v>68</v>
      </c>
      <c r="J1450" t="s">
        <v>46</v>
      </c>
      <c r="K1450" t="s">
        <v>26</v>
      </c>
      <c r="L1450" t="s">
        <v>108</v>
      </c>
      <c r="M1450" t="s">
        <v>28</v>
      </c>
      <c r="N1450" t="s">
        <v>109</v>
      </c>
      <c r="O1450" t="s">
        <v>110</v>
      </c>
    </row>
    <row r="1451" spans="1:15" x14ac:dyDescent="0.25">
      <c r="A1451" t="s">
        <v>107</v>
      </c>
      <c r="B1451" t="s">
        <v>233</v>
      </c>
      <c r="C1451" t="s">
        <v>123</v>
      </c>
      <c r="D1451" t="s">
        <v>33</v>
      </c>
      <c r="E1451" t="s">
        <v>125</v>
      </c>
      <c r="F1451" t="s">
        <v>1023</v>
      </c>
      <c r="G1451" t="s">
        <v>1018</v>
      </c>
      <c r="H1451" t="str">
        <f>HYPERLINK("https://ebird.org/atlasnc/checklist/S173262482", "S173262482")</f>
        <v>S173262482</v>
      </c>
      <c r="I1451" t="s">
        <v>68</v>
      </c>
      <c r="J1451" t="s">
        <v>46</v>
      </c>
      <c r="K1451" t="s">
        <v>26</v>
      </c>
      <c r="L1451" t="s">
        <v>108</v>
      </c>
      <c r="M1451" t="s">
        <v>28</v>
      </c>
      <c r="N1451" t="s">
        <v>109</v>
      </c>
      <c r="O1451" t="s">
        <v>110</v>
      </c>
    </row>
    <row r="1452" spans="1:15" x14ac:dyDescent="0.25">
      <c r="A1452" t="s">
        <v>107</v>
      </c>
      <c r="B1452" t="s">
        <v>298</v>
      </c>
      <c r="C1452" t="s">
        <v>123</v>
      </c>
      <c r="D1452" t="s">
        <v>140</v>
      </c>
      <c r="E1452" t="s">
        <v>125</v>
      </c>
      <c r="F1452" t="s">
        <v>992</v>
      </c>
      <c r="G1452" t="s">
        <v>1024</v>
      </c>
      <c r="H1452" t="str">
        <f>HYPERLINK("https://ebird.org/atlasnc/checklist/S172046866", "S172046866")</f>
        <v>S172046866</v>
      </c>
      <c r="I1452" t="s">
        <v>68</v>
      </c>
      <c r="J1452" t="s">
        <v>46</v>
      </c>
      <c r="K1452" t="s">
        <v>26</v>
      </c>
      <c r="L1452" t="s">
        <v>108</v>
      </c>
      <c r="M1452" t="s">
        <v>28</v>
      </c>
      <c r="N1452" t="s">
        <v>109</v>
      </c>
      <c r="O1452" t="s">
        <v>110</v>
      </c>
    </row>
    <row r="1453" spans="1:15" x14ac:dyDescent="0.25">
      <c r="A1453" t="s">
        <v>107</v>
      </c>
      <c r="B1453" t="s">
        <v>160</v>
      </c>
      <c r="C1453" t="s">
        <v>133</v>
      </c>
      <c r="D1453" t="s">
        <v>157</v>
      </c>
      <c r="E1453" t="s">
        <v>135</v>
      </c>
      <c r="F1453" t="s">
        <v>1025</v>
      </c>
      <c r="G1453" t="s">
        <v>790</v>
      </c>
      <c r="H1453" t="str">
        <f>HYPERLINK("https://ebird.org/atlasnc/checklist/S171569284", "S171569284")</f>
        <v>S171569284</v>
      </c>
      <c r="I1453" t="s">
        <v>68</v>
      </c>
      <c r="J1453" t="s">
        <v>46</v>
      </c>
      <c r="K1453" t="s">
        <v>26</v>
      </c>
      <c r="L1453" t="s">
        <v>108</v>
      </c>
      <c r="M1453" t="s">
        <v>28</v>
      </c>
      <c r="N1453" t="s">
        <v>109</v>
      </c>
      <c r="O1453" t="s">
        <v>110</v>
      </c>
    </row>
    <row r="1454" spans="1:15" x14ac:dyDescent="0.25">
      <c r="A1454" t="s">
        <v>107</v>
      </c>
      <c r="B1454" t="s">
        <v>263</v>
      </c>
      <c r="C1454" t="s">
        <v>123</v>
      </c>
      <c r="D1454" t="s">
        <v>33</v>
      </c>
      <c r="E1454" t="s">
        <v>125</v>
      </c>
      <c r="F1454" t="s">
        <v>1026</v>
      </c>
      <c r="G1454" t="s">
        <v>790</v>
      </c>
      <c r="H1454" t="str">
        <f>HYPERLINK("https://ebird.org/atlasnc/checklist/S171569243", "S171569243")</f>
        <v>S171569243</v>
      </c>
      <c r="I1454" t="s">
        <v>68</v>
      </c>
      <c r="J1454" t="s">
        <v>46</v>
      </c>
      <c r="K1454" t="s">
        <v>26</v>
      </c>
      <c r="L1454" t="s">
        <v>108</v>
      </c>
      <c r="M1454" t="s">
        <v>28</v>
      </c>
      <c r="N1454" t="s">
        <v>109</v>
      </c>
      <c r="O1454" t="s">
        <v>110</v>
      </c>
    </row>
    <row r="1455" spans="1:15" x14ac:dyDescent="0.25">
      <c r="A1455" t="s">
        <v>107</v>
      </c>
      <c r="B1455" t="s">
        <v>656</v>
      </c>
      <c r="C1455" t="s">
        <v>143</v>
      </c>
      <c r="E1455" t="s">
        <v>145</v>
      </c>
      <c r="F1455" t="s">
        <v>1027</v>
      </c>
      <c r="G1455" t="s">
        <v>790</v>
      </c>
      <c r="H1455" t="str">
        <f>HYPERLINK("https://ebird.org/atlasnc/checklist/S171528061", "S171528061")</f>
        <v>S171528061</v>
      </c>
      <c r="I1455" t="s">
        <v>68</v>
      </c>
      <c r="J1455" t="s">
        <v>46</v>
      </c>
      <c r="K1455" t="s">
        <v>26</v>
      </c>
      <c r="L1455" t="s">
        <v>108</v>
      </c>
      <c r="M1455" t="s">
        <v>28</v>
      </c>
      <c r="N1455" t="s">
        <v>109</v>
      </c>
      <c r="O1455" t="s">
        <v>110</v>
      </c>
    </row>
    <row r="1456" spans="1:15" x14ac:dyDescent="0.25">
      <c r="A1456" t="s">
        <v>107</v>
      </c>
      <c r="B1456" t="s">
        <v>175</v>
      </c>
      <c r="C1456" t="s">
        <v>133</v>
      </c>
      <c r="D1456" t="s">
        <v>157</v>
      </c>
      <c r="E1456" t="s">
        <v>135</v>
      </c>
      <c r="F1456" t="s">
        <v>1028</v>
      </c>
      <c r="G1456" t="s">
        <v>790</v>
      </c>
      <c r="H1456" t="str">
        <f>HYPERLINK("https://ebird.org/atlasnc/checklist/S171526474", "S171526474")</f>
        <v>S171526474</v>
      </c>
      <c r="I1456" t="s">
        <v>68</v>
      </c>
      <c r="J1456" t="s">
        <v>46</v>
      </c>
      <c r="K1456" t="s">
        <v>26</v>
      </c>
      <c r="L1456" t="s">
        <v>108</v>
      </c>
      <c r="M1456" t="s">
        <v>28</v>
      </c>
      <c r="N1456" t="s">
        <v>109</v>
      </c>
      <c r="O1456" t="s">
        <v>110</v>
      </c>
    </row>
    <row r="1457" spans="1:15" x14ac:dyDescent="0.25">
      <c r="A1457" t="s">
        <v>107</v>
      </c>
      <c r="B1457" t="s">
        <v>251</v>
      </c>
      <c r="C1457" t="s">
        <v>143</v>
      </c>
      <c r="E1457" t="s">
        <v>145</v>
      </c>
      <c r="F1457" t="s">
        <v>1029</v>
      </c>
      <c r="G1457" t="s">
        <v>790</v>
      </c>
      <c r="H1457" t="str">
        <f>HYPERLINK("https://ebird.org/atlasnc/checklist/S171522001", "S171522001")</f>
        <v>S171522001</v>
      </c>
      <c r="I1457" t="s">
        <v>68</v>
      </c>
      <c r="J1457" t="s">
        <v>46</v>
      </c>
      <c r="K1457" t="s">
        <v>26</v>
      </c>
      <c r="L1457" t="s">
        <v>108</v>
      </c>
      <c r="M1457" t="s">
        <v>28</v>
      </c>
      <c r="N1457" t="s">
        <v>109</v>
      </c>
      <c r="O1457" t="s">
        <v>110</v>
      </c>
    </row>
    <row r="1458" spans="1:15" x14ac:dyDescent="0.25">
      <c r="A1458" t="s">
        <v>107</v>
      </c>
      <c r="B1458" t="s">
        <v>234</v>
      </c>
      <c r="C1458" t="s">
        <v>123</v>
      </c>
      <c r="D1458" t="s">
        <v>316</v>
      </c>
      <c r="E1458" t="s">
        <v>125</v>
      </c>
      <c r="F1458" t="s">
        <v>1030</v>
      </c>
      <c r="G1458" t="s">
        <v>790</v>
      </c>
      <c r="H1458" t="str">
        <f>HYPERLINK("https://ebird.org/atlasnc/checklist/S171517695", "S171517695")</f>
        <v>S171517695</v>
      </c>
      <c r="I1458" t="s">
        <v>68</v>
      </c>
      <c r="J1458" t="s">
        <v>46</v>
      </c>
      <c r="K1458" t="s">
        <v>26</v>
      </c>
      <c r="L1458" t="s">
        <v>108</v>
      </c>
      <c r="M1458" t="s">
        <v>28</v>
      </c>
      <c r="N1458" t="s">
        <v>109</v>
      </c>
      <c r="O1458" t="s">
        <v>110</v>
      </c>
    </row>
    <row r="1459" spans="1:15" x14ac:dyDescent="0.25">
      <c r="A1459" t="s">
        <v>107</v>
      </c>
      <c r="B1459" t="s">
        <v>237</v>
      </c>
      <c r="C1459" t="s">
        <v>133</v>
      </c>
      <c r="D1459" t="s">
        <v>371</v>
      </c>
      <c r="E1459" t="s">
        <v>135</v>
      </c>
      <c r="F1459" t="s">
        <v>1023</v>
      </c>
      <c r="G1459" t="s">
        <v>1031</v>
      </c>
      <c r="H1459" t="str">
        <f>HYPERLINK("https://ebird.org/atlasnc/checklist/S169617054", "S169617054")</f>
        <v>S169617054</v>
      </c>
      <c r="I1459" t="s">
        <v>68</v>
      </c>
      <c r="J1459" t="s">
        <v>46</v>
      </c>
      <c r="K1459" t="s">
        <v>26</v>
      </c>
      <c r="L1459" t="s">
        <v>108</v>
      </c>
      <c r="M1459" t="s">
        <v>28</v>
      </c>
      <c r="N1459" t="s">
        <v>109</v>
      </c>
      <c r="O1459" t="s">
        <v>110</v>
      </c>
    </row>
    <row r="1460" spans="1:15" x14ac:dyDescent="0.25">
      <c r="A1460" t="s">
        <v>107</v>
      </c>
      <c r="B1460" t="s">
        <v>128</v>
      </c>
      <c r="C1460" t="s">
        <v>143</v>
      </c>
      <c r="E1460" t="s">
        <v>145</v>
      </c>
      <c r="F1460" t="s">
        <v>1032</v>
      </c>
      <c r="G1460" t="s">
        <v>1031</v>
      </c>
      <c r="H1460" t="str">
        <f>HYPERLINK("https://ebird.org/atlasnc/checklist/S169617341", "S169617341")</f>
        <v>S169617341</v>
      </c>
      <c r="I1460" t="s">
        <v>68</v>
      </c>
      <c r="J1460" t="s">
        <v>46</v>
      </c>
      <c r="K1460" t="s">
        <v>26</v>
      </c>
      <c r="L1460" t="s">
        <v>108</v>
      </c>
      <c r="M1460" t="s">
        <v>28</v>
      </c>
      <c r="N1460" t="s">
        <v>109</v>
      </c>
      <c r="O1460" t="s">
        <v>110</v>
      </c>
    </row>
    <row r="1461" spans="1:15" x14ac:dyDescent="0.25">
      <c r="A1461" t="s">
        <v>107</v>
      </c>
      <c r="B1461" t="s">
        <v>259</v>
      </c>
      <c r="C1461" t="s">
        <v>143</v>
      </c>
      <c r="E1461" t="s">
        <v>145</v>
      </c>
      <c r="F1461" t="s">
        <v>1033</v>
      </c>
      <c r="G1461" t="s">
        <v>1031</v>
      </c>
      <c r="H1461" t="str">
        <f>HYPERLINK("https://ebird.org/atlasnc/checklist/S169615459", "S169615459")</f>
        <v>S169615459</v>
      </c>
      <c r="I1461" t="s">
        <v>68</v>
      </c>
      <c r="J1461" t="s">
        <v>46</v>
      </c>
      <c r="K1461" t="s">
        <v>26</v>
      </c>
      <c r="L1461" t="s">
        <v>108</v>
      </c>
      <c r="M1461" t="s">
        <v>28</v>
      </c>
      <c r="N1461" t="s">
        <v>109</v>
      </c>
      <c r="O1461" t="s">
        <v>110</v>
      </c>
    </row>
    <row r="1462" spans="1:15" x14ac:dyDescent="0.25">
      <c r="A1462" t="s">
        <v>107</v>
      </c>
      <c r="B1462" t="s">
        <v>197</v>
      </c>
      <c r="C1462" t="s">
        <v>123</v>
      </c>
      <c r="D1462" t="s">
        <v>140</v>
      </c>
      <c r="E1462" t="s">
        <v>125</v>
      </c>
      <c r="F1462" t="s">
        <v>1034</v>
      </c>
      <c r="G1462" t="s">
        <v>1031</v>
      </c>
      <c r="H1462" t="str">
        <f>HYPERLINK("https://ebird.org/atlasnc/checklist/S169614551", "S169614551")</f>
        <v>S169614551</v>
      </c>
      <c r="I1462" t="s">
        <v>68</v>
      </c>
      <c r="J1462" t="s">
        <v>46</v>
      </c>
      <c r="K1462" t="s">
        <v>26</v>
      </c>
      <c r="L1462" t="s">
        <v>108</v>
      </c>
      <c r="M1462" t="s">
        <v>28</v>
      </c>
      <c r="N1462" t="s">
        <v>109</v>
      </c>
      <c r="O1462" t="s">
        <v>110</v>
      </c>
    </row>
    <row r="1463" spans="1:15" x14ac:dyDescent="0.25">
      <c r="A1463" t="s">
        <v>107</v>
      </c>
      <c r="B1463" t="s">
        <v>271</v>
      </c>
      <c r="C1463" t="s">
        <v>143</v>
      </c>
      <c r="E1463" t="s">
        <v>145</v>
      </c>
      <c r="F1463" t="s">
        <v>1035</v>
      </c>
      <c r="G1463" t="s">
        <v>1036</v>
      </c>
      <c r="H1463" t="str">
        <f>HYPERLINK("https://ebird.org/atlasnc/checklist/S168020848", "S168020848")</f>
        <v>S168020848</v>
      </c>
      <c r="I1463" t="s">
        <v>68</v>
      </c>
      <c r="J1463" t="s">
        <v>46</v>
      </c>
      <c r="K1463" t="s">
        <v>26</v>
      </c>
      <c r="L1463" t="s">
        <v>108</v>
      </c>
      <c r="M1463" t="s">
        <v>28</v>
      </c>
      <c r="N1463" t="s">
        <v>109</v>
      </c>
      <c r="O1463" t="s">
        <v>110</v>
      </c>
    </row>
    <row r="1464" spans="1:15" x14ac:dyDescent="0.25">
      <c r="A1464" t="s">
        <v>107</v>
      </c>
      <c r="B1464" t="s">
        <v>608</v>
      </c>
      <c r="C1464" t="s">
        <v>123</v>
      </c>
      <c r="D1464" t="s">
        <v>33</v>
      </c>
      <c r="E1464" t="s">
        <v>125</v>
      </c>
      <c r="F1464" t="s">
        <v>1037</v>
      </c>
      <c r="G1464" t="s">
        <v>1036</v>
      </c>
      <c r="H1464" t="str">
        <f>HYPERLINK("https://ebird.org/atlasnc/checklist/S168023523", "S168023523")</f>
        <v>S168023523</v>
      </c>
      <c r="I1464" t="s">
        <v>68</v>
      </c>
      <c r="J1464" t="s">
        <v>46</v>
      </c>
      <c r="K1464" t="s">
        <v>26</v>
      </c>
      <c r="L1464" t="s">
        <v>108</v>
      </c>
      <c r="M1464" t="s">
        <v>28</v>
      </c>
      <c r="N1464" t="s">
        <v>109</v>
      </c>
      <c r="O1464" t="s">
        <v>110</v>
      </c>
    </row>
    <row r="1465" spans="1:15" x14ac:dyDescent="0.25">
      <c r="A1465" t="s">
        <v>107</v>
      </c>
      <c r="B1465" t="s">
        <v>265</v>
      </c>
      <c r="C1465" t="s">
        <v>123</v>
      </c>
      <c r="D1465" t="s">
        <v>33</v>
      </c>
      <c r="E1465" t="s">
        <v>125</v>
      </c>
      <c r="F1465" t="s">
        <v>1037</v>
      </c>
      <c r="G1465" t="s">
        <v>1036</v>
      </c>
      <c r="H1465" t="str">
        <f>HYPERLINK("https://ebird.org/atlasnc/checklist/S168023523", "S168023523")</f>
        <v>S168023523</v>
      </c>
      <c r="I1465" t="s">
        <v>68</v>
      </c>
      <c r="J1465" t="s">
        <v>46</v>
      </c>
      <c r="K1465" t="s">
        <v>26</v>
      </c>
      <c r="L1465" t="s">
        <v>108</v>
      </c>
      <c r="M1465" t="s">
        <v>28</v>
      </c>
      <c r="N1465" t="s">
        <v>109</v>
      </c>
      <c r="O1465" t="s">
        <v>110</v>
      </c>
    </row>
    <row r="1466" spans="1:15" x14ac:dyDescent="0.25">
      <c r="A1466" t="s">
        <v>107</v>
      </c>
      <c r="B1466" t="s">
        <v>269</v>
      </c>
      <c r="C1466" t="s">
        <v>143</v>
      </c>
      <c r="E1466" t="s">
        <v>145</v>
      </c>
      <c r="F1466" t="s">
        <v>1028</v>
      </c>
      <c r="G1466" t="s">
        <v>1036</v>
      </c>
      <c r="H1466" t="str">
        <f>HYPERLINK("https://ebird.org/atlasnc/checklist/S168023005", "S168023005")</f>
        <v>S168023005</v>
      </c>
      <c r="I1466" t="s">
        <v>68</v>
      </c>
      <c r="J1466" t="s">
        <v>46</v>
      </c>
      <c r="K1466" t="s">
        <v>26</v>
      </c>
      <c r="L1466" t="s">
        <v>108</v>
      </c>
      <c r="M1466" t="s">
        <v>28</v>
      </c>
      <c r="N1466" t="s">
        <v>109</v>
      </c>
      <c r="O1466" t="s">
        <v>110</v>
      </c>
    </row>
    <row r="1467" spans="1:15" x14ac:dyDescent="0.25">
      <c r="A1467" t="s">
        <v>107</v>
      </c>
      <c r="B1467" t="s">
        <v>213</v>
      </c>
      <c r="C1467" t="s">
        <v>133</v>
      </c>
      <c r="D1467" t="s">
        <v>173</v>
      </c>
      <c r="E1467" t="s">
        <v>135</v>
      </c>
      <c r="F1467" t="s">
        <v>1028</v>
      </c>
      <c r="G1467" t="s">
        <v>1036</v>
      </c>
      <c r="H1467" t="str">
        <f>HYPERLINK("https://ebird.org/atlasnc/checklist/S168023005", "S168023005")</f>
        <v>S168023005</v>
      </c>
      <c r="I1467" t="s">
        <v>68</v>
      </c>
      <c r="J1467" t="s">
        <v>46</v>
      </c>
      <c r="K1467" t="s">
        <v>26</v>
      </c>
      <c r="L1467" t="s">
        <v>108</v>
      </c>
      <c r="M1467" t="s">
        <v>28</v>
      </c>
      <c r="N1467" t="s">
        <v>109</v>
      </c>
      <c r="O1467" t="s">
        <v>110</v>
      </c>
    </row>
    <row r="1468" spans="1:15" x14ac:dyDescent="0.25">
      <c r="A1468" t="s">
        <v>107</v>
      </c>
      <c r="B1468" t="s">
        <v>154</v>
      </c>
      <c r="C1468" t="s">
        <v>143</v>
      </c>
      <c r="E1468" t="s">
        <v>145</v>
      </c>
      <c r="F1468" t="s">
        <v>1022</v>
      </c>
      <c r="G1468" t="s">
        <v>1036</v>
      </c>
      <c r="H1468" t="str">
        <f>HYPERLINK("https://ebird.org/atlasnc/checklist/S168022465", "S168022465")</f>
        <v>S168022465</v>
      </c>
      <c r="I1468" t="s">
        <v>68</v>
      </c>
      <c r="J1468" t="s">
        <v>46</v>
      </c>
      <c r="K1468" t="s">
        <v>26</v>
      </c>
      <c r="L1468" t="s">
        <v>108</v>
      </c>
      <c r="M1468" t="s">
        <v>28</v>
      </c>
      <c r="N1468" t="s">
        <v>109</v>
      </c>
      <c r="O1468" t="s">
        <v>110</v>
      </c>
    </row>
    <row r="1469" spans="1:15" x14ac:dyDescent="0.25">
      <c r="A1469" t="s">
        <v>107</v>
      </c>
      <c r="B1469" t="s">
        <v>719</v>
      </c>
      <c r="C1469" t="s">
        <v>143</v>
      </c>
      <c r="E1469" t="s">
        <v>145</v>
      </c>
      <c r="F1469" t="s">
        <v>1022</v>
      </c>
      <c r="G1469" t="s">
        <v>1036</v>
      </c>
      <c r="H1469" t="str">
        <f>HYPERLINK("https://ebird.org/atlasnc/checklist/S168022465", "S168022465")</f>
        <v>S168022465</v>
      </c>
      <c r="I1469" t="s">
        <v>68</v>
      </c>
      <c r="J1469" t="s">
        <v>46</v>
      </c>
      <c r="K1469" t="s">
        <v>26</v>
      </c>
      <c r="L1469" t="s">
        <v>108</v>
      </c>
      <c r="M1469" t="s">
        <v>28</v>
      </c>
      <c r="N1469" t="s">
        <v>109</v>
      </c>
      <c r="O1469" t="s">
        <v>110</v>
      </c>
    </row>
    <row r="1470" spans="1:15" x14ac:dyDescent="0.25">
      <c r="A1470" t="s">
        <v>107</v>
      </c>
      <c r="B1470" t="s">
        <v>633</v>
      </c>
      <c r="C1470" t="s">
        <v>129</v>
      </c>
      <c r="D1470" t="s">
        <v>198</v>
      </c>
      <c r="E1470" t="s">
        <v>131</v>
      </c>
      <c r="F1470" t="s">
        <v>1032</v>
      </c>
      <c r="G1470" t="s">
        <v>1036</v>
      </c>
      <c r="H1470" t="str">
        <f>HYPERLINK("https://ebird.org/atlasnc/checklist/S168022161", "S168022161")</f>
        <v>S168022161</v>
      </c>
      <c r="I1470" t="s">
        <v>68</v>
      </c>
      <c r="J1470" t="s">
        <v>46</v>
      </c>
      <c r="K1470" t="s">
        <v>26</v>
      </c>
      <c r="L1470" t="s">
        <v>108</v>
      </c>
      <c r="M1470" t="s">
        <v>28</v>
      </c>
      <c r="N1470" t="s">
        <v>109</v>
      </c>
      <c r="O1470" t="s">
        <v>110</v>
      </c>
    </row>
    <row r="1471" spans="1:15" x14ac:dyDescent="0.25">
      <c r="A1471" t="s">
        <v>107</v>
      </c>
      <c r="B1471" t="s">
        <v>1038</v>
      </c>
      <c r="C1471" t="s">
        <v>143</v>
      </c>
      <c r="E1471" t="s">
        <v>145</v>
      </c>
      <c r="F1471" t="s">
        <v>1033</v>
      </c>
      <c r="G1471" t="s">
        <v>1036</v>
      </c>
      <c r="H1471" t="str">
        <f>HYPERLINK("https://ebird.org/atlasnc/checklist/S168021363", "S168021363")</f>
        <v>S168021363</v>
      </c>
      <c r="I1471" t="s">
        <v>68</v>
      </c>
      <c r="J1471" t="s">
        <v>46</v>
      </c>
      <c r="K1471" t="s">
        <v>26</v>
      </c>
      <c r="L1471" t="s">
        <v>108</v>
      </c>
      <c r="M1471" t="s">
        <v>28</v>
      </c>
      <c r="N1471" t="s">
        <v>109</v>
      </c>
      <c r="O1471" t="s">
        <v>110</v>
      </c>
    </row>
    <row r="1472" spans="1:15" x14ac:dyDescent="0.25">
      <c r="A1472" t="s">
        <v>107</v>
      </c>
      <c r="B1472" t="s">
        <v>219</v>
      </c>
      <c r="C1472" t="s">
        <v>133</v>
      </c>
      <c r="D1472" t="s">
        <v>173</v>
      </c>
      <c r="E1472" t="s">
        <v>135</v>
      </c>
      <c r="F1472" t="s">
        <v>1033</v>
      </c>
      <c r="G1472" t="s">
        <v>1036</v>
      </c>
      <c r="H1472" t="str">
        <f>HYPERLINK("https://ebird.org/atlasnc/checklist/S168021363", "S168021363")</f>
        <v>S168021363</v>
      </c>
      <c r="I1472" t="s">
        <v>68</v>
      </c>
      <c r="J1472" t="s">
        <v>46</v>
      </c>
      <c r="K1472" t="s">
        <v>26</v>
      </c>
      <c r="L1472" t="s">
        <v>108</v>
      </c>
      <c r="M1472" t="s">
        <v>28</v>
      </c>
      <c r="N1472" t="s">
        <v>109</v>
      </c>
      <c r="O1472" t="s">
        <v>110</v>
      </c>
    </row>
    <row r="1473" spans="1:15" x14ac:dyDescent="0.25">
      <c r="A1473" t="s">
        <v>107</v>
      </c>
      <c r="B1473" t="s">
        <v>229</v>
      </c>
      <c r="C1473" t="s">
        <v>133</v>
      </c>
      <c r="D1473" t="s">
        <v>173</v>
      </c>
      <c r="E1473" t="s">
        <v>135</v>
      </c>
      <c r="F1473" t="s">
        <v>1033</v>
      </c>
      <c r="G1473" t="s">
        <v>1036</v>
      </c>
      <c r="H1473" t="str">
        <f>HYPERLINK("https://ebird.org/atlasnc/checklist/S168021363", "S168021363")</f>
        <v>S168021363</v>
      </c>
      <c r="I1473" t="s">
        <v>68</v>
      </c>
      <c r="J1473" t="s">
        <v>46</v>
      </c>
      <c r="K1473" t="s">
        <v>26</v>
      </c>
      <c r="L1473" t="s">
        <v>108</v>
      </c>
      <c r="M1473" t="s">
        <v>28</v>
      </c>
      <c r="N1473" t="s">
        <v>109</v>
      </c>
      <c r="O1473" t="s">
        <v>110</v>
      </c>
    </row>
    <row r="1474" spans="1:15" x14ac:dyDescent="0.25">
      <c r="A1474" t="s">
        <v>107</v>
      </c>
      <c r="B1474" t="s">
        <v>245</v>
      </c>
      <c r="C1474" t="s">
        <v>143</v>
      </c>
      <c r="E1474" t="s">
        <v>145</v>
      </c>
      <c r="F1474" t="s">
        <v>1039</v>
      </c>
      <c r="G1474" t="s">
        <v>1040</v>
      </c>
      <c r="H1474" t="str">
        <f>HYPERLINK("https://ebird.org/atlasnc/checklist/S164954653", "S164954653")</f>
        <v>S164954653</v>
      </c>
      <c r="I1474" t="s">
        <v>68</v>
      </c>
      <c r="J1474" t="s">
        <v>46</v>
      </c>
      <c r="K1474" t="s">
        <v>26</v>
      </c>
      <c r="L1474" t="s">
        <v>108</v>
      </c>
      <c r="M1474" t="s">
        <v>28</v>
      </c>
      <c r="N1474" t="s">
        <v>109</v>
      </c>
      <c r="O1474" t="s">
        <v>110</v>
      </c>
    </row>
    <row r="1475" spans="1:15" x14ac:dyDescent="0.25">
      <c r="A1475" t="s">
        <v>107</v>
      </c>
      <c r="B1475" t="s">
        <v>254</v>
      </c>
      <c r="C1475" t="s">
        <v>143</v>
      </c>
      <c r="E1475" t="s">
        <v>145</v>
      </c>
      <c r="F1475" t="s">
        <v>1039</v>
      </c>
      <c r="G1475" t="s">
        <v>1040</v>
      </c>
      <c r="H1475" t="str">
        <f>HYPERLINK("https://ebird.org/atlasnc/checklist/S164954653", "S164954653")</f>
        <v>S164954653</v>
      </c>
      <c r="I1475" t="s">
        <v>68</v>
      </c>
      <c r="J1475" t="s">
        <v>46</v>
      </c>
      <c r="K1475" t="s">
        <v>26</v>
      </c>
      <c r="L1475" t="s">
        <v>108</v>
      </c>
      <c r="M1475" t="s">
        <v>28</v>
      </c>
      <c r="N1475" t="s">
        <v>109</v>
      </c>
      <c r="O1475" t="s">
        <v>110</v>
      </c>
    </row>
    <row r="1476" spans="1:15" x14ac:dyDescent="0.25">
      <c r="A1476" t="s">
        <v>107</v>
      </c>
      <c r="B1476" t="s">
        <v>949</v>
      </c>
      <c r="C1476" t="s">
        <v>143</v>
      </c>
      <c r="E1476" t="s">
        <v>145</v>
      </c>
      <c r="F1476" t="s">
        <v>1041</v>
      </c>
      <c r="G1476" t="s">
        <v>1042</v>
      </c>
      <c r="H1476" t="str">
        <f>HYPERLINK("https://ebird.org/atlasnc/checklist/S161756711", "S161756711")</f>
        <v>S161756711</v>
      </c>
      <c r="I1476" t="s">
        <v>68</v>
      </c>
      <c r="J1476" t="s">
        <v>46</v>
      </c>
      <c r="K1476" t="s">
        <v>26</v>
      </c>
      <c r="L1476" t="s">
        <v>108</v>
      </c>
      <c r="M1476" t="s">
        <v>28</v>
      </c>
      <c r="N1476" t="s">
        <v>109</v>
      </c>
      <c r="O1476" t="s">
        <v>110</v>
      </c>
    </row>
    <row r="1477" spans="1:15" x14ac:dyDescent="0.25">
      <c r="A1477" t="s">
        <v>107</v>
      </c>
      <c r="B1477" t="s">
        <v>279</v>
      </c>
      <c r="C1477" t="s">
        <v>143</v>
      </c>
      <c r="E1477" t="s">
        <v>145</v>
      </c>
      <c r="F1477" t="s">
        <v>1043</v>
      </c>
      <c r="G1477" t="s">
        <v>1044</v>
      </c>
      <c r="H1477" t="str">
        <f>HYPERLINK("https://ebird.org/atlasnc/checklist/S160722849", "S160722849")</f>
        <v>S160722849</v>
      </c>
      <c r="I1477" t="s">
        <v>68</v>
      </c>
      <c r="J1477" t="s">
        <v>46</v>
      </c>
      <c r="K1477" t="s">
        <v>26</v>
      </c>
      <c r="L1477" t="s">
        <v>108</v>
      </c>
      <c r="M1477" t="s">
        <v>28</v>
      </c>
      <c r="N1477" t="s">
        <v>109</v>
      </c>
      <c r="O1477" t="s">
        <v>110</v>
      </c>
    </row>
    <row r="1478" spans="1:15" x14ac:dyDescent="0.25">
      <c r="A1478" t="s">
        <v>107</v>
      </c>
      <c r="B1478" t="s">
        <v>281</v>
      </c>
      <c r="C1478" t="s">
        <v>143</v>
      </c>
      <c r="E1478" t="s">
        <v>145</v>
      </c>
      <c r="F1478" t="s">
        <v>1045</v>
      </c>
      <c r="G1478" t="s">
        <v>1044</v>
      </c>
      <c r="H1478" t="str">
        <f>HYPERLINK("https://ebird.org/atlasnc/checklist/S160713836", "S160713836")</f>
        <v>S160713836</v>
      </c>
      <c r="I1478" t="s">
        <v>68</v>
      </c>
      <c r="J1478" t="s">
        <v>46</v>
      </c>
      <c r="K1478" t="s">
        <v>26</v>
      </c>
      <c r="L1478" t="s">
        <v>108</v>
      </c>
      <c r="M1478" t="s">
        <v>28</v>
      </c>
      <c r="N1478" t="s">
        <v>109</v>
      </c>
      <c r="O1478" t="s">
        <v>110</v>
      </c>
    </row>
    <row r="1479" spans="1:15" x14ac:dyDescent="0.25">
      <c r="A1479" t="s">
        <v>107</v>
      </c>
      <c r="B1479" t="s">
        <v>250</v>
      </c>
      <c r="C1479" t="s">
        <v>143</v>
      </c>
      <c r="E1479" t="s">
        <v>145</v>
      </c>
      <c r="F1479" t="s">
        <v>1039</v>
      </c>
      <c r="G1479" t="s">
        <v>1044</v>
      </c>
      <c r="H1479" t="str">
        <f>HYPERLINK("https://ebird.org/atlasnc/checklist/S160713980", "S160713980")</f>
        <v>S160713980</v>
      </c>
      <c r="I1479" t="s">
        <v>68</v>
      </c>
      <c r="J1479" t="s">
        <v>46</v>
      </c>
      <c r="K1479" t="s">
        <v>26</v>
      </c>
      <c r="L1479" t="s">
        <v>108</v>
      </c>
      <c r="M1479" t="s">
        <v>28</v>
      </c>
      <c r="N1479" t="s">
        <v>109</v>
      </c>
      <c r="O1479" t="s">
        <v>110</v>
      </c>
    </row>
    <row r="1480" spans="1:15" x14ac:dyDescent="0.25">
      <c r="A1480" t="s">
        <v>107</v>
      </c>
      <c r="B1480" t="s">
        <v>289</v>
      </c>
      <c r="C1480" t="s">
        <v>143</v>
      </c>
      <c r="E1480" t="s">
        <v>145</v>
      </c>
      <c r="F1480" t="s">
        <v>1046</v>
      </c>
      <c r="G1480" t="s">
        <v>1044</v>
      </c>
      <c r="H1480" t="str">
        <f>HYPERLINK("https://ebird.org/atlasnc/checklist/S160733292", "S160733292")</f>
        <v>S160733292</v>
      </c>
      <c r="I1480" t="s">
        <v>68</v>
      </c>
      <c r="J1480" t="s">
        <v>46</v>
      </c>
      <c r="K1480" t="s">
        <v>26</v>
      </c>
      <c r="L1480" t="s">
        <v>108</v>
      </c>
      <c r="M1480" t="s">
        <v>28</v>
      </c>
      <c r="N1480" t="s">
        <v>109</v>
      </c>
      <c r="O1480" t="s">
        <v>110</v>
      </c>
    </row>
    <row r="1481" spans="1:15" x14ac:dyDescent="0.25">
      <c r="A1481" t="s">
        <v>107</v>
      </c>
      <c r="B1481" t="s">
        <v>276</v>
      </c>
      <c r="C1481" t="s">
        <v>143</v>
      </c>
      <c r="E1481" t="s">
        <v>145</v>
      </c>
      <c r="F1481" t="s">
        <v>1047</v>
      </c>
      <c r="G1481" t="s">
        <v>580</v>
      </c>
      <c r="H1481" t="str">
        <f>HYPERLINK("https://ebird.org/atlasnc/checklist/S159120507", "S159120507")</f>
        <v>S159120507</v>
      </c>
      <c r="I1481" t="s">
        <v>68</v>
      </c>
      <c r="J1481" t="s">
        <v>46</v>
      </c>
      <c r="K1481" t="s">
        <v>26</v>
      </c>
      <c r="L1481" t="s">
        <v>108</v>
      </c>
      <c r="M1481" t="s">
        <v>28</v>
      </c>
      <c r="N1481" t="s">
        <v>109</v>
      </c>
      <c r="O1481" t="s">
        <v>110</v>
      </c>
    </row>
    <row r="1482" spans="1:15" x14ac:dyDescent="0.25">
      <c r="A1482" t="s">
        <v>107</v>
      </c>
      <c r="B1482" t="s">
        <v>204</v>
      </c>
      <c r="C1482" t="s">
        <v>143</v>
      </c>
      <c r="E1482" t="s">
        <v>145</v>
      </c>
      <c r="F1482" t="s">
        <v>1048</v>
      </c>
      <c r="G1482" t="s">
        <v>1049</v>
      </c>
      <c r="H1482" t="str">
        <f>HYPERLINK("https://ebird.org/atlasnc/checklist/S159120672", "S159120672")</f>
        <v>S159120672</v>
      </c>
      <c r="I1482" t="s">
        <v>68</v>
      </c>
      <c r="J1482" t="s">
        <v>46</v>
      </c>
      <c r="K1482" t="s">
        <v>26</v>
      </c>
      <c r="L1482" t="s">
        <v>108</v>
      </c>
      <c r="M1482" t="s">
        <v>28</v>
      </c>
      <c r="N1482" t="s">
        <v>109</v>
      </c>
      <c r="O1482" t="s">
        <v>110</v>
      </c>
    </row>
    <row r="1483" spans="1:15" x14ac:dyDescent="0.25">
      <c r="A1483" t="s">
        <v>107</v>
      </c>
      <c r="B1483" t="s">
        <v>477</v>
      </c>
      <c r="C1483" t="s">
        <v>143</v>
      </c>
      <c r="E1483" t="s">
        <v>145</v>
      </c>
      <c r="F1483" t="s">
        <v>1048</v>
      </c>
      <c r="G1483" t="s">
        <v>1049</v>
      </c>
      <c r="H1483" t="str">
        <f>HYPERLINK("https://ebird.org/atlasnc/checklist/S159120672", "S159120672")</f>
        <v>S159120672</v>
      </c>
      <c r="I1483" t="s">
        <v>68</v>
      </c>
      <c r="J1483" t="s">
        <v>46</v>
      </c>
      <c r="K1483" t="s">
        <v>26</v>
      </c>
      <c r="L1483" t="s">
        <v>108</v>
      </c>
      <c r="M1483" t="s">
        <v>28</v>
      </c>
      <c r="N1483" t="s">
        <v>109</v>
      </c>
      <c r="O1483" t="s">
        <v>110</v>
      </c>
    </row>
    <row r="1484" spans="1:15" x14ac:dyDescent="0.25">
      <c r="A1484" t="s">
        <v>107</v>
      </c>
      <c r="B1484" t="s">
        <v>195</v>
      </c>
      <c r="C1484" t="s">
        <v>143</v>
      </c>
      <c r="E1484" t="s">
        <v>145</v>
      </c>
      <c r="F1484" t="s">
        <v>1050</v>
      </c>
      <c r="G1484" t="s">
        <v>1049</v>
      </c>
      <c r="H1484" t="str">
        <f>HYPERLINK("https://ebird.org/atlasnc/checklist/S159120685", "S159120685")</f>
        <v>S159120685</v>
      </c>
      <c r="I1484" t="s">
        <v>68</v>
      </c>
      <c r="J1484" t="s">
        <v>46</v>
      </c>
      <c r="K1484" t="s">
        <v>26</v>
      </c>
      <c r="L1484" t="s">
        <v>108</v>
      </c>
      <c r="M1484" t="s">
        <v>28</v>
      </c>
      <c r="N1484" t="s">
        <v>109</v>
      </c>
      <c r="O1484" t="s">
        <v>110</v>
      </c>
    </row>
    <row r="1485" spans="1:15" x14ac:dyDescent="0.25">
      <c r="A1485" t="s">
        <v>107</v>
      </c>
      <c r="B1485" t="s">
        <v>1051</v>
      </c>
      <c r="C1485" t="s">
        <v>143</v>
      </c>
      <c r="E1485" t="s">
        <v>145</v>
      </c>
      <c r="F1485" t="s">
        <v>1034</v>
      </c>
      <c r="G1485" t="s">
        <v>1049</v>
      </c>
      <c r="H1485" t="str">
        <f>HYPERLINK("https://ebird.org/atlasnc/checklist/S159120730", "S159120730")</f>
        <v>S159120730</v>
      </c>
      <c r="I1485" t="s">
        <v>68</v>
      </c>
      <c r="J1485" t="s">
        <v>46</v>
      </c>
      <c r="K1485" t="s">
        <v>26</v>
      </c>
      <c r="L1485" t="s">
        <v>108</v>
      </c>
      <c r="M1485" t="s">
        <v>28</v>
      </c>
      <c r="N1485" t="s">
        <v>109</v>
      </c>
      <c r="O1485" t="s">
        <v>110</v>
      </c>
    </row>
    <row r="1486" spans="1:15" x14ac:dyDescent="0.25">
      <c r="A1486" t="s">
        <v>107</v>
      </c>
      <c r="B1486" t="s">
        <v>224</v>
      </c>
      <c r="C1486" t="s">
        <v>143</v>
      </c>
      <c r="E1486" t="s">
        <v>145</v>
      </c>
      <c r="F1486" t="s">
        <v>1034</v>
      </c>
      <c r="G1486" t="s">
        <v>1049</v>
      </c>
      <c r="H1486" t="str">
        <f>HYPERLINK("https://ebird.org/atlasnc/checklist/S159120730", "S159120730")</f>
        <v>S159120730</v>
      </c>
      <c r="I1486" t="s">
        <v>68</v>
      </c>
      <c r="J1486" t="s">
        <v>46</v>
      </c>
      <c r="K1486" t="s">
        <v>26</v>
      </c>
      <c r="L1486" t="s">
        <v>108</v>
      </c>
      <c r="M1486" t="s">
        <v>28</v>
      </c>
      <c r="N1486" t="s">
        <v>109</v>
      </c>
      <c r="O1486" t="s">
        <v>110</v>
      </c>
    </row>
    <row r="1487" spans="1:15" x14ac:dyDescent="0.25">
      <c r="A1487" t="s">
        <v>107</v>
      </c>
      <c r="B1487" t="s">
        <v>430</v>
      </c>
      <c r="C1487" t="s">
        <v>143</v>
      </c>
      <c r="E1487" t="s">
        <v>145</v>
      </c>
      <c r="F1487" t="s">
        <v>1052</v>
      </c>
      <c r="G1487" t="s">
        <v>1053</v>
      </c>
      <c r="H1487" t="str">
        <f>HYPERLINK("https://ebird.org/atlasnc/checklist/S155663844", "S155663844")</f>
        <v>S155663844</v>
      </c>
      <c r="I1487" t="s">
        <v>68</v>
      </c>
      <c r="J1487" t="s">
        <v>46</v>
      </c>
      <c r="K1487" t="s">
        <v>26</v>
      </c>
      <c r="L1487" t="s">
        <v>108</v>
      </c>
      <c r="M1487" t="s">
        <v>28</v>
      </c>
      <c r="N1487" t="s">
        <v>109</v>
      </c>
      <c r="O1487" t="s">
        <v>110</v>
      </c>
    </row>
    <row r="1488" spans="1:15" x14ac:dyDescent="0.25">
      <c r="A1488" t="s">
        <v>107</v>
      </c>
      <c r="B1488" t="s">
        <v>156</v>
      </c>
      <c r="C1488" t="s">
        <v>133</v>
      </c>
      <c r="D1488" t="s">
        <v>183</v>
      </c>
      <c r="E1488" t="s">
        <v>135</v>
      </c>
      <c r="F1488" t="s">
        <v>998</v>
      </c>
      <c r="G1488" t="s">
        <v>693</v>
      </c>
      <c r="H1488" t="str">
        <f>HYPERLINK("https://ebird.org/atlasnc/checklist/S142595374", "S142595374")</f>
        <v>S142595374</v>
      </c>
      <c r="I1488" t="s">
        <v>68</v>
      </c>
      <c r="J1488" t="s">
        <v>46</v>
      </c>
      <c r="K1488" t="s">
        <v>26</v>
      </c>
      <c r="L1488" t="s">
        <v>108</v>
      </c>
      <c r="M1488" t="s">
        <v>28</v>
      </c>
      <c r="N1488" t="s">
        <v>109</v>
      </c>
      <c r="O1488" t="s">
        <v>110</v>
      </c>
    </row>
    <row r="1489" spans="1:15" x14ac:dyDescent="0.25">
      <c r="A1489" t="s">
        <v>107</v>
      </c>
      <c r="B1489" t="s">
        <v>520</v>
      </c>
      <c r="C1489" t="s">
        <v>123</v>
      </c>
      <c r="D1489" t="s">
        <v>231</v>
      </c>
      <c r="E1489" t="s">
        <v>125</v>
      </c>
      <c r="F1489" t="s">
        <v>1054</v>
      </c>
      <c r="G1489" t="s">
        <v>693</v>
      </c>
      <c r="H1489" t="str">
        <f>HYPERLINK("https://ebird.org/atlasnc/checklist/S142595272", "S142595272")</f>
        <v>S142595272</v>
      </c>
      <c r="I1489" t="s">
        <v>68</v>
      </c>
      <c r="J1489" t="s">
        <v>46</v>
      </c>
      <c r="K1489" t="s">
        <v>26</v>
      </c>
      <c r="L1489" t="s">
        <v>108</v>
      </c>
      <c r="M1489" t="s">
        <v>28</v>
      </c>
      <c r="N1489" t="s">
        <v>109</v>
      </c>
      <c r="O1489" t="s">
        <v>110</v>
      </c>
    </row>
    <row r="1490" spans="1:15" x14ac:dyDescent="0.25">
      <c r="A1490" t="s">
        <v>107</v>
      </c>
      <c r="B1490" t="s">
        <v>384</v>
      </c>
      <c r="C1490" t="s">
        <v>129</v>
      </c>
      <c r="D1490" t="s">
        <v>198</v>
      </c>
      <c r="E1490" t="s">
        <v>131</v>
      </c>
      <c r="F1490" t="s">
        <v>1055</v>
      </c>
      <c r="G1490" t="s">
        <v>693</v>
      </c>
      <c r="H1490" t="str">
        <f>HYPERLINK("https://ebird.org/atlasnc/checklist/S142595238", "S142595238")</f>
        <v>S142595238</v>
      </c>
      <c r="I1490" t="s">
        <v>68</v>
      </c>
      <c r="J1490" t="s">
        <v>46</v>
      </c>
      <c r="K1490" t="s">
        <v>26</v>
      </c>
      <c r="L1490" t="s">
        <v>108</v>
      </c>
      <c r="M1490" t="s">
        <v>28</v>
      </c>
      <c r="N1490" t="s">
        <v>109</v>
      </c>
      <c r="O1490" t="s">
        <v>110</v>
      </c>
    </row>
    <row r="1491" spans="1:15" x14ac:dyDescent="0.25">
      <c r="A1491" t="s">
        <v>107</v>
      </c>
      <c r="B1491" t="s">
        <v>858</v>
      </c>
      <c r="C1491" t="s">
        <v>143</v>
      </c>
      <c r="E1491" t="s">
        <v>145</v>
      </c>
      <c r="F1491" t="s">
        <v>1056</v>
      </c>
      <c r="G1491" t="s">
        <v>1057</v>
      </c>
      <c r="H1491" t="str">
        <f>HYPERLINK("https://ebird.org/atlasnc/checklist/S124500403", "S124500403")</f>
        <v>S124500403</v>
      </c>
      <c r="I1491" t="s">
        <v>68</v>
      </c>
      <c r="J1491" t="s">
        <v>46</v>
      </c>
      <c r="K1491" t="s">
        <v>26</v>
      </c>
      <c r="L1491" t="s">
        <v>108</v>
      </c>
      <c r="M1491" t="s">
        <v>28</v>
      </c>
      <c r="N1491" t="s">
        <v>109</v>
      </c>
      <c r="O1491" t="s">
        <v>110</v>
      </c>
    </row>
    <row r="1492" spans="1:15" x14ac:dyDescent="0.25">
      <c r="A1492" t="s">
        <v>107</v>
      </c>
      <c r="B1492" t="s">
        <v>277</v>
      </c>
      <c r="C1492" t="s">
        <v>143</v>
      </c>
      <c r="E1492" t="s">
        <v>145</v>
      </c>
      <c r="F1492" t="s">
        <v>1058</v>
      </c>
      <c r="G1492" t="s">
        <v>1057</v>
      </c>
      <c r="H1492" t="str">
        <f>HYPERLINK("https://ebird.org/atlasnc/checklist/S124409931", "S124409931")</f>
        <v>S124409931</v>
      </c>
      <c r="I1492" t="s">
        <v>68</v>
      </c>
      <c r="J1492" t="s">
        <v>46</v>
      </c>
      <c r="K1492" t="s">
        <v>26</v>
      </c>
      <c r="L1492" t="s">
        <v>108</v>
      </c>
      <c r="M1492" t="s">
        <v>28</v>
      </c>
      <c r="N1492" t="s">
        <v>109</v>
      </c>
      <c r="O1492" t="s">
        <v>110</v>
      </c>
    </row>
    <row r="1493" spans="1:15" x14ac:dyDescent="0.25">
      <c r="A1493" t="s">
        <v>107</v>
      </c>
      <c r="B1493" t="s">
        <v>292</v>
      </c>
      <c r="C1493" t="s">
        <v>143</v>
      </c>
      <c r="E1493" t="s">
        <v>145</v>
      </c>
      <c r="F1493" t="s">
        <v>1059</v>
      </c>
      <c r="G1493" t="s">
        <v>1060</v>
      </c>
      <c r="H1493" t="str">
        <f>HYPERLINK("https://ebird.org/atlasnc/checklist/S121865650", "S121865650")</f>
        <v>S121865650</v>
      </c>
      <c r="I1493" t="s">
        <v>68</v>
      </c>
      <c r="J1493" t="s">
        <v>46</v>
      </c>
      <c r="K1493" t="s">
        <v>26</v>
      </c>
      <c r="L1493" t="s">
        <v>108</v>
      </c>
      <c r="M1493" t="s">
        <v>28</v>
      </c>
      <c r="N1493" t="s">
        <v>109</v>
      </c>
      <c r="O1493" t="s">
        <v>110</v>
      </c>
    </row>
    <row r="1494" spans="1:15" x14ac:dyDescent="0.25">
      <c r="A1494" t="s">
        <v>107</v>
      </c>
      <c r="B1494" t="s">
        <v>293</v>
      </c>
      <c r="C1494" t="s">
        <v>143</v>
      </c>
      <c r="E1494" t="s">
        <v>145</v>
      </c>
      <c r="F1494" t="s">
        <v>1061</v>
      </c>
      <c r="G1494" t="s">
        <v>1060</v>
      </c>
      <c r="H1494" t="str">
        <f>HYPERLINK("https://ebird.org/atlasnc/checklist/S121865621", "S121865621")</f>
        <v>S121865621</v>
      </c>
      <c r="I1494" t="s">
        <v>68</v>
      </c>
      <c r="J1494" t="s">
        <v>46</v>
      </c>
      <c r="K1494" t="s">
        <v>26</v>
      </c>
      <c r="L1494" t="s">
        <v>108</v>
      </c>
      <c r="M1494" t="s">
        <v>28</v>
      </c>
      <c r="N1494" t="s">
        <v>109</v>
      </c>
      <c r="O1494" t="s">
        <v>110</v>
      </c>
    </row>
    <row r="1495" spans="1:15" x14ac:dyDescent="0.25">
      <c r="A1495" t="s">
        <v>107</v>
      </c>
      <c r="B1495" t="s">
        <v>278</v>
      </c>
      <c r="C1495" t="s">
        <v>143</v>
      </c>
      <c r="E1495" t="s">
        <v>145</v>
      </c>
      <c r="F1495" t="s">
        <v>1061</v>
      </c>
      <c r="G1495" t="s">
        <v>1060</v>
      </c>
      <c r="H1495" t="str">
        <f>HYPERLINK("https://ebird.org/atlasnc/checklist/S121865621", "S121865621")</f>
        <v>S121865621</v>
      </c>
      <c r="I1495" t="s">
        <v>68</v>
      </c>
      <c r="J1495" t="s">
        <v>46</v>
      </c>
      <c r="K1495" t="s">
        <v>26</v>
      </c>
      <c r="L1495" t="s">
        <v>108</v>
      </c>
      <c r="M1495" t="s">
        <v>28</v>
      </c>
      <c r="N1495" t="s">
        <v>109</v>
      </c>
      <c r="O1495" t="s">
        <v>110</v>
      </c>
    </row>
    <row r="1496" spans="1:15" x14ac:dyDescent="0.25">
      <c r="A1496" t="s">
        <v>107</v>
      </c>
      <c r="B1496" t="s">
        <v>718</v>
      </c>
      <c r="C1496" t="s">
        <v>143</v>
      </c>
      <c r="E1496" t="s">
        <v>145</v>
      </c>
      <c r="F1496" t="s">
        <v>1062</v>
      </c>
      <c r="G1496" t="s">
        <v>1060</v>
      </c>
      <c r="H1496" t="str">
        <f>HYPERLINK("https://ebird.org/atlasnc/checklist/S121865551", "S121865551")</f>
        <v>S121865551</v>
      </c>
      <c r="I1496" t="s">
        <v>68</v>
      </c>
      <c r="J1496" t="s">
        <v>46</v>
      </c>
      <c r="K1496" t="s">
        <v>26</v>
      </c>
      <c r="L1496" t="s">
        <v>108</v>
      </c>
      <c r="M1496" t="s">
        <v>28</v>
      </c>
      <c r="N1496" t="s">
        <v>109</v>
      </c>
      <c r="O1496" t="s">
        <v>110</v>
      </c>
    </row>
    <row r="1497" spans="1:15" x14ac:dyDescent="0.25">
      <c r="A1497" t="s">
        <v>107</v>
      </c>
      <c r="B1497" t="s">
        <v>252</v>
      </c>
      <c r="C1497" t="s">
        <v>129</v>
      </c>
      <c r="D1497" t="s">
        <v>130</v>
      </c>
      <c r="E1497" t="s">
        <v>131</v>
      </c>
      <c r="F1497" t="s">
        <v>1063</v>
      </c>
      <c r="G1497" t="s">
        <v>1064</v>
      </c>
      <c r="H1497" t="str">
        <f>HYPERLINK("https://ebird.org/atlasnc/checklist/S91404974", "S91404974")</f>
        <v>S91404974</v>
      </c>
      <c r="I1497" t="s">
        <v>68</v>
      </c>
      <c r="J1497" t="s">
        <v>46</v>
      </c>
      <c r="K1497" t="s">
        <v>26</v>
      </c>
      <c r="L1497" t="s">
        <v>108</v>
      </c>
      <c r="M1497" t="s">
        <v>28</v>
      </c>
      <c r="N1497" t="s">
        <v>109</v>
      </c>
      <c r="O1497" t="s">
        <v>110</v>
      </c>
    </row>
    <row r="1498" spans="1:15" x14ac:dyDescent="0.25">
      <c r="A1498" t="s">
        <v>107</v>
      </c>
      <c r="B1498" t="s">
        <v>294</v>
      </c>
      <c r="C1498" t="s">
        <v>133</v>
      </c>
      <c r="D1498" t="s">
        <v>183</v>
      </c>
      <c r="E1498" t="s">
        <v>135</v>
      </c>
      <c r="F1498" t="s">
        <v>1065</v>
      </c>
      <c r="G1498" t="s">
        <v>1064</v>
      </c>
      <c r="H1498" t="str">
        <f>HYPERLINK("https://ebird.org/atlasnc/checklist/S91404800", "S91404800")</f>
        <v>S91404800</v>
      </c>
      <c r="I1498" t="s">
        <v>68</v>
      </c>
      <c r="J1498" t="s">
        <v>46</v>
      </c>
      <c r="K1498" t="s">
        <v>26</v>
      </c>
      <c r="L1498" t="s">
        <v>108</v>
      </c>
      <c r="M1498" t="s">
        <v>28</v>
      </c>
      <c r="N1498" t="s">
        <v>109</v>
      </c>
      <c r="O1498" t="s">
        <v>110</v>
      </c>
    </row>
    <row r="1499" spans="1:15" x14ac:dyDescent="0.25">
      <c r="A1499" t="s">
        <v>107</v>
      </c>
      <c r="B1499" t="s">
        <v>206</v>
      </c>
      <c r="C1499" t="s">
        <v>129</v>
      </c>
      <c r="D1499" t="s">
        <v>130</v>
      </c>
      <c r="E1499" t="s">
        <v>131</v>
      </c>
      <c r="F1499" t="s">
        <v>1065</v>
      </c>
      <c r="G1499" t="s">
        <v>1064</v>
      </c>
      <c r="H1499" t="str">
        <f>HYPERLINK("https://ebird.org/atlasnc/checklist/S91404800", "S91404800")</f>
        <v>S91404800</v>
      </c>
      <c r="I1499" t="s">
        <v>68</v>
      </c>
      <c r="J1499" t="s">
        <v>46</v>
      </c>
      <c r="K1499" t="s">
        <v>26</v>
      </c>
      <c r="L1499" t="s">
        <v>108</v>
      </c>
      <c r="M1499" t="s">
        <v>28</v>
      </c>
      <c r="N1499" t="s">
        <v>109</v>
      </c>
      <c r="O1499" t="s">
        <v>110</v>
      </c>
    </row>
    <row r="1500" spans="1:15" x14ac:dyDescent="0.25">
      <c r="A1500" t="s">
        <v>107</v>
      </c>
      <c r="B1500" t="s">
        <v>201</v>
      </c>
      <c r="C1500" t="s">
        <v>129</v>
      </c>
      <c r="D1500" t="s">
        <v>130</v>
      </c>
      <c r="E1500" t="s">
        <v>131</v>
      </c>
      <c r="F1500" t="s">
        <v>1066</v>
      </c>
      <c r="G1500" t="s">
        <v>1064</v>
      </c>
      <c r="H1500" t="str">
        <f>HYPERLINK("https://ebird.org/atlasnc/checklist/S91404528", "S91404528")</f>
        <v>S91404528</v>
      </c>
      <c r="I1500" t="s">
        <v>68</v>
      </c>
      <c r="J1500" t="s">
        <v>46</v>
      </c>
      <c r="K1500" t="s">
        <v>26</v>
      </c>
      <c r="L1500" t="s">
        <v>108</v>
      </c>
      <c r="M1500" t="s">
        <v>28</v>
      </c>
      <c r="N1500" t="s">
        <v>109</v>
      </c>
      <c r="O1500" t="s">
        <v>110</v>
      </c>
    </row>
    <row r="1501" spans="1:15" x14ac:dyDescent="0.25">
      <c r="A1501" t="s">
        <v>111</v>
      </c>
      <c r="B1501" t="s">
        <v>176</v>
      </c>
      <c r="C1501" t="s">
        <v>143</v>
      </c>
      <c r="E1501" t="s">
        <v>145</v>
      </c>
      <c r="F1501" t="s">
        <v>1067</v>
      </c>
      <c r="G1501" t="s">
        <v>1068</v>
      </c>
      <c r="H1501" t="str">
        <f t="shared" ref="H1501:H1506" si="44">HYPERLINK("https://ebird.org/atlasnc/checklist/S141141211", "S141141211")</f>
        <v>S141141211</v>
      </c>
      <c r="I1501" t="s">
        <v>24</v>
      </c>
      <c r="J1501" t="s">
        <v>46</v>
      </c>
      <c r="K1501" t="s">
        <v>26</v>
      </c>
      <c r="L1501" t="s">
        <v>112</v>
      </c>
      <c r="M1501" t="s">
        <v>28</v>
      </c>
      <c r="N1501" t="s">
        <v>113</v>
      </c>
      <c r="O1501" t="s">
        <v>114</v>
      </c>
    </row>
    <row r="1502" spans="1:15" x14ac:dyDescent="0.25">
      <c r="A1502" t="s">
        <v>111</v>
      </c>
      <c r="B1502" t="s">
        <v>536</v>
      </c>
      <c r="C1502" t="s">
        <v>143</v>
      </c>
      <c r="E1502" t="s">
        <v>145</v>
      </c>
      <c r="F1502" t="s">
        <v>1067</v>
      </c>
      <c r="G1502" t="s">
        <v>1068</v>
      </c>
      <c r="H1502" t="str">
        <f t="shared" si="44"/>
        <v>S141141211</v>
      </c>
      <c r="I1502" t="s">
        <v>24</v>
      </c>
      <c r="J1502" t="s">
        <v>46</v>
      </c>
      <c r="K1502" t="s">
        <v>26</v>
      </c>
      <c r="L1502" t="s">
        <v>112</v>
      </c>
      <c r="M1502" t="s">
        <v>28</v>
      </c>
      <c r="N1502" t="s">
        <v>113</v>
      </c>
      <c r="O1502" t="s">
        <v>114</v>
      </c>
    </row>
    <row r="1503" spans="1:15" x14ac:dyDescent="0.25">
      <c r="A1503" t="s">
        <v>111</v>
      </c>
      <c r="B1503" t="s">
        <v>257</v>
      </c>
      <c r="C1503" t="s">
        <v>143</v>
      </c>
      <c r="E1503" t="s">
        <v>145</v>
      </c>
      <c r="F1503" t="s">
        <v>1067</v>
      </c>
      <c r="G1503" t="s">
        <v>1068</v>
      </c>
      <c r="H1503" t="str">
        <f t="shared" si="44"/>
        <v>S141141211</v>
      </c>
      <c r="I1503" t="s">
        <v>24</v>
      </c>
      <c r="J1503" t="s">
        <v>46</v>
      </c>
      <c r="K1503" t="s">
        <v>26</v>
      </c>
      <c r="L1503" t="s">
        <v>112</v>
      </c>
      <c r="M1503" t="s">
        <v>28</v>
      </c>
      <c r="N1503" t="s">
        <v>113</v>
      </c>
      <c r="O1503" t="s">
        <v>114</v>
      </c>
    </row>
    <row r="1504" spans="1:15" x14ac:dyDescent="0.25">
      <c r="A1504" t="s">
        <v>111</v>
      </c>
      <c r="B1504" t="s">
        <v>228</v>
      </c>
      <c r="C1504" t="s">
        <v>123</v>
      </c>
      <c r="D1504" t="s">
        <v>33</v>
      </c>
      <c r="E1504" t="s">
        <v>125</v>
      </c>
      <c r="F1504" t="s">
        <v>1067</v>
      </c>
      <c r="G1504" t="s">
        <v>1068</v>
      </c>
      <c r="H1504" t="str">
        <f t="shared" si="44"/>
        <v>S141141211</v>
      </c>
      <c r="I1504" t="s">
        <v>24</v>
      </c>
      <c r="J1504" t="s">
        <v>46</v>
      </c>
      <c r="K1504" t="s">
        <v>26</v>
      </c>
      <c r="L1504" t="s">
        <v>112</v>
      </c>
      <c r="M1504" t="s">
        <v>28</v>
      </c>
      <c r="N1504" t="s">
        <v>113</v>
      </c>
      <c r="O1504" t="s">
        <v>114</v>
      </c>
    </row>
    <row r="1505" spans="1:15" x14ac:dyDescent="0.25">
      <c r="A1505" t="s">
        <v>111</v>
      </c>
      <c r="B1505" t="s">
        <v>156</v>
      </c>
      <c r="C1505" t="s">
        <v>133</v>
      </c>
      <c r="D1505" t="s">
        <v>157</v>
      </c>
      <c r="E1505" t="s">
        <v>135</v>
      </c>
      <c r="F1505" t="s">
        <v>1067</v>
      </c>
      <c r="G1505" t="s">
        <v>1068</v>
      </c>
      <c r="H1505" t="str">
        <f t="shared" si="44"/>
        <v>S141141211</v>
      </c>
      <c r="I1505" t="s">
        <v>24</v>
      </c>
      <c r="J1505" t="s">
        <v>46</v>
      </c>
      <c r="K1505" t="s">
        <v>26</v>
      </c>
      <c r="L1505" t="s">
        <v>112</v>
      </c>
      <c r="M1505" t="s">
        <v>28</v>
      </c>
      <c r="N1505" t="s">
        <v>113</v>
      </c>
      <c r="O1505" t="s">
        <v>114</v>
      </c>
    </row>
    <row r="1506" spans="1:15" x14ac:dyDescent="0.25">
      <c r="A1506" t="s">
        <v>111</v>
      </c>
      <c r="B1506" t="s">
        <v>233</v>
      </c>
      <c r="C1506" t="s">
        <v>129</v>
      </c>
      <c r="D1506" t="s">
        <v>130</v>
      </c>
      <c r="E1506" t="s">
        <v>131</v>
      </c>
      <c r="F1506" t="s">
        <v>1067</v>
      </c>
      <c r="G1506" t="s">
        <v>1068</v>
      </c>
      <c r="H1506" t="str">
        <f t="shared" si="44"/>
        <v>S141141211</v>
      </c>
      <c r="I1506" t="s">
        <v>24</v>
      </c>
      <c r="J1506" t="s">
        <v>46</v>
      </c>
      <c r="K1506" t="s">
        <v>26</v>
      </c>
      <c r="L1506" t="s">
        <v>112</v>
      </c>
      <c r="M1506" t="s">
        <v>28</v>
      </c>
      <c r="N1506" t="s">
        <v>113</v>
      </c>
      <c r="O1506" t="s">
        <v>114</v>
      </c>
    </row>
    <row r="1507" spans="1:15" x14ac:dyDescent="0.25">
      <c r="A1507" t="s">
        <v>111</v>
      </c>
      <c r="B1507" t="s">
        <v>657</v>
      </c>
      <c r="C1507" t="s">
        <v>143</v>
      </c>
      <c r="E1507" t="s">
        <v>145</v>
      </c>
      <c r="F1507" t="s">
        <v>1069</v>
      </c>
      <c r="G1507" t="s">
        <v>1070</v>
      </c>
      <c r="H1507" t="str">
        <f>HYPERLINK("https://ebird.org/atlasnc/checklist/S141098596", "S141098596")</f>
        <v>S141098596</v>
      </c>
      <c r="I1507" t="s">
        <v>24</v>
      </c>
      <c r="J1507" t="s">
        <v>46</v>
      </c>
      <c r="K1507" t="s">
        <v>26</v>
      </c>
      <c r="L1507" t="s">
        <v>112</v>
      </c>
      <c r="M1507" t="s">
        <v>28</v>
      </c>
      <c r="N1507" t="s">
        <v>113</v>
      </c>
      <c r="O1507" t="s">
        <v>114</v>
      </c>
    </row>
    <row r="1508" spans="1:15" x14ac:dyDescent="0.25">
      <c r="A1508" t="s">
        <v>111</v>
      </c>
      <c r="B1508" t="s">
        <v>900</v>
      </c>
      <c r="C1508" t="s">
        <v>143</v>
      </c>
      <c r="E1508" t="s">
        <v>145</v>
      </c>
      <c r="F1508" t="s">
        <v>1069</v>
      </c>
      <c r="G1508" t="s">
        <v>1070</v>
      </c>
      <c r="H1508" t="str">
        <f>HYPERLINK("https://ebird.org/atlasnc/checklist/S141098596", "S141098596")</f>
        <v>S141098596</v>
      </c>
      <c r="I1508" t="s">
        <v>24</v>
      </c>
      <c r="J1508" t="s">
        <v>46</v>
      </c>
      <c r="K1508" t="s">
        <v>26</v>
      </c>
      <c r="L1508" t="s">
        <v>112</v>
      </c>
      <c r="M1508" t="s">
        <v>28</v>
      </c>
      <c r="N1508" t="s">
        <v>113</v>
      </c>
      <c r="O1508" t="s">
        <v>114</v>
      </c>
    </row>
    <row r="1509" spans="1:15" x14ac:dyDescent="0.25">
      <c r="A1509" t="s">
        <v>111</v>
      </c>
      <c r="B1509" t="s">
        <v>240</v>
      </c>
      <c r="C1509" t="s">
        <v>129</v>
      </c>
      <c r="D1509" t="s">
        <v>198</v>
      </c>
      <c r="E1509" t="s">
        <v>131</v>
      </c>
      <c r="F1509" t="s">
        <v>1069</v>
      </c>
      <c r="G1509" t="s">
        <v>1070</v>
      </c>
      <c r="H1509" t="str">
        <f>HYPERLINK("https://ebird.org/atlasnc/checklist/S141098596", "S141098596")</f>
        <v>S141098596</v>
      </c>
      <c r="I1509" t="s">
        <v>24</v>
      </c>
      <c r="J1509" t="s">
        <v>46</v>
      </c>
      <c r="K1509" t="s">
        <v>26</v>
      </c>
      <c r="L1509" t="s">
        <v>112</v>
      </c>
      <c r="M1509" t="s">
        <v>28</v>
      </c>
      <c r="N1509" t="s">
        <v>113</v>
      </c>
      <c r="O1509" t="s">
        <v>114</v>
      </c>
    </row>
    <row r="1510" spans="1:15" x14ac:dyDescent="0.25">
      <c r="A1510" t="s">
        <v>111</v>
      </c>
      <c r="B1510" t="s">
        <v>263</v>
      </c>
      <c r="C1510" t="s">
        <v>123</v>
      </c>
      <c r="D1510" t="s">
        <v>33</v>
      </c>
      <c r="E1510" t="s">
        <v>125</v>
      </c>
      <c r="F1510" t="s">
        <v>1071</v>
      </c>
      <c r="G1510" t="s">
        <v>1070</v>
      </c>
      <c r="H1510" t="str">
        <f t="shared" ref="H1510:H1518" si="45">HYPERLINK("https://ebird.org/atlasnc/checklist/S140993919", "S140993919")</f>
        <v>S140993919</v>
      </c>
      <c r="I1510" t="s">
        <v>24</v>
      </c>
      <c r="J1510" t="s">
        <v>46</v>
      </c>
      <c r="K1510" t="s">
        <v>26</v>
      </c>
      <c r="L1510" t="s">
        <v>112</v>
      </c>
      <c r="M1510" t="s">
        <v>28</v>
      </c>
      <c r="N1510" t="s">
        <v>113</v>
      </c>
      <c r="O1510" t="s">
        <v>114</v>
      </c>
    </row>
    <row r="1511" spans="1:15" x14ac:dyDescent="0.25">
      <c r="A1511" t="s">
        <v>111</v>
      </c>
      <c r="B1511" t="s">
        <v>1072</v>
      </c>
      <c r="C1511" t="s">
        <v>143</v>
      </c>
      <c r="E1511" t="s">
        <v>145</v>
      </c>
      <c r="F1511" t="s">
        <v>1071</v>
      </c>
      <c r="G1511" t="s">
        <v>1070</v>
      </c>
      <c r="H1511" t="str">
        <f t="shared" si="45"/>
        <v>S140993919</v>
      </c>
      <c r="I1511" t="s">
        <v>24</v>
      </c>
      <c r="J1511" t="s">
        <v>46</v>
      </c>
      <c r="K1511" t="s">
        <v>26</v>
      </c>
      <c r="L1511" t="s">
        <v>112</v>
      </c>
      <c r="M1511" t="s">
        <v>28</v>
      </c>
      <c r="N1511" t="s">
        <v>113</v>
      </c>
      <c r="O1511" t="s">
        <v>114</v>
      </c>
    </row>
    <row r="1512" spans="1:15" x14ac:dyDescent="0.25">
      <c r="A1512" t="s">
        <v>111</v>
      </c>
      <c r="B1512" t="s">
        <v>825</v>
      </c>
      <c r="C1512" t="s">
        <v>143</v>
      </c>
      <c r="E1512" t="s">
        <v>145</v>
      </c>
      <c r="F1512" t="s">
        <v>1071</v>
      </c>
      <c r="G1512" t="s">
        <v>1070</v>
      </c>
      <c r="H1512" t="str">
        <f t="shared" si="45"/>
        <v>S140993919</v>
      </c>
      <c r="I1512" t="s">
        <v>24</v>
      </c>
      <c r="J1512" t="s">
        <v>46</v>
      </c>
      <c r="K1512" t="s">
        <v>26</v>
      </c>
      <c r="L1512" t="s">
        <v>112</v>
      </c>
      <c r="M1512" t="s">
        <v>28</v>
      </c>
      <c r="N1512" t="s">
        <v>113</v>
      </c>
      <c r="O1512" t="s">
        <v>114</v>
      </c>
    </row>
    <row r="1513" spans="1:15" x14ac:dyDescent="0.25">
      <c r="A1513" t="s">
        <v>111</v>
      </c>
      <c r="B1513" t="s">
        <v>1073</v>
      </c>
      <c r="C1513" t="s">
        <v>143</v>
      </c>
      <c r="E1513" t="s">
        <v>145</v>
      </c>
      <c r="F1513" t="s">
        <v>1071</v>
      </c>
      <c r="G1513" t="s">
        <v>1070</v>
      </c>
      <c r="H1513" t="str">
        <f t="shared" si="45"/>
        <v>S140993919</v>
      </c>
      <c r="I1513" t="s">
        <v>24</v>
      </c>
      <c r="J1513" t="s">
        <v>46</v>
      </c>
      <c r="K1513" t="s">
        <v>26</v>
      </c>
      <c r="L1513" t="s">
        <v>112</v>
      </c>
      <c r="M1513" t="s">
        <v>28</v>
      </c>
      <c r="N1513" t="s">
        <v>113</v>
      </c>
      <c r="O1513" t="s">
        <v>114</v>
      </c>
    </row>
    <row r="1514" spans="1:15" x14ac:dyDescent="0.25">
      <c r="A1514" t="s">
        <v>111</v>
      </c>
      <c r="B1514" t="s">
        <v>309</v>
      </c>
      <c r="C1514" t="s">
        <v>143</v>
      </c>
      <c r="E1514" t="s">
        <v>145</v>
      </c>
      <c r="F1514" t="s">
        <v>1071</v>
      </c>
      <c r="G1514" t="s">
        <v>1070</v>
      </c>
      <c r="H1514" t="str">
        <f t="shared" si="45"/>
        <v>S140993919</v>
      </c>
      <c r="I1514" t="s">
        <v>24</v>
      </c>
      <c r="J1514" t="s">
        <v>46</v>
      </c>
      <c r="K1514" t="s">
        <v>26</v>
      </c>
      <c r="L1514" t="s">
        <v>112</v>
      </c>
      <c r="M1514" t="s">
        <v>28</v>
      </c>
      <c r="N1514" t="s">
        <v>113</v>
      </c>
      <c r="O1514" t="s">
        <v>114</v>
      </c>
    </row>
    <row r="1515" spans="1:15" x14ac:dyDescent="0.25">
      <c r="A1515" t="s">
        <v>111</v>
      </c>
      <c r="B1515" t="s">
        <v>1074</v>
      </c>
      <c r="C1515" t="s">
        <v>143</v>
      </c>
      <c r="E1515" t="s">
        <v>145</v>
      </c>
      <c r="F1515" t="s">
        <v>1071</v>
      </c>
      <c r="G1515" t="s">
        <v>1070</v>
      </c>
      <c r="H1515" t="str">
        <f t="shared" si="45"/>
        <v>S140993919</v>
      </c>
      <c r="I1515" t="s">
        <v>24</v>
      </c>
      <c r="J1515" t="s">
        <v>46</v>
      </c>
      <c r="K1515" t="s">
        <v>26</v>
      </c>
      <c r="L1515" t="s">
        <v>112</v>
      </c>
      <c r="M1515" t="s">
        <v>28</v>
      </c>
      <c r="N1515" t="s">
        <v>113</v>
      </c>
      <c r="O1515" t="s">
        <v>114</v>
      </c>
    </row>
    <row r="1516" spans="1:15" x14ac:dyDescent="0.25">
      <c r="A1516" t="s">
        <v>111</v>
      </c>
      <c r="B1516" t="s">
        <v>679</v>
      </c>
      <c r="C1516" t="s">
        <v>143</v>
      </c>
      <c r="E1516" t="s">
        <v>145</v>
      </c>
      <c r="F1516" t="s">
        <v>1071</v>
      </c>
      <c r="G1516" t="s">
        <v>1070</v>
      </c>
      <c r="H1516" t="str">
        <f t="shared" si="45"/>
        <v>S140993919</v>
      </c>
      <c r="I1516" t="s">
        <v>24</v>
      </c>
      <c r="J1516" t="s">
        <v>46</v>
      </c>
      <c r="K1516" t="s">
        <v>26</v>
      </c>
      <c r="L1516" t="s">
        <v>112</v>
      </c>
      <c r="M1516" t="s">
        <v>28</v>
      </c>
      <c r="N1516" t="s">
        <v>113</v>
      </c>
      <c r="O1516" t="s">
        <v>114</v>
      </c>
    </row>
    <row r="1517" spans="1:15" x14ac:dyDescent="0.25">
      <c r="A1517" t="s">
        <v>111</v>
      </c>
      <c r="B1517" t="s">
        <v>167</v>
      </c>
      <c r="C1517" t="s">
        <v>129</v>
      </c>
      <c r="D1517" t="s">
        <v>198</v>
      </c>
      <c r="E1517" t="s">
        <v>131</v>
      </c>
      <c r="F1517" t="s">
        <v>1071</v>
      </c>
      <c r="G1517" t="s">
        <v>1070</v>
      </c>
      <c r="H1517" t="str">
        <f t="shared" si="45"/>
        <v>S140993919</v>
      </c>
      <c r="I1517" t="s">
        <v>24</v>
      </c>
      <c r="J1517" t="s">
        <v>46</v>
      </c>
      <c r="K1517" t="s">
        <v>26</v>
      </c>
      <c r="L1517" t="s">
        <v>112</v>
      </c>
      <c r="M1517" t="s">
        <v>28</v>
      </c>
      <c r="N1517" t="s">
        <v>113</v>
      </c>
      <c r="O1517" t="s">
        <v>114</v>
      </c>
    </row>
    <row r="1518" spans="1:15" x14ac:dyDescent="0.25">
      <c r="A1518" t="s">
        <v>111</v>
      </c>
      <c r="B1518" t="s">
        <v>194</v>
      </c>
      <c r="C1518" t="s">
        <v>129</v>
      </c>
      <c r="D1518" t="s">
        <v>198</v>
      </c>
      <c r="E1518" t="s">
        <v>131</v>
      </c>
      <c r="F1518" t="s">
        <v>1071</v>
      </c>
      <c r="G1518" t="s">
        <v>1070</v>
      </c>
      <c r="H1518" t="str">
        <f t="shared" si="45"/>
        <v>S140993919</v>
      </c>
      <c r="I1518" t="s">
        <v>24</v>
      </c>
      <c r="J1518" t="s">
        <v>46</v>
      </c>
      <c r="K1518" t="s">
        <v>26</v>
      </c>
      <c r="L1518" t="s">
        <v>112</v>
      </c>
      <c r="M1518" t="s">
        <v>28</v>
      </c>
      <c r="N1518" t="s">
        <v>113</v>
      </c>
      <c r="O1518" t="s">
        <v>114</v>
      </c>
    </row>
    <row r="1519" spans="1:15" x14ac:dyDescent="0.25">
      <c r="A1519" t="s">
        <v>111</v>
      </c>
      <c r="B1519" t="s">
        <v>1075</v>
      </c>
      <c r="C1519" t="s">
        <v>123</v>
      </c>
      <c r="D1519" t="s">
        <v>124</v>
      </c>
      <c r="E1519" t="s">
        <v>125</v>
      </c>
      <c r="F1519" t="s">
        <v>1076</v>
      </c>
      <c r="G1519" t="s">
        <v>1070</v>
      </c>
      <c r="H1519" t="str">
        <f t="shared" ref="H1519:H1526" si="46">HYPERLINK("https://ebird.org/atlasnc/checklist/S141098597", "S141098597")</f>
        <v>S141098597</v>
      </c>
      <c r="I1519" t="s">
        <v>24</v>
      </c>
      <c r="J1519" t="s">
        <v>46</v>
      </c>
      <c r="K1519" t="s">
        <v>26</v>
      </c>
      <c r="L1519" t="s">
        <v>112</v>
      </c>
      <c r="M1519" t="s">
        <v>28</v>
      </c>
      <c r="N1519" t="s">
        <v>113</v>
      </c>
      <c r="O1519" t="s">
        <v>114</v>
      </c>
    </row>
    <row r="1520" spans="1:15" x14ac:dyDescent="0.25">
      <c r="A1520" t="s">
        <v>111</v>
      </c>
      <c r="B1520" t="s">
        <v>1077</v>
      </c>
      <c r="C1520" t="s">
        <v>133</v>
      </c>
      <c r="D1520" t="s">
        <v>488</v>
      </c>
      <c r="E1520" t="s">
        <v>135</v>
      </c>
      <c r="F1520" t="s">
        <v>1076</v>
      </c>
      <c r="G1520" t="s">
        <v>1070</v>
      </c>
      <c r="H1520" t="str">
        <f t="shared" si="46"/>
        <v>S141098597</v>
      </c>
      <c r="I1520" t="s">
        <v>24</v>
      </c>
      <c r="J1520" t="s">
        <v>46</v>
      </c>
      <c r="K1520" t="s">
        <v>26</v>
      </c>
      <c r="L1520" t="s">
        <v>112</v>
      </c>
      <c r="M1520" t="s">
        <v>28</v>
      </c>
      <c r="N1520" t="s">
        <v>113</v>
      </c>
      <c r="O1520" t="s">
        <v>114</v>
      </c>
    </row>
    <row r="1521" spans="1:15" x14ac:dyDescent="0.25">
      <c r="A1521" t="s">
        <v>111</v>
      </c>
      <c r="B1521" t="s">
        <v>1078</v>
      </c>
      <c r="C1521" t="s">
        <v>143</v>
      </c>
      <c r="E1521" t="s">
        <v>145</v>
      </c>
      <c r="F1521" t="s">
        <v>1076</v>
      </c>
      <c r="G1521" t="s">
        <v>1070</v>
      </c>
      <c r="H1521" t="str">
        <f t="shared" si="46"/>
        <v>S141098597</v>
      </c>
      <c r="I1521" t="s">
        <v>24</v>
      </c>
      <c r="J1521" t="s">
        <v>46</v>
      </c>
      <c r="K1521" t="s">
        <v>26</v>
      </c>
      <c r="L1521" t="s">
        <v>112</v>
      </c>
      <c r="M1521" t="s">
        <v>28</v>
      </c>
      <c r="N1521" t="s">
        <v>113</v>
      </c>
      <c r="O1521" t="s">
        <v>114</v>
      </c>
    </row>
    <row r="1522" spans="1:15" x14ac:dyDescent="0.25">
      <c r="A1522" t="s">
        <v>111</v>
      </c>
      <c r="B1522" t="s">
        <v>1079</v>
      </c>
      <c r="C1522" t="s">
        <v>133</v>
      </c>
      <c r="D1522" t="s">
        <v>222</v>
      </c>
      <c r="E1522" t="s">
        <v>135</v>
      </c>
      <c r="F1522" t="s">
        <v>1076</v>
      </c>
      <c r="G1522" t="s">
        <v>1070</v>
      </c>
      <c r="H1522" t="str">
        <f t="shared" si="46"/>
        <v>S141098597</v>
      </c>
      <c r="I1522" t="s">
        <v>24</v>
      </c>
      <c r="J1522" t="s">
        <v>46</v>
      </c>
      <c r="K1522" t="s">
        <v>26</v>
      </c>
      <c r="L1522" t="s">
        <v>112</v>
      </c>
      <c r="M1522" t="s">
        <v>28</v>
      </c>
      <c r="N1522" t="s">
        <v>113</v>
      </c>
      <c r="O1522" t="s">
        <v>114</v>
      </c>
    </row>
    <row r="1523" spans="1:15" x14ac:dyDescent="0.25">
      <c r="A1523" t="s">
        <v>111</v>
      </c>
      <c r="B1523" t="s">
        <v>909</v>
      </c>
      <c r="C1523" t="s">
        <v>133</v>
      </c>
      <c r="D1523" t="s">
        <v>222</v>
      </c>
      <c r="E1523" t="s">
        <v>135</v>
      </c>
      <c r="F1523" t="s">
        <v>1076</v>
      </c>
      <c r="G1523" t="s">
        <v>1070</v>
      </c>
      <c r="H1523" t="str">
        <f t="shared" si="46"/>
        <v>S141098597</v>
      </c>
      <c r="I1523" t="s">
        <v>24</v>
      </c>
      <c r="J1523" t="s">
        <v>46</v>
      </c>
      <c r="K1523" t="s">
        <v>26</v>
      </c>
      <c r="L1523" t="s">
        <v>112</v>
      </c>
      <c r="M1523" t="s">
        <v>28</v>
      </c>
      <c r="N1523" t="s">
        <v>113</v>
      </c>
      <c r="O1523" t="s">
        <v>114</v>
      </c>
    </row>
    <row r="1524" spans="1:15" x14ac:dyDescent="0.25">
      <c r="A1524" t="s">
        <v>111</v>
      </c>
      <c r="B1524" t="s">
        <v>1080</v>
      </c>
      <c r="C1524" t="s">
        <v>133</v>
      </c>
      <c r="D1524" t="s">
        <v>222</v>
      </c>
      <c r="E1524" t="s">
        <v>135</v>
      </c>
      <c r="F1524" t="s">
        <v>1076</v>
      </c>
      <c r="G1524" t="s">
        <v>1070</v>
      </c>
      <c r="H1524" t="str">
        <f t="shared" si="46"/>
        <v>S141098597</v>
      </c>
      <c r="I1524" t="s">
        <v>24</v>
      </c>
      <c r="J1524" t="s">
        <v>46</v>
      </c>
      <c r="K1524" t="s">
        <v>26</v>
      </c>
      <c r="L1524" t="s">
        <v>112</v>
      </c>
      <c r="M1524" t="s">
        <v>28</v>
      </c>
      <c r="N1524" t="s">
        <v>113</v>
      </c>
      <c r="O1524" t="s">
        <v>114</v>
      </c>
    </row>
    <row r="1525" spans="1:15" x14ac:dyDescent="0.25">
      <c r="A1525" t="s">
        <v>111</v>
      </c>
      <c r="B1525" t="s">
        <v>964</v>
      </c>
      <c r="C1525" t="s">
        <v>133</v>
      </c>
      <c r="D1525" t="s">
        <v>222</v>
      </c>
      <c r="E1525" t="s">
        <v>135</v>
      </c>
      <c r="F1525" t="s">
        <v>1076</v>
      </c>
      <c r="G1525" t="s">
        <v>1070</v>
      </c>
      <c r="H1525" t="str">
        <f t="shared" si="46"/>
        <v>S141098597</v>
      </c>
      <c r="I1525" t="s">
        <v>24</v>
      </c>
      <c r="J1525" t="s">
        <v>46</v>
      </c>
      <c r="K1525" t="s">
        <v>26</v>
      </c>
      <c r="L1525" t="s">
        <v>112</v>
      </c>
      <c r="M1525" t="s">
        <v>28</v>
      </c>
      <c r="N1525" t="s">
        <v>113</v>
      </c>
      <c r="O1525" t="s">
        <v>114</v>
      </c>
    </row>
    <row r="1526" spans="1:15" x14ac:dyDescent="0.25">
      <c r="A1526" t="s">
        <v>111</v>
      </c>
      <c r="B1526" t="s">
        <v>955</v>
      </c>
      <c r="C1526" t="s">
        <v>123</v>
      </c>
      <c r="D1526" t="s">
        <v>231</v>
      </c>
      <c r="E1526" t="s">
        <v>125</v>
      </c>
      <c r="F1526" t="s">
        <v>1076</v>
      </c>
      <c r="G1526" t="s">
        <v>1070</v>
      </c>
      <c r="H1526" t="str">
        <f t="shared" si="46"/>
        <v>S141098597</v>
      </c>
      <c r="I1526" t="s">
        <v>24</v>
      </c>
      <c r="J1526" t="s">
        <v>46</v>
      </c>
      <c r="K1526" t="s">
        <v>26</v>
      </c>
      <c r="L1526" t="s">
        <v>112</v>
      </c>
      <c r="M1526" t="s">
        <v>28</v>
      </c>
      <c r="N1526" t="s">
        <v>113</v>
      </c>
      <c r="O1526" t="s">
        <v>114</v>
      </c>
    </row>
    <row r="1527" spans="1:15" x14ac:dyDescent="0.25">
      <c r="A1527" t="s">
        <v>111</v>
      </c>
      <c r="B1527" t="s">
        <v>520</v>
      </c>
      <c r="C1527" t="s">
        <v>123</v>
      </c>
      <c r="D1527" t="s">
        <v>193</v>
      </c>
      <c r="E1527" t="s">
        <v>125</v>
      </c>
      <c r="F1527" t="s">
        <v>1081</v>
      </c>
      <c r="G1527" t="s">
        <v>1070</v>
      </c>
      <c r="H1527" t="str">
        <f t="shared" ref="H1527:H1532" si="47">HYPERLINK("https://ebird.org/atlasnc/checklist/S140982172", "S140982172")</f>
        <v>S140982172</v>
      </c>
      <c r="I1527" t="s">
        <v>24</v>
      </c>
      <c r="J1527" t="s">
        <v>46</v>
      </c>
      <c r="K1527" t="s">
        <v>26</v>
      </c>
      <c r="L1527" t="s">
        <v>112</v>
      </c>
      <c r="M1527" t="s">
        <v>28</v>
      </c>
      <c r="N1527" t="s">
        <v>113</v>
      </c>
      <c r="O1527" t="s">
        <v>114</v>
      </c>
    </row>
    <row r="1528" spans="1:15" x14ac:dyDescent="0.25">
      <c r="A1528" t="s">
        <v>111</v>
      </c>
      <c r="B1528" t="s">
        <v>1082</v>
      </c>
      <c r="C1528" t="s">
        <v>133</v>
      </c>
      <c r="D1528" t="s">
        <v>183</v>
      </c>
      <c r="E1528" t="s">
        <v>135</v>
      </c>
      <c r="F1528" t="s">
        <v>1081</v>
      </c>
      <c r="G1528" t="s">
        <v>1070</v>
      </c>
      <c r="H1528" t="str">
        <f t="shared" si="47"/>
        <v>S140982172</v>
      </c>
      <c r="I1528" t="s">
        <v>24</v>
      </c>
      <c r="J1528" t="s">
        <v>46</v>
      </c>
      <c r="K1528" t="s">
        <v>26</v>
      </c>
      <c r="L1528" t="s">
        <v>112</v>
      </c>
      <c r="M1528" t="s">
        <v>28</v>
      </c>
      <c r="N1528" t="s">
        <v>113</v>
      </c>
      <c r="O1528" t="s">
        <v>114</v>
      </c>
    </row>
    <row r="1529" spans="1:15" x14ac:dyDescent="0.25">
      <c r="A1529" t="s">
        <v>111</v>
      </c>
      <c r="B1529" t="s">
        <v>158</v>
      </c>
      <c r="C1529" t="s">
        <v>129</v>
      </c>
      <c r="D1529" t="s">
        <v>130</v>
      </c>
      <c r="E1529" t="s">
        <v>131</v>
      </c>
      <c r="F1529" t="s">
        <v>1081</v>
      </c>
      <c r="G1529" t="s">
        <v>1070</v>
      </c>
      <c r="H1529" t="str">
        <f t="shared" si="47"/>
        <v>S140982172</v>
      </c>
      <c r="I1529" t="s">
        <v>24</v>
      </c>
      <c r="J1529" t="s">
        <v>46</v>
      </c>
      <c r="K1529" t="s">
        <v>26</v>
      </c>
      <c r="L1529" t="s">
        <v>112</v>
      </c>
      <c r="M1529" t="s">
        <v>28</v>
      </c>
      <c r="N1529" t="s">
        <v>113</v>
      </c>
      <c r="O1529" t="s">
        <v>114</v>
      </c>
    </row>
    <row r="1530" spans="1:15" x14ac:dyDescent="0.25">
      <c r="A1530" t="s">
        <v>111</v>
      </c>
      <c r="B1530" t="s">
        <v>142</v>
      </c>
      <c r="C1530" t="s">
        <v>143</v>
      </c>
      <c r="E1530" t="s">
        <v>145</v>
      </c>
      <c r="F1530" t="s">
        <v>1081</v>
      </c>
      <c r="G1530" t="s">
        <v>1070</v>
      </c>
      <c r="H1530" t="str">
        <f t="shared" si="47"/>
        <v>S140982172</v>
      </c>
      <c r="I1530" t="s">
        <v>24</v>
      </c>
      <c r="J1530" t="s">
        <v>46</v>
      </c>
      <c r="K1530" t="s">
        <v>26</v>
      </c>
      <c r="L1530" t="s">
        <v>112</v>
      </c>
      <c r="M1530" t="s">
        <v>28</v>
      </c>
      <c r="N1530" t="s">
        <v>113</v>
      </c>
      <c r="O1530" t="s">
        <v>114</v>
      </c>
    </row>
    <row r="1531" spans="1:15" x14ac:dyDescent="0.25">
      <c r="A1531" t="s">
        <v>111</v>
      </c>
      <c r="B1531" t="s">
        <v>203</v>
      </c>
      <c r="C1531" t="s">
        <v>143</v>
      </c>
      <c r="E1531" t="s">
        <v>145</v>
      </c>
      <c r="F1531" t="s">
        <v>1081</v>
      </c>
      <c r="G1531" t="s">
        <v>1070</v>
      </c>
      <c r="H1531" t="str">
        <f t="shared" si="47"/>
        <v>S140982172</v>
      </c>
      <c r="I1531" t="s">
        <v>24</v>
      </c>
      <c r="J1531" t="s">
        <v>46</v>
      </c>
      <c r="K1531" t="s">
        <v>26</v>
      </c>
      <c r="L1531" t="s">
        <v>112</v>
      </c>
      <c r="M1531" t="s">
        <v>28</v>
      </c>
      <c r="N1531" t="s">
        <v>113</v>
      </c>
      <c r="O1531" t="s">
        <v>114</v>
      </c>
    </row>
    <row r="1532" spans="1:15" x14ac:dyDescent="0.25">
      <c r="A1532" t="s">
        <v>111</v>
      </c>
      <c r="B1532" t="s">
        <v>244</v>
      </c>
      <c r="C1532" t="s">
        <v>123</v>
      </c>
      <c r="D1532" t="s">
        <v>33</v>
      </c>
      <c r="E1532" t="s">
        <v>125</v>
      </c>
      <c r="F1532" t="s">
        <v>1081</v>
      </c>
      <c r="G1532" t="s">
        <v>1070</v>
      </c>
      <c r="H1532" t="str">
        <f t="shared" si="47"/>
        <v>S140982172</v>
      </c>
      <c r="I1532" t="s">
        <v>24</v>
      </c>
      <c r="J1532" t="s">
        <v>46</v>
      </c>
      <c r="K1532" t="s">
        <v>26</v>
      </c>
      <c r="L1532" t="s">
        <v>112</v>
      </c>
      <c r="M1532" t="s">
        <v>28</v>
      </c>
      <c r="N1532" t="s">
        <v>113</v>
      </c>
      <c r="O1532" t="s">
        <v>114</v>
      </c>
    </row>
    <row r="1533" spans="1:15" x14ac:dyDescent="0.25">
      <c r="A1533" t="s">
        <v>111</v>
      </c>
      <c r="B1533" t="s">
        <v>704</v>
      </c>
      <c r="C1533" t="s">
        <v>143</v>
      </c>
      <c r="E1533" t="s">
        <v>145</v>
      </c>
      <c r="F1533" t="s">
        <v>1083</v>
      </c>
      <c r="G1533" t="s">
        <v>1070</v>
      </c>
      <c r="H1533" t="str">
        <f>HYPERLINK("https://ebird.org/atlasnc/checklist/S140977731", "S140977731")</f>
        <v>S140977731</v>
      </c>
      <c r="I1533" t="s">
        <v>24</v>
      </c>
      <c r="J1533" t="s">
        <v>46</v>
      </c>
      <c r="K1533" t="s">
        <v>26</v>
      </c>
      <c r="L1533" t="s">
        <v>112</v>
      </c>
      <c r="M1533" t="s">
        <v>28</v>
      </c>
      <c r="N1533" t="s">
        <v>113</v>
      </c>
      <c r="O1533" t="s">
        <v>114</v>
      </c>
    </row>
    <row r="1534" spans="1:15" x14ac:dyDescent="0.25">
      <c r="A1534" t="s">
        <v>111</v>
      </c>
      <c r="B1534" t="s">
        <v>326</v>
      </c>
      <c r="C1534" t="s">
        <v>129</v>
      </c>
      <c r="D1534" t="s">
        <v>198</v>
      </c>
      <c r="E1534" t="s">
        <v>131</v>
      </c>
      <c r="F1534" t="s">
        <v>1083</v>
      </c>
      <c r="G1534" t="s">
        <v>1070</v>
      </c>
      <c r="H1534" t="str">
        <f>HYPERLINK("https://ebird.org/atlasnc/checklist/S140977731", "S140977731")</f>
        <v>S140977731</v>
      </c>
      <c r="I1534" t="s">
        <v>24</v>
      </c>
      <c r="J1534" t="s">
        <v>46</v>
      </c>
      <c r="K1534" t="s">
        <v>26</v>
      </c>
      <c r="L1534" t="s">
        <v>112</v>
      </c>
      <c r="M1534" t="s">
        <v>28</v>
      </c>
      <c r="N1534" t="s">
        <v>113</v>
      </c>
      <c r="O1534" t="s">
        <v>114</v>
      </c>
    </row>
    <row r="1535" spans="1:15" x14ac:dyDescent="0.25">
      <c r="A1535" t="s">
        <v>111</v>
      </c>
      <c r="B1535" t="s">
        <v>1084</v>
      </c>
      <c r="C1535" t="s">
        <v>123</v>
      </c>
      <c r="D1535" t="s">
        <v>82</v>
      </c>
      <c r="E1535" t="s">
        <v>125</v>
      </c>
      <c r="F1535" t="s">
        <v>1085</v>
      </c>
      <c r="G1535" t="s">
        <v>1070</v>
      </c>
      <c r="H1535" t="str">
        <f t="shared" ref="H1535:H1544" si="48">HYPERLINK("https://ebird.org/atlasnc/checklist/S140975481", "S140975481")</f>
        <v>S140975481</v>
      </c>
      <c r="I1535" t="s">
        <v>24</v>
      </c>
      <c r="J1535" t="s">
        <v>46</v>
      </c>
      <c r="K1535" t="s">
        <v>26</v>
      </c>
      <c r="L1535" t="s">
        <v>112</v>
      </c>
      <c r="M1535" t="s">
        <v>28</v>
      </c>
      <c r="N1535" t="s">
        <v>113</v>
      </c>
      <c r="O1535" t="s">
        <v>114</v>
      </c>
    </row>
    <row r="1536" spans="1:15" x14ac:dyDescent="0.25">
      <c r="A1536" t="s">
        <v>111</v>
      </c>
      <c r="B1536" t="s">
        <v>1086</v>
      </c>
      <c r="C1536" t="s">
        <v>133</v>
      </c>
      <c r="D1536" t="s">
        <v>334</v>
      </c>
      <c r="E1536" t="s">
        <v>135</v>
      </c>
      <c r="F1536" t="s">
        <v>1085</v>
      </c>
      <c r="G1536" t="s">
        <v>1070</v>
      </c>
      <c r="H1536" t="str">
        <f t="shared" si="48"/>
        <v>S140975481</v>
      </c>
      <c r="I1536" t="s">
        <v>24</v>
      </c>
      <c r="J1536" t="s">
        <v>46</v>
      </c>
      <c r="K1536" t="s">
        <v>26</v>
      </c>
      <c r="L1536" t="s">
        <v>112</v>
      </c>
      <c r="M1536" t="s">
        <v>28</v>
      </c>
      <c r="N1536" t="s">
        <v>113</v>
      </c>
      <c r="O1536" t="s">
        <v>114</v>
      </c>
    </row>
    <row r="1537" spans="1:15" x14ac:dyDescent="0.25">
      <c r="A1537" t="s">
        <v>111</v>
      </c>
      <c r="B1537" t="s">
        <v>1087</v>
      </c>
      <c r="C1537" t="s">
        <v>143</v>
      </c>
      <c r="E1537" t="s">
        <v>145</v>
      </c>
      <c r="F1537" t="s">
        <v>1085</v>
      </c>
      <c r="G1537" t="s">
        <v>1070</v>
      </c>
      <c r="H1537" t="str">
        <f t="shared" si="48"/>
        <v>S140975481</v>
      </c>
      <c r="I1537" t="s">
        <v>24</v>
      </c>
      <c r="J1537" t="s">
        <v>46</v>
      </c>
      <c r="K1537" t="s">
        <v>26</v>
      </c>
      <c r="L1537" t="s">
        <v>112</v>
      </c>
      <c r="M1537" t="s">
        <v>28</v>
      </c>
      <c r="N1537" t="s">
        <v>113</v>
      </c>
      <c r="O1537" t="s">
        <v>114</v>
      </c>
    </row>
    <row r="1538" spans="1:15" x14ac:dyDescent="0.25">
      <c r="A1538" t="s">
        <v>111</v>
      </c>
      <c r="B1538" t="s">
        <v>170</v>
      </c>
      <c r="C1538" t="s">
        <v>129</v>
      </c>
      <c r="D1538" t="s">
        <v>130</v>
      </c>
      <c r="E1538" t="s">
        <v>131</v>
      </c>
      <c r="F1538" t="s">
        <v>1085</v>
      </c>
      <c r="G1538" t="s">
        <v>1070</v>
      </c>
      <c r="H1538" t="str">
        <f t="shared" si="48"/>
        <v>S140975481</v>
      </c>
      <c r="I1538" t="s">
        <v>24</v>
      </c>
      <c r="J1538" t="s">
        <v>46</v>
      </c>
      <c r="K1538" t="s">
        <v>26</v>
      </c>
      <c r="L1538" t="s">
        <v>112</v>
      </c>
      <c r="M1538" t="s">
        <v>28</v>
      </c>
      <c r="N1538" t="s">
        <v>113</v>
      </c>
      <c r="O1538" t="s">
        <v>114</v>
      </c>
    </row>
    <row r="1539" spans="1:15" x14ac:dyDescent="0.25">
      <c r="A1539" t="s">
        <v>111</v>
      </c>
      <c r="B1539" t="s">
        <v>221</v>
      </c>
      <c r="C1539" t="s">
        <v>129</v>
      </c>
      <c r="D1539" t="s">
        <v>198</v>
      </c>
      <c r="E1539" t="s">
        <v>131</v>
      </c>
      <c r="F1539" t="s">
        <v>1085</v>
      </c>
      <c r="G1539" t="s">
        <v>1070</v>
      </c>
      <c r="H1539" t="str">
        <f t="shared" si="48"/>
        <v>S140975481</v>
      </c>
      <c r="I1539" t="s">
        <v>24</v>
      </c>
      <c r="J1539" t="s">
        <v>46</v>
      </c>
      <c r="K1539" t="s">
        <v>26</v>
      </c>
      <c r="L1539" t="s">
        <v>112</v>
      </c>
      <c r="M1539" t="s">
        <v>28</v>
      </c>
      <c r="N1539" t="s">
        <v>113</v>
      </c>
      <c r="O1539" t="s">
        <v>114</v>
      </c>
    </row>
    <row r="1540" spans="1:15" x14ac:dyDescent="0.25">
      <c r="A1540" t="s">
        <v>111</v>
      </c>
      <c r="B1540" t="s">
        <v>175</v>
      </c>
      <c r="C1540" t="s">
        <v>129</v>
      </c>
      <c r="D1540" t="s">
        <v>198</v>
      </c>
      <c r="E1540" t="s">
        <v>131</v>
      </c>
      <c r="F1540" t="s">
        <v>1085</v>
      </c>
      <c r="G1540" t="s">
        <v>1070</v>
      </c>
      <c r="H1540" t="str">
        <f t="shared" si="48"/>
        <v>S140975481</v>
      </c>
      <c r="I1540" t="s">
        <v>24</v>
      </c>
      <c r="J1540" t="s">
        <v>46</v>
      </c>
      <c r="K1540" t="s">
        <v>26</v>
      </c>
      <c r="L1540" t="s">
        <v>112</v>
      </c>
      <c r="M1540" t="s">
        <v>28</v>
      </c>
      <c r="N1540" t="s">
        <v>113</v>
      </c>
      <c r="O1540" t="s">
        <v>114</v>
      </c>
    </row>
    <row r="1541" spans="1:15" x14ac:dyDescent="0.25">
      <c r="A1541" t="s">
        <v>111</v>
      </c>
      <c r="B1541" t="s">
        <v>232</v>
      </c>
      <c r="C1541" t="s">
        <v>129</v>
      </c>
      <c r="D1541" t="s">
        <v>198</v>
      </c>
      <c r="E1541" t="s">
        <v>131</v>
      </c>
      <c r="F1541" t="s">
        <v>1085</v>
      </c>
      <c r="G1541" t="s">
        <v>1070</v>
      </c>
      <c r="H1541" t="str">
        <f t="shared" si="48"/>
        <v>S140975481</v>
      </c>
      <c r="I1541" t="s">
        <v>24</v>
      </c>
      <c r="J1541" t="s">
        <v>46</v>
      </c>
      <c r="K1541" t="s">
        <v>26</v>
      </c>
      <c r="L1541" t="s">
        <v>112</v>
      </c>
      <c r="M1541" t="s">
        <v>28</v>
      </c>
      <c r="N1541" t="s">
        <v>113</v>
      </c>
      <c r="O1541" t="s">
        <v>114</v>
      </c>
    </row>
    <row r="1542" spans="1:15" x14ac:dyDescent="0.25">
      <c r="A1542" t="s">
        <v>111</v>
      </c>
      <c r="B1542" t="s">
        <v>182</v>
      </c>
      <c r="C1542" t="s">
        <v>129</v>
      </c>
      <c r="D1542" t="s">
        <v>198</v>
      </c>
      <c r="E1542" t="s">
        <v>131</v>
      </c>
      <c r="F1542" t="s">
        <v>1085</v>
      </c>
      <c r="G1542" t="s">
        <v>1070</v>
      </c>
      <c r="H1542" t="str">
        <f t="shared" si="48"/>
        <v>S140975481</v>
      </c>
      <c r="I1542" t="s">
        <v>24</v>
      </c>
      <c r="J1542" t="s">
        <v>46</v>
      </c>
      <c r="K1542" t="s">
        <v>26</v>
      </c>
      <c r="L1542" t="s">
        <v>112</v>
      </c>
      <c r="M1542" t="s">
        <v>28</v>
      </c>
      <c r="N1542" t="s">
        <v>113</v>
      </c>
      <c r="O1542" t="s">
        <v>114</v>
      </c>
    </row>
    <row r="1543" spans="1:15" x14ac:dyDescent="0.25">
      <c r="A1543" t="s">
        <v>111</v>
      </c>
      <c r="B1543" t="s">
        <v>989</v>
      </c>
      <c r="C1543" t="s">
        <v>123</v>
      </c>
      <c r="D1543" t="s">
        <v>33</v>
      </c>
      <c r="E1543" t="s">
        <v>125</v>
      </c>
      <c r="F1543" t="s">
        <v>1085</v>
      </c>
      <c r="G1543" t="s">
        <v>1070</v>
      </c>
      <c r="H1543" t="str">
        <f t="shared" si="48"/>
        <v>S140975481</v>
      </c>
      <c r="I1543" t="s">
        <v>24</v>
      </c>
      <c r="J1543" t="s">
        <v>46</v>
      </c>
      <c r="K1543" t="s">
        <v>26</v>
      </c>
      <c r="L1543" t="s">
        <v>112</v>
      </c>
      <c r="M1543" t="s">
        <v>28</v>
      </c>
      <c r="N1543" t="s">
        <v>113</v>
      </c>
      <c r="O1543" t="s">
        <v>114</v>
      </c>
    </row>
    <row r="1544" spans="1:15" x14ac:dyDescent="0.25">
      <c r="A1544" t="s">
        <v>111</v>
      </c>
      <c r="B1544" t="s">
        <v>139</v>
      </c>
      <c r="C1544" t="s">
        <v>123</v>
      </c>
      <c r="D1544" t="s">
        <v>193</v>
      </c>
      <c r="E1544" t="s">
        <v>125</v>
      </c>
      <c r="F1544" t="s">
        <v>1085</v>
      </c>
      <c r="G1544" t="s">
        <v>1070</v>
      </c>
      <c r="H1544" t="str">
        <f t="shared" si="48"/>
        <v>S140975481</v>
      </c>
      <c r="I1544" t="s">
        <v>24</v>
      </c>
      <c r="J1544" t="s">
        <v>46</v>
      </c>
      <c r="K1544" t="s">
        <v>26</v>
      </c>
      <c r="L1544" t="s">
        <v>112</v>
      </c>
      <c r="M1544" t="s">
        <v>28</v>
      </c>
      <c r="N1544" t="s">
        <v>113</v>
      </c>
      <c r="O1544" t="s">
        <v>114</v>
      </c>
    </row>
    <row r="1545" spans="1:15" x14ac:dyDescent="0.25">
      <c r="A1545" t="s">
        <v>111</v>
      </c>
      <c r="B1545" t="s">
        <v>219</v>
      </c>
      <c r="C1545" t="s">
        <v>133</v>
      </c>
      <c r="D1545" t="s">
        <v>371</v>
      </c>
      <c r="E1545" t="s">
        <v>135</v>
      </c>
      <c r="F1545" t="s">
        <v>1088</v>
      </c>
      <c r="G1545" t="s">
        <v>1070</v>
      </c>
      <c r="H1545" t="str">
        <f>HYPERLINK("https://ebird.org/atlasnc/checklist/S140967270", "S140967270")</f>
        <v>S140967270</v>
      </c>
      <c r="I1545" t="s">
        <v>24</v>
      </c>
      <c r="J1545" t="s">
        <v>46</v>
      </c>
      <c r="K1545" t="s">
        <v>26</v>
      </c>
      <c r="L1545" t="s">
        <v>112</v>
      </c>
      <c r="M1545" t="s">
        <v>28</v>
      </c>
      <c r="N1545" t="s">
        <v>113</v>
      </c>
      <c r="O1545" t="s">
        <v>114</v>
      </c>
    </row>
    <row r="1546" spans="1:15" x14ac:dyDescent="0.25">
      <c r="A1546" t="s">
        <v>111</v>
      </c>
      <c r="B1546" t="s">
        <v>649</v>
      </c>
      <c r="C1546" t="s">
        <v>143</v>
      </c>
      <c r="E1546" t="s">
        <v>145</v>
      </c>
      <c r="F1546" t="s">
        <v>1089</v>
      </c>
      <c r="G1546" t="s">
        <v>1090</v>
      </c>
      <c r="H1546" t="str">
        <f>HYPERLINK("https://ebird.org/atlasnc/checklist/S109350771", "S109350771")</f>
        <v>S109350771</v>
      </c>
      <c r="I1546" t="s">
        <v>24</v>
      </c>
      <c r="J1546" t="s">
        <v>46</v>
      </c>
      <c r="K1546" t="s">
        <v>26</v>
      </c>
      <c r="L1546" t="s">
        <v>112</v>
      </c>
      <c r="M1546" t="s">
        <v>28</v>
      </c>
      <c r="N1546" t="s">
        <v>113</v>
      </c>
      <c r="O1546" t="s">
        <v>114</v>
      </c>
    </row>
    <row r="1547" spans="1:15" x14ac:dyDescent="0.25">
      <c r="A1547" t="s">
        <v>111</v>
      </c>
      <c r="B1547" t="s">
        <v>1091</v>
      </c>
      <c r="C1547" t="s">
        <v>143</v>
      </c>
      <c r="E1547" t="s">
        <v>145</v>
      </c>
      <c r="F1547" t="s">
        <v>1089</v>
      </c>
      <c r="G1547" t="s">
        <v>1090</v>
      </c>
      <c r="H1547" t="str">
        <f>HYPERLINK("https://ebird.org/atlasnc/checklist/S109350771", "S109350771")</f>
        <v>S109350771</v>
      </c>
      <c r="I1547" t="s">
        <v>24</v>
      </c>
      <c r="J1547" t="s">
        <v>46</v>
      </c>
      <c r="K1547" t="s">
        <v>26</v>
      </c>
      <c r="L1547" t="s">
        <v>112</v>
      </c>
      <c r="M1547" t="s">
        <v>28</v>
      </c>
      <c r="N1547" t="s">
        <v>113</v>
      </c>
      <c r="O1547" t="s">
        <v>114</v>
      </c>
    </row>
    <row r="1548" spans="1:15" x14ac:dyDescent="0.25">
      <c r="A1548" t="s">
        <v>111</v>
      </c>
      <c r="B1548" t="s">
        <v>255</v>
      </c>
      <c r="C1548" t="s">
        <v>143</v>
      </c>
      <c r="E1548" t="s">
        <v>145</v>
      </c>
      <c r="F1548" t="s">
        <v>1089</v>
      </c>
      <c r="G1548" t="s">
        <v>1090</v>
      </c>
      <c r="H1548" t="str">
        <f>HYPERLINK("https://ebird.org/atlasnc/checklist/S109350771", "S109350771")</f>
        <v>S109350771</v>
      </c>
      <c r="I1548" t="s">
        <v>24</v>
      </c>
      <c r="J1548" t="s">
        <v>46</v>
      </c>
      <c r="K1548" t="s">
        <v>26</v>
      </c>
      <c r="L1548" t="s">
        <v>112</v>
      </c>
      <c r="M1548" t="s">
        <v>28</v>
      </c>
      <c r="N1548" t="s">
        <v>113</v>
      </c>
      <c r="O1548" t="s">
        <v>114</v>
      </c>
    </row>
    <row r="1549" spans="1:15" x14ac:dyDescent="0.25">
      <c r="A1549" t="s">
        <v>111</v>
      </c>
      <c r="B1549" t="s">
        <v>901</v>
      </c>
      <c r="C1549" t="s">
        <v>143</v>
      </c>
      <c r="E1549" t="s">
        <v>145</v>
      </c>
      <c r="F1549" t="s">
        <v>1089</v>
      </c>
      <c r="G1549" t="s">
        <v>1090</v>
      </c>
      <c r="H1549" t="str">
        <f>HYPERLINK("https://ebird.org/atlasnc/checklist/S109350771", "S109350771")</f>
        <v>S109350771</v>
      </c>
      <c r="I1549" t="s">
        <v>24</v>
      </c>
      <c r="J1549" t="s">
        <v>46</v>
      </c>
      <c r="K1549" t="s">
        <v>26</v>
      </c>
      <c r="L1549" t="s">
        <v>112</v>
      </c>
      <c r="M1549" t="s">
        <v>28</v>
      </c>
      <c r="N1549" t="s">
        <v>113</v>
      </c>
      <c r="O1549" t="s">
        <v>114</v>
      </c>
    </row>
    <row r="1550" spans="1:15" x14ac:dyDescent="0.25">
      <c r="A1550" t="s">
        <v>111</v>
      </c>
      <c r="B1550" t="s">
        <v>1092</v>
      </c>
      <c r="C1550" t="s">
        <v>143</v>
      </c>
      <c r="E1550" t="s">
        <v>145</v>
      </c>
      <c r="F1550" t="s">
        <v>1089</v>
      </c>
      <c r="G1550" t="s">
        <v>1090</v>
      </c>
      <c r="H1550" t="str">
        <f>HYPERLINK("https://ebird.org/atlasnc/checklist/S109350771", "S109350771")</f>
        <v>S109350771</v>
      </c>
      <c r="I1550" t="s">
        <v>24</v>
      </c>
      <c r="J1550" t="s">
        <v>46</v>
      </c>
      <c r="K1550" t="s">
        <v>26</v>
      </c>
      <c r="L1550" t="s">
        <v>112</v>
      </c>
      <c r="M1550" t="s">
        <v>28</v>
      </c>
      <c r="N1550" t="s">
        <v>113</v>
      </c>
      <c r="O1550" t="s">
        <v>114</v>
      </c>
    </row>
    <row r="1551" spans="1:15" x14ac:dyDescent="0.25">
      <c r="A1551" t="s">
        <v>111</v>
      </c>
      <c r="B1551" t="s">
        <v>1093</v>
      </c>
      <c r="C1551" t="s">
        <v>143</v>
      </c>
      <c r="E1551" t="s">
        <v>145</v>
      </c>
      <c r="F1551" t="s">
        <v>1094</v>
      </c>
      <c r="G1551" t="s">
        <v>1095</v>
      </c>
      <c r="H1551" t="str">
        <f>HYPERLINK("https://ebird.org/atlasnc/checklist/S109148784", "S109148784")</f>
        <v>S109148784</v>
      </c>
      <c r="I1551" t="s">
        <v>24</v>
      </c>
      <c r="J1551" t="s">
        <v>46</v>
      </c>
      <c r="K1551" t="s">
        <v>26</v>
      </c>
      <c r="L1551" t="s">
        <v>112</v>
      </c>
      <c r="M1551" t="s">
        <v>28</v>
      </c>
      <c r="N1551" t="s">
        <v>113</v>
      </c>
      <c r="O1551" t="s">
        <v>114</v>
      </c>
    </row>
    <row r="1552" spans="1:15" x14ac:dyDescent="0.25">
      <c r="A1552" t="s">
        <v>111</v>
      </c>
      <c r="B1552" t="s">
        <v>1096</v>
      </c>
      <c r="C1552" t="s">
        <v>143</v>
      </c>
      <c r="E1552" t="s">
        <v>145</v>
      </c>
      <c r="F1552" t="s">
        <v>1094</v>
      </c>
      <c r="G1552" t="s">
        <v>1095</v>
      </c>
      <c r="H1552" t="str">
        <f>HYPERLINK("https://ebird.org/atlasnc/checklist/S109148784", "S109148784")</f>
        <v>S109148784</v>
      </c>
      <c r="I1552" t="s">
        <v>24</v>
      </c>
      <c r="J1552" t="s">
        <v>46</v>
      </c>
      <c r="K1552" t="s">
        <v>26</v>
      </c>
      <c r="L1552" t="s">
        <v>112</v>
      </c>
      <c r="M1552" t="s">
        <v>28</v>
      </c>
      <c r="N1552" t="s">
        <v>113</v>
      </c>
      <c r="O1552" t="s">
        <v>114</v>
      </c>
    </row>
    <row r="1553" spans="1:15" x14ac:dyDescent="0.25">
      <c r="A1553" t="s">
        <v>111</v>
      </c>
      <c r="B1553" t="s">
        <v>651</v>
      </c>
      <c r="C1553" t="s">
        <v>143</v>
      </c>
      <c r="E1553" t="s">
        <v>145</v>
      </c>
      <c r="F1553" t="s">
        <v>1094</v>
      </c>
      <c r="G1553" t="s">
        <v>1095</v>
      </c>
      <c r="H1553" t="str">
        <f>HYPERLINK("https://ebird.org/atlasnc/checklist/S109148784", "S109148784")</f>
        <v>S109148784</v>
      </c>
      <c r="I1553" t="s">
        <v>24</v>
      </c>
      <c r="J1553" t="s">
        <v>46</v>
      </c>
      <c r="K1553" t="s">
        <v>26</v>
      </c>
      <c r="L1553" t="s">
        <v>112</v>
      </c>
      <c r="M1553" t="s">
        <v>28</v>
      </c>
      <c r="N1553" t="s">
        <v>113</v>
      </c>
      <c r="O1553" t="s">
        <v>114</v>
      </c>
    </row>
    <row r="1554" spans="1:15" x14ac:dyDescent="0.25">
      <c r="A1554" t="s">
        <v>111</v>
      </c>
      <c r="B1554" t="s">
        <v>1097</v>
      </c>
      <c r="C1554" t="s">
        <v>143</v>
      </c>
      <c r="E1554" t="s">
        <v>145</v>
      </c>
      <c r="F1554" t="s">
        <v>1089</v>
      </c>
      <c r="G1554" t="s">
        <v>856</v>
      </c>
      <c r="H1554" t="str">
        <f>HYPERLINK("https://ebird.org/atlasnc/checklist/S109148197", "S109148197")</f>
        <v>S109148197</v>
      </c>
      <c r="I1554" t="s">
        <v>24</v>
      </c>
      <c r="J1554" t="s">
        <v>46</v>
      </c>
      <c r="K1554" t="s">
        <v>26</v>
      </c>
      <c r="L1554" t="s">
        <v>112</v>
      </c>
      <c r="M1554" t="s">
        <v>28</v>
      </c>
      <c r="N1554" t="s">
        <v>113</v>
      </c>
      <c r="O1554" t="s">
        <v>114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1098</v>
      </c>
      <c r="C1" t="s">
        <v>1099</v>
      </c>
      <c r="D1" t="s">
        <v>1100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t="s">
        <v>23</v>
      </c>
      <c r="B2">
        <v>1</v>
      </c>
      <c r="C2" t="s">
        <v>1101</v>
      </c>
      <c r="D2">
        <v>16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</row>
    <row r="3" spans="1:11" x14ac:dyDescent="0.25">
      <c r="A3" t="s">
        <v>23</v>
      </c>
      <c r="B3">
        <v>2</v>
      </c>
      <c r="C3" t="s">
        <v>1102</v>
      </c>
      <c r="D3">
        <v>8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</row>
    <row r="4" spans="1:11" x14ac:dyDescent="0.25">
      <c r="A4" t="s">
        <v>23</v>
      </c>
      <c r="B4">
        <v>3</v>
      </c>
      <c r="C4" t="s">
        <v>1103</v>
      </c>
      <c r="D4">
        <v>6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</row>
    <row r="5" spans="1:11" x14ac:dyDescent="0.25">
      <c r="A5" t="s">
        <v>23</v>
      </c>
      <c r="B5">
        <v>4</v>
      </c>
      <c r="C5" t="s">
        <v>1104</v>
      </c>
      <c r="D5">
        <v>1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1" x14ac:dyDescent="0.25">
      <c r="A6" t="s">
        <v>31</v>
      </c>
      <c r="B6">
        <v>1</v>
      </c>
      <c r="C6" t="s">
        <v>1105</v>
      </c>
      <c r="D6">
        <v>15</v>
      </c>
      <c r="E6" t="s">
        <v>24</v>
      </c>
      <c r="F6" t="s">
        <v>32</v>
      </c>
      <c r="G6" t="s">
        <v>33</v>
      </c>
      <c r="H6" t="s">
        <v>34</v>
      </c>
      <c r="I6" t="s">
        <v>28</v>
      </c>
      <c r="J6" t="s">
        <v>35</v>
      </c>
      <c r="K6" t="s">
        <v>36</v>
      </c>
    </row>
    <row r="7" spans="1:11" x14ac:dyDescent="0.25">
      <c r="A7" t="s">
        <v>31</v>
      </c>
      <c r="B7">
        <v>2</v>
      </c>
      <c r="C7" t="s">
        <v>1106</v>
      </c>
      <c r="D7">
        <v>9</v>
      </c>
      <c r="E7" t="s">
        <v>24</v>
      </c>
      <c r="F7" t="s">
        <v>32</v>
      </c>
      <c r="G7" t="s">
        <v>33</v>
      </c>
      <c r="H7" t="s">
        <v>34</v>
      </c>
      <c r="I7" t="s">
        <v>28</v>
      </c>
      <c r="J7" t="s">
        <v>35</v>
      </c>
      <c r="K7" t="s">
        <v>36</v>
      </c>
    </row>
    <row r="8" spans="1:11" x14ac:dyDescent="0.25">
      <c r="A8" t="s">
        <v>31</v>
      </c>
      <c r="B8">
        <v>3</v>
      </c>
      <c r="C8" t="s">
        <v>1107</v>
      </c>
      <c r="D8">
        <v>1</v>
      </c>
      <c r="E8" t="s">
        <v>24</v>
      </c>
      <c r="F8" t="s">
        <v>32</v>
      </c>
      <c r="G8" t="s">
        <v>33</v>
      </c>
      <c r="H8" t="s">
        <v>34</v>
      </c>
      <c r="I8" t="s">
        <v>28</v>
      </c>
      <c r="J8" t="s">
        <v>35</v>
      </c>
      <c r="K8" t="s">
        <v>36</v>
      </c>
    </row>
    <row r="9" spans="1:11" x14ac:dyDescent="0.25">
      <c r="A9" t="s">
        <v>31</v>
      </c>
      <c r="B9">
        <v>3</v>
      </c>
      <c r="C9" t="s">
        <v>1108</v>
      </c>
      <c r="D9">
        <v>1</v>
      </c>
      <c r="E9" t="s">
        <v>24</v>
      </c>
      <c r="F9" t="s">
        <v>32</v>
      </c>
      <c r="G9" t="s">
        <v>33</v>
      </c>
      <c r="H9" t="s">
        <v>34</v>
      </c>
      <c r="I9" t="s">
        <v>28</v>
      </c>
      <c r="J9" t="s">
        <v>35</v>
      </c>
      <c r="K9" t="s">
        <v>36</v>
      </c>
    </row>
    <row r="10" spans="1:11" x14ac:dyDescent="0.25">
      <c r="A10" t="s">
        <v>31</v>
      </c>
      <c r="B10">
        <v>3</v>
      </c>
      <c r="C10" t="s">
        <v>1109</v>
      </c>
      <c r="D10">
        <v>1</v>
      </c>
      <c r="E10" t="s">
        <v>24</v>
      </c>
      <c r="F10" t="s">
        <v>32</v>
      </c>
      <c r="G10" t="s">
        <v>33</v>
      </c>
      <c r="H10" t="s">
        <v>34</v>
      </c>
      <c r="I10" t="s">
        <v>28</v>
      </c>
      <c r="J10" t="s">
        <v>35</v>
      </c>
      <c r="K10" t="s">
        <v>36</v>
      </c>
    </row>
    <row r="11" spans="1:11" x14ac:dyDescent="0.25">
      <c r="A11" t="s">
        <v>37</v>
      </c>
      <c r="B11">
        <v>1</v>
      </c>
      <c r="C11" t="s">
        <v>1110</v>
      </c>
      <c r="D11">
        <v>10</v>
      </c>
      <c r="E11" t="s">
        <v>24</v>
      </c>
      <c r="F11" t="s">
        <v>38</v>
      </c>
      <c r="G11" t="s">
        <v>33</v>
      </c>
      <c r="H11" t="s">
        <v>39</v>
      </c>
      <c r="I11" t="s">
        <v>28</v>
      </c>
      <c r="J11" t="s">
        <v>40</v>
      </c>
      <c r="K11" t="s">
        <v>41</v>
      </c>
    </row>
    <row r="12" spans="1:11" x14ac:dyDescent="0.25">
      <c r="A12" t="s">
        <v>37</v>
      </c>
      <c r="B12">
        <v>1</v>
      </c>
      <c r="C12" t="s">
        <v>1111</v>
      </c>
      <c r="D12">
        <v>10</v>
      </c>
      <c r="E12" t="s">
        <v>24</v>
      </c>
      <c r="F12" t="s">
        <v>38</v>
      </c>
      <c r="G12" t="s">
        <v>33</v>
      </c>
      <c r="H12" t="s">
        <v>39</v>
      </c>
      <c r="I12" t="s">
        <v>28</v>
      </c>
      <c r="J12" t="s">
        <v>40</v>
      </c>
      <c r="K12" t="s">
        <v>41</v>
      </c>
    </row>
    <row r="13" spans="1:11" x14ac:dyDescent="0.25">
      <c r="A13" t="s">
        <v>37</v>
      </c>
      <c r="B13">
        <v>3</v>
      </c>
      <c r="C13" t="s">
        <v>1112</v>
      </c>
      <c r="D13">
        <v>3</v>
      </c>
      <c r="E13" t="s">
        <v>24</v>
      </c>
      <c r="F13" t="s">
        <v>38</v>
      </c>
      <c r="G13" t="s">
        <v>33</v>
      </c>
      <c r="H13" t="s">
        <v>39</v>
      </c>
      <c r="I13" t="s">
        <v>28</v>
      </c>
      <c r="J13" t="s">
        <v>40</v>
      </c>
      <c r="K13" t="s">
        <v>41</v>
      </c>
    </row>
    <row r="14" spans="1:11" x14ac:dyDescent="0.25">
      <c r="A14" t="s">
        <v>37</v>
      </c>
      <c r="B14">
        <v>4</v>
      </c>
      <c r="C14" t="s">
        <v>1106</v>
      </c>
      <c r="D14">
        <v>2</v>
      </c>
      <c r="E14" t="s">
        <v>24</v>
      </c>
      <c r="F14" t="s">
        <v>38</v>
      </c>
      <c r="G14" t="s">
        <v>33</v>
      </c>
      <c r="H14" t="s">
        <v>39</v>
      </c>
      <c r="I14" t="s">
        <v>28</v>
      </c>
      <c r="J14" t="s">
        <v>40</v>
      </c>
      <c r="K14" t="s">
        <v>41</v>
      </c>
    </row>
    <row r="15" spans="1:11" x14ac:dyDescent="0.25">
      <c r="A15" t="s">
        <v>42</v>
      </c>
      <c r="B15">
        <v>1</v>
      </c>
      <c r="C15" t="s">
        <v>1113</v>
      </c>
      <c r="D15">
        <v>6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43</v>
      </c>
      <c r="K15" t="s">
        <v>44</v>
      </c>
    </row>
    <row r="16" spans="1:11" x14ac:dyDescent="0.25">
      <c r="A16" t="s">
        <v>42</v>
      </c>
      <c r="B16">
        <v>2</v>
      </c>
      <c r="C16" t="s">
        <v>1114</v>
      </c>
      <c r="D16">
        <v>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43</v>
      </c>
      <c r="K16" t="s">
        <v>44</v>
      </c>
    </row>
    <row r="17" spans="1:11" x14ac:dyDescent="0.25">
      <c r="A17" t="s">
        <v>45</v>
      </c>
      <c r="B17">
        <v>1</v>
      </c>
      <c r="C17" t="s">
        <v>1115</v>
      </c>
      <c r="D17">
        <v>10</v>
      </c>
      <c r="E17" t="s">
        <v>24</v>
      </c>
      <c r="F17" t="s">
        <v>46</v>
      </c>
      <c r="G17" t="s">
        <v>26</v>
      </c>
      <c r="H17" t="s">
        <v>47</v>
      </c>
      <c r="I17" t="s">
        <v>28</v>
      </c>
      <c r="J17" t="s">
        <v>48</v>
      </c>
      <c r="K17" t="s">
        <v>49</v>
      </c>
    </row>
    <row r="18" spans="1:11" x14ac:dyDescent="0.25">
      <c r="A18" t="s">
        <v>45</v>
      </c>
      <c r="B18">
        <v>2</v>
      </c>
      <c r="C18" t="s">
        <v>1116</v>
      </c>
      <c r="D18">
        <v>4</v>
      </c>
      <c r="E18" t="s">
        <v>24</v>
      </c>
      <c r="F18" t="s">
        <v>46</v>
      </c>
      <c r="G18" t="s">
        <v>26</v>
      </c>
      <c r="H18" t="s">
        <v>47</v>
      </c>
      <c r="I18" t="s">
        <v>28</v>
      </c>
      <c r="J18" t="s">
        <v>48</v>
      </c>
      <c r="K18" t="s">
        <v>49</v>
      </c>
    </row>
    <row r="19" spans="1:11" x14ac:dyDescent="0.25">
      <c r="A19" t="s">
        <v>45</v>
      </c>
      <c r="B19">
        <v>3</v>
      </c>
      <c r="C19" t="s">
        <v>1113</v>
      </c>
      <c r="D19">
        <v>3</v>
      </c>
      <c r="E19" t="s">
        <v>24</v>
      </c>
      <c r="F19" t="s">
        <v>46</v>
      </c>
      <c r="G19" t="s">
        <v>26</v>
      </c>
      <c r="H19" t="s">
        <v>47</v>
      </c>
      <c r="I19" t="s">
        <v>28</v>
      </c>
      <c r="J19" t="s">
        <v>48</v>
      </c>
      <c r="K19" t="s">
        <v>49</v>
      </c>
    </row>
    <row r="20" spans="1:11" x14ac:dyDescent="0.25">
      <c r="A20" t="s">
        <v>50</v>
      </c>
      <c r="B20">
        <v>1</v>
      </c>
      <c r="C20" t="s">
        <v>1117</v>
      </c>
      <c r="D20">
        <v>28</v>
      </c>
      <c r="E20" t="s">
        <v>24</v>
      </c>
      <c r="F20" t="s">
        <v>38</v>
      </c>
      <c r="G20" t="s">
        <v>26</v>
      </c>
      <c r="H20" t="s">
        <v>51</v>
      </c>
      <c r="I20" t="s">
        <v>28</v>
      </c>
      <c r="J20" t="s">
        <v>52</v>
      </c>
      <c r="K20" t="s">
        <v>53</v>
      </c>
    </row>
    <row r="21" spans="1:11" x14ac:dyDescent="0.25">
      <c r="A21" t="s">
        <v>50</v>
      </c>
      <c r="B21">
        <v>2</v>
      </c>
      <c r="C21" t="s">
        <v>1118</v>
      </c>
      <c r="D21">
        <v>1</v>
      </c>
      <c r="E21" t="s">
        <v>24</v>
      </c>
      <c r="F21" t="s">
        <v>38</v>
      </c>
      <c r="G21" t="s">
        <v>26</v>
      </c>
      <c r="H21" t="s">
        <v>51</v>
      </c>
      <c r="I21" t="s">
        <v>28</v>
      </c>
      <c r="J21" t="s">
        <v>52</v>
      </c>
      <c r="K21" t="s">
        <v>53</v>
      </c>
    </row>
    <row r="22" spans="1:11" x14ac:dyDescent="0.25">
      <c r="A22" t="s">
        <v>54</v>
      </c>
      <c r="B22">
        <v>1</v>
      </c>
      <c r="C22" t="s">
        <v>1119</v>
      </c>
      <c r="D22">
        <v>1</v>
      </c>
      <c r="E22" t="s">
        <v>24</v>
      </c>
      <c r="F22" t="s">
        <v>25</v>
      </c>
      <c r="G22" t="s">
        <v>26</v>
      </c>
      <c r="H22" t="s">
        <v>55</v>
      </c>
      <c r="I22" t="s">
        <v>28</v>
      </c>
      <c r="J22" t="s">
        <v>56</v>
      </c>
      <c r="K22" t="s">
        <v>57</v>
      </c>
    </row>
    <row r="23" spans="1:11" x14ac:dyDescent="0.25">
      <c r="A23" t="s">
        <v>58</v>
      </c>
      <c r="B23">
        <v>1</v>
      </c>
      <c r="C23" t="s">
        <v>1120</v>
      </c>
      <c r="D23">
        <v>6</v>
      </c>
      <c r="E23" t="s">
        <v>24</v>
      </c>
      <c r="F23" t="s">
        <v>25</v>
      </c>
      <c r="G23" t="s">
        <v>26</v>
      </c>
      <c r="H23" t="s">
        <v>59</v>
      </c>
      <c r="I23" t="s">
        <v>28</v>
      </c>
      <c r="J23" t="s">
        <v>60</v>
      </c>
      <c r="K23" t="s">
        <v>61</v>
      </c>
    </row>
    <row r="24" spans="1:11" x14ac:dyDescent="0.25">
      <c r="A24" t="s">
        <v>58</v>
      </c>
      <c r="B24">
        <v>2</v>
      </c>
      <c r="C24" t="s">
        <v>1101</v>
      </c>
      <c r="D24">
        <v>2</v>
      </c>
      <c r="E24" t="s">
        <v>24</v>
      </c>
      <c r="F24" t="s">
        <v>25</v>
      </c>
      <c r="G24" t="s">
        <v>26</v>
      </c>
      <c r="H24" t="s">
        <v>59</v>
      </c>
      <c r="I24" t="s">
        <v>28</v>
      </c>
      <c r="J24" t="s">
        <v>60</v>
      </c>
      <c r="K24" t="s">
        <v>61</v>
      </c>
    </row>
    <row r="25" spans="1:11" x14ac:dyDescent="0.25">
      <c r="A25" t="s">
        <v>58</v>
      </c>
      <c r="B25">
        <v>3</v>
      </c>
      <c r="C25" t="s">
        <v>1113</v>
      </c>
      <c r="D25">
        <v>1</v>
      </c>
      <c r="E25" t="s">
        <v>24</v>
      </c>
      <c r="F25" t="s">
        <v>25</v>
      </c>
      <c r="G25" t="s">
        <v>26</v>
      </c>
      <c r="H25" t="s">
        <v>59</v>
      </c>
      <c r="I25" t="s">
        <v>28</v>
      </c>
      <c r="J25" t="s">
        <v>60</v>
      </c>
      <c r="K25" t="s">
        <v>61</v>
      </c>
    </row>
    <row r="26" spans="1:11" x14ac:dyDescent="0.25">
      <c r="A26" t="s">
        <v>62</v>
      </c>
      <c r="B26">
        <v>1</v>
      </c>
      <c r="C26" t="s">
        <v>1121</v>
      </c>
      <c r="D26">
        <v>16</v>
      </c>
      <c r="E26" t="s">
        <v>24</v>
      </c>
      <c r="F26" t="s">
        <v>63</v>
      </c>
      <c r="G26" t="s">
        <v>26</v>
      </c>
      <c r="H26" t="s">
        <v>64</v>
      </c>
      <c r="I26" t="s">
        <v>28</v>
      </c>
      <c r="J26" t="s">
        <v>65</v>
      </c>
      <c r="K26" t="s">
        <v>66</v>
      </c>
    </row>
    <row r="27" spans="1:11" x14ac:dyDescent="0.25">
      <c r="A27" t="s">
        <v>67</v>
      </c>
      <c r="B27">
        <v>1</v>
      </c>
      <c r="C27" t="s">
        <v>1117</v>
      </c>
      <c r="D27">
        <v>10</v>
      </c>
      <c r="E27" t="s">
        <v>68</v>
      </c>
      <c r="F27" t="s">
        <v>69</v>
      </c>
      <c r="G27" t="s">
        <v>33</v>
      </c>
      <c r="H27" t="s">
        <v>70</v>
      </c>
      <c r="I27" t="s">
        <v>28</v>
      </c>
      <c r="J27" t="s">
        <v>71</v>
      </c>
      <c r="K27" t="s">
        <v>72</v>
      </c>
    </row>
    <row r="28" spans="1:11" x14ac:dyDescent="0.25">
      <c r="A28" t="s">
        <v>67</v>
      </c>
      <c r="B28">
        <v>2</v>
      </c>
      <c r="C28" t="s">
        <v>1122</v>
      </c>
      <c r="D28">
        <v>6</v>
      </c>
      <c r="E28" t="s">
        <v>68</v>
      </c>
      <c r="F28" t="s">
        <v>69</v>
      </c>
      <c r="G28" t="s">
        <v>33</v>
      </c>
      <c r="H28" t="s">
        <v>70</v>
      </c>
      <c r="I28" t="s">
        <v>28</v>
      </c>
      <c r="J28" t="s">
        <v>71</v>
      </c>
      <c r="K28" t="s">
        <v>72</v>
      </c>
    </row>
    <row r="29" spans="1:11" x14ac:dyDescent="0.25">
      <c r="A29" t="s">
        <v>67</v>
      </c>
      <c r="B29">
        <v>3</v>
      </c>
      <c r="C29" t="s">
        <v>1123</v>
      </c>
      <c r="D29">
        <v>5</v>
      </c>
      <c r="E29" t="s">
        <v>68</v>
      </c>
      <c r="F29" t="s">
        <v>69</v>
      </c>
      <c r="G29" t="s">
        <v>33</v>
      </c>
      <c r="H29" t="s">
        <v>70</v>
      </c>
      <c r="I29" t="s">
        <v>28</v>
      </c>
      <c r="J29" t="s">
        <v>71</v>
      </c>
      <c r="K29" t="s">
        <v>72</v>
      </c>
    </row>
    <row r="30" spans="1:11" x14ac:dyDescent="0.25">
      <c r="A30" t="s">
        <v>80</v>
      </c>
      <c r="B30">
        <v>1</v>
      </c>
      <c r="C30" t="s">
        <v>1124</v>
      </c>
      <c r="D30">
        <v>16</v>
      </c>
      <c r="E30" t="s">
        <v>24</v>
      </c>
      <c r="F30" t="s">
        <v>81</v>
      </c>
      <c r="G30" t="s">
        <v>82</v>
      </c>
      <c r="H30" t="s">
        <v>83</v>
      </c>
      <c r="I30" t="s">
        <v>28</v>
      </c>
      <c r="J30" t="s">
        <v>84</v>
      </c>
      <c r="K30" t="s">
        <v>85</v>
      </c>
    </row>
    <row r="31" spans="1:11" x14ac:dyDescent="0.25">
      <c r="A31" t="s">
        <v>80</v>
      </c>
      <c r="B31">
        <v>2</v>
      </c>
      <c r="C31" t="s">
        <v>1125</v>
      </c>
      <c r="D31">
        <v>1</v>
      </c>
      <c r="E31" t="s">
        <v>24</v>
      </c>
      <c r="F31" t="s">
        <v>81</v>
      </c>
      <c r="G31" t="s">
        <v>82</v>
      </c>
      <c r="H31" t="s">
        <v>83</v>
      </c>
      <c r="I31" t="s">
        <v>28</v>
      </c>
      <c r="J31" t="s">
        <v>84</v>
      </c>
      <c r="K31" t="s">
        <v>85</v>
      </c>
    </row>
    <row r="32" spans="1:11" x14ac:dyDescent="0.25">
      <c r="A32" t="s">
        <v>80</v>
      </c>
      <c r="B32">
        <v>2</v>
      </c>
      <c r="C32" t="s">
        <v>1126</v>
      </c>
      <c r="D32">
        <v>1</v>
      </c>
      <c r="E32" t="s">
        <v>24</v>
      </c>
      <c r="F32" t="s">
        <v>81</v>
      </c>
      <c r="G32" t="s">
        <v>82</v>
      </c>
      <c r="H32" t="s">
        <v>83</v>
      </c>
      <c r="I32" t="s">
        <v>28</v>
      </c>
      <c r="J32" t="s">
        <v>84</v>
      </c>
      <c r="K32" t="s">
        <v>85</v>
      </c>
    </row>
    <row r="33" spans="1:11" x14ac:dyDescent="0.25">
      <c r="A33" t="s">
        <v>86</v>
      </c>
      <c r="B33">
        <v>1</v>
      </c>
      <c r="C33" t="s">
        <v>1117</v>
      </c>
      <c r="D33">
        <v>26</v>
      </c>
      <c r="E33" t="s">
        <v>24</v>
      </c>
      <c r="F33" t="s">
        <v>87</v>
      </c>
      <c r="G33" t="s">
        <v>33</v>
      </c>
      <c r="H33" t="s">
        <v>88</v>
      </c>
      <c r="I33" t="s">
        <v>28</v>
      </c>
      <c r="J33" t="s">
        <v>89</v>
      </c>
      <c r="K33" t="s">
        <v>90</v>
      </c>
    </row>
    <row r="34" spans="1:11" x14ac:dyDescent="0.25">
      <c r="A34" t="s">
        <v>86</v>
      </c>
      <c r="B34">
        <v>2</v>
      </c>
      <c r="C34" t="s">
        <v>1127</v>
      </c>
      <c r="D34">
        <v>14</v>
      </c>
      <c r="E34" t="s">
        <v>24</v>
      </c>
      <c r="F34" t="s">
        <v>87</v>
      </c>
      <c r="G34" t="s">
        <v>33</v>
      </c>
      <c r="H34" t="s">
        <v>88</v>
      </c>
      <c r="I34" t="s">
        <v>28</v>
      </c>
      <c r="J34" t="s">
        <v>89</v>
      </c>
      <c r="K34" t="s">
        <v>90</v>
      </c>
    </row>
    <row r="35" spans="1:11" x14ac:dyDescent="0.25">
      <c r="A35" t="s">
        <v>86</v>
      </c>
      <c r="B35">
        <v>3</v>
      </c>
      <c r="C35" t="s">
        <v>1106</v>
      </c>
      <c r="D35">
        <v>3</v>
      </c>
      <c r="E35" t="s">
        <v>24</v>
      </c>
      <c r="F35" t="s">
        <v>87</v>
      </c>
      <c r="G35" t="s">
        <v>33</v>
      </c>
      <c r="H35" t="s">
        <v>88</v>
      </c>
      <c r="I35" t="s">
        <v>28</v>
      </c>
      <c r="J35" t="s">
        <v>89</v>
      </c>
      <c r="K35" t="s">
        <v>90</v>
      </c>
    </row>
    <row r="36" spans="1:11" x14ac:dyDescent="0.25">
      <c r="A36" t="s">
        <v>86</v>
      </c>
      <c r="B36">
        <v>4</v>
      </c>
      <c r="C36" t="s">
        <v>1128</v>
      </c>
      <c r="D36">
        <v>2</v>
      </c>
      <c r="E36" t="s">
        <v>24</v>
      </c>
      <c r="F36" t="s">
        <v>87</v>
      </c>
      <c r="G36" t="s">
        <v>33</v>
      </c>
      <c r="H36" t="s">
        <v>88</v>
      </c>
      <c r="I36" t="s">
        <v>28</v>
      </c>
      <c r="J36" t="s">
        <v>89</v>
      </c>
      <c r="K36" t="s">
        <v>90</v>
      </c>
    </row>
    <row r="37" spans="1:11" x14ac:dyDescent="0.25">
      <c r="A37" t="s">
        <v>86</v>
      </c>
      <c r="B37">
        <v>4</v>
      </c>
      <c r="C37" t="s">
        <v>1129</v>
      </c>
      <c r="D37">
        <v>2</v>
      </c>
      <c r="E37" t="s">
        <v>24</v>
      </c>
      <c r="F37" t="s">
        <v>87</v>
      </c>
      <c r="G37" t="s">
        <v>33</v>
      </c>
      <c r="H37" t="s">
        <v>88</v>
      </c>
      <c r="I37" t="s">
        <v>28</v>
      </c>
      <c r="J37" t="s">
        <v>89</v>
      </c>
      <c r="K37" t="s">
        <v>90</v>
      </c>
    </row>
    <row r="38" spans="1:11" x14ac:dyDescent="0.25">
      <c r="A38" t="s">
        <v>91</v>
      </c>
      <c r="B38">
        <v>1</v>
      </c>
      <c r="C38" t="s">
        <v>1130</v>
      </c>
      <c r="D38">
        <v>2</v>
      </c>
      <c r="E38" t="s">
        <v>24</v>
      </c>
      <c r="F38" t="s">
        <v>81</v>
      </c>
      <c r="G38" t="s">
        <v>82</v>
      </c>
      <c r="H38" t="s">
        <v>92</v>
      </c>
      <c r="I38" t="s">
        <v>28</v>
      </c>
      <c r="J38" t="s">
        <v>93</v>
      </c>
      <c r="K38" t="s">
        <v>94</v>
      </c>
    </row>
    <row r="39" spans="1:11" x14ac:dyDescent="0.25">
      <c r="A39" t="s">
        <v>95</v>
      </c>
      <c r="B39">
        <v>1</v>
      </c>
      <c r="C39" t="s">
        <v>1122</v>
      </c>
      <c r="D39">
        <v>17</v>
      </c>
      <c r="E39" t="s">
        <v>24</v>
      </c>
      <c r="F39" t="s">
        <v>87</v>
      </c>
      <c r="G39" t="s">
        <v>33</v>
      </c>
      <c r="H39" t="s">
        <v>96</v>
      </c>
      <c r="I39" t="s">
        <v>28</v>
      </c>
      <c r="J39" t="s">
        <v>97</v>
      </c>
      <c r="K39" t="s">
        <v>98</v>
      </c>
    </row>
    <row r="40" spans="1:11" x14ac:dyDescent="0.25">
      <c r="A40" t="s">
        <v>95</v>
      </c>
      <c r="B40">
        <v>2</v>
      </c>
      <c r="C40" t="s">
        <v>1131</v>
      </c>
      <c r="D40">
        <v>1</v>
      </c>
      <c r="E40" t="s">
        <v>24</v>
      </c>
      <c r="F40" t="s">
        <v>87</v>
      </c>
      <c r="G40" t="s">
        <v>33</v>
      </c>
      <c r="H40" t="s">
        <v>96</v>
      </c>
      <c r="I40" t="s">
        <v>28</v>
      </c>
      <c r="J40" t="s">
        <v>97</v>
      </c>
      <c r="K40" t="s">
        <v>98</v>
      </c>
    </row>
    <row r="41" spans="1:11" x14ac:dyDescent="0.25">
      <c r="A41" t="s">
        <v>99</v>
      </c>
      <c r="B41">
        <v>1</v>
      </c>
      <c r="C41" t="s">
        <v>1132</v>
      </c>
      <c r="D41">
        <v>31</v>
      </c>
      <c r="E41" t="s">
        <v>68</v>
      </c>
      <c r="F41" t="s">
        <v>38</v>
      </c>
      <c r="G41" t="s">
        <v>33</v>
      </c>
      <c r="H41" t="s">
        <v>100</v>
      </c>
      <c r="I41" t="s">
        <v>28</v>
      </c>
      <c r="J41" t="s">
        <v>101</v>
      </c>
      <c r="K41" t="s">
        <v>102</v>
      </c>
    </row>
    <row r="42" spans="1:11" x14ac:dyDescent="0.25">
      <c r="A42" t="s">
        <v>99</v>
      </c>
      <c r="B42">
        <v>2</v>
      </c>
      <c r="C42" t="s">
        <v>1133</v>
      </c>
      <c r="D42">
        <v>23</v>
      </c>
      <c r="E42" t="s">
        <v>68</v>
      </c>
      <c r="F42" t="s">
        <v>38</v>
      </c>
      <c r="G42" t="s">
        <v>33</v>
      </c>
      <c r="H42" t="s">
        <v>100</v>
      </c>
      <c r="I42" t="s">
        <v>28</v>
      </c>
      <c r="J42" t="s">
        <v>101</v>
      </c>
      <c r="K42" t="s">
        <v>102</v>
      </c>
    </row>
    <row r="43" spans="1:11" x14ac:dyDescent="0.25">
      <c r="A43" t="s">
        <v>99</v>
      </c>
      <c r="B43">
        <v>3</v>
      </c>
      <c r="C43" t="s">
        <v>1134</v>
      </c>
      <c r="D43">
        <v>16</v>
      </c>
      <c r="E43" t="s">
        <v>68</v>
      </c>
      <c r="F43" t="s">
        <v>38</v>
      </c>
      <c r="G43" t="s">
        <v>33</v>
      </c>
      <c r="H43" t="s">
        <v>100</v>
      </c>
      <c r="I43" t="s">
        <v>28</v>
      </c>
      <c r="J43" t="s">
        <v>101</v>
      </c>
      <c r="K43" t="s">
        <v>102</v>
      </c>
    </row>
    <row r="44" spans="1:11" x14ac:dyDescent="0.25">
      <c r="A44" t="s">
        <v>99</v>
      </c>
      <c r="B44">
        <v>4</v>
      </c>
      <c r="C44" t="s">
        <v>1135</v>
      </c>
      <c r="D44">
        <v>13</v>
      </c>
      <c r="E44" t="s">
        <v>68</v>
      </c>
      <c r="F44" t="s">
        <v>38</v>
      </c>
      <c r="G44" t="s">
        <v>33</v>
      </c>
      <c r="H44" t="s">
        <v>100</v>
      </c>
      <c r="I44" t="s">
        <v>28</v>
      </c>
      <c r="J44" t="s">
        <v>101</v>
      </c>
      <c r="K44" t="s">
        <v>102</v>
      </c>
    </row>
    <row r="45" spans="1:11" x14ac:dyDescent="0.25">
      <c r="A45" t="s">
        <v>99</v>
      </c>
      <c r="B45">
        <v>5</v>
      </c>
      <c r="C45" t="s">
        <v>1136</v>
      </c>
      <c r="D45">
        <v>12</v>
      </c>
      <c r="E45" t="s">
        <v>68</v>
      </c>
      <c r="F45" t="s">
        <v>38</v>
      </c>
      <c r="G45" t="s">
        <v>33</v>
      </c>
      <c r="H45" t="s">
        <v>100</v>
      </c>
      <c r="I45" t="s">
        <v>28</v>
      </c>
      <c r="J45" t="s">
        <v>101</v>
      </c>
      <c r="K45" t="s">
        <v>102</v>
      </c>
    </row>
    <row r="46" spans="1:11" x14ac:dyDescent="0.25">
      <c r="A46" t="s">
        <v>99</v>
      </c>
      <c r="B46">
        <v>6</v>
      </c>
      <c r="C46" t="s">
        <v>1137</v>
      </c>
      <c r="D46">
        <v>10</v>
      </c>
      <c r="E46" t="s">
        <v>68</v>
      </c>
      <c r="F46" t="s">
        <v>38</v>
      </c>
      <c r="G46" t="s">
        <v>33</v>
      </c>
      <c r="H46" t="s">
        <v>100</v>
      </c>
      <c r="I46" t="s">
        <v>28</v>
      </c>
      <c r="J46" t="s">
        <v>101</v>
      </c>
      <c r="K46" t="s">
        <v>102</v>
      </c>
    </row>
    <row r="47" spans="1:11" x14ac:dyDescent="0.25">
      <c r="A47" t="s">
        <v>99</v>
      </c>
      <c r="B47">
        <v>6</v>
      </c>
      <c r="C47" t="s">
        <v>1138</v>
      </c>
      <c r="D47">
        <v>10</v>
      </c>
      <c r="E47" t="s">
        <v>68</v>
      </c>
      <c r="F47" t="s">
        <v>38</v>
      </c>
      <c r="G47" t="s">
        <v>33</v>
      </c>
      <c r="H47" t="s">
        <v>100</v>
      </c>
      <c r="I47" t="s">
        <v>28</v>
      </c>
      <c r="J47" t="s">
        <v>101</v>
      </c>
      <c r="K47" t="s">
        <v>102</v>
      </c>
    </row>
    <row r="48" spans="1:11" x14ac:dyDescent="0.25">
      <c r="A48" t="s">
        <v>99</v>
      </c>
      <c r="B48">
        <v>8</v>
      </c>
      <c r="C48" t="s">
        <v>1139</v>
      </c>
      <c r="D48">
        <v>9</v>
      </c>
      <c r="E48" t="s">
        <v>68</v>
      </c>
      <c r="F48" t="s">
        <v>38</v>
      </c>
      <c r="G48" t="s">
        <v>33</v>
      </c>
      <c r="H48" t="s">
        <v>100</v>
      </c>
      <c r="I48" t="s">
        <v>28</v>
      </c>
      <c r="J48" t="s">
        <v>101</v>
      </c>
      <c r="K48" t="s">
        <v>102</v>
      </c>
    </row>
    <row r="49" spans="1:11" x14ac:dyDescent="0.25">
      <c r="A49" t="s">
        <v>99</v>
      </c>
      <c r="B49">
        <v>9</v>
      </c>
      <c r="C49" t="s">
        <v>1140</v>
      </c>
      <c r="D49">
        <v>8</v>
      </c>
      <c r="E49" t="s">
        <v>68</v>
      </c>
      <c r="F49" t="s">
        <v>38</v>
      </c>
      <c r="G49" t="s">
        <v>33</v>
      </c>
      <c r="H49" t="s">
        <v>100</v>
      </c>
      <c r="I49" t="s">
        <v>28</v>
      </c>
      <c r="J49" t="s">
        <v>101</v>
      </c>
      <c r="K49" t="s">
        <v>102</v>
      </c>
    </row>
    <row r="50" spans="1:11" x14ac:dyDescent="0.25">
      <c r="A50" t="s">
        <v>99</v>
      </c>
      <c r="B50">
        <v>9</v>
      </c>
      <c r="C50" t="s">
        <v>1141</v>
      </c>
      <c r="D50">
        <v>8</v>
      </c>
      <c r="E50" t="s">
        <v>68</v>
      </c>
      <c r="F50" t="s">
        <v>38</v>
      </c>
      <c r="G50" t="s">
        <v>33</v>
      </c>
      <c r="H50" t="s">
        <v>100</v>
      </c>
      <c r="I50" t="s">
        <v>28</v>
      </c>
      <c r="J50" t="s">
        <v>101</v>
      </c>
      <c r="K50" t="s">
        <v>102</v>
      </c>
    </row>
    <row r="51" spans="1:11" x14ac:dyDescent="0.25">
      <c r="A51" t="s">
        <v>99</v>
      </c>
      <c r="B51">
        <v>11</v>
      </c>
      <c r="C51" t="s">
        <v>1142</v>
      </c>
      <c r="D51">
        <v>3</v>
      </c>
      <c r="E51" t="s">
        <v>68</v>
      </c>
      <c r="F51" t="s">
        <v>38</v>
      </c>
      <c r="G51" t="s">
        <v>33</v>
      </c>
      <c r="H51" t="s">
        <v>100</v>
      </c>
      <c r="I51" t="s">
        <v>28</v>
      </c>
      <c r="J51" t="s">
        <v>101</v>
      </c>
      <c r="K51" t="s">
        <v>102</v>
      </c>
    </row>
    <row r="52" spans="1:11" x14ac:dyDescent="0.25">
      <c r="A52" t="s">
        <v>99</v>
      </c>
      <c r="B52">
        <v>12</v>
      </c>
      <c r="C52" t="s">
        <v>1129</v>
      </c>
      <c r="D52">
        <v>2</v>
      </c>
      <c r="E52" t="s">
        <v>68</v>
      </c>
      <c r="F52" t="s">
        <v>38</v>
      </c>
      <c r="G52" t="s">
        <v>33</v>
      </c>
      <c r="H52" t="s">
        <v>100</v>
      </c>
      <c r="I52" t="s">
        <v>28</v>
      </c>
      <c r="J52" t="s">
        <v>101</v>
      </c>
      <c r="K52" t="s">
        <v>102</v>
      </c>
    </row>
    <row r="53" spans="1:11" x14ac:dyDescent="0.25">
      <c r="A53" t="s">
        <v>99</v>
      </c>
      <c r="B53">
        <v>12</v>
      </c>
      <c r="C53" t="s">
        <v>1143</v>
      </c>
      <c r="D53">
        <v>2</v>
      </c>
      <c r="E53" t="s">
        <v>68</v>
      </c>
      <c r="F53" t="s">
        <v>38</v>
      </c>
      <c r="G53" t="s">
        <v>33</v>
      </c>
      <c r="H53" t="s">
        <v>100</v>
      </c>
      <c r="I53" t="s">
        <v>28</v>
      </c>
      <c r="J53" t="s">
        <v>101</v>
      </c>
      <c r="K53" t="s">
        <v>102</v>
      </c>
    </row>
    <row r="54" spans="1:11" x14ac:dyDescent="0.25">
      <c r="A54" t="s">
        <v>99</v>
      </c>
      <c r="B54">
        <v>14</v>
      </c>
      <c r="C54" t="s">
        <v>1144</v>
      </c>
      <c r="D54">
        <v>1</v>
      </c>
      <c r="E54" t="s">
        <v>68</v>
      </c>
      <c r="F54" t="s">
        <v>38</v>
      </c>
      <c r="G54" t="s">
        <v>33</v>
      </c>
      <c r="H54" t="s">
        <v>100</v>
      </c>
      <c r="I54" t="s">
        <v>28</v>
      </c>
      <c r="J54" t="s">
        <v>101</v>
      </c>
      <c r="K54" t="s">
        <v>102</v>
      </c>
    </row>
    <row r="55" spans="1:11" x14ac:dyDescent="0.25">
      <c r="A55" t="s">
        <v>99</v>
      </c>
      <c r="B55">
        <v>14</v>
      </c>
      <c r="C55" t="s">
        <v>1145</v>
      </c>
      <c r="D55">
        <v>1</v>
      </c>
      <c r="E55" t="s">
        <v>68</v>
      </c>
      <c r="F55" t="s">
        <v>38</v>
      </c>
      <c r="G55" t="s">
        <v>33</v>
      </c>
      <c r="H55" t="s">
        <v>100</v>
      </c>
      <c r="I55" t="s">
        <v>28</v>
      </c>
      <c r="J55" t="s">
        <v>101</v>
      </c>
      <c r="K55" t="s">
        <v>102</v>
      </c>
    </row>
    <row r="56" spans="1:11" x14ac:dyDescent="0.25">
      <c r="A56" t="s">
        <v>99</v>
      </c>
      <c r="B56">
        <v>14</v>
      </c>
      <c r="C56" t="s">
        <v>1120</v>
      </c>
      <c r="D56">
        <v>1</v>
      </c>
      <c r="E56" t="s">
        <v>68</v>
      </c>
      <c r="F56" t="s">
        <v>38</v>
      </c>
      <c r="G56" t="s">
        <v>33</v>
      </c>
      <c r="H56" t="s">
        <v>100</v>
      </c>
      <c r="I56" t="s">
        <v>28</v>
      </c>
      <c r="J56" t="s">
        <v>101</v>
      </c>
      <c r="K56" t="s">
        <v>102</v>
      </c>
    </row>
    <row r="57" spans="1:11" x14ac:dyDescent="0.25">
      <c r="A57" t="s">
        <v>99</v>
      </c>
      <c r="B57">
        <v>14</v>
      </c>
      <c r="C57" t="s">
        <v>1146</v>
      </c>
      <c r="D57">
        <v>1</v>
      </c>
      <c r="E57" t="s">
        <v>68</v>
      </c>
      <c r="F57" t="s">
        <v>38</v>
      </c>
      <c r="G57" t="s">
        <v>33</v>
      </c>
      <c r="H57" t="s">
        <v>100</v>
      </c>
      <c r="I57" t="s">
        <v>28</v>
      </c>
      <c r="J57" t="s">
        <v>101</v>
      </c>
      <c r="K57" t="s">
        <v>102</v>
      </c>
    </row>
    <row r="58" spans="1:11" x14ac:dyDescent="0.25">
      <c r="A58" t="s">
        <v>103</v>
      </c>
      <c r="B58">
        <v>1</v>
      </c>
      <c r="C58" t="s">
        <v>1147</v>
      </c>
      <c r="D58">
        <v>42</v>
      </c>
      <c r="E58" t="s">
        <v>68</v>
      </c>
      <c r="F58" t="s">
        <v>46</v>
      </c>
      <c r="G58" t="s">
        <v>26</v>
      </c>
      <c r="H58" t="s">
        <v>104</v>
      </c>
      <c r="I58" t="s">
        <v>28</v>
      </c>
      <c r="J58" t="s">
        <v>105</v>
      </c>
      <c r="K58" t="s">
        <v>106</v>
      </c>
    </row>
    <row r="59" spans="1:11" x14ac:dyDescent="0.25">
      <c r="A59" t="s">
        <v>103</v>
      </c>
      <c r="B59">
        <v>2</v>
      </c>
      <c r="C59" t="s">
        <v>1148</v>
      </c>
      <c r="D59">
        <v>3</v>
      </c>
      <c r="E59" t="s">
        <v>68</v>
      </c>
      <c r="F59" t="s">
        <v>46</v>
      </c>
      <c r="G59" t="s">
        <v>26</v>
      </c>
      <c r="H59" t="s">
        <v>104</v>
      </c>
      <c r="I59" t="s">
        <v>28</v>
      </c>
      <c r="J59" t="s">
        <v>105</v>
      </c>
      <c r="K59" t="s">
        <v>106</v>
      </c>
    </row>
    <row r="60" spans="1:11" x14ac:dyDescent="0.25">
      <c r="A60" t="s">
        <v>103</v>
      </c>
      <c r="B60">
        <v>3</v>
      </c>
      <c r="C60" t="s">
        <v>1149</v>
      </c>
      <c r="D60">
        <v>2</v>
      </c>
      <c r="E60" t="s">
        <v>68</v>
      </c>
      <c r="F60" t="s">
        <v>46</v>
      </c>
      <c r="G60" t="s">
        <v>26</v>
      </c>
      <c r="H60" t="s">
        <v>104</v>
      </c>
      <c r="I60" t="s">
        <v>28</v>
      </c>
      <c r="J60" t="s">
        <v>105</v>
      </c>
      <c r="K60" t="s">
        <v>106</v>
      </c>
    </row>
    <row r="61" spans="1:11" x14ac:dyDescent="0.25">
      <c r="A61" t="s">
        <v>103</v>
      </c>
      <c r="B61">
        <v>4</v>
      </c>
      <c r="C61" t="s">
        <v>1150</v>
      </c>
      <c r="D61">
        <v>1</v>
      </c>
      <c r="E61" t="s">
        <v>68</v>
      </c>
      <c r="F61" t="s">
        <v>46</v>
      </c>
      <c r="G61" t="s">
        <v>26</v>
      </c>
      <c r="H61" t="s">
        <v>104</v>
      </c>
      <c r="I61" t="s">
        <v>28</v>
      </c>
      <c r="J61" t="s">
        <v>105</v>
      </c>
      <c r="K61" t="s">
        <v>106</v>
      </c>
    </row>
    <row r="62" spans="1:11" x14ac:dyDescent="0.25">
      <c r="A62" t="s">
        <v>103</v>
      </c>
      <c r="B62">
        <v>4</v>
      </c>
      <c r="C62" t="s">
        <v>1151</v>
      </c>
      <c r="D62">
        <v>1</v>
      </c>
      <c r="E62" t="s">
        <v>68</v>
      </c>
      <c r="F62" t="s">
        <v>46</v>
      </c>
      <c r="G62" t="s">
        <v>26</v>
      </c>
      <c r="H62" t="s">
        <v>104</v>
      </c>
      <c r="I62" t="s">
        <v>28</v>
      </c>
      <c r="J62" t="s">
        <v>105</v>
      </c>
      <c r="K62" t="s">
        <v>106</v>
      </c>
    </row>
    <row r="63" spans="1:11" x14ac:dyDescent="0.25">
      <c r="A63" t="s">
        <v>107</v>
      </c>
      <c r="B63">
        <v>1</v>
      </c>
      <c r="C63" t="s">
        <v>1147</v>
      </c>
      <c r="D63">
        <v>38</v>
      </c>
      <c r="E63" t="s">
        <v>68</v>
      </c>
      <c r="F63" t="s">
        <v>46</v>
      </c>
      <c r="G63" t="s">
        <v>26</v>
      </c>
      <c r="H63" t="s">
        <v>108</v>
      </c>
      <c r="I63" t="s">
        <v>28</v>
      </c>
      <c r="J63" t="s">
        <v>109</v>
      </c>
      <c r="K63" t="s">
        <v>110</v>
      </c>
    </row>
    <row r="64" spans="1:11" x14ac:dyDescent="0.25">
      <c r="A64" t="s">
        <v>107</v>
      </c>
      <c r="B64">
        <v>2</v>
      </c>
      <c r="C64" t="s">
        <v>1113</v>
      </c>
      <c r="D64">
        <v>2</v>
      </c>
      <c r="E64" t="s">
        <v>68</v>
      </c>
      <c r="F64" t="s">
        <v>46</v>
      </c>
      <c r="G64" t="s">
        <v>26</v>
      </c>
      <c r="H64" t="s">
        <v>108</v>
      </c>
      <c r="I64" t="s">
        <v>28</v>
      </c>
      <c r="J64" t="s">
        <v>109</v>
      </c>
      <c r="K64" t="s">
        <v>110</v>
      </c>
    </row>
    <row r="65" spans="1:11" x14ac:dyDescent="0.25">
      <c r="A65" t="s">
        <v>111</v>
      </c>
      <c r="B65">
        <v>1</v>
      </c>
      <c r="C65" t="s">
        <v>1152</v>
      </c>
      <c r="D65">
        <v>9</v>
      </c>
      <c r="E65" t="s">
        <v>24</v>
      </c>
      <c r="F65" t="s">
        <v>46</v>
      </c>
      <c r="G65" t="s">
        <v>26</v>
      </c>
      <c r="H65" t="s">
        <v>112</v>
      </c>
      <c r="I65" t="s">
        <v>28</v>
      </c>
      <c r="J65" t="s">
        <v>113</v>
      </c>
      <c r="K65" t="s">
        <v>114</v>
      </c>
    </row>
    <row r="66" spans="1:11" x14ac:dyDescent="0.25">
      <c r="A66" t="s">
        <v>111</v>
      </c>
      <c r="B66">
        <v>1</v>
      </c>
      <c r="C66" t="s">
        <v>1148</v>
      </c>
      <c r="D66">
        <v>9</v>
      </c>
      <c r="E66" t="s">
        <v>24</v>
      </c>
      <c r="F66" t="s">
        <v>46</v>
      </c>
      <c r="G66" t="s">
        <v>26</v>
      </c>
      <c r="H66" t="s">
        <v>112</v>
      </c>
      <c r="I66" t="s">
        <v>28</v>
      </c>
      <c r="J66" t="s">
        <v>113</v>
      </c>
      <c r="K66" t="s">
        <v>114</v>
      </c>
    </row>
    <row r="67" spans="1:11" x14ac:dyDescent="0.25">
      <c r="A67" t="s">
        <v>111</v>
      </c>
      <c r="B67">
        <v>3</v>
      </c>
      <c r="C67" t="s">
        <v>1153</v>
      </c>
      <c r="D67">
        <v>1</v>
      </c>
      <c r="E67" t="s">
        <v>24</v>
      </c>
      <c r="F67" t="s">
        <v>46</v>
      </c>
      <c r="G67" t="s">
        <v>26</v>
      </c>
      <c r="H67" t="s">
        <v>112</v>
      </c>
      <c r="I67" t="s">
        <v>28</v>
      </c>
      <c r="J67" t="s">
        <v>113</v>
      </c>
      <c r="K67" t="s">
        <v>114</v>
      </c>
    </row>
    <row r="68" spans="1:11" x14ac:dyDescent="0.25">
      <c r="A68" t="s">
        <v>111</v>
      </c>
      <c r="B68">
        <v>3</v>
      </c>
      <c r="C68" t="s">
        <v>1120</v>
      </c>
      <c r="D68">
        <v>1</v>
      </c>
      <c r="E68" t="s">
        <v>24</v>
      </c>
      <c r="F68" t="s">
        <v>46</v>
      </c>
      <c r="G68" t="s">
        <v>26</v>
      </c>
      <c r="H68" t="s">
        <v>112</v>
      </c>
      <c r="I68" t="s">
        <v>28</v>
      </c>
      <c r="J68" t="s">
        <v>113</v>
      </c>
      <c r="K68" t="s">
        <v>114</v>
      </c>
    </row>
    <row r="69" spans="1:11" x14ac:dyDescent="0.25">
      <c r="A69" t="s">
        <v>111</v>
      </c>
      <c r="B69">
        <v>3</v>
      </c>
      <c r="C69" t="s">
        <v>1121</v>
      </c>
      <c r="D69">
        <v>1</v>
      </c>
      <c r="E69" t="s">
        <v>24</v>
      </c>
      <c r="F69" t="s">
        <v>46</v>
      </c>
      <c r="G69" t="s">
        <v>26</v>
      </c>
      <c r="H69" t="s">
        <v>112</v>
      </c>
      <c r="I69" t="s">
        <v>28</v>
      </c>
      <c r="J69" t="s">
        <v>113</v>
      </c>
      <c r="K69" t="s">
        <v>114</v>
      </c>
    </row>
    <row r="70" spans="1:11" x14ac:dyDescent="0.25">
      <c r="A70" t="s">
        <v>111</v>
      </c>
      <c r="B70">
        <v>3</v>
      </c>
      <c r="C70" t="s">
        <v>1154</v>
      </c>
      <c r="D70">
        <v>1</v>
      </c>
      <c r="E70" t="s">
        <v>24</v>
      </c>
      <c r="F70" t="s">
        <v>46</v>
      </c>
      <c r="G70" t="s">
        <v>26</v>
      </c>
      <c r="H70" t="s">
        <v>112</v>
      </c>
      <c r="I70" t="s">
        <v>28</v>
      </c>
      <c r="J70" t="s">
        <v>113</v>
      </c>
      <c r="K70" t="s">
        <v>114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69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1099</v>
      </c>
      <c r="C1" t="s">
        <v>120</v>
      </c>
      <c r="D1" t="s">
        <v>1155</v>
      </c>
      <c r="E1" t="s">
        <v>1156</v>
      </c>
      <c r="F1" t="s">
        <v>119</v>
      </c>
      <c r="G1" t="s">
        <v>1157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23</v>
      </c>
      <c r="B2" t="s">
        <v>1158</v>
      </c>
      <c r="C2" t="s">
        <v>1159</v>
      </c>
      <c r="D2" t="str">
        <f>HYPERLINK("https://ebird.org/atlasnc/checklist/S191423427", "S191423427")</f>
        <v>S191423427</v>
      </c>
      <c r="E2" t="s">
        <v>1160</v>
      </c>
      <c r="F2" t="s">
        <v>1161</v>
      </c>
      <c r="G2">
        <v>1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</row>
    <row r="3" spans="1:13" x14ac:dyDescent="0.25">
      <c r="A3" t="s">
        <v>23</v>
      </c>
      <c r="B3" t="s">
        <v>1103</v>
      </c>
      <c r="C3" t="s">
        <v>127</v>
      </c>
      <c r="D3" t="str">
        <f>HYPERLINK("https://ebird.org/atlasnc/checklist/S186491212", "S186491212")</f>
        <v>S186491212</v>
      </c>
      <c r="E3" t="s">
        <v>1162</v>
      </c>
      <c r="F3" t="s">
        <v>1163</v>
      </c>
      <c r="G3">
        <v>9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</row>
    <row r="4" spans="1:13" x14ac:dyDescent="0.25">
      <c r="A4" t="s">
        <v>23</v>
      </c>
      <c r="B4" t="s">
        <v>1103</v>
      </c>
      <c r="C4" t="s">
        <v>127</v>
      </c>
      <c r="D4" t="str">
        <f>HYPERLINK("https://ebird.org/atlasnc/checklist/S186491318", "S186491318")</f>
        <v>S186491318</v>
      </c>
      <c r="E4" t="s">
        <v>1164</v>
      </c>
      <c r="F4" t="s">
        <v>1165</v>
      </c>
      <c r="G4">
        <v>1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</row>
    <row r="5" spans="1:13" x14ac:dyDescent="0.25">
      <c r="A5" t="s">
        <v>23</v>
      </c>
      <c r="B5" t="s">
        <v>1103</v>
      </c>
      <c r="C5" t="s">
        <v>127</v>
      </c>
      <c r="D5" t="str">
        <f>HYPERLINK("https://ebird.org/atlasnc/checklist/S186491427", "S186491427")</f>
        <v>S186491427</v>
      </c>
      <c r="E5" t="s">
        <v>1166</v>
      </c>
      <c r="F5" t="s">
        <v>1167</v>
      </c>
      <c r="G5">
        <v>10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</row>
    <row r="6" spans="1:13" x14ac:dyDescent="0.25">
      <c r="A6" t="s">
        <v>23</v>
      </c>
      <c r="B6" t="s">
        <v>1103</v>
      </c>
      <c r="C6" t="s">
        <v>127</v>
      </c>
      <c r="D6" t="str">
        <f>HYPERLINK("https://ebird.org/atlasnc/checklist/S186491512", "S186491512")</f>
        <v>S186491512</v>
      </c>
      <c r="E6" t="s">
        <v>1168</v>
      </c>
      <c r="F6" t="s">
        <v>1169</v>
      </c>
      <c r="G6">
        <v>1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</row>
    <row r="7" spans="1:13" x14ac:dyDescent="0.25">
      <c r="A7" t="s">
        <v>23</v>
      </c>
      <c r="B7" t="s">
        <v>1103</v>
      </c>
      <c r="C7" t="s">
        <v>127</v>
      </c>
      <c r="D7" t="str">
        <f>HYPERLINK("https://ebird.org/atlasnc/checklist/S186491735", "S186491735")</f>
        <v>S186491735</v>
      </c>
      <c r="E7" t="s">
        <v>1170</v>
      </c>
      <c r="F7" t="s">
        <v>1171</v>
      </c>
      <c r="G7">
        <v>11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</row>
    <row r="8" spans="1:13" x14ac:dyDescent="0.25">
      <c r="A8" t="s">
        <v>23</v>
      </c>
      <c r="B8" t="s">
        <v>1103</v>
      </c>
      <c r="C8" t="s">
        <v>127</v>
      </c>
      <c r="D8" t="str">
        <f>HYPERLINK("https://ebird.org/atlasnc/checklist/S186491890", "S186491890")</f>
        <v>S186491890</v>
      </c>
      <c r="E8" t="s">
        <v>1172</v>
      </c>
      <c r="F8" t="s">
        <v>1173</v>
      </c>
      <c r="G8">
        <v>9</v>
      </c>
      <c r="H8" t="s">
        <v>25</v>
      </c>
      <c r="I8" t="s">
        <v>26</v>
      </c>
      <c r="J8" t="s">
        <v>27</v>
      </c>
      <c r="K8" t="s">
        <v>28</v>
      </c>
      <c r="L8" t="s">
        <v>29</v>
      </c>
      <c r="M8" t="s">
        <v>30</v>
      </c>
    </row>
    <row r="9" spans="1:13" x14ac:dyDescent="0.25">
      <c r="A9" t="s">
        <v>23</v>
      </c>
      <c r="B9" t="s">
        <v>1103</v>
      </c>
      <c r="C9" t="s">
        <v>127</v>
      </c>
      <c r="D9" t="str">
        <f>HYPERLINK("https://ebird.org/atlasnc/checklist/S186492023", "S186492023")</f>
        <v>S186492023</v>
      </c>
      <c r="E9" t="s">
        <v>1174</v>
      </c>
      <c r="F9" t="s">
        <v>1175</v>
      </c>
      <c r="G9">
        <v>9</v>
      </c>
      <c r="H9" t="s">
        <v>25</v>
      </c>
      <c r="I9" t="s">
        <v>26</v>
      </c>
      <c r="J9" t="s">
        <v>27</v>
      </c>
      <c r="K9" t="s">
        <v>28</v>
      </c>
      <c r="L9" t="s">
        <v>29</v>
      </c>
      <c r="M9" t="s">
        <v>30</v>
      </c>
    </row>
    <row r="10" spans="1:13" x14ac:dyDescent="0.25">
      <c r="A10" t="s">
        <v>23</v>
      </c>
      <c r="B10" t="s">
        <v>1103</v>
      </c>
      <c r="C10" t="s">
        <v>127</v>
      </c>
      <c r="D10" t="str">
        <f>HYPERLINK("https://ebird.org/atlasnc/checklist/S186492110", "S186492110")</f>
        <v>S186492110</v>
      </c>
      <c r="E10" t="s">
        <v>1176</v>
      </c>
      <c r="F10" t="s">
        <v>1177</v>
      </c>
      <c r="G10">
        <v>13</v>
      </c>
      <c r="H10" t="s">
        <v>25</v>
      </c>
      <c r="I10" t="s">
        <v>26</v>
      </c>
      <c r="J10" t="s">
        <v>27</v>
      </c>
      <c r="K10" t="s">
        <v>28</v>
      </c>
      <c r="L10" t="s">
        <v>29</v>
      </c>
      <c r="M10" t="s">
        <v>30</v>
      </c>
    </row>
    <row r="11" spans="1:13" x14ac:dyDescent="0.25">
      <c r="A11" t="s">
        <v>23</v>
      </c>
      <c r="B11" t="s">
        <v>1103</v>
      </c>
      <c r="C11" t="s">
        <v>127</v>
      </c>
      <c r="D11" t="str">
        <f>HYPERLINK("https://ebird.org/atlasnc/checklist/S186492251", "S186492251")</f>
        <v>S186492251</v>
      </c>
      <c r="E11" t="s">
        <v>1178</v>
      </c>
      <c r="F11" t="s">
        <v>1179</v>
      </c>
      <c r="G11">
        <v>21</v>
      </c>
      <c r="H11" t="s">
        <v>25</v>
      </c>
      <c r="I11" t="s">
        <v>26</v>
      </c>
      <c r="J11" t="s">
        <v>27</v>
      </c>
      <c r="K11" t="s">
        <v>28</v>
      </c>
      <c r="L11" t="s">
        <v>29</v>
      </c>
      <c r="M11" t="s">
        <v>30</v>
      </c>
    </row>
    <row r="12" spans="1:13" x14ac:dyDescent="0.25">
      <c r="A12" t="s">
        <v>23</v>
      </c>
      <c r="B12" t="s">
        <v>1103</v>
      </c>
      <c r="C12" t="s">
        <v>127</v>
      </c>
      <c r="D12" t="str">
        <f>HYPERLINK("https://ebird.org/atlasnc/checklist/S186492394", "S186492394")</f>
        <v>S186492394</v>
      </c>
      <c r="E12" t="s">
        <v>1180</v>
      </c>
      <c r="F12" t="s">
        <v>1181</v>
      </c>
      <c r="G12">
        <v>2</v>
      </c>
      <c r="H12" t="s">
        <v>25</v>
      </c>
      <c r="I12" t="s">
        <v>26</v>
      </c>
      <c r="J12" t="s">
        <v>27</v>
      </c>
      <c r="K12" t="s">
        <v>28</v>
      </c>
      <c r="L12" t="s">
        <v>29</v>
      </c>
      <c r="M12" t="s">
        <v>30</v>
      </c>
    </row>
    <row r="13" spans="1:13" x14ac:dyDescent="0.25">
      <c r="A13" t="s">
        <v>23</v>
      </c>
      <c r="B13" t="s">
        <v>1103</v>
      </c>
      <c r="C13" t="s">
        <v>127</v>
      </c>
      <c r="D13" t="str">
        <f>HYPERLINK("https://ebird.org/atlasnc/checklist/S186492561", "S186492561")</f>
        <v>S186492561</v>
      </c>
      <c r="E13" t="s">
        <v>1182</v>
      </c>
      <c r="F13" t="s">
        <v>1183</v>
      </c>
      <c r="G13">
        <v>1</v>
      </c>
      <c r="H13" t="s">
        <v>25</v>
      </c>
      <c r="I13" t="s">
        <v>26</v>
      </c>
      <c r="J13" t="s">
        <v>27</v>
      </c>
      <c r="K13" t="s">
        <v>28</v>
      </c>
      <c r="L13" t="s">
        <v>29</v>
      </c>
      <c r="M13" t="s">
        <v>30</v>
      </c>
    </row>
    <row r="14" spans="1:13" x14ac:dyDescent="0.25">
      <c r="A14" t="s">
        <v>23</v>
      </c>
      <c r="B14" t="s">
        <v>1103</v>
      </c>
      <c r="C14" t="s">
        <v>127</v>
      </c>
      <c r="D14" t="str">
        <f>HYPERLINK("https://ebird.org/atlasnc/checklist/S186492696", "S186492696")</f>
        <v>S186492696</v>
      </c>
      <c r="E14" t="s">
        <v>1184</v>
      </c>
      <c r="F14" t="s">
        <v>1185</v>
      </c>
      <c r="G14">
        <v>31</v>
      </c>
      <c r="H14" t="s">
        <v>25</v>
      </c>
      <c r="I14" t="s">
        <v>26</v>
      </c>
      <c r="J14" t="s">
        <v>27</v>
      </c>
      <c r="K14" t="s">
        <v>28</v>
      </c>
      <c r="L14" t="s">
        <v>29</v>
      </c>
      <c r="M14" t="s">
        <v>30</v>
      </c>
    </row>
    <row r="15" spans="1:13" x14ac:dyDescent="0.25">
      <c r="A15" t="s">
        <v>23</v>
      </c>
      <c r="B15" t="s">
        <v>1103</v>
      </c>
      <c r="C15" t="s">
        <v>127</v>
      </c>
      <c r="D15" t="str">
        <f>HYPERLINK("https://ebird.org/atlasnc/checklist/S186492761", "S186492761")</f>
        <v>S186492761</v>
      </c>
      <c r="E15" t="s">
        <v>1186</v>
      </c>
      <c r="F15" t="s">
        <v>1187</v>
      </c>
      <c r="G15">
        <v>3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</row>
    <row r="16" spans="1:13" x14ac:dyDescent="0.25">
      <c r="A16" t="s">
        <v>23</v>
      </c>
      <c r="B16" t="s">
        <v>1102</v>
      </c>
      <c r="C16" t="s">
        <v>164</v>
      </c>
      <c r="D16" t="str">
        <f>HYPERLINK("https://ebird.org/atlasnc/checklist/S185251223", "S185251223")</f>
        <v>S185251223</v>
      </c>
      <c r="E16" t="s">
        <v>1188</v>
      </c>
      <c r="F16" t="s">
        <v>1189</v>
      </c>
      <c r="G16">
        <v>12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</row>
    <row r="17" spans="1:13" x14ac:dyDescent="0.25">
      <c r="A17" t="s">
        <v>23</v>
      </c>
      <c r="B17" t="s">
        <v>1102</v>
      </c>
      <c r="C17" t="s">
        <v>164</v>
      </c>
      <c r="D17" t="str">
        <f>HYPERLINK("https://ebird.org/atlasnc/checklist/S185250842", "S185250842")</f>
        <v>S185250842</v>
      </c>
      <c r="E17" t="s">
        <v>1190</v>
      </c>
      <c r="F17" t="s">
        <v>1191</v>
      </c>
      <c r="G17">
        <v>8</v>
      </c>
      <c r="H17" t="s">
        <v>25</v>
      </c>
      <c r="I17" t="s">
        <v>26</v>
      </c>
      <c r="J17" t="s">
        <v>27</v>
      </c>
      <c r="K17" t="s">
        <v>28</v>
      </c>
      <c r="L17" t="s">
        <v>29</v>
      </c>
      <c r="M17" t="s">
        <v>30</v>
      </c>
    </row>
    <row r="18" spans="1:13" x14ac:dyDescent="0.25">
      <c r="A18" t="s">
        <v>23</v>
      </c>
      <c r="B18" t="s">
        <v>1102</v>
      </c>
      <c r="C18" t="s">
        <v>164</v>
      </c>
      <c r="D18" t="str">
        <f>HYPERLINK("https://ebird.org/atlasnc/checklist/S185250529", "S185250529")</f>
        <v>S185250529</v>
      </c>
      <c r="E18" t="s">
        <v>1192</v>
      </c>
      <c r="F18" t="s">
        <v>1193</v>
      </c>
      <c r="G18">
        <v>10</v>
      </c>
      <c r="H18" t="s">
        <v>25</v>
      </c>
      <c r="I18" t="s">
        <v>26</v>
      </c>
      <c r="J18" t="s">
        <v>27</v>
      </c>
      <c r="K18" t="s">
        <v>28</v>
      </c>
      <c r="L18" t="s">
        <v>29</v>
      </c>
      <c r="M18" t="s">
        <v>30</v>
      </c>
    </row>
    <row r="19" spans="1:13" x14ac:dyDescent="0.25">
      <c r="A19" t="s">
        <v>23</v>
      </c>
      <c r="B19" t="s">
        <v>1102</v>
      </c>
      <c r="C19" t="s">
        <v>164</v>
      </c>
      <c r="D19" t="str">
        <f>HYPERLINK("https://ebird.org/atlasnc/checklist/S185250072", "S185250072")</f>
        <v>S185250072</v>
      </c>
      <c r="E19" t="s">
        <v>1194</v>
      </c>
      <c r="F19" t="s">
        <v>1195</v>
      </c>
      <c r="G19">
        <v>16</v>
      </c>
      <c r="H19" t="s">
        <v>25</v>
      </c>
      <c r="I19" t="s">
        <v>26</v>
      </c>
      <c r="J19" t="s">
        <v>27</v>
      </c>
      <c r="K19" t="s">
        <v>28</v>
      </c>
      <c r="L19" t="s">
        <v>29</v>
      </c>
      <c r="M19" t="s">
        <v>30</v>
      </c>
    </row>
    <row r="20" spans="1:13" x14ac:dyDescent="0.25">
      <c r="A20" t="s">
        <v>23</v>
      </c>
      <c r="B20" t="s">
        <v>1102</v>
      </c>
      <c r="C20" t="s">
        <v>164</v>
      </c>
      <c r="D20" t="str">
        <f>HYPERLINK("https://ebird.org/atlasnc/checklist/S185249352", "S185249352")</f>
        <v>S185249352</v>
      </c>
      <c r="E20" t="s">
        <v>1196</v>
      </c>
      <c r="F20" t="s">
        <v>1197</v>
      </c>
      <c r="G20">
        <v>36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</row>
    <row r="21" spans="1:13" x14ac:dyDescent="0.25">
      <c r="A21" t="s">
        <v>23</v>
      </c>
      <c r="B21" t="s">
        <v>1102</v>
      </c>
      <c r="C21" t="s">
        <v>164</v>
      </c>
      <c r="D21" t="str">
        <f>HYPERLINK("https://ebird.org/atlasnc/checklist/S185248591", "S185248591")</f>
        <v>S185248591</v>
      </c>
      <c r="E21" t="s">
        <v>1198</v>
      </c>
      <c r="F21" t="s">
        <v>1199</v>
      </c>
      <c r="G21">
        <v>6</v>
      </c>
      <c r="H21" t="s">
        <v>25</v>
      </c>
      <c r="I21" t="s">
        <v>26</v>
      </c>
      <c r="J21" t="s">
        <v>27</v>
      </c>
      <c r="K21" t="s">
        <v>28</v>
      </c>
      <c r="L21" t="s">
        <v>29</v>
      </c>
      <c r="M21" t="s">
        <v>30</v>
      </c>
    </row>
    <row r="22" spans="1:13" x14ac:dyDescent="0.25">
      <c r="A22" t="s">
        <v>23</v>
      </c>
      <c r="B22" t="s">
        <v>1101</v>
      </c>
      <c r="C22" t="s">
        <v>189</v>
      </c>
      <c r="D22" t="str">
        <f>HYPERLINK("https://ebird.org/atlasnc/checklist/S184605020", "S184605020")</f>
        <v>S184605020</v>
      </c>
      <c r="E22" t="s">
        <v>1200</v>
      </c>
      <c r="F22" t="s">
        <v>1201</v>
      </c>
      <c r="G22">
        <v>13</v>
      </c>
      <c r="H22" t="s">
        <v>25</v>
      </c>
      <c r="I22" t="s">
        <v>26</v>
      </c>
      <c r="J22" t="s">
        <v>27</v>
      </c>
      <c r="K22" t="s">
        <v>28</v>
      </c>
      <c r="L22" t="s">
        <v>29</v>
      </c>
      <c r="M22" t="s">
        <v>30</v>
      </c>
    </row>
    <row r="23" spans="1:13" x14ac:dyDescent="0.25">
      <c r="A23" t="s">
        <v>23</v>
      </c>
      <c r="B23" t="s">
        <v>1101</v>
      </c>
      <c r="C23" t="s">
        <v>189</v>
      </c>
      <c r="D23" t="str">
        <f>HYPERLINK("https://ebird.org/atlasnc/checklist/S184605843", "S184605843")</f>
        <v>S184605843</v>
      </c>
      <c r="E23" t="s">
        <v>1202</v>
      </c>
      <c r="F23" t="s">
        <v>1203</v>
      </c>
      <c r="G23">
        <v>13</v>
      </c>
      <c r="H23" t="s">
        <v>25</v>
      </c>
      <c r="I23" t="s">
        <v>26</v>
      </c>
      <c r="J23" t="s">
        <v>27</v>
      </c>
      <c r="K23" t="s">
        <v>28</v>
      </c>
      <c r="L23" t="s">
        <v>29</v>
      </c>
      <c r="M23" t="s">
        <v>30</v>
      </c>
    </row>
    <row r="24" spans="1:13" x14ac:dyDescent="0.25">
      <c r="A24" t="s">
        <v>23</v>
      </c>
      <c r="B24" t="s">
        <v>1101</v>
      </c>
      <c r="C24" t="s">
        <v>189</v>
      </c>
      <c r="D24" t="str">
        <f>HYPERLINK("https://ebird.org/atlasnc/checklist/S184605599", "S184605599")</f>
        <v>S184605599</v>
      </c>
      <c r="E24" t="s">
        <v>1204</v>
      </c>
      <c r="F24" t="s">
        <v>1205</v>
      </c>
      <c r="G24">
        <v>14</v>
      </c>
      <c r="H24" t="s">
        <v>25</v>
      </c>
      <c r="I24" t="s">
        <v>26</v>
      </c>
      <c r="J24" t="s">
        <v>27</v>
      </c>
      <c r="K24" t="s">
        <v>28</v>
      </c>
      <c r="L24" t="s">
        <v>29</v>
      </c>
      <c r="M24" t="s">
        <v>30</v>
      </c>
    </row>
    <row r="25" spans="1:13" x14ac:dyDescent="0.25">
      <c r="A25" t="s">
        <v>23</v>
      </c>
      <c r="B25" t="s">
        <v>1101</v>
      </c>
      <c r="C25" t="s">
        <v>189</v>
      </c>
      <c r="D25" t="str">
        <f>HYPERLINK("https://ebird.org/atlasnc/checklist/S184605373", "S184605373")</f>
        <v>S184605373</v>
      </c>
      <c r="E25" t="s">
        <v>1164</v>
      </c>
      <c r="F25" t="s">
        <v>1206</v>
      </c>
      <c r="G25">
        <v>5</v>
      </c>
      <c r="H25" t="s">
        <v>25</v>
      </c>
      <c r="I25" t="s">
        <v>26</v>
      </c>
      <c r="J25" t="s">
        <v>27</v>
      </c>
      <c r="K25" t="s">
        <v>28</v>
      </c>
      <c r="L25" t="s">
        <v>29</v>
      </c>
      <c r="M25" t="s">
        <v>30</v>
      </c>
    </row>
    <row r="26" spans="1:13" x14ac:dyDescent="0.25">
      <c r="A26" t="s">
        <v>23</v>
      </c>
      <c r="B26" t="s">
        <v>1101</v>
      </c>
      <c r="C26" t="s">
        <v>189</v>
      </c>
      <c r="D26" t="str">
        <f>HYPERLINK("https://ebird.org/atlasnc/checklist/S184604830", "S184604830")</f>
        <v>S184604830</v>
      </c>
      <c r="E26" t="s">
        <v>1207</v>
      </c>
      <c r="F26" t="s">
        <v>1208</v>
      </c>
      <c r="G26">
        <v>14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</row>
    <row r="27" spans="1:13" x14ac:dyDescent="0.25">
      <c r="A27" t="s">
        <v>23</v>
      </c>
      <c r="B27" t="s">
        <v>1101</v>
      </c>
      <c r="C27" t="s">
        <v>189</v>
      </c>
      <c r="D27" t="str">
        <f>HYPERLINK("https://ebird.org/atlasnc/checklist/S184605253", "S184605253")</f>
        <v>S184605253</v>
      </c>
      <c r="E27" t="s">
        <v>1209</v>
      </c>
      <c r="F27" t="s">
        <v>1210</v>
      </c>
      <c r="G27">
        <v>10</v>
      </c>
      <c r="H27" t="s">
        <v>25</v>
      </c>
      <c r="I27" t="s">
        <v>26</v>
      </c>
      <c r="J27" t="s">
        <v>27</v>
      </c>
      <c r="K27" t="s">
        <v>28</v>
      </c>
      <c r="L27" t="s">
        <v>29</v>
      </c>
      <c r="M27" t="s">
        <v>30</v>
      </c>
    </row>
    <row r="28" spans="1:13" x14ac:dyDescent="0.25">
      <c r="A28" t="s">
        <v>23</v>
      </c>
      <c r="B28" t="s">
        <v>1101</v>
      </c>
      <c r="C28" t="s">
        <v>189</v>
      </c>
      <c r="D28" t="str">
        <f>HYPERLINK("https://ebird.org/atlasnc/checklist/S184605107", "S184605107")</f>
        <v>S184605107</v>
      </c>
      <c r="E28" t="s">
        <v>1211</v>
      </c>
      <c r="F28" t="s">
        <v>1212</v>
      </c>
      <c r="G28">
        <v>14</v>
      </c>
      <c r="H28" t="s">
        <v>25</v>
      </c>
      <c r="I28" t="s">
        <v>26</v>
      </c>
      <c r="J28" t="s">
        <v>27</v>
      </c>
      <c r="K28" t="s">
        <v>28</v>
      </c>
      <c r="L28" t="s">
        <v>29</v>
      </c>
      <c r="M28" t="s">
        <v>30</v>
      </c>
    </row>
    <row r="29" spans="1:13" x14ac:dyDescent="0.25">
      <c r="A29" t="s">
        <v>23</v>
      </c>
      <c r="B29" t="s">
        <v>1101</v>
      </c>
      <c r="C29" t="s">
        <v>189</v>
      </c>
      <c r="D29" t="str">
        <f>HYPERLINK("https://ebird.org/atlasnc/checklist/S184604219", "S184604219")</f>
        <v>S184604219</v>
      </c>
      <c r="E29" t="s">
        <v>1213</v>
      </c>
      <c r="F29" t="s">
        <v>1214</v>
      </c>
      <c r="G29">
        <v>18</v>
      </c>
      <c r="H29" t="s">
        <v>25</v>
      </c>
      <c r="I29" t="s">
        <v>26</v>
      </c>
      <c r="J29" t="s">
        <v>27</v>
      </c>
      <c r="K29" t="s">
        <v>28</v>
      </c>
      <c r="L29" t="s">
        <v>29</v>
      </c>
      <c r="M29" t="s">
        <v>30</v>
      </c>
    </row>
    <row r="30" spans="1:13" x14ac:dyDescent="0.25">
      <c r="A30" t="s">
        <v>23</v>
      </c>
      <c r="B30" t="s">
        <v>1101</v>
      </c>
      <c r="C30" t="s">
        <v>189</v>
      </c>
      <c r="D30" t="str">
        <f>HYPERLINK("https://ebird.org/atlasnc/checklist/S184604078", "S184604078")</f>
        <v>S184604078</v>
      </c>
      <c r="E30" t="s">
        <v>1215</v>
      </c>
      <c r="F30" t="s">
        <v>1216</v>
      </c>
      <c r="G30">
        <v>12</v>
      </c>
      <c r="H30" t="s">
        <v>25</v>
      </c>
      <c r="I30" t="s">
        <v>26</v>
      </c>
      <c r="J30" t="s">
        <v>27</v>
      </c>
      <c r="K30" t="s">
        <v>28</v>
      </c>
      <c r="L30" t="s">
        <v>29</v>
      </c>
      <c r="M30" t="s">
        <v>30</v>
      </c>
    </row>
    <row r="31" spans="1:13" x14ac:dyDescent="0.25">
      <c r="A31" t="s">
        <v>23</v>
      </c>
      <c r="B31" t="s">
        <v>1101</v>
      </c>
      <c r="C31" t="s">
        <v>189</v>
      </c>
      <c r="D31" t="str">
        <f>HYPERLINK("https://ebird.org/atlasnc/checklist/S184603648", "S184603648")</f>
        <v>S184603648</v>
      </c>
      <c r="E31" t="s">
        <v>1217</v>
      </c>
      <c r="F31" t="s">
        <v>1218</v>
      </c>
      <c r="G31">
        <v>11</v>
      </c>
      <c r="H31" t="s">
        <v>25</v>
      </c>
      <c r="I31" t="s">
        <v>26</v>
      </c>
      <c r="J31" t="s">
        <v>27</v>
      </c>
      <c r="K31" t="s">
        <v>28</v>
      </c>
      <c r="L31" t="s">
        <v>29</v>
      </c>
      <c r="M31" t="s">
        <v>30</v>
      </c>
    </row>
    <row r="32" spans="1:13" x14ac:dyDescent="0.25">
      <c r="A32" t="s">
        <v>23</v>
      </c>
      <c r="B32" t="s">
        <v>1101</v>
      </c>
      <c r="C32" t="s">
        <v>189</v>
      </c>
      <c r="D32" t="str">
        <f>HYPERLINK("https://ebird.org/atlasnc/checklist/S184603452", "S184603452")</f>
        <v>S184603452</v>
      </c>
      <c r="E32" t="s">
        <v>1219</v>
      </c>
      <c r="F32" t="s">
        <v>1220</v>
      </c>
      <c r="G32">
        <v>13</v>
      </c>
      <c r="H32" t="s">
        <v>25</v>
      </c>
      <c r="I32" t="s">
        <v>26</v>
      </c>
      <c r="J32" t="s">
        <v>27</v>
      </c>
      <c r="K32" t="s">
        <v>28</v>
      </c>
      <c r="L32" t="s">
        <v>29</v>
      </c>
      <c r="M32" t="s">
        <v>30</v>
      </c>
    </row>
    <row r="33" spans="1:13" x14ac:dyDescent="0.25">
      <c r="A33" t="s">
        <v>23</v>
      </c>
      <c r="B33" t="s">
        <v>1101</v>
      </c>
      <c r="C33" t="s">
        <v>189</v>
      </c>
      <c r="D33" t="str">
        <f>HYPERLINK("https://ebird.org/atlasnc/checklist/S184603033", "S184603033")</f>
        <v>S184603033</v>
      </c>
      <c r="E33" t="s">
        <v>1221</v>
      </c>
      <c r="F33" t="s">
        <v>1222</v>
      </c>
      <c r="G33">
        <v>18</v>
      </c>
      <c r="H33" t="s">
        <v>25</v>
      </c>
      <c r="I33" t="s">
        <v>26</v>
      </c>
      <c r="J33" t="s">
        <v>27</v>
      </c>
      <c r="K33" t="s">
        <v>28</v>
      </c>
      <c r="L33" t="s">
        <v>29</v>
      </c>
      <c r="M33" t="s">
        <v>30</v>
      </c>
    </row>
    <row r="34" spans="1:13" x14ac:dyDescent="0.25">
      <c r="A34" t="s">
        <v>23</v>
      </c>
      <c r="B34" t="s">
        <v>1101</v>
      </c>
      <c r="C34" t="s">
        <v>189</v>
      </c>
      <c r="D34" t="str">
        <f>HYPERLINK("https://ebird.org/atlasnc/checklist/S184602410", "S184602410")</f>
        <v>S184602410</v>
      </c>
      <c r="E34" t="s">
        <v>1223</v>
      </c>
      <c r="F34" t="s">
        <v>1224</v>
      </c>
      <c r="G34">
        <v>35</v>
      </c>
      <c r="H34" t="s">
        <v>25</v>
      </c>
      <c r="I34" t="s">
        <v>26</v>
      </c>
      <c r="J34" t="s">
        <v>27</v>
      </c>
      <c r="K34" t="s">
        <v>28</v>
      </c>
      <c r="L34" t="s">
        <v>29</v>
      </c>
      <c r="M34" t="s">
        <v>30</v>
      </c>
    </row>
    <row r="35" spans="1:13" x14ac:dyDescent="0.25">
      <c r="A35" t="s">
        <v>23</v>
      </c>
      <c r="B35" t="s">
        <v>1101</v>
      </c>
      <c r="C35" t="s">
        <v>247</v>
      </c>
      <c r="D35" t="str">
        <f>HYPERLINK("https://ebird.org/atlasnc/checklist/S163695028", "S163695028")</f>
        <v>S163695028</v>
      </c>
      <c r="E35" t="s">
        <v>1225</v>
      </c>
      <c r="F35" t="s">
        <v>1226</v>
      </c>
      <c r="G35">
        <v>22</v>
      </c>
      <c r="H35" t="s">
        <v>25</v>
      </c>
      <c r="I35" t="s">
        <v>26</v>
      </c>
      <c r="J35" t="s">
        <v>27</v>
      </c>
      <c r="K35" t="s">
        <v>28</v>
      </c>
      <c r="L35" t="s">
        <v>29</v>
      </c>
      <c r="M35" t="s">
        <v>30</v>
      </c>
    </row>
    <row r="36" spans="1:13" x14ac:dyDescent="0.25">
      <c r="A36" t="s">
        <v>23</v>
      </c>
      <c r="B36" t="s">
        <v>1101</v>
      </c>
      <c r="C36" t="s">
        <v>247</v>
      </c>
      <c r="D36" t="str">
        <f>HYPERLINK("https://ebird.org/atlasnc/checklist/S163688481", "S163688481")</f>
        <v>S163688481</v>
      </c>
      <c r="E36" t="s">
        <v>1227</v>
      </c>
      <c r="F36" t="s">
        <v>1228</v>
      </c>
      <c r="G36">
        <v>13</v>
      </c>
      <c r="H36" t="s">
        <v>25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</row>
    <row r="37" spans="1:13" x14ac:dyDescent="0.25">
      <c r="A37" t="s">
        <v>23</v>
      </c>
      <c r="B37" t="s">
        <v>1101</v>
      </c>
      <c r="C37" t="s">
        <v>247</v>
      </c>
      <c r="D37" t="str">
        <f>HYPERLINK("https://ebird.org/atlasnc/checklist/S163687895", "S163687895")</f>
        <v>S163687895</v>
      </c>
      <c r="E37" t="s">
        <v>1229</v>
      </c>
      <c r="F37" t="s">
        <v>1230</v>
      </c>
      <c r="G37">
        <v>17</v>
      </c>
      <c r="H37" t="s">
        <v>25</v>
      </c>
      <c r="I37" t="s">
        <v>26</v>
      </c>
      <c r="J37" t="s">
        <v>27</v>
      </c>
      <c r="K37" t="s">
        <v>28</v>
      </c>
      <c r="L37" t="s">
        <v>29</v>
      </c>
      <c r="M37" t="s">
        <v>30</v>
      </c>
    </row>
    <row r="38" spans="1:13" x14ac:dyDescent="0.25">
      <c r="A38" t="s">
        <v>23</v>
      </c>
      <c r="B38" t="s">
        <v>1101</v>
      </c>
      <c r="C38" t="s">
        <v>247</v>
      </c>
      <c r="D38" t="str">
        <f>HYPERLINK("https://ebird.org/atlasnc/checklist/S163683868", "S163683868")</f>
        <v>S163683868</v>
      </c>
      <c r="E38" t="s">
        <v>1231</v>
      </c>
      <c r="F38" t="s">
        <v>1232</v>
      </c>
      <c r="G38">
        <v>24</v>
      </c>
      <c r="H38" t="s">
        <v>25</v>
      </c>
      <c r="I38" t="s">
        <v>26</v>
      </c>
      <c r="J38" t="s">
        <v>27</v>
      </c>
      <c r="K38" t="s">
        <v>28</v>
      </c>
      <c r="L38" t="s">
        <v>29</v>
      </c>
      <c r="M38" t="s">
        <v>30</v>
      </c>
    </row>
    <row r="39" spans="1:13" x14ac:dyDescent="0.25">
      <c r="A39" t="s">
        <v>23</v>
      </c>
      <c r="B39" t="s">
        <v>1101</v>
      </c>
      <c r="C39" t="s">
        <v>247</v>
      </c>
      <c r="D39" t="str">
        <f>HYPERLINK("https://ebird.org/atlasnc/checklist/S163679399", "S163679399")</f>
        <v>S163679399</v>
      </c>
      <c r="E39" t="s">
        <v>1233</v>
      </c>
      <c r="F39" t="s">
        <v>1234</v>
      </c>
      <c r="G39">
        <v>13</v>
      </c>
      <c r="H39" t="s">
        <v>25</v>
      </c>
      <c r="I39" t="s">
        <v>26</v>
      </c>
      <c r="J39" t="s">
        <v>27</v>
      </c>
      <c r="K39" t="s">
        <v>28</v>
      </c>
      <c r="L39" t="s">
        <v>29</v>
      </c>
      <c r="M39" t="s">
        <v>30</v>
      </c>
    </row>
    <row r="40" spans="1:13" x14ac:dyDescent="0.25">
      <c r="A40" t="s">
        <v>23</v>
      </c>
      <c r="B40" t="s">
        <v>1101</v>
      </c>
      <c r="C40" t="s">
        <v>247</v>
      </c>
      <c r="D40" t="str">
        <f>HYPERLINK("https://ebird.org/atlasnc/checklist/S163674788", "S163674788")</f>
        <v>S163674788</v>
      </c>
      <c r="E40" t="s">
        <v>1235</v>
      </c>
      <c r="F40" t="s">
        <v>1236</v>
      </c>
      <c r="G40">
        <v>34</v>
      </c>
      <c r="H40" t="s">
        <v>25</v>
      </c>
      <c r="I40" t="s">
        <v>26</v>
      </c>
      <c r="J40" t="s">
        <v>27</v>
      </c>
      <c r="K40" t="s">
        <v>28</v>
      </c>
      <c r="L40" t="s">
        <v>29</v>
      </c>
      <c r="M40" t="s">
        <v>30</v>
      </c>
    </row>
    <row r="41" spans="1:13" x14ac:dyDescent="0.25">
      <c r="A41" t="s">
        <v>23</v>
      </c>
      <c r="B41" t="s">
        <v>1101</v>
      </c>
      <c r="C41" t="s">
        <v>274</v>
      </c>
      <c r="D41" t="str">
        <f>HYPERLINK("https://ebird.org/atlasnc/checklist/S162369008", "S162369008")</f>
        <v>S162369008</v>
      </c>
      <c r="E41" t="s">
        <v>1237</v>
      </c>
      <c r="F41" t="s">
        <v>1238</v>
      </c>
      <c r="G41">
        <v>15</v>
      </c>
      <c r="H41" t="s">
        <v>25</v>
      </c>
      <c r="I41" t="s">
        <v>26</v>
      </c>
      <c r="J41" t="s">
        <v>27</v>
      </c>
      <c r="K41" t="s">
        <v>28</v>
      </c>
      <c r="L41" t="s">
        <v>29</v>
      </c>
      <c r="M41" t="s">
        <v>30</v>
      </c>
    </row>
    <row r="42" spans="1:13" x14ac:dyDescent="0.25">
      <c r="A42" t="s">
        <v>23</v>
      </c>
      <c r="B42" t="s">
        <v>1101</v>
      </c>
      <c r="C42" t="s">
        <v>274</v>
      </c>
      <c r="D42" t="str">
        <f>HYPERLINK("https://ebird.org/atlasnc/checklist/S162494079", "S162494079")</f>
        <v>S162494079</v>
      </c>
      <c r="E42" t="s">
        <v>1239</v>
      </c>
      <c r="F42" t="s">
        <v>1240</v>
      </c>
      <c r="G42">
        <v>18</v>
      </c>
      <c r="H42" t="s">
        <v>25</v>
      </c>
      <c r="I42" t="s">
        <v>26</v>
      </c>
      <c r="J42" t="s">
        <v>27</v>
      </c>
      <c r="K42" t="s">
        <v>28</v>
      </c>
      <c r="L42" t="s">
        <v>29</v>
      </c>
      <c r="M42" t="s">
        <v>30</v>
      </c>
    </row>
    <row r="43" spans="1:13" x14ac:dyDescent="0.25">
      <c r="A43" t="s">
        <v>23</v>
      </c>
      <c r="B43" t="s">
        <v>1101</v>
      </c>
      <c r="C43" t="s">
        <v>284</v>
      </c>
      <c r="D43" t="str">
        <f>HYPERLINK("https://ebird.org/atlasnc/checklist/S159815384", "S159815384")</f>
        <v>S159815384</v>
      </c>
      <c r="E43" t="s">
        <v>1241</v>
      </c>
      <c r="F43" t="s">
        <v>1242</v>
      </c>
      <c r="G43">
        <v>24</v>
      </c>
      <c r="H43" t="s">
        <v>25</v>
      </c>
      <c r="I43" t="s">
        <v>26</v>
      </c>
      <c r="J43" t="s">
        <v>27</v>
      </c>
      <c r="K43" t="s">
        <v>28</v>
      </c>
      <c r="L43" t="s">
        <v>29</v>
      </c>
      <c r="M43" t="s">
        <v>30</v>
      </c>
    </row>
    <row r="44" spans="1:13" x14ac:dyDescent="0.25">
      <c r="A44" t="s">
        <v>23</v>
      </c>
      <c r="B44" t="s">
        <v>1101</v>
      </c>
      <c r="C44" t="s">
        <v>284</v>
      </c>
      <c r="D44" t="str">
        <f>HYPERLINK("https://ebird.org/atlasnc/checklist/S159813262", "S159813262")</f>
        <v>S159813262</v>
      </c>
      <c r="E44" t="s">
        <v>1243</v>
      </c>
      <c r="F44" t="s">
        <v>1244</v>
      </c>
      <c r="G44">
        <v>25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</row>
    <row r="45" spans="1:13" x14ac:dyDescent="0.25">
      <c r="A45" t="s">
        <v>23</v>
      </c>
      <c r="B45" t="s">
        <v>1101</v>
      </c>
      <c r="C45" t="s">
        <v>284</v>
      </c>
      <c r="D45" t="str">
        <f>HYPERLINK("https://ebird.org/atlasnc/checklist/S159810600", "S159810600")</f>
        <v>S159810600</v>
      </c>
      <c r="E45" t="s">
        <v>1245</v>
      </c>
      <c r="F45" t="s">
        <v>1246</v>
      </c>
      <c r="G45">
        <v>25</v>
      </c>
      <c r="H45" t="s">
        <v>25</v>
      </c>
      <c r="I45" t="s">
        <v>26</v>
      </c>
      <c r="J45" t="s">
        <v>27</v>
      </c>
      <c r="K45" t="s">
        <v>28</v>
      </c>
      <c r="L45" t="s">
        <v>29</v>
      </c>
      <c r="M45" t="s">
        <v>30</v>
      </c>
    </row>
    <row r="46" spans="1:13" x14ac:dyDescent="0.25">
      <c r="A46" t="s">
        <v>23</v>
      </c>
      <c r="B46" t="s">
        <v>1101</v>
      </c>
      <c r="C46" t="s">
        <v>284</v>
      </c>
      <c r="D46" t="str">
        <f>HYPERLINK("https://ebird.org/atlasnc/checklist/S159809131", "S159809131")</f>
        <v>S159809131</v>
      </c>
      <c r="E46" t="s">
        <v>1247</v>
      </c>
      <c r="F46" t="s">
        <v>1226</v>
      </c>
      <c r="G46">
        <v>27</v>
      </c>
      <c r="H46" t="s">
        <v>25</v>
      </c>
      <c r="I46" t="s">
        <v>26</v>
      </c>
      <c r="J46" t="s">
        <v>27</v>
      </c>
      <c r="K46" t="s">
        <v>28</v>
      </c>
      <c r="L46" t="s">
        <v>29</v>
      </c>
      <c r="M46" t="s">
        <v>30</v>
      </c>
    </row>
    <row r="47" spans="1:13" x14ac:dyDescent="0.25">
      <c r="A47" t="s">
        <v>23</v>
      </c>
      <c r="B47" t="s">
        <v>1101</v>
      </c>
      <c r="C47" t="s">
        <v>1248</v>
      </c>
      <c r="D47" t="str">
        <f>HYPERLINK("https://ebird.org/atlasnc/checklist/S159758066", "S159758066")</f>
        <v>S159758066</v>
      </c>
      <c r="E47" t="s">
        <v>1249</v>
      </c>
      <c r="F47" t="s">
        <v>1250</v>
      </c>
      <c r="G47">
        <v>28</v>
      </c>
      <c r="H47" t="s">
        <v>25</v>
      </c>
      <c r="I47" t="s">
        <v>26</v>
      </c>
      <c r="J47" t="s">
        <v>27</v>
      </c>
      <c r="K47" t="s">
        <v>28</v>
      </c>
      <c r="L47" t="s">
        <v>29</v>
      </c>
      <c r="M47" t="s">
        <v>30</v>
      </c>
    </row>
    <row r="48" spans="1:13" x14ac:dyDescent="0.25">
      <c r="A48" t="s">
        <v>23</v>
      </c>
      <c r="B48" t="s">
        <v>1104</v>
      </c>
      <c r="C48" t="s">
        <v>296</v>
      </c>
      <c r="D48" t="str">
        <f>HYPERLINK("https://ebird.org/atlasnc/checklist/S113811992", "S113811992")</f>
        <v>S113811992</v>
      </c>
      <c r="E48" t="s">
        <v>1251</v>
      </c>
      <c r="F48" t="s">
        <v>1252</v>
      </c>
      <c r="G48">
        <v>12</v>
      </c>
      <c r="H48" t="s">
        <v>25</v>
      </c>
      <c r="I48" t="s">
        <v>26</v>
      </c>
      <c r="J48" t="s">
        <v>27</v>
      </c>
      <c r="K48" t="s">
        <v>28</v>
      </c>
      <c r="L48" t="s">
        <v>29</v>
      </c>
      <c r="M48" t="s">
        <v>30</v>
      </c>
    </row>
    <row r="49" spans="1:13" x14ac:dyDescent="0.25">
      <c r="A49" t="s">
        <v>23</v>
      </c>
      <c r="B49" t="s">
        <v>1104</v>
      </c>
      <c r="C49" t="s">
        <v>296</v>
      </c>
      <c r="D49" t="str">
        <f>HYPERLINK("https://ebird.org/atlasnc/checklist/S113809167", "S113809167")</f>
        <v>S113809167</v>
      </c>
      <c r="E49" t="s">
        <v>1253</v>
      </c>
      <c r="F49" t="s">
        <v>1254</v>
      </c>
      <c r="G49">
        <v>11</v>
      </c>
      <c r="H49" t="s">
        <v>25</v>
      </c>
      <c r="I49" t="s">
        <v>26</v>
      </c>
      <c r="J49" t="s">
        <v>27</v>
      </c>
      <c r="K49" t="s">
        <v>28</v>
      </c>
      <c r="L49" t="s">
        <v>29</v>
      </c>
      <c r="M49" t="s">
        <v>30</v>
      </c>
    </row>
    <row r="50" spans="1:13" x14ac:dyDescent="0.25">
      <c r="A50" t="s">
        <v>31</v>
      </c>
      <c r="B50" t="s">
        <v>1105</v>
      </c>
      <c r="C50" t="s">
        <v>300</v>
      </c>
      <c r="D50" t="str">
        <f>HYPERLINK("https://ebird.org/atlasnc/checklist/S181055987", "S181055987")</f>
        <v>S181055987</v>
      </c>
      <c r="E50" t="s">
        <v>1239</v>
      </c>
      <c r="F50" t="s">
        <v>1255</v>
      </c>
      <c r="G50">
        <v>19</v>
      </c>
      <c r="H50" t="s">
        <v>32</v>
      </c>
      <c r="I50" t="s">
        <v>33</v>
      </c>
      <c r="J50" t="s">
        <v>34</v>
      </c>
      <c r="K50" t="s">
        <v>28</v>
      </c>
      <c r="L50" t="s">
        <v>35</v>
      </c>
      <c r="M50" t="s">
        <v>36</v>
      </c>
    </row>
    <row r="51" spans="1:13" x14ac:dyDescent="0.25">
      <c r="A51" t="s">
        <v>31</v>
      </c>
      <c r="B51" t="s">
        <v>1105</v>
      </c>
      <c r="C51" t="s">
        <v>300</v>
      </c>
      <c r="D51" t="str">
        <f>HYPERLINK("https://ebird.org/atlasnc/checklist/S181055768", "S181055768")</f>
        <v>S181055768</v>
      </c>
      <c r="E51" t="s">
        <v>1256</v>
      </c>
      <c r="F51" t="s">
        <v>1257</v>
      </c>
      <c r="G51">
        <v>11</v>
      </c>
      <c r="H51" t="s">
        <v>32</v>
      </c>
      <c r="I51" t="s">
        <v>33</v>
      </c>
      <c r="J51" t="s">
        <v>34</v>
      </c>
      <c r="K51" t="s">
        <v>28</v>
      </c>
      <c r="L51" t="s">
        <v>35</v>
      </c>
      <c r="M51" t="s">
        <v>36</v>
      </c>
    </row>
    <row r="52" spans="1:13" x14ac:dyDescent="0.25">
      <c r="A52" t="s">
        <v>31</v>
      </c>
      <c r="B52" t="s">
        <v>1105</v>
      </c>
      <c r="C52" t="s">
        <v>300</v>
      </c>
      <c r="D52" t="str">
        <f>HYPERLINK("https://ebird.org/atlasnc/checklist/S181047005", "S181047005")</f>
        <v>S181047005</v>
      </c>
      <c r="E52" t="s">
        <v>1258</v>
      </c>
      <c r="F52" t="s">
        <v>1259</v>
      </c>
      <c r="G52">
        <v>10</v>
      </c>
      <c r="H52" t="s">
        <v>32</v>
      </c>
      <c r="I52" t="s">
        <v>33</v>
      </c>
      <c r="J52" t="s">
        <v>34</v>
      </c>
      <c r="K52" t="s">
        <v>28</v>
      </c>
      <c r="L52" t="s">
        <v>35</v>
      </c>
      <c r="M52" t="s">
        <v>36</v>
      </c>
    </row>
    <row r="53" spans="1:13" x14ac:dyDescent="0.25">
      <c r="A53" t="s">
        <v>31</v>
      </c>
      <c r="B53" t="s">
        <v>1105</v>
      </c>
      <c r="C53" t="s">
        <v>300</v>
      </c>
      <c r="D53" t="str">
        <f>HYPERLINK("https://ebird.org/atlasnc/checklist/S181046685", "S181046685")</f>
        <v>S181046685</v>
      </c>
      <c r="E53" t="s">
        <v>1209</v>
      </c>
      <c r="F53" t="s">
        <v>1260</v>
      </c>
      <c r="G53">
        <v>14</v>
      </c>
      <c r="H53" t="s">
        <v>32</v>
      </c>
      <c r="I53" t="s">
        <v>33</v>
      </c>
      <c r="J53" t="s">
        <v>34</v>
      </c>
      <c r="K53" t="s">
        <v>28</v>
      </c>
      <c r="L53" t="s">
        <v>35</v>
      </c>
      <c r="M53" t="s">
        <v>36</v>
      </c>
    </row>
    <row r="54" spans="1:13" x14ac:dyDescent="0.25">
      <c r="A54" t="s">
        <v>31</v>
      </c>
      <c r="B54" t="s">
        <v>1105</v>
      </c>
      <c r="C54" t="s">
        <v>300</v>
      </c>
      <c r="D54" t="str">
        <f>HYPERLINK("https://ebird.org/atlasnc/checklist/S181046298", "S181046298")</f>
        <v>S181046298</v>
      </c>
      <c r="E54" t="s">
        <v>1261</v>
      </c>
      <c r="F54" t="s">
        <v>1262</v>
      </c>
      <c r="G54">
        <v>14</v>
      </c>
      <c r="H54" t="s">
        <v>32</v>
      </c>
      <c r="I54" t="s">
        <v>33</v>
      </c>
      <c r="J54" t="s">
        <v>34</v>
      </c>
      <c r="K54" t="s">
        <v>28</v>
      </c>
      <c r="L54" t="s">
        <v>35</v>
      </c>
      <c r="M54" t="s">
        <v>36</v>
      </c>
    </row>
    <row r="55" spans="1:13" x14ac:dyDescent="0.25">
      <c r="A55" t="s">
        <v>31</v>
      </c>
      <c r="B55" t="s">
        <v>1105</v>
      </c>
      <c r="C55" t="s">
        <v>300</v>
      </c>
      <c r="D55" t="str">
        <f>HYPERLINK("https://ebird.org/atlasnc/checklist/S181045790", "S181045790")</f>
        <v>S181045790</v>
      </c>
      <c r="E55" t="s">
        <v>1263</v>
      </c>
      <c r="F55" t="s">
        <v>1264</v>
      </c>
      <c r="G55">
        <v>24</v>
      </c>
      <c r="H55" t="s">
        <v>32</v>
      </c>
      <c r="I55" t="s">
        <v>33</v>
      </c>
      <c r="J55" t="s">
        <v>34</v>
      </c>
      <c r="K55" t="s">
        <v>28</v>
      </c>
      <c r="L55" t="s">
        <v>35</v>
      </c>
      <c r="M55" t="s">
        <v>36</v>
      </c>
    </row>
    <row r="56" spans="1:13" x14ac:dyDescent="0.25">
      <c r="A56" t="s">
        <v>31</v>
      </c>
      <c r="B56" t="s">
        <v>1105</v>
      </c>
      <c r="C56" t="s">
        <v>300</v>
      </c>
      <c r="D56" t="str">
        <f>HYPERLINK("https://ebird.org/atlasnc/checklist/S181045373", "S181045373")</f>
        <v>S181045373</v>
      </c>
      <c r="E56" t="s">
        <v>1265</v>
      </c>
      <c r="F56" t="s">
        <v>1266</v>
      </c>
      <c r="G56">
        <v>12</v>
      </c>
      <c r="H56" t="s">
        <v>32</v>
      </c>
      <c r="I56" t="s">
        <v>33</v>
      </c>
      <c r="J56" t="s">
        <v>34</v>
      </c>
      <c r="K56" t="s">
        <v>28</v>
      </c>
      <c r="L56" t="s">
        <v>35</v>
      </c>
      <c r="M56" t="s">
        <v>36</v>
      </c>
    </row>
    <row r="57" spans="1:13" x14ac:dyDescent="0.25">
      <c r="A57" t="s">
        <v>31</v>
      </c>
      <c r="B57" t="s">
        <v>1105</v>
      </c>
      <c r="C57" t="s">
        <v>300</v>
      </c>
      <c r="D57" t="str">
        <f>HYPERLINK("https://ebird.org/atlasnc/checklist/S181037420", "S181037420")</f>
        <v>S181037420</v>
      </c>
      <c r="E57" t="s">
        <v>1267</v>
      </c>
      <c r="F57" t="s">
        <v>1268</v>
      </c>
      <c r="G57">
        <v>13</v>
      </c>
      <c r="H57" t="s">
        <v>32</v>
      </c>
      <c r="I57" t="s">
        <v>33</v>
      </c>
      <c r="J57" t="s">
        <v>34</v>
      </c>
      <c r="K57" t="s">
        <v>28</v>
      </c>
      <c r="L57" t="s">
        <v>35</v>
      </c>
      <c r="M57" t="s">
        <v>36</v>
      </c>
    </row>
    <row r="58" spans="1:13" x14ac:dyDescent="0.25">
      <c r="A58" t="s">
        <v>31</v>
      </c>
      <c r="B58" t="s">
        <v>1105</v>
      </c>
      <c r="C58" t="s">
        <v>300</v>
      </c>
      <c r="D58" t="str">
        <f>HYPERLINK("https://ebird.org/atlasnc/checklist/S181036812", "S181036812")</f>
        <v>S181036812</v>
      </c>
      <c r="E58" t="s">
        <v>1269</v>
      </c>
      <c r="F58" t="s">
        <v>1270</v>
      </c>
      <c r="G58">
        <v>5</v>
      </c>
      <c r="H58" t="s">
        <v>32</v>
      </c>
      <c r="I58" t="s">
        <v>33</v>
      </c>
      <c r="J58" t="s">
        <v>34</v>
      </c>
      <c r="K58" t="s">
        <v>28</v>
      </c>
      <c r="L58" t="s">
        <v>35</v>
      </c>
      <c r="M58" t="s">
        <v>36</v>
      </c>
    </row>
    <row r="59" spans="1:13" x14ac:dyDescent="0.25">
      <c r="A59" t="s">
        <v>31</v>
      </c>
      <c r="B59" t="s">
        <v>1105</v>
      </c>
      <c r="C59" t="s">
        <v>300</v>
      </c>
      <c r="D59" t="str">
        <f>HYPERLINK("https://ebird.org/atlasnc/checklist/S181035891", "S181035891")</f>
        <v>S181035891</v>
      </c>
      <c r="E59" t="s">
        <v>1271</v>
      </c>
      <c r="F59" t="s">
        <v>1272</v>
      </c>
      <c r="G59">
        <v>14</v>
      </c>
      <c r="H59" t="s">
        <v>32</v>
      </c>
      <c r="I59" t="s">
        <v>33</v>
      </c>
      <c r="J59" t="s">
        <v>34</v>
      </c>
      <c r="K59" t="s">
        <v>28</v>
      </c>
      <c r="L59" t="s">
        <v>35</v>
      </c>
      <c r="M59" t="s">
        <v>36</v>
      </c>
    </row>
    <row r="60" spans="1:13" x14ac:dyDescent="0.25">
      <c r="A60" t="s">
        <v>31</v>
      </c>
      <c r="B60" t="s">
        <v>1105</v>
      </c>
      <c r="C60" t="s">
        <v>300</v>
      </c>
      <c r="D60" t="str">
        <f>HYPERLINK("https://ebird.org/atlasnc/checklist/S181035669", "S181035669")</f>
        <v>S181035669</v>
      </c>
      <c r="E60" t="s">
        <v>1273</v>
      </c>
      <c r="F60" t="s">
        <v>1274</v>
      </c>
      <c r="G60">
        <v>8</v>
      </c>
      <c r="H60" t="s">
        <v>32</v>
      </c>
      <c r="I60" t="s">
        <v>33</v>
      </c>
      <c r="J60" t="s">
        <v>34</v>
      </c>
      <c r="K60" t="s">
        <v>28</v>
      </c>
      <c r="L60" t="s">
        <v>35</v>
      </c>
      <c r="M60" t="s">
        <v>36</v>
      </c>
    </row>
    <row r="61" spans="1:13" x14ac:dyDescent="0.25">
      <c r="A61" t="s">
        <v>31</v>
      </c>
      <c r="B61" t="s">
        <v>1105</v>
      </c>
      <c r="C61" t="s">
        <v>300</v>
      </c>
      <c r="D61" t="str">
        <f>HYPERLINK("https://ebird.org/atlasnc/checklist/S181035411", "S181035411")</f>
        <v>S181035411</v>
      </c>
      <c r="E61" t="s">
        <v>1275</v>
      </c>
      <c r="F61" t="s">
        <v>1276</v>
      </c>
      <c r="G61">
        <v>17</v>
      </c>
      <c r="H61" t="s">
        <v>32</v>
      </c>
      <c r="I61" t="s">
        <v>33</v>
      </c>
      <c r="J61" t="s">
        <v>34</v>
      </c>
      <c r="K61" t="s">
        <v>28</v>
      </c>
      <c r="L61" t="s">
        <v>35</v>
      </c>
      <c r="M61" t="s">
        <v>36</v>
      </c>
    </row>
    <row r="62" spans="1:13" x14ac:dyDescent="0.25">
      <c r="A62" t="s">
        <v>31</v>
      </c>
      <c r="B62" t="s">
        <v>1105</v>
      </c>
      <c r="C62" t="s">
        <v>300</v>
      </c>
      <c r="D62" t="str">
        <f>HYPERLINK("https://ebird.org/atlasnc/checklist/S181035040", "S181035040")</f>
        <v>S181035040</v>
      </c>
      <c r="E62" t="s">
        <v>1277</v>
      </c>
      <c r="F62" t="s">
        <v>1278</v>
      </c>
      <c r="G62">
        <v>20</v>
      </c>
      <c r="H62" t="s">
        <v>32</v>
      </c>
      <c r="I62" t="s">
        <v>33</v>
      </c>
      <c r="J62" t="s">
        <v>34</v>
      </c>
      <c r="K62" t="s">
        <v>28</v>
      </c>
      <c r="L62" t="s">
        <v>35</v>
      </c>
      <c r="M62" t="s">
        <v>36</v>
      </c>
    </row>
    <row r="63" spans="1:13" x14ac:dyDescent="0.25">
      <c r="A63" t="s">
        <v>31</v>
      </c>
      <c r="B63" t="s">
        <v>1105</v>
      </c>
      <c r="C63" t="s">
        <v>300</v>
      </c>
      <c r="D63" t="str">
        <f>HYPERLINK("https://ebird.org/atlasnc/checklist/S181034514", "S181034514")</f>
        <v>S181034514</v>
      </c>
      <c r="E63" t="s">
        <v>1279</v>
      </c>
      <c r="F63" t="s">
        <v>1280</v>
      </c>
      <c r="G63">
        <v>13</v>
      </c>
      <c r="H63" t="s">
        <v>32</v>
      </c>
      <c r="I63" t="s">
        <v>33</v>
      </c>
      <c r="J63" t="s">
        <v>34</v>
      </c>
      <c r="K63" t="s">
        <v>28</v>
      </c>
      <c r="L63" t="s">
        <v>35</v>
      </c>
      <c r="M63" t="s">
        <v>36</v>
      </c>
    </row>
    <row r="64" spans="1:13" x14ac:dyDescent="0.25">
      <c r="A64" t="s">
        <v>31</v>
      </c>
      <c r="B64" t="s">
        <v>1105</v>
      </c>
      <c r="C64" t="s">
        <v>319</v>
      </c>
      <c r="D64" t="str">
        <f>HYPERLINK("https://ebird.org/atlasnc/checklist/S178024465", "S178024465")</f>
        <v>S178024465</v>
      </c>
      <c r="E64" t="s">
        <v>1239</v>
      </c>
      <c r="F64" t="s">
        <v>1281</v>
      </c>
      <c r="G64">
        <v>7</v>
      </c>
      <c r="H64" t="s">
        <v>32</v>
      </c>
      <c r="I64" t="s">
        <v>33</v>
      </c>
      <c r="J64" t="s">
        <v>34</v>
      </c>
      <c r="K64" t="s">
        <v>28</v>
      </c>
      <c r="L64" t="s">
        <v>35</v>
      </c>
      <c r="M64" t="s">
        <v>36</v>
      </c>
    </row>
    <row r="65" spans="1:13" x14ac:dyDescent="0.25">
      <c r="A65" t="s">
        <v>31</v>
      </c>
      <c r="B65" t="s">
        <v>1105</v>
      </c>
      <c r="C65" t="s">
        <v>319</v>
      </c>
      <c r="D65" t="str">
        <f>HYPERLINK("https://ebird.org/atlasnc/checklist/S178024334", "S178024334")</f>
        <v>S178024334</v>
      </c>
      <c r="E65" t="s">
        <v>1282</v>
      </c>
      <c r="F65" t="s">
        <v>1283</v>
      </c>
      <c r="G65">
        <v>20</v>
      </c>
      <c r="H65" t="s">
        <v>32</v>
      </c>
      <c r="I65" t="s">
        <v>33</v>
      </c>
      <c r="J65" t="s">
        <v>34</v>
      </c>
      <c r="K65" t="s">
        <v>28</v>
      </c>
      <c r="L65" t="s">
        <v>35</v>
      </c>
      <c r="M65" t="s">
        <v>36</v>
      </c>
    </row>
    <row r="66" spans="1:13" x14ac:dyDescent="0.25">
      <c r="A66" t="s">
        <v>31</v>
      </c>
      <c r="B66" t="s">
        <v>1105</v>
      </c>
      <c r="C66" t="s">
        <v>319</v>
      </c>
      <c r="D66" t="str">
        <f>HYPERLINK("https://ebird.org/atlasnc/checklist/S178024042", "S178024042")</f>
        <v>S178024042</v>
      </c>
      <c r="E66" t="s">
        <v>1164</v>
      </c>
      <c r="F66" t="s">
        <v>1284</v>
      </c>
      <c r="G66">
        <v>7</v>
      </c>
      <c r="H66" t="s">
        <v>32</v>
      </c>
      <c r="I66" t="s">
        <v>33</v>
      </c>
      <c r="J66" t="s">
        <v>34</v>
      </c>
      <c r="K66" t="s">
        <v>28</v>
      </c>
      <c r="L66" t="s">
        <v>35</v>
      </c>
      <c r="M66" t="s">
        <v>36</v>
      </c>
    </row>
    <row r="67" spans="1:13" x14ac:dyDescent="0.25">
      <c r="A67" t="s">
        <v>31</v>
      </c>
      <c r="B67" t="s">
        <v>1105</v>
      </c>
      <c r="C67" t="s">
        <v>319</v>
      </c>
      <c r="D67" t="str">
        <f>HYPERLINK("https://ebird.org/atlasnc/checklist/S178023815", "S178023815")</f>
        <v>S178023815</v>
      </c>
      <c r="E67" t="s">
        <v>1285</v>
      </c>
      <c r="F67" t="s">
        <v>1286</v>
      </c>
      <c r="G67">
        <v>25</v>
      </c>
      <c r="H67" t="s">
        <v>32</v>
      </c>
      <c r="I67" t="s">
        <v>33</v>
      </c>
      <c r="J67" t="s">
        <v>34</v>
      </c>
      <c r="K67" t="s">
        <v>28</v>
      </c>
      <c r="L67" t="s">
        <v>35</v>
      </c>
      <c r="M67" t="s">
        <v>36</v>
      </c>
    </row>
    <row r="68" spans="1:13" x14ac:dyDescent="0.25">
      <c r="A68" t="s">
        <v>31</v>
      </c>
      <c r="B68" t="s">
        <v>1105</v>
      </c>
      <c r="C68" t="s">
        <v>319</v>
      </c>
      <c r="D68" t="str">
        <f>HYPERLINK("https://ebird.org/atlasnc/checklist/S178022704", "S178022704")</f>
        <v>S178022704</v>
      </c>
      <c r="E68" t="s">
        <v>1287</v>
      </c>
      <c r="F68" t="s">
        <v>1288</v>
      </c>
      <c r="G68">
        <v>3</v>
      </c>
      <c r="H68" t="s">
        <v>32</v>
      </c>
      <c r="I68" t="s">
        <v>33</v>
      </c>
      <c r="J68" t="s">
        <v>34</v>
      </c>
      <c r="K68" t="s">
        <v>28</v>
      </c>
      <c r="L68" t="s">
        <v>35</v>
      </c>
      <c r="M68" t="s">
        <v>36</v>
      </c>
    </row>
    <row r="69" spans="1:13" x14ac:dyDescent="0.25">
      <c r="A69" t="s">
        <v>31</v>
      </c>
      <c r="B69" t="s">
        <v>1105</v>
      </c>
      <c r="C69" t="s">
        <v>319</v>
      </c>
      <c r="D69" t="str">
        <f>HYPERLINK("https://ebird.org/atlasnc/checklist/S178022603", "S178022603")</f>
        <v>S178022603</v>
      </c>
      <c r="E69" t="s">
        <v>1289</v>
      </c>
      <c r="F69" t="s">
        <v>1274</v>
      </c>
      <c r="G69">
        <v>7</v>
      </c>
      <c r="H69" t="s">
        <v>32</v>
      </c>
      <c r="I69" t="s">
        <v>33</v>
      </c>
      <c r="J69" t="s">
        <v>34</v>
      </c>
      <c r="K69" t="s">
        <v>28</v>
      </c>
      <c r="L69" t="s">
        <v>35</v>
      </c>
      <c r="M69" t="s">
        <v>36</v>
      </c>
    </row>
    <row r="70" spans="1:13" x14ac:dyDescent="0.25">
      <c r="A70" t="s">
        <v>31</v>
      </c>
      <c r="B70" t="s">
        <v>1105</v>
      </c>
      <c r="C70" t="s">
        <v>319</v>
      </c>
      <c r="D70" t="str">
        <f>HYPERLINK("https://ebird.org/atlasnc/checklist/S178022442", "S178022442")</f>
        <v>S178022442</v>
      </c>
      <c r="E70" t="s">
        <v>1253</v>
      </c>
      <c r="F70" t="s">
        <v>1290</v>
      </c>
      <c r="G70">
        <v>1</v>
      </c>
      <c r="H70" t="s">
        <v>32</v>
      </c>
      <c r="I70" t="s">
        <v>33</v>
      </c>
      <c r="J70" t="s">
        <v>34</v>
      </c>
      <c r="K70" t="s">
        <v>28</v>
      </c>
      <c r="L70" t="s">
        <v>35</v>
      </c>
      <c r="M70" t="s">
        <v>36</v>
      </c>
    </row>
    <row r="71" spans="1:13" x14ac:dyDescent="0.25">
      <c r="A71" t="s">
        <v>31</v>
      </c>
      <c r="B71" t="s">
        <v>1105</v>
      </c>
      <c r="C71" t="s">
        <v>319</v>
      </c>
      <c r="D71" t="str">
        <f>HYPERLINK("https://ebird.org/atlasnc/checklist/S178022346", "S178022346")</f>
        <v>S178022346</v>
      </c>
      <c r="E71" t="s">
        <v>1241</v>
      </c>
      <c r="F71" t="s">
        <v>1278</v>
      </c>
      <c r="G71">
        <v>7</v>
      </c>
      <c r="H71" t="s">
        <v>32</v>
      </c>
      <c r="I71" t="s">
        <v>33</v>
      </c>
      <c r="J71" t="s">
        <v>34</v>
      </c>
      <c r="K71" t="s">
        <v>28</v>
      </c>
      <c r="L71" t="s">
        <v>35</v>
      </c>
      <c r="M71" t="s">
        <v>36</v>
      </c>
    </row>
    <row r="72" spans="1:13" x14ac:dyDescent="0.25">
      <c r="A72" t="s">
        <v>31</v>
      </c>
      <c r="B72" t="s">
        <v>1105</v>
      </c>
      <c r="C72" t="s">
        <v>319</v>
      </c>
      <c r="D72" t="str">
        <f>HYPERLINK("https://ebird.org/atlasnc/checklist/S178022037", "S178022037")</f>
        <v>S178022037</v>
      </c>
      <c r="E72" t="s">
        <v>1291</v>
      </c>
      <c r="F72" t="s">
        <v>1280</v>
      </c>
      <c r="G72">
        <v>12</v>
      </c>
      <c r="H72" t="s">
        <v>32</v>
      </c>
      <c r="I72" t="s">
        <v>33</v>
      </c>
      <c r="J72" t="s">
        <v>34</v>
      </c>
      <c r="K72" t="s">
        <v>28</v>
      </c>
      <c r="L72" t="s">
        <v>35</v>
      </c>
      <c r="M72" t="s">
        <v>36</v>
      </c>
    </row>
    <row r="73" spans="1:13" x14ac:dyDescent="0.25">
      <c r="A73" t="s">
        <v>31</v>
      </c>
      <c r="B73" t="s">
        <v>1105</v>
      </c>
      <c r="C73" t="s">
        <v>319</v>
      </c>
      <c r="D73" t="str">
        <f>HYPERLINK("https://ebird.org/atlasnc/checklist/S178021782", "S178021782")</f>
        <v>S178021782</v>
      </c>
      <c r="E73" t="s">
        <v>1292</v>
      </c>
      <c r="F73" t="s">
        <v>1293</v>
      </c>
      <c r="G73">
        <v>12</v>
      </c>
      <c r="H73" t="s">
        <v>32</v>
      </c>
      <c r="I73" t="s">
        <v>33</v>
      </c>
      <c r="J73" t="s">
        <v>34</v>
      </c>
      <c r="K73" t="s">
        <v>28</v>
      </c>
      <c r="L73" t="s">
        <v>35</v>
      </c>
      <c r="M73" t="s">
        <v>36</v>
      </c>
    </row>
    <row r="74" spans="1:13" x14ac:dyDescent="0.25">
      <c r="A74" t="s">
        <v>31</v>
      </c>
      <c r="B74" t="s">
        <v>1105</v>
      </c>
      <c r="C74" t="s">
        <v>319</v>
      </c>
      <c r="D74" t="str">
        <f>HYPERLINK("https://ebird.org/atlasnc/checklist/S178021332", "S178021332")</f>
        <v>S178021332</v>
      </c>
      <c r="E74" t="s">
        <v>1294</v>
      </c>
      <c r="F74" t="s">
        <v>1295</v>
      </c>
      <c r="G74">
        <v>21</v>
      </c>
      <c r="H74" t="s">
        <v>32</v>
      </c>
      <c r="I74" t="s">
        <v>33</v>
      </c>
      <c r="J74" t="s">
        <v>34</v>
      </c>
      <c r="K74" t="s">
        <v>28</v>
      </c>
      <c r="L74" t="s">
        <v>35</v>
      </c>
      <c r="M74" t="s">
        <v>36</v>
      </c>
    </row>
    <row r="75" spans="1:13" x14ac:dyDescent="0.25">
      <c r="A75" t="s">
        <v>31</v>
      </c>
      <c r="B75" t="s">
        <v>1105</v>
      </c>
      <c r="C75" t="s">
        <v>319</v>
      </c>
      <c r="D75" t="str">
        <f>HYPERLINK("https://ebird.org/atlasnc/checklist/S178020775", "S178020775")</f>
        <v>S178020775</v>
      </c>
      <c r="E75" t="s">
        <v>1296</v>
      </c>
      <c r="F75" t="s">
        <v>1297</v>
      </c>
      <c r="G75">
        <v>12</v>
      </c>
      <c r="H75" t="s">
        <v>32</v>
      </c>
      <c r="I75" t="s">
        <v>33</v>
      </c>
      <c r="J75" t="s">
        <v>34</v>
      </c>
      <c r="K75" t="s">
        <v>28</v>
      </c>
      <c r="L75" t="s">
        <v>35</v>
      </c>
      <c r="M75" t="s">
        <v>36</v>
      </c>
    </row>
    <row r="76" spans="1:13" x14ac:dyDescent="0.25">
      <c r="A76" t="s">
        <v>31</v>
      </c>
      <c r="B76" t="s">
        <v>1105</v>
      </c>
      <c r="C76" t="s">
        <v>319</v>
      </c>
      <c r="D76" t="str">
        <f>HYPERLINK("https://ebird.org/atlasnc/checklist/S178020365", "S178020365")</f>
        <v>S178020365</v>
      </c>
      <c r="E76" t="s">
        <v>1298</v>
      </c>
      <c r="F76" t="s">
        <v>1299</v>
      </c>
      <c r="G76">
        <v>20</v>
      </c>
      <c r="H76" t="s">
        <v>32</v>
      </c>
      <c r="I76" t="s">
        <v>33</v>
      </c>
      <c r="J76" t="s">
        <v>34</v>
      </c>
      <c r="K76" t="s">
        <v>28</v>
      </c>
      <c r="L76" t="s">
        <v>35</v>
      </c>
      <c r="M76" t="s">
        <v>36</v>
      </c>
    </row>
    <row r="77" spans="1:13" x14ac:dyDescent="0.25">
      <c r="A77" t="s">
        <v>31</v>
      </c>
      <c r="B77" t="s">
        <v>1105</v>
      </c>
      <c r="C77" t="s">
        <v>319</v>
      </c>
      <c r="D77" t="str">
        <f>HYPERLINK("https://ebird.org/atlasnc/checklist/S178020315", "S178020315")</f>
        <v>S178020315</v>
      </c>
      <c r="E77" t="s">
        <v>1300</v>
      </c>
      <c r="F77" t="s">
        <v>1276</v>
      </c>
      <c r="G77">
        <v>14</v>
      </c>
      <c r="H77" t="s">
        <v>32</v>
      </c>
      <c r="I77" t="s">
        <v>33</v>
      </c>
      <c r="J77" t="s">
        <v>34</v>
      </c>
      <c r="K77" t="s">
        <v>28</v>
      </c>
      <c r="L77" t="s">
        <v>35</v>
      </c>
      <c r="M77" t="s">
        <v>36</v>
      </c>
    </row>
    <row r="78" spans="1:13" x14ac:dyDescent="0.25">
      <c r="A78" t="s">
        <v>31</v>
      </c>
      <c r="B78" t="s">
        <v>1106</v>
      </c>
      <c r="C78" t="s">
        <v>329</v>
      </c>
      <c r="D78" t="str">
        <f>HYPERLINK("https://ebird.org/atlasnc/checklist/S114073504", "S114073504")</f>
        <v>S114073504</v>
      </c>
      <c r="E78" t="s">
        <v>1301</v>
      </c>
      <c r="F78" t="s">
        <v>1302</v>
      </c>
      <c r="G78">
        <v>1</v>
      </c>
      <c r="H78" t="s">
        <v>32</v>
      </c>
      <c r="I78" t="s">
        <v>33</v>
      </c>
      <c r="J78" t="s">
        <v>34</v>
      </c>
      <c r="K78" t="s">
        <v>28</v>
      </c>
      <c r="L78" t="s">
        <v>35</v>
      </c>
      <c r="M78" t="s">
        <v>36</v>
      </c>
    </row>
    <row r="79" spans="1:13" x14ac:dyDescent="0.25">
      <c r="A79" t="s">
        <v>31</v>
      </c>
      <c r="B79" t="s">
        <v>1109</v>
      </c>
      <c r="C79" t="s">
        <v>329</v>
      </c>
      <c r="D79" t="str">
        <f>HYPERLINK("https://ebird.org/atlasnc/checklist/S114077006", "S114077006")</f>
        <v>S114077006</v>
      </c>
      <c r="E79" t="s">
        <v>1301</v>
      </c>
      <c r="F79" t="s">
        <v>1302</v>
      </c>
      <c r="G79">
        <v>1</v>
      </c>
      <c r="H79" t="s">
        <v>32</v>
      </c>
      <c r="I79" t="s">
        <v>33</v>
      </c>
      <c r="J79" t="s">
        <v>34</v>
      </c>
      <c r="K79" t="s">
        <v>28</v>
      </c>
      <c r="L79" t="s">
        <v>35</v>
      </c>
      <c r="M79" t="s">
        <v>36</v>
      </c>
    </row>
    <row r="80" spans="1:13" x14ac:dyDescent="0.25">
      <c r="A80" t="s">
        <v>31</v>
      </c>
      <c r="B80" t="s">
        <v>1106</v>
      </c>
      <c r="C80" t="s">
        <v>331</v>
      </c>
      <c r="D80" t="str">
        <f>HYPERLINK("https://ebird.org/atlasnc/checklist/S113985843", "S113985843")</f>
        <v>S113985843</v>
      </c>
      <c r="E80" t="s">
        <v>1303</v>
      </c>
      <c r="F80" t="s">
        <v>1304</v>
      </c>
      <c r="G80">
        <v>28</v>
      </c>
      <c r="H80" t="s">
        <v>32</v>
      </c>
      <c r="I80" t="s">
        <v>33</v>
      </c>
      <c r="J80" t="s">
        <v>34</v>
      </c>
      <c r="K80" t="s">
        <v>28</v>
      </c>
      <c r="L80" t="s">
        <v>35</v>
      </c>
      <c r="M80" t="s">
        <v>36</v>
      </c>
    </row>
    <row r="81" spans="1:13" x14ac:dyDescent="0.25">
      <c r="A81" t="s">
        <v>31</v>
      </c>
      <c r="B81" t="s">
        <v>1109</v>
      </c>
      <c r="C81" t="s">
        <v>331</v>
      </c>
      <c r="D81" t="str">
        <f>HYPERLINK("https://ebird.org/atlasnc/checklist/S113971505", "S113971505")</f>
        <v>S113971505</v>
      </c>
      <c r="E81" t="s">
        <v>1305</v>
      </c>
      <c r="F81" t="s">
        <v>1306</v>
      </c>
      <c r="G81">
        <v>13</v>
      </c>
      <c r="H81" t="s">
        <v>32</v>
      </c>
      <c r="I81" t="s">
        <v>33</v>
      </c>
      <c r="J81" t="s">
        <v>34</v>
      </c>
      <c r="K81" t="s">
        <v>28</v>
      </c>
      <c r="L81" t="s">
        <v>35</v>
      </c>
      <c r="M81" t="s">
        <v>36</v>
      </c>
    </row>
    <row r="82" spans="1:13" x14ac:dyDescent="0.25">
      <c r="A82" t="s">
        <v>31</v>
      </c>
      <c r="B82" t="s">
        <v>1106</v>
      </c>
      <c r="C82" t="s">
        <v>331</v>
      </c>
      <c r="D82" t="str">
        <f>HYPERLINK("https://ebird.org/atlasnc/checklist/S113985826", "S113985826")</f>
        <v>S113985826</v>
      </c>
      <c r="E82" t="s">
        <v>1307</v>
      </c>
      <c r="F82" t="s">
        <v>1308</v>
      </c>
      <c r="G82">
        <v>22</v>
      </c>
      <c r="H82" t="s">
        <v>32</v>
      </c>
      <c r="I82" t="s">
        <v>33</v>
      </c>
      <c r="J82" t="s">
        <v>34</v>
      </c>
      <c r="K82" t="s">
        <v>28</v>
      </c>
      <c r="L82" t="s">
        <v>35</v>
      </c>
      <c r="M82" t="s">
        <v>36</v>
      </c>
    </row>
    <row r="83" spans="1:13" x14ac:dyDescent="0.25">
      <c r="A83" t="s">
        <v>31</v>
      </c>
      <c r="B83" t="s">
        <v>1106</v>
      </c>
      <c r="C83" t="s">
        <v>331</v>
      </c>
      <c r="D83" t="str">
        <f>HYPERLINK("https://ebird.org/atlasnc/checklist/S113985783", "S113985783")</f>
        <v>S113985783</v>
      </c>
      <c r="E83" t="s">
        <v>1309</v>
      </c>
      <c r="F83" t="s">
        <v>1310</v>
      </c>
      <c r="G83">
        <v>33</v>
      </c>
      <c r="H83" t="s">
        <v>32</v>
      </c>
      <c r="I83" t="s">
        <v>33</v>
      </c>
      <c r="J83" t="s">
        <v>34</v>
      </c>
      <c r="K83" t="s">
        <v>28</v>
      </c>
      <c r="L83" t="s">
        <v>35</v>
      </c>
      <c r="M83" t="s">
        <v>36</v>
      </c>
    </row>
    <row r="84" spans="1:13" x14ac:dyDescent="0.25">
      <c r="A84" t="s">
        <v>31</v>
      </c>
      <c r="B84" t="s">
        <v>1106</v>
      </c>
      <c r="C84" t="s">
        <v>331</v>
      </c>
      <c r="D84" t="str">
        <f>HYPERLINK("https://ebird.org/atlasnc/checklist/S113985772", "S113985772")</f>
        <v>S113985772</v>
      </c>
      <c r="E84" t="s">
        <v>1311</v>
      </c>
      <c r="F84" t="s">
        <v>1312</v>
      </c>
      <c r="G84">
        <v>1</v>
      </c>
      <c r="H84" t="s">
        <v>32</v>
      </c>
      <c r="I84" t="s">
        <v>33</v>
      </c>
      <c r="J84" t="s">
        <v>34</v>
      </c>
      <c r="K84" t="s">
        <v>28</v>
      </c>
      <c r="L84" t="s">
        <v>35</v>
      </c>
      <c r="M84" t="s">
        <v>36</v>
      </c>
    </row>
    <row r="85" spans="1:13" x14ac:dyDescent="0.25">
      <c r="A85" t="s">
        <v>31</v>
      </c>
      <c r="B85" t="s">
        <v>1106</v>
      </c>
      <c r="C85" t="s">
        <v>331</v>
      </c>
      <c r="D85" t="str">
        <f>HYPERLINK("https://ebird.org/atlasnc/checklist/S113985760", "S113985760")</f>
        <v>S113985760</v>
      </c>
      <c r="E85" t="s">
        <v>1313</v>
      </c>
      <c r="F85" t="s">
        <v>1314</v>
      </c>
      <c r="G85">
        <v>1</v>
      </c>
      <c r="H85" t="s">
        <v>32</v>
      </c>
      <c r="I85" t="s">
        <v>33</v>
      </c>
      <c r="J85" t="s">
        <v>34</v>
      </c>
      <c r="K85" t="s">
        <v>28</v>
      </c>
      <c r="L85" t="s">
        <v>35</v>
      </c>
      <c r="M85" t="s">
        <v>36</v>
      </c>
    </row>
    <row r="86" spans="1:13" x14ac:dyDescent="0.25">
      <c r="A86" t="s">
        <v>31</v>
      </c>
      <c r="B86" t="s">
        <v>1106</v>
      </c>
      <c r="C86" t="s">
        <v>331</v>
      </c>
      <c r="D86" t="str">
        <f>HYPERLINK("https://ebird.org/atlasnc/checklist/S113985728", "S113985728")</f>
        <v>S113985728</v>
      </c>
      <c r="E86" t="s">
        <v>1315</v>
      </c>
      <c r="F86" t="s">
        <v>1316</v>
      </c>
      <c r="G86">
        <v>27</v>
      </c>
      <c r="H86" t="s">
        <v>32</v>
      </c>
      <c r="I86" t="s">
        <v>33</v>
      </c>
      <c r="J86" t="s">
        <v>34</v>
      </c>
      <c r="K86" t="s">
        <v>28</v>
      </c>
      <c r="L86" t="s">
        <v>35</v>
      </c>
      <c r="M86" t="s">
        <v>36</v>
      </c>
    </row>
    <row r="87" spans="1:13" x14ac:dyDescent="0.25">
      <c r="A87" t="s">
        <v>31</v>
      </c>
      <c r="B87" t="s">
        <v>1106</v>
      </c>
      <c r="C87" t="s">
        <v>331</v>
      </c>
      <c r="D87" t="str">
        <f>HYPERLINK("https://ebird.org/atlasnc/checklist/S113985714", "S113985714")</f>
        <v>S113985714</v>
      </c>
      <c r="E87" t="s">
        <v>1317</v>
      </c>
      <c r="F87" t="s">
        <v>1318</v>
      </c>
      <c r="G87">
        <v>21</v>
      </c>
      <c r="H87" t="s">
        <v>32</v>
      </c>
      <c r="I87" t="s">
        <v>33</v>
      </c>
      <c r="J87" t="s">
        <v>34</v>
      </c>
      <c r="K87" t="s">
        <v>28</v>
      </c>
      <c r="L87" t="s">
        <v>35</v>
      </c>
      <c r="M87" t="s">
        <v>36</v>
      </c>
    </row>
    <row r="88" spans="1:13" x14ac:dyDescent="0.25">
      <c r="A88" t="s">
        <v>31</v>
      </c>
      <c r="B88" t="s">
        <v>1107</v>
      </c>
      <c r="C88" t="s">
        <v>339</v>
      </c>
      <c r="D88" t="str">
        <f>HYPERLINK("https://ebird.org/atlasnc/checklist/S91531450", "S91531450")</f>
        <v>S91531450</v>
      </c>
      <c r="E88" t="s">
        <v>1319</v>
      </c>
      <c r="F88" t="s">
        <v>1320</v>
      </c>
      <c r="G88">
        <v>8</v>
      </c>
      <c r="H88" t="s">
        <v>32</v>
      </c>
      <c r="I88" t="s">
        <v>33</v>
      </c>
      <c r="J88" t="s">
        <v>34</v>
      </c>
      <c r="K88" t="s">
        <v>28</v>
      </c>
      <c r="L88" t="s">
        <v>35</v>
      </c>
      <c r="M88" t="s">
        <v>36</v>
      </c>
    </row>
    <row r="89" spans="1:13" x14ac:dyDescent="0.25">
      <c r="A89" t="s">
        <v>31</v>
      </c>
      <c r="B89" t="s">
        <v>1108</v>
      </c>
      <c r="C89" t="s">
        <v>339</v>
      </c>
      <c r="D89" t="str">
        <f>HYPERLINK("https://ebird.org/atlasnc/checklist/S91531451", "S91531451")</f>
        <v>S91531451</v>
      </c>
      <c r="E89" t="s">
        <v>1319</v>
      </c>
      <c r="F89" t="s">
        <v>1320</v>
      </c>
      <c r="G89">
        <v>8</v>
      </c>
      <c r="H89" t="s">
        <v>32</v>
      </c>
      <c r="I89" t="s">
        <v>33</v>
      </c>
      <c r="J89" t="s">
        <v>34</v>
      </c>
      <c r="K89" t="s">
        <v>28</v>
      </c>
      <c r="L89" t="s">
        <v>35</v>
      </c>
      <c r="M89" t="s">
        <v>36</v>
      </c>
    </row>
    <row r="90" spans="1:13" x14ac:dyDescent="0.25">
      <c r="A90" t="s">
        <v>37</v>
      </c>
      <c r="B90" t="s">
        <v>1112</v>
      </c>
      <c r="C90" t="s">
        <v>341</v>
      </c>
      <c r="D90" t="str">
        <f>HYPERLINK("https://ebird.org/atlasnc/checklist/S188690854", "S188690854")</f>
        <v>S188690854</v>
      </c>
      <c r="E90" t="s">
        <v>1166</v>
      </c>
      <c r="F90" t="s">
        <v>1321</v>
      </c>
      <c r="G90">
        <v>15</v>
      </c>
      <c r="H90" t="s">
        <v>38</v>
      </c>
      <c r="I90" t="s">
        <v>33</v>
      </c>
      <c r="J90" t="s">
        <v>39</v>
      </c>
      <c r="K90" t="s">
        <v>28</v>
      </c>
      <c r="L90" t="s">
        <v>40</v>
      </c>
      <c r="M90" t="s">
        <v>41</v>
      </c>
    </row>
    <row r="91" spans="1:13" x14ac:dyDescent="0.25">
      <c r="A91" t="s">
        <v>37</v>
      </c>
      <c r="B91" t="s">
        <v>1112</v>
      </c>
      <c r="C91" t="s">
        <v>341</v>
      </c>
      <c r="D91" t="str">
        <f>HYPERLINK("https://ebird.org/atlasnc/checklist/S188690781", "S188690781")</f>
        <v>S188690781</v>
      </c>
      <c r="E91" t="s">
        <v>1322</v>
      </c>
      <c r="F91" t="s">
        <v>1323</v>
      </c>
      <c r="G91">
        <v>12</v>
      </c>
      <c r="H91" t="s">
        <v>38</v>
      </c>
      <c r="I91" t="s">
        <v>33</v>
      </c>
      <c r="J91" t="s">
        <v>39</v>
      </c>
      <c r="K91" t="s">
        <v>28</v>
      </c>
      <c r="L91" t="s">
        <v>40</v>
      </c>
      <c r="M91" t="s">
        <v>41</v>
      </c>
    </row>
    <row r="92" spans="1:13" x14ac:dyDescent="0.25">
      <c r="A92" t="s">
        <v>37</v>
      </c>
      <c r="B92" t="s">
        <v>1112</v>
      </c>
      <c r="C92" t="s">
        <v>341</v>
      </c>
      <c r="D92" t="str">
        <f>HYPERLINK("https://ebird.org/atlasnc/checklist/S188558629", "S188558629")</f>
        <v>S188558629</v>
      </c>
      <c r="E92" t="s">
        <v>1324</v>
      </c>
      <c r="F92" t="s">
        <v>1325</v>
      </c>
      <c r="G92">
        <v>5</v>
      </c>
      <c r="H92" t="s">
        <v>38</v>
      </c>
      <c r="I92" t="s">
        <v>33</v>
      </c>
      <c r="J92" t="s">
        <v>39</v>
      </c>
      <c r="K92" t="s">
        <v>28</v>
      </c>
      <c r="L92" t="s">
        <v>40</v>
      </c>
      <c r="M92" t="s">
        <v>41</v>
      </c>
    </row>
    <row r="93" spans="1:13" x14ac:dyDescent="0.25">
      <c r="A93" t="s">
        <v>37</v>
      </c>
      <c r="B93" t="s">
        <v>1111</v>
      </c>
      <c r="C93" t="s">
        <v>345</v>
      </c>
      <c r="D93" t="str">
        <f>HYPERLINK("https://ebird.org/atlasnc/checklist/S187324261", "S187324261")</f>
        <v>S187324261</v>
      </c>
      <c r="E93" t="s">
        <v>1239</v>
      </c>
      <c r="F93" t="s">
        <v>1326</v>
      </c>
      <c r="G93">
        <v>5</v>
      </c>
      <c r="H93" t="s">
        <v>38</v>
      </c>
      <c r="I93" t="s">
        <v>33</v>
      </c>
      <c r="J93" t="s">
        <v>39</v>
      </c>
      <c r="K93" t="s">
        <v>28</v>
      </c>
      <c r="L93" t="s">
        <v>40</v>
      </c>
      <c r="M93" t="s">
        <v>41</v>
      </c>
    </row>
    <row r="94" spans="1:13" x14ac:dyDescent="0.25">
      <c r="A94" t="s">
        <v>37</v>
      </c>
      <c r="B94" t="s">
        <v>1111</v>
      </c>
      <c r="C94" t="s">
        <v>345</v>
      </c>
      <c r="D94" t="str">
        <f>HYPERLINK("https://ebird.org/atlasnc/checklist/S187324202", "S187324202")</f>
        <v>S187324202</v>
      </c>
      <c r="E94" t="s">
        <v>1327</v>
      </c>
      <c r="F94" t="s">
        <v>1328</v>
      </c>
      <c r="G94">
        <v>6</v>
      </c>
      <c r="H94" t="s">
        <v>38</v>
      </c>
      <c r="I94" t="s">
        <v>33</v>
      </c>
      <c r="J94" t="s">
        <v>39</v>
      </c>
      <c r="K94" t="s">
        <v>28</v>
      </c>
      <c r="L94" t="s">
        <v>40</v>
      </c>
      <c r="M94" t="s">
        <v>41</v>
      </c>
    </row>
    <row r="95" spans="1:13" x14ac:dyDescent="0.25">
      <c r="A95" t="s">
        <v>37</v>
      </c>
      <c r="B95" t="s">
        <v>1111</v>
      </c>
      <c r="C95" t="s">
        <v>345</v>
      </c>
      <c r="D95" t="str">
        <f>HYPERLINK("https://ebird.org/atlasnc/checklist/S187324119", "S187324119")</f>
        <v>S187324119</v>
      </c>
      <c r="E95" t="s">
        <v>1329</v>
      </c>
      <c r="F95" t="s">
        <v>1330</v>
      </c>
      <c r="G95">
        <v>5</v>
      </c>
      <c r="H95" t="s">
        <v>38</v>
      </c>
      <c r="I95" t="s">
        <v>33</v>
      </c>
      <c r="J95" t="s">
        <v>39</v>
      </c>
      <c r="K95" t="s">
        <v>28</v>
      </c>
      <c r="L95" t="s">
        <v>40</v>
      </c>
      <c r="M95" t="s">
        <v>41</v>
      </c>
    </row>
    <row r="96" spans="1:13" x14ac:dyDescent="0.25">
      <c r="A96" t="s">
        <v>37</v>
      </c>
      <c r="B96" t="s">
        <v>1111</v>
      </c>
      <c r="C96" t="s">
        <v>345</v>
      </c>
      <c r="D96" t="str">
        <f>HYPERLINK("https://ebird.org/atlasnc/checklist/S187324031", "S187324031")</f>
        <v>S187324031</v>
      </c>
      <c r="E96" t="s">
        <v>1331</v>
      </c>
      <c r="F96" t="s">
        <v>1332</v>
      </c>
      <c r="G96">
        <v>7</v>
      </c>
      <c r="H96" t="s">
        <v>38</v>
      </c>
      <c r="I96" t="s">
        <v>33</v>
      </c>
      <c r="J96" t="s">
        <v>39</v>
      </c>
      <c r="K96" t="s">
        <v>28</v>
      </c>
      <c r="L96" t="s">
        <v>40</v>
      </c>
      <c r="M96" t="s">
        <v>41</v>
      </c>
    </row>
    <row r="97" spans="1:13" x14ac:dyDescent="0.25">
      <c r="A97" t="s">
        <v>37</v>
      </c>
      <c r="B97" t="s">
        <v>1111</v>
      </c>
      <c r="C97" t="s">
        <v>345</v>
      </c>
      <c r="D97" t="str">
        <f>HYPERLINK("https://ebird.org/atlasnc/checklist/S187323992", "S187323992")</f>
        <v>S187323992</v>
      </c>
      <c r="E97" t="s">
        <v>1333</v>
      </c>
      <c r="F97" t="s">
        <v>1334</v>
      </c>
      <c r="G97">
        <v>15</v>
      </c>
      <c r="H97" t="s">
        <v>38</v>
      </c>
      <c r="I97" t="s">
        <v>33</v>
      </c>
      <c r="J97" t="s">
        <v>39</v>
      </c>
      <c r="K97" t="s">
        <v>28</v>
      </c>
      <c r="L97" t="s">
        <v>40</v>
      </c>
      <c r="M97" t="s">
        <v>41</v>
      </c>
    </row>
    <row r="98" spans="1:13" x14ac:dyDescent="0.25">
      <c r="A98" t="s">
        <v>37</v>
      </c>
      <c r="B98" t="s">
        <v>1111</v>
      </c>
      <c r="C98" t="s">
        <v>345</v>
      </c>
      <c r="D98" t="str">
        <f>HYPERLINK("https://ebird.org/atlasnc/checklist/S187323958", "S187323958")</f>
        <v>S187323958</v>
      </c>
      <c r="E98" t="s">
        <v>1335</v>
      </c>
      <c r="F98" t="s">
        <v>1336</v>
      </c>
      <c r="G98">
        <v>9</v>
      </c>
      <c r="H98" t="s">
        <v>38</v>
      </c>
      <c r="I98" t="s">
        <v>33</v>
      </c>
      <c r="J98" t="s">
        <v>39</v>
      </c>
      <c r="K98" t="s">
        <v>28</v>
      </c>
      <c r="L98" t="s">
        <v>40</v>
      </c>
      <c r="M98" t="s">
        <v>41</v>
      </c>
    </row>
    <row r="99" spans="1:13" x14ac:dyDescent="0.25">
      <c r="A99" t="s">
        <v>37</v>
      </c>
      <c r="B99" t="s">
        <v>1111</v>
      </c>
      <c r="C99" t="s">
        <v>345</v>
      </c>
      <c r="D99" t="str">
        <f>HYPERLINK("https://ebird.org/atlasnc/checklist/S187323896", "S187323896")</f>
        <v>S187323896</v>
      </c>
      <c r="E99" t="s">
        <v>1337</v>
      </c>
      <c r="F99" t="s">
        <v>1338</v>
      </c>
      <c r="G99">
        <v>16</v>
      </c>
      <c r="H99" t="s">
        <v>38</v>
      </c>
      <c r="I99" t="s">
        <v>33</v>
      </c>
      <c r="J99" t="s">
        <v>39</v>
      </c>
      <c r="K99" t="s">
        <v>28</v>
      </c>
      <c r="L99" t="s">
        <v>40</v>
      </c>
      <c r="M99" t="s">
        <v>41</v>
      </c>
    </row>
    <row r="100" spans="1:13" x14ac:dyDescent="0.25">
      <c r="A100" t="s">
        <v>37</v>
      </c>
      <c r="B100" t="s">
        <v>1111</v>
      </c>
      <c r="C100" t="s">
        <v>345</v>
      </c>
      <c r="D100" t="str">
        <f>HYPERLINK("https://ebird.org/atlasnc/checklist/S187323865", "S187323865")</f>
        <v>S187323865</v>
      </c>
      <c r="E100" t="s">
        <v>1339</v>
      </c>
      <c r="F100" t="s">
        <v>1334</v>
      </c>
      <c r="G100">
        <v>15</v>
      </c>
      <c r="H100" t="s">
        <v>38</v>
      </c>
      <c r="I100" t="s">
        <v>33</v>
      </c>
      <c r="J100" t="s">
        <v>39</v>
      </c>
      <c r="K100" t="s">
        <v>28</v>
      </c>
      <c r="L100" t="s">
        <v>40</v>
      </c>
      <c r="M100" t="s">
        <v>41</v>
      </c>
    </row>
    <row r="101" spans="1:13" x14ac:dyDescent="0.25">
      <c r="A101" t="s">
        <v>37</v>
      </c>
      <c r="B101" t="s">
        <v>1111</v>
      </c>
      <c r="C101" t="s">
        <v>345</v>
      </c>
      <c r="D101" t="str">
        <f>HYPERLINK("https://ebird.org/atlasnc/checklist/S187323812", "S187323812")</f>
        <v>S187323812</v>
      </c>
      <c r="E101" t="s">
        <v>1340</v>
      </c>
      <c r="F101" t="s">
        <v>1341</v>
      </c>
      <c r="G101">
        <v>19</v>
      </c>
      <c r="H101" t="s">
        <v>38</v>
      </c>
      <c r="I101" t="s">
        <v>33</v>
      </c>
      <c r="J101" t="s">
        <v>39</v>
      </c>
      <c r="K101" t="s">
        <v>28</v>
      </c>
      <c r="L101" t="s">
        <v>40</v>
      </c>
      <c r="M101" t="s">
        <v>41</v>
      </c>
    </row>
    <row r="102" spans="1:13" x14ac:dyDescent="0.25">
      <c r="A102" t="s">
        <v>37</v>
      </c>
      <c r="B102" t="s">
        <v>1111</v>
      </c>
      <c r="C102" t="s">
        <v>345</v>
      </c>
      <c r="D102" t="str">
        <f>HYPERLINK("https://ebird.org/atlasnc/checklist/S187323534", "S187323534")</f>
        <v>S187323534</v>
      </c>
      <c r="E102" t="s">
        <v>1342</v>
      </c>
      <c r="F102" t="s">
        <v>1343</v>
      </c>
      <c r="G102">
        <v>6</v>
      </c>
      <c r="H102" t="s">
        <v>38</v>
      </c>
      <c r="I102" t="s">
        <v>33</v>
      </c>
      <c r="J102" t="s">
        <v>39</v>
      </c>
      <c r="K102" t="s">
        <v>28</v>
      </c>
      <c r="L102" t="s">
        <v>40</v>
      </c>
      <c r="M102" t="s">
        <v>41</v>
      </c>
    </row>
    <row r="103" spans="1:13" x14ac:dyDescent="0.25">
      <c r="A103" t="s">
        <v>37</v>
      </c>
      <c r="B103" t="s">
        <v>1112</v>
      </c>
      <c r="C103" t="s">
        <v>127</v>
      </c>
      <c r="D103" t="str">
        <f>HYPERLINK("https://ebird.org/atlasnc/checklist/S186548834", "S186548834")</f>
        <v>S186548834</v>
      </c>
      <c r="E103" t="s">
        <v>1344</v>
      </c>
      <c r="F103" t="s">
        <v>1345</v>
      </c>
      <c r="G103">
        <v>1</v>
      </c>
      <c r="H103" t="s">
        <v>38</v>
      </c>
      <c r="I103" t="s">
        <v>33</v>
      </c>
      <c r="J103" t="s">
        <v>39</v>
      </c>
      <c r="K103" t="s">
        <v>28</v>
      </c>
      <c r="L103" t="s">
        <v>40</v>
      </c>
      <c r="M103" t="s">
        <v>41</v>
      </c>
    </row>
    <row r="104" spans="1:13" x14ac:dyDescent="0.25">
      <c r="A104" t="s">
        <v>37</v>
      </c>
      <c r="B104" t="s">
        <v>1112</v>
      </c>
      <c r="C104" t="s">
        <v>127</v>
      </c>
      <c r="D104" t="str">
        <f>HYPERLINK("https://ebird.org/atlasnc/checklist/S187365914", "S187365914")</f>
        <v>S187365914</v>
      </c>
      <c r="E104" t="s">
        <v>1346</v>
      </c>
      <c r="F104" t="s">
        <v>1347</v>
      </c>
      <c r="G104">
        <v>0</v>
      </c>
      <c r="H104" t="s">
        <v>38</v>
      </c>
      <c r="I104" t="s">
        <v>33</v>
      </c>
      <c r="J104" t="s">
        <v>39</v>
      </c>
      <c r="K104" t="s">
        <v>28</v>
      </c>
      <c r="L104" t="s">
        <v>40</v>
      </c>
      <c r="M104" t="s">
        <v>41</v>
      </c>
    </row>
    <row r="105" spans="1:13" x14ac:dyDescent="0.25">
      <c r="A105" t="s">
        <v>37</v>
      </c>
      <c r="B105" t="s">
        <v>1111</v>
      </c>
      <c r="C105" t="s">
        <v>164</v>
      </c>
      <c r="D105" t="str">
        <f>HYPERLINK("https://ebird.org/atlasnc/checklist/S185124524", "S185124524")</f>
        <v>S185124524</v>
      </c>
      <c r="E105" t="s">
        <v>1204</v>
      </c>
      <c r="F105" t="s">
        <v>1348</v>
      </c>
      <c r="G105">
        <v>13</v>
      </c>
      <c r="H105" t="s">
        <v>38</v>
      </c>
      <c r="I105" t="s">
        <v>33</v>
      </c>
      <c r="J105" t="s">
        <v>39</v>
      </c>
      <c r="K105" t="s">
        <v>28</v>
      </c>
      <c r="L105" t="s">
        <v>40</v>
      </c>
      <c r="M105" t="s">
        <v>41</v>
      </c>
    </row>
    <row r="106" spans="1:13" x14ac:dyDescent="0.25">
      <c r="A106" t="s">
        <v>37</v>
      </c>
      <c r="B106" t="s">
        <v>1111</v>
      </c>
      <c r="C106" t="s">
        <v>164</v>
      </c>
      <c r="D106" t="str">
        <f>HYPERLINK("https://ebird.org/atlasnc/checklist/S185124430", "S185124430")</f>
        <v>S185124430</v>
      </c>
      <c r="E106" t="s">
        <v>1164</v>
      </c>
      <c r="F106" t="s">
        <v>1349</v>
      </c>
      <c r="G106">
        <v>16</v>
      </c>
      <c r="H106" t="s">
        <v>38</v>
      </c>
      <c r="I106" t="s">
        <v>33</v>
      </c>
      <c r="J106" t="s">
        <v>39</v>
      </c>
      <c r="K106" t="s">
        <v>28</v>
      </c>
      <c r="L106" t="s">
        <v>40</v>
      </c>
      <c r="M106" t="s">
        <v>41</v>
      </c>
    </row>
    <row r="107" spans="1:13" x14ac:dyDescent="0.25">
      <c r="A107" t="s">
        <v>37</v>
      </c>
      <c r="B107" t="s">
        <v>1111</v>
      </c>
      <c r="C107" t="s">
        <v>164</v>
      </c>
      <c r="D107" t="str">
        <f>HYPERLINK("https://ebird.org/atlasnc/checklist/S185124324", "S185124324")</f>
        <v>S185124324</v>
      </c>
      <c r="E107" t="s">
        <v>1350</v>
      </c>
      <c r="F107" t="s">
        <v>1334</v>
      </c>
      <c r="G107">
        <v>13</v>
      </c>
      <c r="H107" t="s">
        <v>38</v>
      </c>
      <c r="I107" t="s">
        <v>33</v>
      </c>
      <c r="J107" t="s">
        <v>39</v>
      </c>
      <c r="K107" t="s">
        <v>28</v>
      </c>
      <c r="L107" t="s">
        <v>40</v>
      </c>
      <c r="M107" t="s">
        <v>41</v>
      </c>
    </row>
    <row r="108" spans="1:13" x14ac:dyDescent="0.25">
      <c r="A108" t="s">
        <v>37</v>
      </c>
      <c r="B108" t="s">
        <v>1111</v>
      </c>
      <c r="C108" t="s">
        <v>164</v>
      </c>
      <c r="D108" t="str">
        <f>HYPERLINK("https://ebird.org/atlasnc/checklist/S185124241", "S185124241")</f>
        <v>S185124241</v>
      </c>
      <c r="E108" t="s">
        <v>1251</v>
      </c>
      <c r="F108" t="s">
        <v>1351</v>
      </c>
      <c r="G108">
        <v>8</v>
      </c>
      <c r="H108" t="s">
        <v>38</v>
      </c>
      <c r="I108" t="s">
        <v>33</v>
      </c>
      <c r="J108" t="s">
        <v>39</v>
      </c>
      <c r="K108" t="s">
        <v>28</v>
      </c>
      <c r="L108" t="s">
        <v>40</v>
      </c>
      <c r="M108" t="s">
        <v>41</v>
      </c>
    </row>
    <row r="109" spans="1:13" x14ac:dyDescent="0.25">
      <c r="A109" t="s">
        <v>37</v>
      </c>
      <c r="B109" t="s">
        <v>1111</v>
      </c>
      <c r="C109" t="s">
        <v>164</v>
      </c>
      <c r="D109" t="str">
        <f>HYPERLINK("https://ebird.org/atlasnc/checklist/S185124140", "S185124140")</f>
        <v>S185124140</v>
      </c>
      <c r="E109" t="s">
        <v>1352</v>
      </c>
      <c r="F109" t="s">
        <v>1353</v>
      </c>
      <c r="G109">
        <v>10</v>
      </c>
      <c r="H109" t="s">
        <v>38</v>
      </c>
      <c r="I109" t="s">
        <v>33</v>
      </c>
      <c r="J109" t="s">
        <v>39</v>
      </c>
      <c r="K109" t="s">
        <v>28</v>
      </c>
      <c r="L109" t="s">
        <v>40</v>
      </c>
      <c r="M109" t="s">
        <v>41</v>
      </c>
    </row>
    <row r="110" spans="1:13" x14ac:dyDescent="0.25">
      <c r="A110" t="s">
        <v>37</v>
      </c>
      <c r="B110" t="s">
        <v>1111</v>
      </c>
      <c r="C110" t="s">
        <v>164</v>
      </c>
      <c r="D110" t="str">
        <f>HYPERLINK("https://ebird.org/atlasnc/checklist/S185124064", "S185124064")</f>
        <v>S185124064</v>
      </c>
      <c r="E110" t="s">
        <v>1354</v>
      </c>
      <c r="F110" t="s">
        <v>1355</v>
      </c>
      <c r="G110">
        <v>10</v>
      </c>
      <c r="H110" t="s">
        <v>38</v>
      </c>
      <c r="I110" t="s">
        <v>33</v>
      </c>
      <c r="J110" t="s">
        <v>39</v>
      </c>
      <c r="K110" t="s">
        <v>28</v>
      </c>
      <c r="L110" t="s">
        <v>40</v>
      </c>
      <c r="M110" t="s">
        <v>41</v>
      </c>
    </row>
    <row r="111" spans="1:13" x14ac:dyDescent="0.25">
      <c r="A111" t="s">
        <v>37</v>
      </c>
      <c r="B111" t="s">
        <v>1111</v>
      </c>
      <c r="C111" t="s">
        <v>164</v>
      </c>
      <c r="D111" t="str">
        <f>HYPERLINK("https://ebird.org/atlasnc/checklist/S185123964", "S185123964")</f>
        <v>S185123964</v>
      </c>
      <c r="E111" t="s">
        <v>1356</v>
      </c>
      <c r="F111" t="s">
        <v>1357</v>
      </c>
      <c r="G111">
        <v>9</v>
      </c>
      <c r="H111" t="s">
        <v>38</v>
      </c>
      <c r="I111" t="s">
        <v>33</v>
      </c>
      <c r="J111" t="s">
        <v>39</v>
      </c>
      <c r="K111" t="s">
        <v>28</v>
      </c>
      <c r="L111" t="s">
        <v>40</v>
      </c>
      <c r="M111" t="s">
        <v>41</v>
      </c>
    </row>
    <row r="112" spans="1:13" x14ac:dyDescent="0.25">
      <c r="A112" t="s">
        <v>37</v>
      </c>
      <c r="B112" t="s">
        <v>1111</v>
      </c>
      <c r="C112" t="s">
        <v>164</v>
      </c>
      <c r="D112" t="str">
        <f>HYPERLINK("https://ebird.org/atlasnc/checklist/S185123877", "S185123877")</f>
        <v>S185123877</v>
      </c>
      <c r="E112" t="s">
        <v>1358</v>
      </c>
      <c r="F112" t="s">
        <v>1338</v>
      </c>
      <c r="G112">
        <v>12</v>
      </c>
      <c r="H112" t="s">
        <v>38</v>
      </c>
      <c r="I112" t="s">
        <v>33</v>
      </c>
      <c r="J112" t="s">
        <v>39</v>
      </c>
      <c r="K112" t="s">
        <v>28</v>
      </c>
      <c r="L112" t="s">
        <v>40</v>
      </c>
      <c r="M112" t="s">
        <v>41</v>
      </c>
    </row>
    <row r="113" spans="1:13" x14ac:dyDescent="0.25">
      <c r="A113" t="s">
        <v>37</v>
      </c>
      <c r="B113" t="s">
        <v>1111</v>
      </c>
      <c r="C113" t="s">
        <v>164</v>
      </c>
      <c r="D113" t="str">
        <f>HYPERLINK("https://ebird.org/atlasnc/checklist/S185123743", "S185123743")</f>
        <v>S185123743</v>
      </c>
      <c r="E113" t="s">
        <v>1359</v>
      </c>
      <c r="F113" t="s">
        <v>1360</v>
      </c>
      <c r="G113">
        <v>13</v>
      </c>
      <c r="H113" t="s">
        <v>38</v>
      </c>
      <c r="I113" t="s">
        <v>33</v>
      </c>
      <c r="J113" t="s">
        <v>39</v>
      </c>
      <c r="K113" t="s">
        <v>28</v>
      </c>
      <c r="L113" t="s">
        <v>40</v>
      </c>
      <c r="M113" t="s">
        <v>41</v>
      </c>
    </row>
    <row r="114" spans="1:13" x14ac:dyDescent="0.25">
      <c r="A114" t="s">
        <v>37</v>
      </c>
      <c r="B114" t="s">
        <v>1111</v>
      </c>
      <c r="C114" t="s">
        <v>164</v>
      </c>
      <c r="D114" t="str">
        <f>HYPERLINK("https://ebird.org/atlasnc/checklist/S185123623", "S185123623")</f>
        <v>S185123623</v>
      </c>
      <c r="E114" t="s">
        <v>1217</v>
      </c>
      <c r="F114" t="s">
        <v>1361</v>
      </c>
      <c r="G114">
        <v>7</v>
      </c>
      <c r="H114" t="s">
        <v>38</v>
      </c>
      <c r="I114" t="s">
        <v>33</v>
      </c>
      <c r="J114" t="s">
        <v>39</v>
      </c>
      <c r="K114" t="s">
        <v>28</v>
      </c>
      <c r="L114" t="s">
        <v>40</v>
      </c>
      <c r="M114" t="s">
        <v>41</v>
      </c>
    </row>
    <row r="115" spans="1:13" x14ac:dyDescent="0.25">
      <c r="A115" t="s">
        <v>37</v>
      </c>
      <c r="B115" t="s">
        <v>1111</v>
      </c>
      <c r="C115" t="s">
        <v>164</v>
      </c>
      <c r="D115" t="str">
        <f>HYPERLINK("https://ebird.org/atlasnc/checklist/S185123541", "S185123541")</f>
        <v>S185123541</v>
      </c>
      <c r="E115" t="s">
        <v>1362</v>
      </c>
      <c r="F115" t="s">
        <v>1343</v>
      </c>
      <c r="G115">
        <v>20</v>
      </c>
      <c r="H115" t="s">
        <v>38</v>
      </c>
      <c r="I115" t="s">
        <v>33</v>
      </c>
      <c r="J115" t="s">
        <v>39</v>
      </c>
      <c r="K115" t="s">
        <v>28</v>
      </c>
      <c r="L115" t="s">
        <v>40</v>
      </c>
      <c r="M115" t="s">
        <v>41</v>
      </c>
    </row>
    <row r="116" spans="1:13" x14ac:dyDescent="0.25">
      <c r="A116" t="s">
        <v>37</v>
      </c>
      <c r="B116" t="s">
        <v>1111</v>
      </c>
      <c r="C116" t="s">
        <v>164</v>
      </c>
      <c r="D116" t="str">
        <f>HYPERLINK("https://ebird.org/atlasnc/checklist/S185123396", "S185123396")</f>
        <v>S185123396</v>
      </c>
      <c r="E116" t="s">
        <v>1363</v>
      </c>
      <c r="F116" t="s">
        <v>1332</v>
      </c>
      <c r="G116">
        <v>19</v>
      </c>
      <c r="H116" t="s">
        <v>38</v>
      </c>
      <c r="I116" t="s">
        <v>33</v>
      </c>
      <c r="J116" t="s">
        <v>39</v>
      </c>
      <c r="K116" t="s">
        <v>28</v>
      </c>
      <c r="L116" t="s">
        <v>40</v>
      </c>
      <c r="M116" t="s">
        <v>41</v>
      </c>
    </row>
    <row r="117" spans="1:13" x14ac:dyDescent="0.25">
      <c r="A117" t="s">
        <v>37</v>
      </c>
      <c r="B117" t="s">
        <v>1111</v>
      </c>
      <c r="C117" t="s">
        <v>164</v>
      </c>
      <c r="D117" t="str">
        <f>HYPERLINK("https://ebird.org/atlasnc/checklist/S185123194", "S185123194")</f>
        <v>S185123194</v>
      </c>
      <c r="E117" t="s">
        <v>1364</v>
      </c>
      <c r="F117" t="s">
        <v>1365</v>
      </c>
      <c r="G117">
        <v>8</v>
      </c>
      <c r="H117" t="s">
        <v>38</v>
      </c>
      <c r="I117" t="s">
        <v>33</v>
      </c>
      <c r="J117" t="s">
        <v>39</v>
      </c>
      <c r="K117" t="s">
        <v>28</v>
      </c>
      <c r="L117" t="s">
        <v>40</v>
      </c>
      <c r="M117" t="s">
        <v>41</v>
      </c>
    </row>
    <row r="118" spans="1:13" x14ac:dyDescent="0.25">
      <c r="A118" t="s">
        <v>37</v>
      </c>
      <c r="B118" t="s">
        <v>1111</v>
      </c>
      <c r="C118" t="s">
        <v>164</v>
      </c>
      <c r="D118" t="str">
        <f>HYPERLINK("https://ebird.org/atlasnc/checklist/S185123060", "S185123060")</f>
        <v>S185123060</v>
      </c>
      <c r="E118" t="s">
        <v>1366</v>
      </c>
      <c r="F118" t="s">
        <v>1367</v>
      </c>
      <c r="G118">
        <v>11</v>
      </c>
      <c r="H118" t="s">
        <v>38</v>
      </c>
      <c r="I118" t="s">
        <v>33</v>
      </c>
      <c r="J118" t="s">
        <v>39</v>
      </c>
      <c r="K118" t="s">
        <v>28</v>
      </c>
      <c r="L118" t="s">
        <v>40</v>
      </c>
      <c r="M118" t="s">
        <v>41</v>
      </c>
    </row>
    <row r="119" spans="1:13" x14ac:dyDescent="0.25">
      <c r="A119" t="s">
        <v>37</v>
      </c>
      <c r="B119" t="s">
        <v>1111</v>
      </c>
      <c r="C119" t="s">
        <v>164</v>
      </c>
      <c r="D119" t="str">
        <f>HYPERLINK("https://ebird.org/atlasnc/checklist/S185122976", "S185122976")</f>
        <v>S185122976</v>
      </c>
      <c r="E119" t="s">
        <v>1368</v>
      </c>
      <c r="F119" t="s">
        <v>1369</v>
      </c>
      <c r="G119">
        <v>26</v>
      </c>
      <c r="H119" t="s">
        <v>38</v>
      </c>
      <c r="I119" t="s">
        <v>33</v>
      </c>
      <c r="J119" t="s">
        <v>39</v>
      </c>
      <c r="K119" t="s">
        <v>28</v>
      </c>
      <c r="L119" t="s">
        <v>40</v>
      </c>
      <c r="M119" t="s">
        <v>41</v>
      </c>
    </row>
    <row r="120" spans="1:13" x14ac:dyDescent="0.25">
      <c r="A120" t="s">
        <v>37</v>
      </c>
      <c r="B120" t="s">
        <v>1110</v>
      </c>
      <c r="C120" t="s">
        <v>612</v>
      </c>
      <c r="D120" t="str">
        <f>HYPERLINK("https://ebird.org/atlasnc/checklist/S184266877", "S184266877")</f>
        <v>S184266877</v>
      </c>
      <c r="E120" t="s">
        <v>1370</v>
      </c>
      <c r="F120" t="s">
        <v>1371</v>
      </c>
      <c r="G120">
        <v>9</v>
      </c>
      <c r="H120" t="s">
        <v>38</v>
      </c>
      <c r="I120" t="s">
        <v>33</v>
      </c>
      <c r="J120" t="s">
        <v>39</v>
      </c>
      <c r="K120" t="s">
        <v>28</v>
      </c>
      <c r="L120" t="s">
        <v>40</v>
      </c>
      <c r="M120" t="s">
        <v>41</v>
      </c>
    </row>
    <row r="121" spans="1:13" x14ac:dyDescent="0.25">
      <c r="A121" t="s">
        <v>37</v>
      </c>
      <c r="B121" t="s">
        <v>1110</v>
      </c>
      <c r="C121" t="s">
        <v>612</v>
      </c>
      <c r="D121" t="str">
        <f>HYPERLINK("https://ebird.org/atlasnc/checklist/S184266818", "S184266818")</f>
        <v>S184266818</v>
      </c>
      <c r="E121" t="s">
        <v>1372</v>
      </c>
      <c r="F121" t="s">
        <v>1373</v>
      </c>
      <c r="G121">
        <v>8</v>
      </c>
      <c r="H121" t="s">
        <v>38</v>
      </c>
      <c r="I121" t="s">
        <v>33</v>
      </c>
      <c r="J121" t="s">
        <v>39</v>
      </c>
      <c r="K121" t="s">
        <v>28</v>
      </c>
      <c r="L121" t="s">
        <v>40</v>
      </c>
      <c r="M121" t="s">
        <v>41</v>
      </c>
    </row>
    <row r="122" spans="1:13" x14ac:dyDescent="0.25">
      <c r="A122" t="s">
        <v>37</v>
      </c>
      <c r="B122" t="s">
        <v>1110</v>
      </c>
      <c r="C122" t="s">
        <v>612</v>
      </c>
      <c r="D122" t="str">
        <f>HYPERLINK("https://ebird.org/atlasnc/checklist/S184266767", "S184266767")</f>
        <v>S184266767</v>
      </c>
      <c r="E122" t="s">
        <v>1374</v>
      </c>
      <c r="F122" t="s">
        <v>1375</v>
      </c>
      <c r="G122">
        <v>5</v>
      </c>
      <c r="H122" t="s">
        <v>38</v>
      </c>
      <c r="I122" t="s">
        <v>33</v>
      </c>
      <c r="J122" t="s">
        <v>39</v>
      </c>
      <c r="K122" t="s">
        <v>28</v>
      </c>
      <c r="L122" t="s">
        <v>40</v>
      </c>
      <c r="M122" t="s">
        <v>41</v>
      </c>
    </row>
    <row r="123" spans="1:13" x14ac:dyDescent="0.25">
      <c r="A123" t="s">
        <v>37</v>
      </c>
      <c r="B123" t="s">
        <v>1110</v>
      </c>
      <c r="C123" t="s">
        <v>612</v>
      </c>
      <c r="D123" t="str">
        <f>HYPERLINK("https://ebird.org/atlasnc/checklist/S184159878", "S184159878")</f>
        <v>S184159878</v>
      </c>
      <c r="E123" t="s">
        <v>1376</v>
      </c>
      <c r="F123" t="s">
        <v>1377</v>
      </c>
      <c r="G123">
        <v>10</v>
      </c>
      <c r="H123" t="s">
        <v>38</v>
      </c>
      <c r="I123" t="s">
        <v>33</v>
      </c>
      <c r="J123" t="s">
        <v>39</v>
      </c>
      <c r="K123" t="s">
        <v>28</v>
      </c>
      <c r="L123" t="s">
        <v>40</v>
      </c>
      <c r="M123" t="s">
        <v>41</v>
      </c>
    </row>
    <row r="124" spans="1:13" x14ac:dyDescent="0.25">
      <c r="A124" t="s">
        <v>37</v>
      </c>
      <c r="B124" t="s">
        <v>1110</v>
      </c>
      <c r="C124" t="s">
        <v>365</v>
      </c>
      <c r="D124" t="str">
        <f>HYPERLINK("https://ebird.org/atlasnc/checklist/S181447626", "S181447626")</f>
        <v>S181447626</v>
      </c>
      <c r="E124" t="s">
        <v>1378</v>
      </c>
      <c r="F124" t="s">
        <v>1379</v>
      </c>
      <c r="G124">
        <v>16</v>
      </c>
      <c r="H124" t="s">
        <v>38</v>
      </c>
      <c r="I124" t="s">
        <v>33</v>
      </c>
      <c r="J124" t="s">
        <v>39</v>
      </c>
      <c r="K124" t="s">
        <v>28</v>
      </c>
      <c r="L124" t="s">
        <v>40</v>
      </c>
      <c r="M124" t="s">
        <v>41</v>
      </c>
    </row>
    <row r="125" spans="1:13" x14ac:dyDescent="0.25">
      <c r="A125" t="s">
        <v>37</v>
      </c>
      <c r="B125" t="s">
        <v>1110</v>
      </c>
      <c r="C125" t="s">
        <v>365</v>
      </c>
      <c r="D125" t="str">
        <f>HYPERLINK("https://ebird.org/atlasnc/checklist/S181447397", "S181447397")</f>
        <v>S181447397</v>
      </c>
      <c r="E125" t="s">
        <v>1380</v>
      </c>
      <c r="F125" t="s">
        <v>1381</v>
      </c>
      <c r="G125">
        <v>31</v>
      </c>
      <c r="H125" t="s">
        <v>38</v>
      </c>
      <c r="I125" t="s">
        <v>33</v>
      </c>
      <c r="J125" t="s">
        <v>39</v>
      </c>
      <c r="K125" t="s">
        <v>28</v>
      </c>
      <c r="L125" t="s">
        <v>40</v>
      </c>
      <c r="M125" t="s">
        <v>41</v>
      </c>
    </row>
    <row r="126" spans="1:13" x14ac:dyDescent="0.25">
      <c r="A126" t="s">
        <v>37</v>
      </c>
      <c r="B126" t="s">
        <v>1110</v>
      </c>
      <c r="C126" t="s">
        <v>365</v>
      </c>
      <c r="D126" t="str">
        <f>HYPERLINK("https://ebird.org/atlasnc/checklist/S181447167", "S181447167")</f>
        <v>S181447167</v>
      </c>
      <c r="E126" t="s">
        <v>1382</v>
      </c>
      <c r="F126" t="s">
        <v>1371</v>
      </c>
      <c r="G126">
        <v>18</v>
      </c>
      <c r="H126" t="s">
        <v>38</v>
      </c>
      <c r="I126" t="s">
        <v>33</v>
      </c>
      <c r="J126" t="s">
        <v>39</v>
      </c>
      <c r="K126" t="s">
        <v>28</v>
      </c>
      <c r="L126" t="s">
        <v>40</v>
      </c>
      <c r="M126" t="s">
        <v>41</v>
      </c>
    </row>
    <row r="127" spans="1:13" x14ac:dyDescent="0.25">
      <c r="A127" t="s">
        <v>37</v>
      </c>
      <c r="B127" t="s">
        <v>1110</v>
      </c>
      <c r="C127" t="s">
        <v>365</v>
      </c>
      <c r="D127" t="str">
        <f>HYPERLINK("https://ebird.org/atlasnc/checklist/S181447023", "S181447023")</f>
        <v>S181447023</v>
      </c>
      <c r="E127" t="s">
        <v>1241</v>
      </c>
      <c r="F127" t="s">
        <v>1383</v>
      </c>
      <c r="G127">
        <v>9</v>
      </c>
      <c r="H127" t="s">
        <v>38</v>
      </c>
      <c r="I127" t="s">
        <v>33</v>
      </c>
      <c r="J127" t="s">
        <v>39</v>
      </c>
      <c r="K127" t="s">
        <v>28</v>
      </c>
      <c r="L127" t="s">
        <v>40</v>
      </c>
      <c r="M127" t="s">
        <v>41</v>
      </c>
    </row>
    <row r="128" spans="1:13" x14ac:dyDescent="0.25">
      <c r="A128" t="s">
        <v>37</v>
      </c>
      <c r="B128" t="s">
        <v>1110</v>
      </c>
      <c r="C128" t="s">
        <v>365</v>
      </c>
      <c r="D128" t="str">
        <f>HYPERLINK("https://ebird.org/atlasnc/checklist/S181446923", "S181446923")</f>
        <v>S181446923</v>
      </c>
      <c r="E128" t="s">
        <v>1384</v>
      </c>
      <c r="F128" t="s">
        <v>1385</v>
      </c>
      <c r="G128">
        <v>14</v>
      </c>
      <c r="H128" t="s">
        <v>38</v>
      </c>
      <c r="I128" t="s">
        <v>33</v>
      </c>
      <c r="J128" t="s">
        <v>39</v>
      </c>
      <c r="K128" t="s">
        <v>28</v>
      </c>
      <c r="L128" t="s">
        <v>40</v>
      </c>
      <c r="M128" t="s">
        <v>41</v>
      </c>
    </row>
    <row r="129" spans="1:13" x14ac:dyDescent="0.25">
      <c r="A129" t="s">
        <v>37</v>
      </c>
      <c r="B129" t="s">
        <v>1110</v>
      </c>
      <c r="C129" t="s">
        <v>365</v>
      </c>
      <c r="D129" t="str">
        <f>HYPERLINK("https://ebird.org/atlasnc/checklist/S181446846", "S181446846")</f>
        <v>S181446846</v>
      </c>
      <c r="E129" t="s">
        <v>1386</v>
      </c>
      <c r="F129" t="s">
        <v>1387</v>
      </c>
      <c r="G129">
        <v>8</v>
      </c>
      <c r="H129" t="s">
        <v>38</v>
      </c>
      <c r="I129" t="s">
        <v>33</v>
      </c>
      <c r="J129" t="s">
        <v>39</v>
      </c>
      <c r="K129" t="s">
        <v>28</v>
      </c>
      <c r="L129" t="s">
        <v>40</v>
      </c>
      <c r="M129" t="s">
        <v>41</v>
      </c>
    </row>
    <row r="130" spans="1:13" x14ac:dyDescent="0.25">
      <c r="A130" t="s">
        <v>37</v>
      </c>
      <c r="B130" t="s">
        <v>1110</v>
      </c>
      <c r="C130" t="s">
        <v>365</v>
      </c>
      <c r="D130" t="str">
        <f>HYPERLINK("https://ebird.org/atlasnc/checklist/S181446768", "S181446768")</f>
        <v>S181446768</v>
      </c>
      <c r="E130" t="s">
        <v>1235</v>
      </c>
      <c r="F130" t="s">
        <v>1373</v>
      </c>
      <c r="G130">
        <v>23</v>
      </c>
      <c r="H130" t="s">
        <v>38</v>
      </c>
      <c r="I130" t="s">
        <v>33</v>
      </c>
      <c r="J130" t="s">
        <v>39</v>
      </c>
      <c r="K130" t="s">
        <v>28</v>
      </c>
      <c r="L130" t="s">
        <v>40</v>
      </c>
      <c r="M130" t="s">
        <v>41</v>
      </c>
    </row>
    <row r="131" spans="1:13" x14ac:dyDescent="0.25">
      <c r="A131" t="s">
        <v>37</v>
      </c>
      <c r="B131" t="s">
        <v>1110</v>
      </c>
      <c r="C131" t="s">
        <v>365</v>
      </c>
      <c r="D131" t="str">
        <f>HYPERLINK("https://ebird.org/atlasnc/checklist/S181446600", "S181446600")</f>
        <v>S181446600</v>
      </c>
      <c r="E131" t="s">
        <v>1388</v>
      </c>
      <c r="F131" t="s">
        <v>1389</v>
      </c>
      <c r="G131">
        <v>20</v>
      </c>
      <c r="H131" t="s">
        <v>38</v>
      </c>
      <c r="I131" t="s">
        <v>33</v>
      </c>
      <c r="J131" t="s">
        <v>39</v>
      </c>
      <c r="K131" t="s">
        <v>28</v>
      </c>
      <c r="L131" t="s">
        <v>40</v>
      </c>
      <c r="M131" t="s">
        <v>41</v>
      </c>
    </row>
    <row r="132" spans="1:13" x14ac:dyDescent="0.25">
      <c r="A132" t="s">
        <v>37</v>
      </c>
      <c r="B132" t="s">
        <v>1110</v>
      </c>
      <c r="C132" t="s">
        <v>365</v>
      </c>
      <c r="D132" t="str">
        <f>HYPERLINK("https://ebird.org/atlasnc/checklist/S181446238", "S181446238")</f>
        <v>S181446238</v>
      </c>
      <c r="E132" t="s">
        <v>1390</v>
      </c>
      <c r="F132" t="s">
        <v>1391</v>
      </c>
      <c r="G132">
        <v>13</v>
      </c>
      <c r="H132" t="s">
        <v>38</v>
      </c>
      <c r="I132" t="s">
        <v>33</v>
      </c>
      <c r="J132" t="s">
        <v>39</v>
      </c>
      <c r="K132" t="s">
        <v>28</v>
      </c>
      <c r="L132" t="s">
        <v>40</v>
      </c>
      <c r="M132" t="s">
        <v>41</v>
      </c>
    </row>
    <row r="133" spans="1:13" x14ac:dyDescent="0.25">
      <c r="A133" t="s">
        <v>37</v>
      </c>
      <c r="B133" t="s">
        <v>1110</v>
      </c>
      <c r="C133" t="s">
        <v>365</v>
      </c>
      <c r="D133" t="str">
        <f>HYPERLINK("https://ebird.org/atlasnc/checklist/S181446119", "S181446119")</f>
        <v>S181446119</v>
      </c>
      <c r="E133" t="s">
        <v>1196</v>
      </c>
      <c r="F133" t="s">
        <v>1377</v>
      </c>
      <c r="G133">
        <v>12</v>
      </c>
      <c r="H133" t="s">
        <v>38</v>
      </c>
      <c r="I133" t="s">
        <v>33</v>
      </c>
      <c r="J133" t="s">
        <v>39</v>
      </c>
      <c r="K133" t="s">
        <v>28</v>
      </c>
      <c r="L133" t="s">
        <v>40</v>
      </c>
      <c r="M133" t="s">
        <v>41</v>
      </c>
    </row>
    <row r="134" spans="1:13" x14ac:dyDescent="0.25">
      <c r="A134" t="s">
        <v>37</v>
      </c>
      <c r="B134" t="s">
        <v>1110</v>
      </c>
      <c r="C134" t="s">
        <v>365</v>
      </c>
      <c r="D134" t="str">
        <f>HYPERLINK("https://ebird.org/atlasnc/checklist/S181445867", "S181445867")</f>
        <v>S181445867</v>
      </c>
      <c r="E134" t="s">
        <v>1392</v>
      </c>
      <c r="F134" t="s">
        <v>1393</v>
      </c>
      <c r="G134">
        <v>11</v>
      </c>
      <c r="H134" t="s">
        <v>38</v>
      </c>
      <c r="I134" t="s">
        <v>33</v>
      </c>
      <c r="J134" t="s">
        <v>39</v>
      </c>
      <c r="K134" t="s">
        <v>28</v>
      </c>
      <c r="L134" t="s">
        <v>40</v>
      </c>
      <c r="M134" t="s">
        <v>41</v>
      </c>
    </row>
    <row r="135" spans="1:13" x14ac:dyDescent="0.25">
      <c r="A135" t="s">
        <v>37</v>
      </c>
      <c r="B135" t="s">
        <v>1110</v>
      </c>
      <c r="C135" t="s">
        <v>373</v>
      </c>
      <c r="D135" t="str">
        <f>HYPERLINK("https://ebird.org/atlasnc/checklist/S177858450", "S177858450")</f>
        <v>S177858450</v>
      </c>
      <c r="E135" t="s">
        <v>1394</v>
      </c>
      <c r="F135" t="s">
        <v>1395</v>
      </c>
      <c r="G135">
        <v>10</v>
      </c>
      <c r="H135" t="s">
        <v>38</v>
      </c>
      <c r="I135" t="s">
        <v>33</v>
      </c>
      <c r="J135" t="s">
        <v>39</v>
      </c>
      <c r="K135" t="s">
        <v>28</v>
      </c>
      <c r="L135" t="s">
        <v>40</v>
      </c>
      <c r="M135" t="s">
        <v>41</v>
      </c>
    </row>
    <row r="136" spans="1:13" x14ac:dyDescent="0.25">
      <c r="A136" t="s">
        <v>37</v>
      </c>
      <c r="B136" t="s">
        <v>1110</v>
      </c>
      <c r="C136" t="s">
        <v>373</v>
      </c>
      <c r="D136" t="str">
        <f>HYPERLINK("https://ebird.org/atlasnc/checklist/S177858387", "S177858387")</f>
        <v>S177858387</v>
      </c>
      <c r="E136" t="s">
        <v>1396</v>
      </c>
      <c r="F136" t="s">
        <v>1397</v>
      </c>
      <c r="G136">
        <v>11</v>
      </c>
      <c r="H136" t="s">
        <v>38</v>
      </c>
      <c r="I136" t="s">
        <v>33</v>
      </c>
      <c r="J136" t="s">
        <v>39</v>
      </c>
      <c r="K136" t="s">
        <v>28</v>
      </c>
      <c r="L136" t="s">
        <v>40</v>
      </c>
      <c r="M136" t="s">
        <v>41</v>
      </c>
    </row>
    <row r="137" spans="1:13" x14ac:dyDescent="0.25">
      <c r="A137" t="s">
        <v>37</v>
      </c>
      <c r="B137" t="s">
        <v>1110</v>
      </c>
      <c r="C137" t="s">
        <v>373</v>
      </c>
      <c r="D137" t="str">
        <f>HYPERLINK("https://ebird.org/atlasnc/checklist/S177858263", "S177858263")</f>
        <v>S177858263</v>
      </c>
      <c r="E137" t="s">
        <v>1398</v>
      </c>
      <c r="F137" t="s">
        <v>1399</v>
      </c>
      <c r="G137">
        <v>20</v>
      </c>
      <c r="H137" t="s">
        <v>38</v>
      </c>
      <c r="I137" t="s">
        <v>33</v>
      </c>
      <c r="J137" t="s">
        <v>39</v>
      </c>
      <c r="K137" t="s">
        <v>28</v>
      </c>
      <c r="L137" t="s">
        <v>40</v>
      </c>
      <c r="M137" t="s">
        <v>41</v>
      </c>
    </row>
    <row r="138" spans="1:13" x14ac:dyDescent="0.25">
      <c r="A138" t="s">
        <v>37</v>
      </c>
      <c r="B138" t="s">
        <v>1110</v>
      </c>
      <c r="C138" t="s">
        <v>373</v>
      </c>
      <c r="D138" t="str">
        <f>HYPERLINK("https://ebird.org/atlasnc/checklist/S177857907", "S177857907")</f>
        <v>S177857907</v>
      </c>
      <c r="E138" t="s">
        <v>1400</v>
      </c>
      <c r="F138" t="s">
        <v>1381</v>
      </c>
      <c r="G138">
        <v>39</v>
      </c>
      <c r="H138" t="s">
        <v>38</v>
      </c>
      <c r="I138" t="s">
        <v>33</v>
      </c>
      <c r="J138" t="s">
        <v>39</v>
      </c>
      <c r="K138" t="s">
        <v>28</v>
      </c>
      <c r="L138" t="s">
        <v>40</v>
      </c>
      <c r="M138" t="s">
        <v>41</v>
      </c>
    </row>
    <row r="139" spans="1:13" x14ac:dyDescent="0.25">
      <c r="A139" t="s">
        <v>37</v>
      </c>
      <c r="B139" t="s">
        <v>1110</v>
      </c>
      <c r="C139" t="s">
        <v>373</v>
      </c>
      <c r="D139" t="str">
        <f>HYPERLINK("https://ebird.org/atlasnc/checklist/S177857765", "S177857765")</f>
        <v>S177857765</v>
      </c>
      <c r="E139" t="s">
        <v>1374</v>
      </c>
      <c r="F139" t="s">
        <v>1401</v>
      </c>
      <c r="G139">
        <v>8</v>
      </c>
      <c r="H139" t="s">
        <v>38</v>
      </c>
      <c r="I139" t="s">
        <v>33</v>
      </c>
      <c r="J139" t="s">
        <v>39</v>
      </c>
      <c r="K139" t="s">
        <v>28</v>
      </c>
      <c r="L139" t="s">
        <v>40</v>
      </c>
      <c r="M139" t="s">
        <v>41</v>
      </c>
    </row>
    <row r="140" spans="1:13" x14ac:dyDescent="0.25">
      <c r="A140" t="s">
        <v>37</v>
      </c>
      <c r="B140" t="s">
        <v>1110</v>
      </c>
      <c r="C140" t="s">
        <v>373</v>
      </c>
      <c r="D140" t="str">
        <f>HYPERLINK("https://ebird.org/atlasnc/checklist/S177857722", "S177857722")</f>
        <v>S177857722</v>
      </c>
      <c r="E140" t="s">
        <v>1354</v>
      </c>
      <c r="F140" t="s">
        <v>1402</v>
      </c>
      <c r="G140">
        <v>5</v>
      </c>
      <c r="H140" t="s">
        <v>38</v>
      </c>
      <c r="I140" t="s">
        <v>33</v>
      </c>
      <c r="J140" t="s">
        <v>39</v>
      </c>
      <c r="K140" t="s">
        <v>28</v>
      </c>
      <c r="L140" t="s">
        <v>40</v>
      </c>
      <c r="M140" t="s">
        <v>41</v>
      </c>
    </row>
    <row r="141" spans="1:13" x14ac:dyDescent="0.25">
      <c r="A141" t="s">
        <v>37</v>
      </c>
      <c r="B141" t="s">
        <v>1110</v>
      </c>
      <c r="C141" t="s">
        <v>373</v>
      </c>
      <c r="D141" t="str">
        <f>HYPERLINK("https://ebird.org/atlasnc/checklist/S177857685", "S177857685")</f>
        <v>S177857685</v>
      </c>
      <c r="E141" t="s">
        <v>1174</v>
      </c>
      <c r="F141" t="s">
        <v>1385</v>
      </c>
      <c r="G141">
        <v>12</v>
      </c>
      <c r="H141" t="s">
        <v>38</v>
      </c>
      <c r="I141" t="s">
        <v>33</v>
      </c>
      <c r="J141" t="s">
        <v>39</v>
      </c>
      <c r="K141" t="s">
        <v>28</v>
      </c>
      <c r="L141" t="s">
        <v>40</v>
      </c>
      <c r="M141" t="s">
        <v>41</v>
      </c>
    </row>
    <row r="142" spans="1:13" x14ac:dyDescent="0.25">
      <c r="A142" t="s">
        <v>37</v>
      </c>
      <c r="B142" t="s">
        <v>1110</v>
      </c>
      <c r="C142" t="s">
        <v>373</v>
      </c>
      <c r="D142" t="str">
        <f>HYPERLINK("https://ebird.org/atlasnc/checklist/S177857617", "S177857617")</f>
        <v>S177857617</v>
      </c>
      <c r="E142" t="s">
        <v>1403</v>
      </c>
      <c r="F142" t="s">
        <v>1404</v>
      </c>
      <c r="G142">
        <v>9</v>
      </c>
      <c r="H142" t="s">
        <v>38</v>
      </c>
      <c r="I142" t="s">
        <v>33</v>
      </c>
      <c r="J142" t="s">
        <v>39</v>
      </c>
      <c r="K142" t="s">
        <v>28</v>
      </c>
      <c r="L142" t="s">
        <v>40</v>
      </c>
      <c r="M142" t="s">
        <v>41</v>
      </c>
    </row>
    <row r="143" spans="1:13" x14ac:dyDescent="0.25">
      <c r="A143" t="s">
        <v>37</v>
      </c>
      <c r="B143" t="s">
        <v>1110</v>
      </c>
      <c r="C143" t="s">
        <v>373</v>
      </c>
      <c r="D143" t="str">
        <f>HYPERLINK("https://ebird.org/atlasnc/checklist/S177857494", "S177857494")</f>
        <v>S177857494</v>
      </c>
      <c r="E143" t="s">
        <v>1384</v>
      </c>
      <c r="F143" t="s">
        <v>1405</v>
      </c>
      <c r="G143">
        <v>13</v>
      </c>
      <c r="H143" t="s">
        <v>38</v>
      </c>
      <c r="I143" t="s">
        <v>33</v>
      </c>
      <c r="J143" t="s">
        <v>39</v>
      </c>
      <c r="K143" t="s">
        <v>28</v>
      </c>
      <c r="L143" t="s">
        <v>40</v>
      </c>
      <c r="M143" t="s">
        <v>41</v>
      </c>
    </row>
    <row r="144" spans="1:13" x14ac:dyDescent="0.25">
      <c r="A144" t="s">
        <v>37</v>
      </c>
      <c r="B144" t="s">
        <v>1110</v>
      </c>
      <c r="C144" t="s">
        <v>373</v>
      </c>
      <c r="D144" t="str">
        <f>HYPERLINK("https://ebird.org/atlasnc/checklist/S177857380", "S177857380")</f>
        <v>S177857380</v>
      </c>
      <c r="E144" t="s">
        <v>1406</v>
      </c>
      <c r="F144" t="s">
        <v>1407</v>
      </c>
      <c r="G144">
        <v>6</v>
      </c>
      <c r="H144" t="s">
        <v>38</v>
      </c>
      <c r="I144" t="s">
        <v>33</v>
      </c>
      <c r="J144" t="s">
        <v>39</v>
      </c>
      <c r="K144" t="s">
        <v>28</v>
      </c>
      <c r="L144" t="s">
        <v>40</v>
      </c>
      <c r="M144" t="s">
        <v>41</v>
      </c>
    </row>
    <row r="145" spans="1:13" x14ac:dyDescent="0.25">
      <c r="A145" t="s">
        <v>37</v>
      </c>
      <c r="B145" t="s">
        <v>1110</v>
      </c>
      <c r="C145" t="s">
        <v>373</v>
      </c>
      <c r="D145" t="str">
        <f>HYPERLINK("https://ebird.org/atlasnc/checklist/S177857332", "S177857332")</f>
        <v>S177857332</v>
      </c>
      <c r="E145" t="s">
        <v>1408</v>
      </c>
      <c r="F145" t="s">
        <v>1409</v>
      </c>
      <c r="G145">
        <v>14</v>
      </c>
      <c r="H145" t="s">
        <v>38</v>
      </c>
      <c r="I145" t="s">
        <v>33</v>
      </c>
      <c r="J145" t="s">
        <v>39</v>
      </c>
      <c r="K145" t="s">
        <v>28</v>
      </c>
      <c r="L145" t="s">
        <v>40</v>
      </c>
      <c r="M145" t="s">
        <v>41</v>
      </c>
    </row>
    <row r="146" spans="1:13" x14ac:dyDescent="0.25">
      <c r="A146" t="s">
        <v>37</v>
      </c>
      <c r="B146" t="s">
        <v>1110</v>
      </c>
      <c r="C146" t="s">
        <v>373</v>
      </c>
      <c r="D146" t="str">
        <f>HYPERLINK("https://ebird.org/atlasnc/checklist/S177857250", "S177857250")</f>
        <v>S177857250</v>
      </c>
      <c r="E146" t="s">
        <v>1180</v>
      </c>
      <c r="F146" t="s">
        <v>1410</v>
      </c>
      <c r="G146">
        <v>17</v>
      </c>
      <c r="H146" t="s">
        <v>38</v>
      </c>
      <c r="I146" t="s">
        <v>33</v>
      </c>
      <c r="J146" t="s">
        <v>39</v>
      </c>
      <c r="K146" t="s">
        <v>28</v>
      </c>
      <c r="L146" t="s">
        <v>40</v>
      </c>
      <c r="M146" t="s">
        <v>41</v>
      </c>
    </row>
    <row r="147" spans="1:13" x14ac:dyDescent="0.25">
      <c r="A147" t="s">
        <v>37</v>
      </c>
      <c r="B147" t="s">
        <v>1110</v>
      </c>
      <c r="C147" t="s">
        <v>373</v>
      </c>
      <c r="D147" t="str">
        <f>HYPERLINK("https://ebird.org/atlasnc/checklist/S177857142", "S177857142")</f>
        <v>S177857142</v>
      </c>
      <c r="E147" t="s">
        <v>1411</v>
      </c>
      <c r="F147" t="s">
        <v>1391</v>
      </c>
      <c r="G147">
        <v>16</v>
      </c>
      <c r="H147" t="s">
        <v>38</v>
      </c>
      <c r="I147" t="s">
        <v>33</v>
      </c>
      <c r="J147" t="s">
        <v>39</v>
      </c>
      <c r="K147" t="s">
        <v>28</v>
      </c>
      <c r="L147" t="s">
        <v>40</v>
      </c>
      <c r="M147" t="s">
        <v>41</v>
      </c>
    </row>
    <row r="148" spans="1:13" x14ac:dyDescent="0.25">
      <c r="A148" t="s">
        <v>37</v>
      </c>
      <c r="B148" t="s">
        <v>1110</v>
      </c>
      <c r="C148" t="s">
        <v>373</v>
      </c>
      <c r="D148" t="str">
        <f>HYPERLINK("https://ebird.org/atlasnc/checklist/S177857007", "S177857007")</f>
        <v>S177857007</v>
      </c>
      <c r="E148" t="s">
        <v>1412</v>
      </c>
      <c r="F148" t="s">
        <v>1413</v>
      </c>
      <c r="G148">
        <v>18</v>
      </c>
      <c r="H148" t="s">
        <v>38</v>
      </c>
      <c r="I148" t="s">
        <v>33</v>
      </c>
      <c r="J148" t="s">
        <v>39</v>
      </c>
      <c r="K148" t="s">
        <v>28</v>
      </c>
      <c r="L148" t="s">
        <v>40</v>
      </c>
      <c r="M148" t="s">
        <v>41</v>
      </c>
    </row>
    <row r="149" spans="1:13" x14ac:dyDescent="0.25">
      <c r="A149" t="s">
        <v>37</v>
      </c>
      <c r="B149" t="s">
        <v>1110</v>
      </c>
      <c r="C149" t="s">
        <v>373</v>
      </c>
      <c r="D149" t="str">
        <f>HYPERLINK("https://ebird.org/atlasnc/checklist/S177856829", "S177856829")</f>
        <v>S177856829</v>
      </c>
      <c r="E149" t="s">
        <v>1414</v>
      </c>
      <c r="F149" t="s">
        <v>1415</v>
      </c>
      <c r="G149">
        <v>7</v>
      </c>
      <c r="H149" t="s">
        <v>38</v>
      </c>
      <c r="I149" t="s">
        <v>33</v>
      </c>
      <c r="J149" t="s">
        <v>39</v>
      </c>
      <c r="K149" t="s">
        <v>28</v>
      </c>
      <c r="L149" t="s">
        <v>40</v>
      </c>
      <c r="M149" t="s">
        <v>41</v>
      </c>
    </row>
    <row r="150" spans="1:13" x14ac:dyDescent="0.25">
      <c r="A150" t="s">
        <v>37</v>
      </c>
      <c r="B150" t="s">
        <v>1110</v>
      </c>
      <c r="C150" t="s">
        <v>373</v>
      </c>
      <c r="D150" t="str">
        <f>HYPERLINK("https://ebird.org/atlasnc/checklist/S177856748", "S177856748")</f>
        <v>S177856748</v>
      </c>
      <c r="E150" t="s">
        <v>1416</v>
      </c>
      <c r="F150" t="s">
        <v>1417</v>
      </c>
      <c r="G150">
        <v>15</v>
      </c>
      <c r="H150" t="s">
        <v>38</v>
      </c>
      <c r="I150" t="s">
        <v>33</v>
      </c>
      <c r="J150" t="s">
        <v>39</v>
      </c>
      <c r="K150" t="s">
        <v>28</v>
      </c>
      <c r="L150" t="s">
        <v>40</v>
      </c>
      <c r="M150" t="s">
        <v>41</v>
      </c>
    </row>
    <row r="151" spans="1:13" x14ac:dyDescent="0.25">
      <c r="A151" t="s">
        <v>37</v>
      </c>
      <c r="B151" t="s">
        <v>1110</v>
      </c>
      <c r="C151" t="s">
        <v>373</v>
      </c>
      <c r="D151" t="str">
        <f>HYPERLINK("https://ebird.org/atlasnc/checklist/S177856337", "S177856337")</f>
        <v>S177856337</v>
      </c>
      <c r="E151" t="s">
        <v>1279</v>
      </c>
      <c r="F151" t="s">
        <v>1418</v>
      </c>
      <c r="G151">
        <v>9</v>
      </c>
      <c r="H151" t="s">
        <v>38</v>
      </c>
      <c r="I151" t="s">
        <v>33</v>
      </c>
      <c r="J151" t="s">
        <v>39</v>
      </c>
      <c r="K151" t="s">
        <v>28</v>
      </c>
      <c r="L151" t="s">
        <v>40</v>
      </c>
      <c r="M151" t="s">
        <v>41</v>
      </c>
    </row>
    <row r="152" spans="1:13" x14ac:dyDescent="0.25">
      <c r="A152" t="s">
        <v>37</v>
      </c>
      <c r="B152" t="s">
        <v>1110</v>
      </c>
      <c r="C152" t="s">
        <v>373</v>
      </c>
      <c r="D152" t="str">
        <f>HYPERLINK("https://ebird.org/atlasnc/checklist/S177855950", "S177855950")</f>
        <v>S177855950</v>
      </c>
      <c r="E152" t="s">
        <v>1419</v>
      </c>
      <c r="F152" t="s">
        <v>1387</v>
      </c>
      <c r="G152">
        <v>5</v>
      </c>
      <c r="H152" t="s">
        <v>38</v>
      </c>
      <c r="I152" t="s">
        <v>33</v>
      </c>
      <c r="J152" t="s">
        <v>39</v>
      </c>
      <c r="K152" t="s">
        <v>28</v>
      </c>
      <c r="L152" t="s">
        <v>40</v>
      </c>
      <c r="M152" t="s">
        <v>41</v>
      </c>
    </row>
    <row r="153" spans="1:13" x14ac:dyDescent="0.25">
      <c r="A153" t="s">
        <v>37</v>
      </c>
      <c r="B153" t="s">
        <v>1110</v>
      </c>
      <c r="C153" t="s">
        <v>373</v>
      </c>
      <c r="D153" t="str">
        <f>HYPERLINK("https://ebird.org/atlasnc/checklist/S177855901", "S177855901")</f>
        <v>S177855901</v>
      </c>
      <c r="E153" t="s">
        <v>1420</v>
      </c>
      <c r="F153" t="s">
        <v>1421</v>
      </c>
      <c r="G153">
        <v>0</v>
      </c>
      <c r="H153" t="s">
        <v>38</v>
      </c>
      <c r="I153" t="s">
        <v>33</v>
      </c>
      <c r="J153" t="s">
        <v>39</v>
      </c>
      <c r="K153" t="s">
        <v>28</v>
      </c>
      <c r="L153" t="s">
        <v>40</v>
      </c>
      <c r="M153" t="s">
        <v>41</v>
      </c>
    </row>
    <row r="154" spans="1:13" x14ac:dyDescent="0.25">
      <c r="A154" t="s">
        <v>37</v>
      </c>
      <c r="B154" t="s">
        <v>1110</v>
      </c>
      <c r="C154" t="s">
        <v>373</v>
      </c>
      <c r="D154" t="str">
        <f>HYPERLINK("https://ebird.org/atlasnc/checklist/S177855789", "S177855789")</f>
        <v>S177855789</v>
      </c>
      <c r="E154" t="s">
        <v>1422</v>
      </c>
      <c r="F154" t="s">
        <v>1423</v>
      </c>
      <c r="G154">
        <v>1</v>
      </c>
      <c r="H154" t="s">
        <v>38</v>
      </c>
      <c r="I154" t="s">
        <v>33</v>
      </c>
      <c r="J154" t="s">
        <v>39</v>
      </c>
      <c r="K154" t="s">
        <v>28</v>
      </c>
      <c r="L154" t="s">
        <v>40</v>
      </c>
      <c r="M154" t="s">
        <v>41</v>
      </c>
    </row>
    <row r="155" spans="1:13" x14ac:dyDescent="0.25">
      <c r="A155" t="s">
        <v>37</v>
      </c>
      <c r="B155" t="s">
        <v>1110</v>
      </c>
      <c r="C155" t="s">
        <v>373</v>
      </c>
      <c r="D155" t="str">
        <f>HYPERLINK("https://ebird.org/atlasnc/checklist/S177855500", "S177855500")</f>
        <v>S177855500</v>
      </c>
      <c r="E155" t="s">
        <v>1424</v>
      </c>
      <c r="F155" t="s">
        <v>1425</v>
      </c>
      <c r="G155">
        <v>1</v>
      </c>
      <c r="H155" t="s">
        <v>38</v>
      </c>
      <c r="I155" t="s">
        <v>33</v>
      </c>
      <c r="J155" t="s">
        <v>39</v>
      </c>
      <c r="K155" t="s">
        <v>28</v>
      </c>
      <c r="L155" t="s">
        <v>40</v>
      </c>
      <c r="M155" t="s">
        <v>41</v>
      </c>
    </row>
    <row r="156" spans="1:13" x14ac:dyDescent="0.25">
      <c r="A156" t="s">
        <v>37</v>
      </c>
      <c r="B156" t="s">
        <v>1117</v>
      </c>
      <c r="C156" t="s">
        <v>381</v>
      </c>
      <c r="D156" t="str">
        <f>HYPERLINK("https://ebird.org/atlasnc/checklist/S166871623", "S166871623")</f>
        <v>S166871623</v>
      </c>
      <c r="E156" t="s">
        <v>1426</v>
      </c>
      <c r="F156" t="s">
        <v>1427</v>
      </c>
      <c r="G156">
        <v>1</v>
      </c>
      <c r="H156" t="s">
        <v>38</v>
      </c>
      <c r="I156" t="s">
        <v>33</v>
      </c>
      <c r="J156" t="s">
        <v>39</v>
      </c>
      <c r="K156" t="s">
        <v>28</v>
      </c>
      <c r="L156" t="s">
        <v>40</v>
      </c>
      <c r="M156" t="s">
        <v>41</v>
      </c>
    </row>
    <row r="157" spans="1:13" x14ac:dyDescent="0.25">
      <c r="A157" t="s">
        <v>37</v>
      </c>
      <c r="B157" t="s">
        <v>1117</v>
      </c>
      <c r="C157" t="s">
        <v>381</v>
      </c>
      <c r="D157" t="str">
        <f>HYPERLINK("https://ebird.org/atlasnc/checklist/S166871953", "S166871953")</f>
        <v>S166871953</v>
      </c>
      <c r="E157" t="s">
        <v>1428</v>
      </c>
      <c r="F157" t="s">
        <v>1429</v>
      </c>
      <c r="G157">
        <v>7</v>
      </c>
      <c r="H157" t="s">
        <v>38</v>
      </c>
      <c r="I157" t="s">
        <v>33</v>
      </c>
      <c r="J157" t="s">
        <v>39</v>
      </c>
      <c r="K157" t="s">
        <v>28</v>
      </c>
      <c r="L157" t="s">
        <v>40</v>
      </c>
      <c r="M157" t="s">
        <v>41</v>
      </c>
    </row>
    <row r="158" spans="1:13" x14ac:dyDescent="0.25">
      <c r="A158" t="s">
        <v>37</v>
      </c>
      <c r="B158" t="s">
        <v>1117</v>
      </c>
      <c r="C158" t="s">
        <v>381</v>
      </c>
      <c r="D158" t="str">
        <f>HYPERLINK("https://ebird.org/atlasnc/checklist/S166872120", "S166872120")</f>
        <v>S166872120</v>
      </c>
      <c r="E158" t="s">
        <v>1160</v>
      </c>
      <c r="F158" t="s">
        <v>1430</v>
      </c>
      <c r="G158">
        <v>15</v>
      </c>
      <c r="H158" t="s">
        <v>38</v>
      </c>
      <c r="I158" t="s">
        <v>33</v>
      </c>
      <c r="J158" t="s">
        <v>39</v>
      </c>
      <c r="K158" t="s">
        <v>28</v>
      </c>
      <c r="L158" t="s">
        <v>40</v>
      </c>
      <c r="M158" t="s">
        <v>41</v>
      </c>
    </row>
    <row r="159" spans="1:13" x14ac:dyDescent="0.25">
      <c r="A159" t="s">
        <v>37</v>
      </c>
      <c r="B159" t="s">
        <v>1117</v>
      </c>
      <c r="C159" t="s">
        <v>381</v>
      </c>
      <c r="D159" t="str">
        <f>HYPERLINK("https://ebird.org/atlasnc/checklist/S166872197", "S166872197")</f>
        <v>S166872197</v>
      </c>
      <c r="E159" t="s">
        <v>1431</v>
      </c>
      <c r="F159" t="s">
        <v>1432</v>
      </c>
      <c r="G159">
        <v>9</v>
      </c>
      <c r="H159" t="s">
        <v>38</v>
      </c>
      <c r="I159" t="s">
        <v>33</v>
      </c>
      <c r="J159" t="s">
        <v>39</v>
      </c>
      <c r="K159" t="s">
        <v>28</v>
      </c>
      <c r="L159" t="s">
        <v>40</v>
      </c>
      <c r="M159" t="s">
        <v>41</v>
      </c>
    </row>
    <row r="160" spans="1:13" x14ac:dyDescent="0.25">
      <c r="A160" t="s">
        <v>37</v>
      </c>
      <c r="B160" t="s">
        <v>1117</v>
      </c>
      <c r="C160" t="s">
        <v>381</v>
      </c>
      <c r="D160" t="str">
        <f>HYPERLINK("https://ebird.org/atlasnc/checklist/S166872260", "S166872260")</f>
        <v>S166872260</v>
      </c>
      <c r="E160" t="s">
        <v>1207</v>
      </c>
      <c r="F160" t="s">
        <v>1433</v>
      </c>
      <c r="G160">
        <v>10</v>
      </c>
      <c r="H160" t="s">
        <v>38</v>
      </c>
      <c r="I160" t="s">
        <v>33</v>
      </c>
      <c r="J160" t="s">
        <v>39</v>
      </c>
      <c r="K160" t="s">
        <v>28</v>
      </c>
      <c r="L160" t="s">
        <v>40</v>
      </c>
      <c r="M160" t="s">
        <v>41</v>
      </c>
    </row>
    <row r="161" spans="1:13" x14ac:dyDescent="0.25">
      <c r="A161" t="s">
        <v>37</v>
      </c>
      <c r="B161" t="s">
        <v>1117</v>
      </c>
      <c r="C161" t="s">
        <v>381</v>
      </c>
      <c r="D161" t="str">
        <f>HYPERLINK("https://ebird.org/atlasnc/checklist/S166872661", "S166872661")</f>
        <v>S166872661</v>
      </c>
      <c r="E161" t="s">
        <v>1434</v>
      </c>
      <c r="F161" t="s">
        <v>1435</v>
      </c>
      <c r="G161">
        <v>6</v>
      </c>
      <c r="H161" t="s">
        <v>38</v>
      </c>
      <c r="I161" t="s">
        <v>33</v>
      </c>
      <c r="J161" t="s">
        <v>39</v>
      </c>
      <c r="K161" t="s">
        <v>28</v>
      </c>
      <c r="L161" t="s">
        <v>40</v>
      </c>
      <c r="M161" t="s">
        <v>41</v>
      </c>
    </row>
    <row r="162" spans="1:13" x14ac:dyDescent="0.25">
      <c r="A162" t="s">
        <v>37</v>
      </c>
      <c r="B162" t="s">
        <v>1117</v>
      </c>
      <c r="C162" t="s">
        <v>381</v>
      </c>
      <c r="D162" t="str">
        <f>HYPERLINK("https://ebird.org/atlasnc/checklist/S166872776", "S166872776")</f>
        <v>S166872776</v>
      </c>
      <c r="E162" t="s">
        <v>1231</v>
      </c>
      <c r="F162" t="s">
        <v>1436</v>
      </c>
      <c r="G162">
        <v>3</v>
      </c>
      <c r="H162" t="s">
        <v>38</v>
      </c>
      <c r="I162" t="s">
        <v>33</v>
      </c>
      <c r="J162" t="s">
        <v>39</v>
      </c>
      <c r="K162" t="s">
        <v>28</v>
      </c>
      <c r="L162" t="s">
        <v>40</v>
      </c>
      <c r="M162" t="s">
        <v>41</v>
      </c>
    </row>
    <row r="163" spans="1:13" x14ac:dyDescent="0.25">
      <c r="A163" t="s">
        <v>37</v>
      </c>
      <c r="B163" t="s">
        <v>1117</v>
      </c>
      <c r="C163" t="s">
        <v>381</v>
      </c>
      <c r="D163" t="str">
        <f>HYPERLINK("https://ebird.org/atlasnc/checklist/S166872998", "S166872998")</f>
        <v>S166872998</v>
      </c>
      <c r="E163" t="s">
        <v>1253</v>
      </c>
      <c r="F163" t="s">
        <v>1437</v>
      </c>
      <c r="G163">
        <v>4</v>
      </c>
      <c r="H163" t="s">
        <v>38</v>
      </c>
      <c r="I163" t="s">
        <v>33</v>
      </c>
      <c r="J163" t="s">
        <v>39</v>
      </c>
      <c r="K163" t="s">
        <v>28</v>
      </c>
      <c r="L163" t="s">
        <v>40</v>
      </c>
      <c r="M163" t="s">
        <v>41</v>
      </c>
    </row>
    <row r="164" spans="1:13" x14ac:dyDescent="0.25">
      <c r="A164" t="s">
        <v>37</v>
      </c>
      <c r="B164" t="s">
        <v>1117</v>
      </c>
      <c r="C164" t="s">
        <v>381</v>
      </c>
      <c r="D164" t="str">
        <f>HYPERLINK("https://ebird.org/atlasnc/checklist/S166873077", "S166873077")</f>
        <v>S166873077</v>
      </c>
      <c r="E164" t="s">
        <v>1403</v>
      </c>
      <c r="F164" t="s">
        <v>1438</v>
      </c>
      <c r="G164">
        <v>7</v>
      </c>
      <c r="H164" t="s">
        <v>38</v>
      </c>
      <c r="I164" t="s">
        <v>33</v>
      </c>
      <c r="J164" t="s">
        <v>39</v>
      </c>
      <c r="K164" t="s">
        <v>28</v>
      </c>
      <c r="L164" t="s">
        <v>40</v>
      </c>
      <c r="M164" t="s">
        <v>41</v>
      </c>
    </row>
    <row r="165" spans="1:13" x14ac:dyDescent="0.25">
      <c r="A165" t="s">
        <v>37</v>
      </c>
      <c r="B165" t="s">
        <v>1117</v>
      </c>
      <c r="C165" t="s">
        <v>381</v>
      </c>
      <c r="D165" t="str">
        <f>HYPERLINK("https://ebird.org/atlasnc/checklist/S166873160", "S166873160")</f>
        <v>S166873160</v>
      </c>
      <c r="E165" t="s">
        <v>1439</v>
      </c>
      <c r="F165" t="s">
        <v>1440</v>
      </c>
      <c r="G165">
        <v>14</v>
      </c>
      <c r="H165" t="s">
        <v>38</v>
      </c>
      <c r="I165" t="s">
        <v>33</v>
      </c>
      <c r="J165" t="s">
        <v>39</v>
      </c>
      <c r="K165" t="s">
        <v>28</v>
      </c>
      <c r="L165" t="s">
        <v>40</v>
      </c>
      <c r="M165" t="s">
        <v>41</v>
      </c>
    </row>
    <row r="166" spans="1:13" x14ac:dyDescent="0.25">
      <c r="A166" t="s">
        <v>37</v>
      </c>
      <c r="B166" t="s">
        <v>1117</v>
      </c>
      <c r="C166" t="s">
        <v>381</v>
      </c>
      <c r="D166" t="str">
        <f>HYPERLINK("https://ebird.org/atlasnc/checklist/S166873205", "S166873205")</f>
        <v>S166873205</v>
      </c>
      <c r="E166" t="s">
        <v>1441</v>
      </c>
      <c r="F166" t="s">
        <v>1442</v>
      </c>
      <c r="G166">
        <v>7</v>
      </c>
      <c r="H166" t="s">
        <v>38</v>
      </c>
      <c r="I166" t="s">
        <v>33</v>
      </c>
      <c r="J166" t="s">
        <v>39</v>
      </c>
      <c r="K166" t="s">
        <v>28</v>
      </c>
      <c r="L166" t="s">
        <v>40</v>
      </c>
      <c r="M166" t="s">
        <v>41</v>
      </c>
    </row>
    <row r="167" spans="1:13" x14ac:dyDescent="0.25">
      <c r="A167" t="s">
        <v>37</v>
      </c>
      <c r="B167" t="s">
        <v>1117</v>
      </c>
      <c r="C167" t="s">
        <v>381</v>
      </c>
      <c r="D167" t="str">
        <f>HYPERLINK("https://ebird.org/atlasnc/checklist/S166873266", "S166873266")</f>
        <v>S166873266</v>
      </c>
      <c r="E167" t="s">
        <v>1443</v>
      </c>
      <c r="F167" t="s">
        <v>1444</v>
      </c>
      <c r="G167">
        <v>22</v>
      </c>
      <c r="H167" t="s">
        <v>38</v>
      </c>
      <c r="I167" t="s">
        <v>33</v>
      </c>
      <c r="J167" t="s">
        <v>39</v>
      </c>
      <c r="K167" t="s">
        <v>28</v>
      </c>
      <c r="L167" t="s">
        <v>40</v>
      </c>
      <c r="M167" t="s">
        <v>41</v>
      </c>
    </row>
    <row r="168" spans="1:13" x14ac:dyDescent="0.25">
      <c r="A168" t="s">
        <v>37</v>
      </c>
      <c r="B168" t="s">
        <v>1445</v>
      </c>
      <c r="C168" t="s">
        <v>845</v>
      </c>
      <c r="D168" t="str">
        <f>HYPERLINK("https://ebird.org/atlasnc/checklist/S113067214", "S113067214")</f>
        <v>S113067214</v>
      </c>
      <c r="E168" t="s">
        <v>1446</v>
      </c>
      <c r="F168" t="s">
        <v>1447</v>
      </c>
      <c r="G168">
        <v>24</v>
      </c>
      <c r="H168" t="s">
        <v>38</v>
      </c>
      <c r="I168" t="s">
        <v>33</v>
      </c>
      <c r="J168" t="s">
        <v>39</v>
      </c>
      <c r="K168" t="s">
        <v>28</v>
      </c>
      <c r="L168" t="s">
        <v>40</v>
      </c>
      <c r="M168" t="s">
        <v>41</v>
      </c>
    </row>
    <row r="169" spans="1:13" x14ac:dyDescent="0.25">
      <c r="A169" t="s">
        <v>37</v>
      </c>
      <c r="B169" t="s">
        <v>1448</v>
      </c>
      <c r="C169" t="s">
        <v>845</v>
      </c>
      <c r="D169" t="str">
        <f>HYPERLINK("https://ebird.org/atlasnc/checklist/S113073674", "S113073674")</f>
        <v>S113073674</v>
      </c>
      <c r="E169" t="s">
        <v>1446</v>
      </c>
      <c r="F169" t="s">
        <v>1447</v>
      </c>
      <c r="G169">
        <v>24</v>
      </c>
      <c r="H169" t="s">
        <v>38</v>
      </c>
      <c r="I169" t="s">
        <v>33</v>
      </c>
      <c r="J169" t="s">
        <v>39</v>
      </c>
      <c r="K169" t="s">
        <v>28</v>
      </c>
      <c r="L169" t="s">
        <v>40</v>
      </c>
      <c r="M169" t="s">
        <v>41</v>
      </c>
    </row>
    <row r="170" spans="1:13" x14ac:dyDescent="0.25">
      <c r="A170" t="s">
        <v>37</v>
      </c>
      <c r="B170" t="s">
        <v>1106</v>
      </c>
      <c r="C170" t="s">
        <v>391</v>
      </c>
      <c r="D170" t="str">
        <f>HYPERLINK("https://ebird.org/atlasnc/checklist/S107822059", "S107822059")</f>
        <v>S107822059</v>
      </c>
      <c r="E170" t="s">
        <v>1449</v>
      </c>
      <c r="F170" t="s">
        <v>1450</v>
      </c>
      <c r="G170">
        <v>22</v>
      </c>
      <c r="H170" t="s">
        <v>38</v>
      </c>
      <c r="I170" t="s">
        <v>33</v>
      </c>
      <c r="J170" t="s">
        <v>39</v>
      </c>
      <c r="K170" t="s">
        <v>28</v>
      </c>
      <c r="L170" t="s">
        <v>40</v>
      </c>
      <c r="M170" t="s">
        <v>41</v>
      </c>
    </row>
    <row r="171" spans="1:13" x14ac:dyDescent="0.25">
      <c r="A171" t="s">
        <v>37</v>
      </c>
      <c r="B171" t="s">
        <v>1106</v>
      </c>
      <c r="C171" t="s">
        <v>391</v>
      </c>
      <c r="D171" t="str">
        <f>HYPERLINK("https://ebird.org/atlasnc/checklist/S107822017", "S107822017")</f>
        <v>S107822017</v>
      </c>
      <c r="E171" t="s">
        <v>1451</v>
      </c>
      <c r="F171" t="s">
        <v>1452</v>
      </c>
      <c r="G171">
        <v>32</v>
      </c>
      <c r="H171" t="s">
        <v>38</v>
      </c>
      <c r="I171" t="s">
        <v>33</v>
      </c>
      <c r="J171" t="s">
        <v>39</v>
      </c>
      <c r="K171" t="s">
        <v>28</v>
      </c>
      <c r="L171" t="s">
        <v>40</v>
      </c>
      <c r="M171" t="s">
        <v>41</v>
      </c>
    </row>
    <row r="172" spans="1:13" x14ac:dyDescent="0.25">
      <c r="A172" t="s">
        <v>37</v>
      </c>
      <c r="B172" t="s">
        <v>1106</v>
      </c>
      <c r="C172" t="s">
        <v>391</v>
      </c>
      <c r="D172" t="str">
        <f>HYPERLINK("https://ebird.org/atlasnc/checklist/S107821976", "S107821976")</f>
        <v>S107821976</v>
      </c>
      <c r="E172" t="s">
        <v>1453</v>
      </c>
      <c r="F172" t="s">
        <v>1454</v>
      </c>
      <c r="G172">
        <v>33</v>
      </c>
      <c r="H172" t="s">
        <v>38</v>
      </c>
      <c r="I172" t="s">
        <v>33</v>
      </c>
      <c r="J172" t="s">
        <v>39</v>
      </c>
      <c r="K172" t="s">
        <v>28</v>
      </c>
      <c r="L172" t="s">
        <v>40</v>
      </c>
      <c r="M172" t="s">
        <v>41</v>
      </c>
    </row>
    <row r="173" spans="1:13" x14ac:dyDescent="0.25">
      <c r="A173" t="s">
        <v>37</v>
      </c>
      <c r="B173" t="s">
        <v>1106</v>
      </c>
      <c r="C173" t="s">
        <v>391</v>
      </c>
      <c r="D173" t="str">
        <f>HYPERLINK("https://ebird.org/atlasnc/checklist/S107821938", "S107821938")</f>
        <v>S107821938</v>
      </c>
      <c r="E173" t="s">
        <v>1455</v>
      </c>
      <c r="F173" t="s">
        <v>1456</v>
      </c>
      <c r="G173">
        <v>28</v>
      </c>
      <c r="H173" t="s">
        <v>38</v>
      </c>
      <c r="I173" t="s">
        <v>33</v>
      </c>
      <c r="J173" t="s">
        <v>39</v>
      </c>
      <c r="K173" t="s">
        <v>28</v>
      </c>
      <c r="L173" t="s">
        <v>40</v>
      </c>
      <c r="M173" t="s">
        <v>41</v>
      </c>
    </row>
    <row r="174" spans="1:13" x14ac:dyDescent="0.25">
      <c r="A174" t="s">
        <v>37</v>
      </c>
      <c r="B174" t="s">
        <v>1106</v>
      </c>
      <c r="C174" t="s">
        <v>391</v>
      </c>
      <c r="D174" t="str">
        <f>HYPERLINK("https://ebird.org/atlasnc/checklist/S107821918", "S107821918")</f>
        <v>S107821918</v>
      </c>
      <c r="E174" t="s">
        <v>1457</v>
      </c>
      <c r="F174" t="s">
        <v>1458</v>
      </c>
      <c r="G174">
        <v>16</v>
      </c>
      <c r="H174" t="s">
        <v>38</v>
      </c>
      <c r="I174" t="s">
        <v>33</v>
      </c>
      <c r="J174" t="s">
        <v>39</v>
      </c>
      <c r="K174" t="s">
        <v>28</v>
      </c>
      <c r="L174" t="s">
        <v>40</v>
      </c>
      <c r="M174" t="s">
        <v>41</v>
      </c>
    </row>
    <row r="175" spans="1:13" x14ac:dyDescent="0.25">
      <c r="A175" t="s">
        <v>37</v>
      </c>
      <c r="B175" t="s">
        <v>1106</v>
      </c>
      <c r="C175" t="s">
        <v>391</v>
      </c>
      <c r="D175" t="str">
        <f>HYPERLINK("https://ebird.org/atlasnc/checklist/S107821879", "S107821879")</f>
        <v>S107821879</v>
      </c>
      <c r="E175" t="s">
        <v>1459</v>
      </c>
      <c r="F175" t="s">
        <v>1460</v>
      </c>
      <c r="G175">
        <v>10</v>
      </c>
      <c r="H175" t="s">
        <v>38</v>
      </c>
      <c r="I175" t="s">
        <v>33</v>
      </c>
      <c r="J175" t="s">
        <v>39</v>
      </c>
      <c r="K175" t="s">
        <v>28</v>
      </c>
      <c r="L175" t="s">
        <v>40</v>
      </c>
      <c r="M175" t="s">
        <v>41</v>
      </c>
    </row>
    <row r="176" spans="1:13" x14ac:dyDescent="0.25">
      <c r="A176" t="s">
        <v>37</v>
      </c>
      <c r="B176" t="s">
        <v>1106</v>
      </c>
      <c r="C176" t="s">
        <v>391</v>
      </c>
      <c r="D176" t="str">
        <f>HYPERLINK("https://ebird.org/atlasnc/checklist/S107821839", "S107821839")</f>
        <v>S107821839</v>
      </c>
      <c r="E176" t="s">
        <v>1374</v>
      </c>
      <c r="F176" t="s">
        <v>1461</v>
      </c>
      <c r="G176">
        <v>32</v>
      </c>
      <c r="H176" t="s">
        <v>38</v>
      </c>
      <c r="I176" t="s">
        <v>33</v>
      </c>
      <c r="J176" t="s">
        <v>39</v>
      </c>
      <c r="K176" t="s">
        <v>28</v>
      </c>
      <c r="L176" t="s">
        <v>40</v>
      </c>
      <c r="M176" t="s">
        <v>41</v>
      </c>
    </row>
    <row r="177" spans="1:13" x14ac:dyDescent="0.25">
      <c r="A177" t="s">
        <v>37</v>
      </c>
      <c r="B177" t="s">
        <v>1106</v>
      </c>
      <c r="C177" t="s">
        <v>391</v>
      </c>
      <c r="D177" t="str">
        <f>HYPERLINK("https://ebird.org/atlasnc/checklist/S107821803", "S107821803")</f>
        <v>S107821803</v>
      </c>
      <c r="E177" t="s">
        <v>1358</v>
      </c>
      <c r="F177" t="s">
        <v>1462</v>
      </c>
      <c r="G177">
        <v>24</v>
      </c>
      <c r="H177" t="s">
        <v>38</v>
      </c>
      <c r="I177" t="s">
        <v>33</v>
      </c>
      <c r="J177" t="s">
        <v>39</v>
      </c>
      <c r="K177" t="s">
        <v>28</v>
      </c>
      <c r="L177" t="s">
        <v>40</v>
      </c>
      <c r="M177" t="s">
        <v>41</v>
      </c>
    </row>
    <row r="178" spans="1:13" x14ac:dyDescent="0.25">
      <c r="A178" t="s">
        <v>37</v>
      </c>
      <c r="B178" t="s">
        <v>1106</v>
      </c>
      <c r="C178" t="s">
        <v>391</v>
      </c>
      <c r="D178" t="str">
        <f>HYPERLINK("https://ebird.org/atlasnc/checklist/S107821729", "S107821729")</f>
        <v>S107821729</v>
      </c>
      <c r="E178" t="s">
        <v>1324</v>
      </c>
      <c r="F178" t="s">
        <v>1463</v>
      </c>
      <c r="G178">
        <v>35</v>
      </c>
      <c r="H178" t="s">
        <v>38</v>
      </c>
      <c r="I178" t="s">
        <v>33</v>
      </c>
      <c r="J178" t="s">
        <v>39</v>
      </c>
      <c r="K178" t="s">
        <v>28</v>
      </c>
      <c r="L178" t="s">
        <v>40</v>
      </c>
      <c r="M178" t="s">
        <v>41</v>
      </c>
    </row>
    <row r="179" spans="1:13" x14ac:dyDescent="0.25">
      <c r="A179" t="s">
        <v>42</v>
      </c>
      <c r="B179" t="s">
        <v>1101</v>
      </c>
      <c r="C179" t="s">
        <v>345</v>
      </c>
      <c r="D179" t="str">
        <f>HYPERLINK("https://ebird.org/atlasnc/checklist/S187282440", "S187282440")</f>
        <v>S187282440</v>
      </c>
      <c r="E179" t="s">
        <v>1464</v>
      </c>
      <c r="F179" t="s">
        <v>1465</v>
      </c>
      <c r="G179">
        <v>1</v>
      </c>
      <c r="H179" t="s">
        <v>25</v>
      </c>
      <c r="I179" t="s">
        <v>26</v>
      </c>
      <c r="J179" t="s">
        <v>27</v>
      </c>
      <c r="K179" t="s">
        <v>28</v>
      </c>
      <c r="L179" t="s">
        <v>43</v>
      </c>
      <c r="M179" t="s">
        <v>44</v>
      </c>
    </row>
    <row r="180" spans="1:13" x14ac:dyDescent="0.25">
      <c r="A180" t="s">
        <v>42</v>
      </c>
      <c r="B180" t="s">
        <v>1101</v>
      </c>
      <c r="C180" t="s">
        <v>345</v>
      </c>
      <c r="D180" t="str">
        <f>HYPERLINK("https://ebird.org/atlasnc/checklist/S187282590", "S187282590")</f>
        <v>S187282590</v>
      </c>
      <c r="E180" t="s">
        <v>1466</v>
      </c>
      <c r="F180" t="s">
        <v>1467</v>
      </c>
      <c r="G180">
        <v>2</v>
      </c>
      <c r="H180" t="s">
        <v>25</v>
      </c>
      <c r="I180" t="s">
        <v>26</v>
      </c>
      <c r="J180" t="s">
        <v>27</v>
      </c>
      <c r="K180" t="s">
        <v>28</v>
      </c>
      <c r="L180" t="s">
        <v>43</v>
      </c>
      <c r="M180" t="s">
        <v>44</v>
      </c>
    </row>
    <row r="181" spans="1:13" x14ac:dyDescent="0.25">
      <c r="A181" t="s">
        <v>42</v>
      </c>
      <c r="B181" t="s">
        <v>1101</v>
      </c>
      <c r="C181" t="s">
        <v>345</v>
      </c>
      <c r="D181" t="str">
        <f>HYPERLINK("https://ebird.org/atlasnc/checklist/S187282802", "S187282802")</f>
        <v>S187282802</v>
      </c>
      <c r="E181" t="s">
        <v>1468</v>
      </c>
      <c r="F181" t="s">
        <v>1469</v>
      </c>
      <c r="G181">
        <v>0</v>
      </c>
      <c r="H181" t="s">
        <v>25</v>
      </c>
      <c r="I181" t="s">
        <v>26</v>
      </c>
      <c r="J181" t="s">
        <v>27</v>
      </c>
      <c r="K181" t="s">
        <v>28</v>
      </c>
      <c r="L181" t="s">
        <v>43</v>
      </c>
      <c r="M181" t="s">
        <v>44</v>
      </c>
    </row>
    <row r="182" spans="1:13" x14ac:dyDescent="0.25">
      <c r="A182" t="s">
        <v>42</v>
      </c>
      <c r="B182" t="s">
        <v>1101</v>
      </c>
      <c r="C182" t="s">
        <v>345</v>
      </c>
      <c r="D182" t="str">
        <f>HYPERLINK("https://ebird.org/atlasnc/checklist/S187282930", "S187282930")</f>
        <v>S187282930</v>
      </c>
      <c r="E182" t="s">
        <v>1470</v>
      </c>
      <c r="F182" t="s">
        <v>1471</v>
      </c>
      <c r="G182">
        <v>1</v>
      </c>
      <c r="H182" t="s">
        <v>25</v>
      </c>
      <c r="I182" t="s">
        <v>26</v>
      </c>
      <c r="J182" t="s">
        <v>27</v>
      </c>
      <c r="K182" t="s">
        <v>28</v>
      </c>
      <c r="L182" t="s">
        <v>43</v>
      </c>
      <c r="M182" t="s">
        <v>44</v>
      </c>
    </row>
    <row r="183" spans="1:13" x14ac:dyDescent="0.25">
      <c r="A183" t="s">
        <v>42</v>
      </c>
      <c r="B183" t="s">
        <v>1101</v>
      </c>
      <c r="C183" t="s">
        <v>345</v>
      </c>
      <c r="D183" t="str">
        <f>HYPERLINK("https://ebird.org/atlasnc/checklist/S187283065", "S187283065")</f>
        <v>S187283065</v>
      </c>
      <c r="E183" t="s">
        <v>1472</v>
      </c>
      <c r="F183" t="s">
        <v>1473</v>
      </c>
      <c r="G183">
        <v>0</v>
      </c>
      <c r="H183" t="s">
        <v>25</v>
      </c>
      <c r="I183" t="s">
        <v>26</v>
      </c>
      <c r="J183" t="s">
        <v>27</v>
      </c>
      <c r="K183" t="s">
        <v>28</v>
      </c>
      <c r="L183" t="s">
        <v>43</v>
      </c>
      <c r="M183" t="s">
        <v>44</v>
      </c>
    </row>
    <row r="184" spans="1:13" x14ac:dyDescent="0.25">
      <c r="A184" t="s">
        <v>42</v>
      </c>
      <c r="B184" t="s">
        <v>1101</v>
      </c>
      <c r="C184" t="s">
        <v>345</v>
      </c>
      <c r="D184" t="str">
        <f>HYPERLINK("https://ebird.org/atlasnc/checklist/S187478841", "S187478841")</f>
        <v>S187478841</v>
      </c>
      <c r="E184" t="s">
        <v>1474</v>
      </c>
      <c r="F184" t="s">
        <v>1475</v>
      </c>
      <c r="G184">
        <v>0</v>
      </c>
      <c r="H184" t="s">
        <v>25</v>
      </c>
      <c r="I184" t="s">
        <v>26</v>
      </c>
      <c r="J184" t="s">
        <v>27</v>
      </c>
      <c r="K184" t="s">
        <v>28</v>
      </c>
      <c r="L184" t="s">
        <v>43</v>
      </c>
      <c r="M184" t="s">
        <v>44</v>
      </c>
    </row>
    <row r="185" spans="1:13" x14ac:dyDescent="0.25">
      <c r="A185" t="s">
        <v>42</v>
      </c>
      <c r="B185" t="s">
        <v>1101</v>
      </c>
      <c r="C185" t="s">
        <v>345</v>
      </c>
      <c r="D185" t="str">
        <f>HYPERLINK("https://ebird.org/atlasnc/checklist/S187283535", "S187283535")</f>
        <v>S187283535</v>
      </c>
      <c r="E185" t="s">
        <v>1476</v>
      </c>
      <c r="F185" t="s">
        <v>1477</v>
      </c>
      <c r="G185">
        <v>0</v>
      </c>
      <c r="H185" t="s">
        <v>25</v>
      </c>
      <c r="I185" t="s">
        <v>26</v>
      </c>
      <c r="J185" t="s">
        <v>27</v>
      </c>
      <c r="K185" t="s">
        <v>28</v>
      </c>
      <c r="L185" t="s">
        <v>43</v>
      </c>
      <c r="M185" t="s">
        <v>44</v>
      </c>
    </row>
    <row r="186" spans="1:13" x14ac:dyDescent="0.25">
      <c r="A186" t="s">
        <v>42</v>
      </c>
      <c r="B186" t="s">
        <v>1114</v>
      </c>
      <c r="C186" t="s">
        <v>405</v>
      </c>
      <c r="D186" t="str">
        <f>HYPERLINK("https://ebird.org/atlasnc/checklist/S184950926", "S184950926")</f>
        <v>S184950926</v>
      </c>
      <c r="E186" t="s">
        <v>1478</v>
      </c>
      <c r="F186" t="s">
        <v>1479</v>
      </c>
      <c r="G186">
        <v>10</v>
      </c>
      <c r="H186" t="s">
        <v>25</v>
      </c>
      <c r="I186" t="s">
        <v>26</v>
      </c>
      <c r="J186" t="s">
        <v>27</v>
      </c>
      <c r="K186" t="s">
        <v>28</v>
      </c>
      <c r="L186" t="s">
        <v>43</v>
      </c>
      <c r="M186" t="s">
        <v>44</v>
      </c>
    </row>
    <row r="187" spans="1:13" x14ac:dyDescent="0.25">
      <c r="A187" t="s">
        <v>42</v>
      </c>
      <c r="B187" t="s">
        <v>1114</v>
      </c>
      <c r="C187" t="s">
        <v>405</v>
      </c>
      <c r="D187" t="str">
        <f>HYPERLINK("https://ebird.org/atlasnc/checklist/S184950890", "S184950890")</f>
        <v>S184950890</v>
      </c>
      <c r="E187" t="s">
        <v>1480</v>
      </c>
      <c r="F187" t="s">
        <v>1481</v>
      </c>
      <c r="G187">
        <v>8</v>
      </c>
      <c r="H187" t="s">
        <v>25</v>
      </c>
      <c r="I187" t="s">
        <v>26</v>
      </c>
      <c r="J187" t="s">
        <v>27</v>
      </c>
      <c r="K187" t="s">
        <v>28</v>
      </c>
      <c r="L187" t="s">
        <v>43</v>
      </c>
      <c r="M187" t="s">
        <v>44</v>
      </c>
    </row>
    <row r="188" spans="1:13" x14ac:dyDescent="0.25">
      <c r="A188" t="s">
        <v>42</v>
      </c>
      <c r="B188" t="s">
        <v>1114</v>
      </c>
      <c r="C188" t="s">
        <v>405</v>
      </c>
      <c r="D188" t="str">
        <f>HYPERLINK("https://ebird.org/atlasnc/checklist/S184950768", "S184950768")</f>
        <v>S184950768</v>
      </c>
      <c r="E188" t="s">
        <v>1482</v>
      </c>
      <c r="F188" t="s">
        <v>1483</v>
      </c>
      <c r="G188">
        <v>6</v>
      </c>
      <c r="H188" t="s">
        <v>25</v>
      </c>
      <c r="I188" t="s">
        <v>26</v>
      </c>
      <c r="J188" t="s">
        <v>27</v>
      </c>
      <c r="K188" t="s">
        <v>28</v>
      </c>
      <c r="L188" t="s">
        <v>43</v>
      </c>
      <c r="M188" t="s">
        <v>44</v>
      </c>
    </row>
    <row r="189" spans="1:13" x14ac:dyDescent="0.25">
      <c r="A189" t="s">
        <v>42</v>
      </c>
      <c r="B189" t="s">
        <v>1114</v>
      </c>
      <c r="C189" t="s">
        <v>405</v>
      </c>
      <c r="D189" t="str">
        <f>HYPERLINK("https://ebird.org/atlasnc/checklist/S184950737", "S184950737")</f>
        <v>S184950737</v>
      </c>
      <c r="E189" t="s">
        <v>1484</v>
      </c>
      <c r="F189" t="s">
        <v>1485</v>
      </c>
      <c r="G189">
        <v>7</v>
      </c>
      <c r="H189" t="s">
        <v>25</v>
      </c>
      <c r="I189" t="s">
        <v>26</v>
      </c>
      <c r="J189" t="s">
        <v>27</v>
      </c>
      <c r="K189" t="s">
        <v>28</v>
      </c>
      <c r="L189" t="s">
        <v>43</v>
      </c>
      <c r="M189" t="s">
        <v>44</v>
      </c>
    </row>
    <row r="190" spans="1:13" x14ac:dyDescent="0.25">
      <c r="A190" t="s">
        <v>42</v>
      </c>
      <c r="B190" t="s">
        <v>1114</v>
      </c>
      <c r="C190" t="s">
        <v>405</v>
      </c>
      <c r="D190" t="str">
        <f>HYPERLINK("https://ebird.org/atlasnc/checklist/S184950687", "S184950687")</f>
        <v>S184950687</v>
      </c>
      <c r="E190" t="s">
        <v>1486</v>
      </c>
      <c r="F190" t="s">
        <v>1487</v>
      </c>
      <c r="G190">
        <v>16</v>
      </c>
      <c r="H190" t="s">
        <v>25</v>
      </c>
      <c r="I190" t="s">
        <v>26</v>
      </c>
      <c r="J190" t="s">
        <v>27</v>
      </c>
      <c r="K190" t="s">
        <v>28</v>
      </c>
      <c r="L190" t="s">
        <v>43</v>
      </c>
      <c r="M190" t="s">
        <v>44</v>
      </c>
    </row>
    <row r="191" spans="1:13" x14ac:dyDescent="0.25">
      <c r="A191" t="s">
        <v>42</v>
      </c>
      <c r="B191" t="s">
        <v>1114</v>
      </c>
      <c r="C191" t="s">
        <v>405</v>
      </c>
      <c r="D191" t="str">
        <f>HYPERLINK("https://ebird.org/atlasnc/checklist/S184950656", "S184950656")</f>
        <v>S184950656</v>
      </c>
      <c r="E191" t="s">
        <v>1488</v>
      </c>
      <c r="F191" t="s">
        <v>1489</v>
      </c>
      <c r="G191">
        <v>14</v>
      </c>
      <c r="H191" t="s">
        <v>25</v>
      </c>
      <c r="I191" t="s">
        <v>26</v>
      </c>
      <c r="J191" t="s">
        <v>27</v>
      </c>
      <c r="K191" t="s">
        <v>28</v>
      </c>
      <c r="L191" t="s">
        <v>43</v>
      </c>
      <c r="M191" t="s">
        <v>44</v>
      </c>
    </row>
    <row r="192" spans="1:13" x14ac:dyDescent="0.25">
      <c r="A192" t="s">
        <v>42</v>
      </c>
      <c r="B192" t="s">
        <v>1114</v>
      </c>
      <c r="C192" t="s">
        <v>405</v>
      </c>
      <c r="D192" t="str">
        <f>HYPERLINK("https://ebird.org/atlasnc/checklist/S184950615", "S184950615")</f>
        <v>S184950615</v>
      </c>
      <c r="E192" t="s">
        <v>1490</v>
      </c>
      <c r="F192" t="s">
        <v>1491</v>
      </c>
      <c r="G192">
        <v>13</v>
      </c>
      <c r="H192" t="s">
        <v>25</v>
      </c>
      <c r="I192" t="s">
        <v>26</v>
      </c>
      <c r="J192" t="s">
        <v>27</v>
      </c>
      <c r="K192" t="s">
        <v>28</v>
      </c>
      <c r="L192" t="s">
        <v>43</v>
      </c>
      <c r="M192" t="s">
        <v>44</v>
      </c>
    </row>
    <row r="193" spans="1:13" x14ac:dyDescent="0.25">
      <c r="A193" t="s">
        <v>42</v>
      </c>
      <c r="B193" t="s">
        <v>1114</v>
      </c>
      <c r="C193" t="s">
        <v>405</v>
      </c>
      <c r="D193" t="str">
        <f>HYPERLINK("https://ebird.org/atlasnc/checklist/S184950587", "S184950587")</f>
        <v>S184950587</v>
      </c>
      <c r="E193" t="s">
        <v>1492</v>
      </c>
      <c r="F193" t="s">
        <v>1493</v>
      </c>
      <c r="G193">
        <v>15</v>
      </c>
      <c r="H193" t="s">
        <v>25</v>
      </c>
      <c r="I193" t="s">
        <v>26</v>
      </c>
      <c r="J193" t="s">
        <v>27</v>
      </c>
      <c r="K193" t="s">
        <v>28</v>
      </c>
      <c r="L193" t="s">
        <v>43</v>
      </c>
      <c r="M193" t="s">
        <v>44</v>
      </c>
    </row>
    <row r="194" spans="1:13" x14ac:dyDescent="0.25">
      <c r="A194" t="s">
        <v>42</v>
      </c>
      <c r="B194" t="s">
        <v>1114</v>
      </c>
      <c r="C194" t="s">
        <v>405</v>
      </c>
      <c r="D194" t="str">
        <f>HYPERLINK("https://ebird.org/atlasnc/checklist/S184950540", "S184950540")</f>
        <v>S184950540</v>
      </c>
      <c r="E194" t="s">
        <v>1494</v>
      </c>
      <c r="F194" t="s">
        <v>1495</v>
      </c>
      <c r="G194">
        <v>16</v>
      </c>
      <c r="H194" t="s">
        <v>25</v>
      </c>
      <c r="I194" t="s">
        <v>26</v>
      </c>
      <c r="J194" t="s">
        <v>27</v>
      </c>
      <c r="K194" t="s">
        <v>28</v>
      </c>
      <c r="L194" t="s">
        <v>43</v>
      </c>
      <c r="M194" t="s">
        <v>44</v>
      </c>
    </row>
    <row r="195" spans="1:13" x14ac:dyDescent="0.25">
      <c r="A195" t="s">
        <v>42</v>
      </c>
      <c r="B195" t="s">
        <v>1114</v>
      </c>
      <c r="C195" t="s">
        <v>415</v>
      </c>
      <c r="D195" t="str">
        <f>HYPERLINK("https://ebird.org/atlasnc/checklist/S179753069", "S179753069")</f>
        <v>S179753069</v>
      </c>
      <c r="E195" t="s">
        <v>1496</v>
      </c>
      <c r="F195" t="s">
        <v>1479</v>
      </c>
      <c r="G195">
        <v>12</v>
      </c>
      <c r="H195" t="s">
        <v>25</v>
      </c>
      <c r="I195" t="s">
        <v>26</v>
      </c>
      <c r="J195" t="s">
        <v>27</v>
      </c>
      <c r="K195" t="s">
        <v>28</v>
      </c>
      <c r="L195" t="s">
        <v>43</v>
      </c>
      <c r="M195" t="s">
        <v>44</v>
      </c>
    </row>
    <row r="196" spans="1:13" x14ac:dyDescent="0.25">
      <c r="A196" t="s">
        <v>42</v>
      </c>
      <c r="B196" t="s">
        <v>1114</v>
      </c>
      <c r="C196" t="s">
        <v>415</v>
      </c>
      <c r="D196" t="str">
        <f>HYPERLINK("https://ebird.org/atlasnc/checklist/S179753001", "S179753001")</f>
        <v>S179753001</v>
      </c>
      <c r="E196" t="s">
        <v>1497</v>
      </c>
      <c r="F196" t="s">
        <v>1498</v>
      </c>
      <c r="G196">
        <v>2</v>
      </c>
      <c r="H196" t="s">
        <v>25</v>
      </c>
      <c r="I196" t="s">
        <v>26</v>
      </c>
      <c r="J196" t="s">
        <v>27</v>
      </c>
      <c r="K196" t="s">
        <v>28</v>
      </c>
      <c r="L196" t="s">
        <v>43</v>
      </c>
      <c r="M196" t="s">
        <v>44</v>
      </c>
    </row>
    <row r="197" spans="1:13" x14ac:dyDescent="0.25">
      <c r="A197" t="s">
        <v>42</v>
      </c>
      <c r="B197" t="s">
        <v>1114</v>
      </c>
      <c r="C197" t="s">
        <v>415</v>
      </c>
      <c r="D197" t="str">
        <f>HYPERLINK("https://ebird.org/atlasnc/checklist/S179752952", "S179752952")</f>
        <v>S179752952</v>
      </c>
      <c r="E197" t="s">
        <v>1499</v>
      </c>
      <c r="F197" t="s">
        <v>1481</v>
      </c>
      <c r="G197">
        <v>15</v>
      </c>
      <c r="H197" t="s">
        <v>25</v>
      </c>
      <c r="I197" t="s">
        <v>26</v>
      </c>
      <c r="J197" t="s">
        <v>27</v>
      </c>
      <c r="K197" t="s">
        <v>28</v>
      </c>
      <c r="L197" t="s">
        <v>43</v>
      </c>
      <c r="M197" t="s">
        <v>44</v>
      </c>
    </row>
    <row r="198" spans="1:13" x14ac:dyDescent="0.25">
      <c r="A198" t="s">
        <v>42</v>
      </c>
      <c r="B198" t="s">
        <v>1114</v>
      </c>
      <c r="C198" t="s">
        <v>415</v>
      </c>
      <c r="D198" t="str">
        <f>HYPERLINK("https://ebird.org/atlasnc/checklist/S179752898", "S179752898")</f>
        <v>S179752898</v>
      </c>
      <c r="E198" t="s">
        <v>1500</v>
      </c>
      <c r="F198" t="s">
        <v>1483</v>
      </c>
      <c r="G198">
        <v>16</v>
      </c>
      <c r="H198" t="s">
        <v>25</v>
      </c>
      <c r="I198" t="s">
        <v>26</v>
      </c>
      <c r="J198" t="s">
        <v>27</v>
      </c>
      <c r="K198" t="s">
        <v>28</v>
      </c>
      <c r="L198" t="s">
        <v>43</v>
      </c>
      <c r="M198" t="s">
        <v>44</v>
      </c>
    </row>
    <row r="199" spans="1:13" x14ac:dyDescent="0.25">
      <c r="A199" t="s">
        <v>42</v>
      </c>
      <c r="B199" t="s">
        <v>1114</v>
      </c>
      <c r="C199" t="s">
        <v>415</v>
      </c>
      <c r="D199" t="str">
        <f>HYPERLINK("https://ebird.org/atlasnc/checklist/S179752815", "S179752815")</f>
        <v>S179752815</v>
      </c>
      <c r="E199" t="s">
        <v>1263</v>
      </c>
      <c r="F199" t="s">
        <v>1485</v>
      </c>
      <c r="G199">
        <v>10</v>
      </c>
      <c r="H199" t="s">
        <v>25</v>
      </c>
      <c r="I199" t="s">
        <v>26</v>
      </c>
      <c r="J199" t="s">
        <v>27</v>
      </c>
      <c r="K199" t="s">
        <v>28</v>
      </c>
      <c r="L199" t="s">
        <v>43</v>
      </c>
      <c r="M199" t="s">
        <v>44</v>
      </c>
    </row>
    <row r="200" spans="1:13" x14ac:dyDescent="0.25">
      <c r="A200" t="s">
        <v>42</v>
      </c>
      <c r="B200" t="s">
        <v>1114</v>
      </c>
      <c r="C200" t="s">
        <v>415</v>
      </c>
      <c r="D200" t="str">
        <f>HYPERLINK("https://ebird.org/atlasnc/checklist/S179752744", "S179752744")</f>
        <v>S179752744</v>
      </c>
      <c r="E200" t="s">
        <v>1291</v>
      </c>
      <c r="F200" t="s">
        <v>1487</v>
      </c>
      <c r="G200">
        <v>17</v>
      </c>
      <c r="H200" t="s">
        <v>25</v>
      </c>
      <c r="I200" t="s">
        <v>26</v>
      </c>
      <c r="J200" t="s">
        <v>27</v>
      </c>
      <c r="K200" t="s">
        <v>28</v>
      </c>
      <c r="L200" t="s">
        <v>43</v>
      </c>
      <c r="M200" t="s">
        <v>44</v>
      </c>
    </row>
    <row r="201" spans="1:13" x14ac:dyDescent="0.25">
      <c r="A201" t="s">
        <v>42</v>
      </c>
      <c r="B201" t="s">
        <v>1114</v>
      </c>
      <c r="C201" t="s">
        <v>415</v>
      </c>
      <c r="D201" t="str">
        <f>HYPERLINK("https://ebird.org/atlasnc/checklist/S179752679", "S179752679")</f>
        <v>S179752679</v>
      </c>
      <c r="E201" t="s">
        <v>1501</v>
      </c>
      <c r="F201" t="s">
        <v>1489</v>
      </c>
      <c r="G201">
        <v>14</v>
      </c>
      <c r="H201" t="s">
        <v>25</v>
      </c>
      <c r="I201" t="s">
        <v>26</v>
      </c>
      <c r="J201" t="s">
        <v>27</v>
      </c>
      <c r="K201" t="s">
        <v>28</v>
      </c>
      <c r="L201" t="s">
        <v>43</v>
      </c>
      <c r="M201" t="s">
        <v>44</v>
      </c>
    </row>
    <row r="202" spans="1:13" x14ac:dyDescent="0.25">
      <c r="A202" t="s">
        <v>42</v>
      </c>
      <c r="B202" t="s">
        <v>1114</v>
      </c>
      <c r="C202" t="s">
        <v>415</v>
      </c>
      <c r="D202" t="str">
        <f>HYPERLINK("https://ebird.org/atlasnc/checklist/S179752613", "S179752613")</f>
        <v>S179752613</v>
      </c>
      <c r="E202" t="s">
        <v>1182</v>
      </c>
      <c r="F202" t="s">
        <v>1491</v>
      </c>
      <c r="G202">
        <v>13</v>
      </c>
      <c r="H202" t="s">
        <v>25</v>
      </c>
      <c r="I202" t="s">
        <v>26</v>
      </c>
      <c r="J202" t="s">
        <v>27</v>
      </c>
      <c r="K202" t="s">
        <v>28</v>
      </c>
      <c r="L202" t="s">
        <v>43</v>
      </c>
      <c r="M202" t="s">
        <v>44</v>
      </c>
    </row>
    <row r="203" spans="1:13" x14ac:dyDescent="0.25">
      <c r="A203" t="s">
        <v>42</v>
      </c>
      <c r="B203" t="s">
        <v>1114</v>
      </c>
      <c r="C203" t="s">
        <v>415</v>
      </c>
      <c r="D203" t="str">
        <f>HYPERLINK("https://ebird.org/atlasnc/checklist/S179752562", "S179752562")</f>
        <v>S179752562</v>
      </c>
      <c r="E203" t="s">
        <v>1390</v>
      </c>
      <c r="F203" t="s">
        <v>1493</v>
      </c>
      <c r="G203">
        <v>15</v>
      </c>
      <c r="H203" t="s">
        <v>25</v>
      </c>
      <c r="I203" t="s">
        <v>26</v>
      </c>
      <c r="J203" t="s">
        <v>27</v>
      </c>
      <c r="K203" t="s">
        <v>28</v>
      </c>
      <c r="L203" t="s">
        <v>43</v>
      </c>
      <c r="M203" t="s">
        <v>44</v>
      </c>
    </row>
    <row r="204" spans="1:13" x14ac:dyDescent="0.25">
      <c r="A204" t="s">
        <v>42</v>
      </c>
      <c r="B204" t="s">
        <v>1114</v>
      </c>
      <c r="C204" t="s">
        <v>415</v>
      </c>
      <c r="D204" t="str">
        <f>HYPERLINK("https://ebird.org/atlasnc/checklist/S179752504", "S179752504")</f>
        <v>S179752504</v>
      </c>
      <c r="E204" t="s">
        <v>1502</v>
      </c>
      <c r="F204" t="s">
        <v>1495</v>
      </c>
      <c r="G204">
        <v>17</v>
      </c>
      <c r="H204" t="s">
        <v>25</v>
      </c>
      <c r="I204" t="s">
        <v>26</v>
      </c>
      <c r="J204" t="s">
        <v>27</v>
      </c>
      <c r="K204" t="s">
        <v>28</v>
      </c>
      <c r="L204" t="s">
        <v>43</v>
      </c>
      <c r="M204" t="s">
        <v>44</v>
      </c>
    </row>
    <row r="205" spans="1:13" x14ac:dyDescent="0.25">
      <c r="A205" t="s">
        <v>42</v>
      </c>
      <c r="B205" t="s">
        <v>1101</v>
      </c>
      <c r="C205" t="s">
        <v>419</v>
      </c>
      <c r="D205" t="str">
        <f>HYPERLINK("https://ebird.org/atlasnc/checklist/S165583316", "S165583316")</f>
        <v>S165583316</v>
      </c>
      <c r="E205" t="s">
        <v>1258</v>
      </c>
      <c r="F205" t="s">
        <v>1503</v>
      </c>
      <c r="G205">
        <v>11</v>
      </c>
      <c r="H205" t="s">
        <v>25</v>
      </c>
      <c r="I205" t="s">
        <v>26</v>
      </c>
      <c r="J205" t="s">
        <v>27</v>
      </c>
      <c r="K205" t="s">
        <v>28</v>
      </c>
      <c r="L205" t="s">
        <v>43</v>
      </c>
      <c r="M205" t="s">
        <v>44</v>
      </c>
    </row>
    <row r="206" spans="1:13" x14ac:dyDescent="0.25">
      <c r="A206" t="s">
        <v>42</v>
      </c>
      <c r="B206" t="s">
        <v>1101</v>
      </c>
      <c r="C206" t="s">
        <v>419</v>
      </c>
      <c r="D206" t="str">
        <f>HYPERLINK("https://ebird.org/atlasnc/checklist/S165804459", "S165804459")</f>
        <v>S165804459</v>
      </c>
      <c r="E206" t="s">
        <v>1209</v>
      </c>
      <c r="F206" t="s">
        <v>1504</v>
      </c>
      <c r="G206">
        <v>3</v>
      </c>
      <c r="H206" t="s">
        <v>25</v>
      </c>
      <c r="I206" t="s">
        <v>26</v>
      </c>
      <c r="J206" t="s">
        <v>27</v>
      </c>
      <c r="K206" t="s">
        <v>28</v>
      </c>
      <c r="L206" t="s">
        <v>43</v>
      </c>
      <c r="M206" t="s">
        <v>44</v>
      </c>
    </row>
    <row r="207" spans="1:13" x14ac:dyDescent="0.25">
      <c r="A207" t="s">
        <v>42</v>
      </c>
      <c r="B207" t="s">
        <v>1101</v>
      </c>
      <c r="C207" t="s">
        <v>419</v>
      </c>
      <c r="D207" t="str">
        <f>HYPERLINK("https://ebird.org/atlasnc/checklist/S165804737", "S165804737")</f>
        <v>S165804737</v>
      </c>
      <c r="E207" t="s">
        <v>1317</v>
      </c>
      <c r="F207" t="s">
        <v>1505</v>
      </c>
      <c r="G207">
        <v>6</v>
      </c>
      <c r="H207" t="s">
        <v>25</v>
      </c>
      <c r="I207" t="s">
        <v>26</v>
      </c>
      <c r="J207" t="s">
        <v>27</v>
      </c>
      <c r="K207" t="s">
        <v>28</v>
      </c>
      <c r="L207" t="s">
        <v>43</v>
      </c>
      <c r="M207" t="s">
        <v>44</v>
      </c>
    </row>
    <row r="208" spans="1:13" x14ac:dyDescent="0.25">
      <c r="A208" t="s">
        <v>42</v>
      </c>
      <c r="B208" t="s">
        <v>1101</v>
      </c>
      <c r="C208" t="s">
        <v>419</v>
      </c>
      <c r="D208" t="str">
        <f>HYPERLINK("https://ebird.org/atlasnc/checklist/S165805342", "S165805342")</f>
        <v>S165805342</v>
      </c>
      <c r="E208" t="s">
        <v>1506</v>
      </c>
      <c r="F208" t="s">
        <v>1507</v>
      </c>
      <c r="G208">
        <v>7</v>
      </c>
      <c r="H208" t="s">
        <v>25</v>
      </c>
      <c r="I208" t="s">
        <v>26</v>
      </c>
      <c r="J208" t="s">
        <v>27</v>
      </c>
      <c r="K208" t="s">
        <v>28</v>
      </c>
      <c r="L208" t="s">
        <v>43</v>
      </c>
      <c r="M208" t="s">
        <v>44</v>
      </c>
    </row>
    <row r="209" spans="1:13" x14ac:dyDescent="0.25">
      <c r="A209" t="s">
        <v>42</v>
      </c>
      <c r="B209" t="s">
        <v>1101</v>
      </c>
      <c r="C209" t="s">
        <v>419</v>
      </c>
      <c r="D209" t="str">
        <f>HYPERLINK("https://ebird.org/atlasnc/checklist/S165807494", "S165807494")</f>
        <v>S165807494</v>
      </c>
      <c r="E209" t="s">
        <v>1376</v>
      </c>
      <c r="F209" t="s">
        <v>1508</v>
      </c>
      <c r="G209">
        <v>10</v>
      </c>
      <c r="H209" t="s">
        <v>25</v>
      </c>
      <c r="I209" t="s">
        <v>26</v>
      </c>
      <c r="J209" t="s">
        <v>27</v>
      </c>
      <c r="K209" t="s">
        <v>28</v>
      </c>
      <c r="L209" t="s">
        <v>43</v>
      </c>
      <c r="M209" t="s">
        <v>44</v>
      </c>
    </row>
    <row r="210" spans="1:13" x14ac:dyDescent="0.25">
      <c r="A210" t="s">
        <v>42</v>
      </c>
      <c r="B210" t="s">
        <v>1101</v>
      </c>
      <c r="C210" t="s">
        <v>419</v>
      </c>
      <c r="D210" t="str">
        <f>HYPERLINK("https://ebird.org/atlasnc/checklist/S165808282", "S165808282")</f>
        <v>S165808282</v>
      </c>
      <c r="E210" t="s">
        <v>1292</v>
      </c>
      <c r="F210" t="s">
        <v>1509</v>
      </c>
      <c r="G210">
        <v>7</v>
      </c>
      <c r="H210" t="s">
        <v>25</v>
      </c>
      <c r="I210" t="s">
        <v>26</v>
      </c>
      <c r="J210" t="s">
        <v>27</v>
      </c>
      <c r="K210" t="s">
        <v>28</v>
      </c>
      <c r="L210" t="s">
        <v>43</v>
      </c>
      <c r="M210" t="s">
        <v>44</v>
      </c>
    </row>
    <row r="211" spans="1:13" x14ac:dyDescent="0.25">
      <c r="A211" t="s">
        <v>42</v>
      </c>
      <c r="B211" t="s">
        <v>1101</v>
      </c>
      <c r="C211" t="s">
        <v>419</v>
      </c>
      <c r="D211" t="str">
        <f>HYPERLINK("https://ebird.org/atlasnc/checklist/S165815453", "S165815453")</f>
        <v>S165815453</v>
      </c>
      <c r="E211" t="s">
        <v>1510</v>
      </c>
      <c r="F211" t="s">
        <v>1511</v>
      </c>
      <c r="G211">
        <v>13</v>
      </c>
      <c r="H211" t="s">
        <v>25</v>
      </c>
      <c r="I211" t="s">
        <v>26</v>
      </c>
      <c r="J211" t="s">
        <v>27</v>
      </c>
      <c r="K211" t="s">
        <v>28</v>
      </c>
      <c r="L211" t="s">
        <v>43</v>
      </c>
      <c r="M211" t="s">
        <v>44</v>
      </c>
    </row>
    <row r="212" spans="1:13" x14ac:dyDescent="0.25">
      <c r="A212" t="s">
        <v>42</v>
      </c>
      <c r="B212" t="s">
        <v>1101</v>
      </c>
      <c r="C212" t="s">
        <v>424</v>
      </c>
      <c r="D212" t="str">
        <f>HYPERLINK("https://ebird.org/atlasnc/checklist/S160933368", "S160933368")</f>
        <v>S160933368</v>
      </c>
      <c r="E212" t="s">
        <v>1512</v>
      </c>
      <c r="F212" t="s">
        <v>1513</v>
      </c>
      <c r="G212">
        <v>23</v>
      </c>
      <c r="H212" t="s">
        <v>25</v>
      </c>
      <c r="I212" t="s">
        <v>26</v>
      </c>
      <c r="J212" t="s">
        <v>27</v>
      </c>
      <c r="K212" t="s">
        <v>28</v>
      </c>
      <c r="L212" t="s">
        <v>43</v>
      </c>
      <c r="M212" t="s">
        <v>44</v>
      </c>
    </row>
    <row r="213" spans="1:13" x14ac:dyDescent="0.25">
      <c r="A213" t="s">
        <v>42</v>
      </c>
      <c r="B213" t="s">
        <v>1101</v>
      </c>
      <c r="C213" t="s">
        <v>424</v>
      </c>
      <c r="D213" t="str">
        <f>HYPERLINK("https://ebird.org/atlasnc/checklist/S160930142", "S160930142")</f>
        <v>S160930142</v>
      </c>
      <c r="E213" t="s">
        <v>1514</v>
      </c>
      <c r="F213" t="s">
        <v>1515</v>
      </c>
      <c r="G213">
        <v>12</v>
      </c>
      <c r="H213" t="s">
        <v>25</v>
      </c>
      <c r="I213" t="s">
        <v>26</v>
      </c>
      <c r="J213" t="s">
        <v>27</v>
      </c>
      <c r="K213" t="s">
        <v>28</v>
      </c>
      <c r="L213" t="s">
        <v>43</v>
      </c>
      <c r="M213" t="s">
        <v>44</v>
      </c>
    </row>
    <row r="214" spans="1:13" x14ac:dyDescent="0.25">
      <c r="A214" t="s">
        <v>42</v>
      </c>
      <c r="B214" t="s">
        <v>1101</v>
      </c>
      <c r="C214" t="s">
        <v>424</v>
      </c>
      <c r="D214" t="str">
        <f>HYPERLINK("https://ebird.org/atlasnc/checklist/S160929014", "S160929014")</f>
        <v>S160929014</v>
      </c>
      <c r="E214" t="s">
        <v>1287</v>
      </c>
      <c r="F214" t="s">
        <v>1516</v>
      </c>
      <c r="G214">
        <v>15</v>
      </c>
      <c r="H214" t="s">
        <v>25</v>
      </c>
      <c r="I214" t="s">
        <v>26</v>
      </c>
      <c r="J214" t="s">
        <v>27</v>
      </c>
      <c r="K214" t="s">
        <v>28</v>
      </c>
      <c r="L214" t="s">
        <v>43</v>
      </c>
      <c r="M214" t="s">
        <v>44</v>
      </c>
    </row>
    <row r="215" spans="1:13" x14ac:dyDescent="0.25">
      <c r="A215" t="s">
        <v>42</v>
      </c>
      <c r="B215" t="s">
        <v>1101</v>
      </c>
      <c r="C215" t="s">
        <v>424</v>
      </c>
      <c r="D215" t="str">
        <f>HYPERLINK("https://ebird.org/atlasnc/checklist/S160927214", "S160927214")</f>
        <v>S160927214</v>
      </c>
      <c r="E215" t="s">
        <v>1517</v>
      </c>
      <c r="F215" t="s">
        <v>1518</v>
      </c>
      <c r="G215">
        <v>17</v>
      </c>
      <c r="H215" t="s">
        <v>25</v>
      </c>
      <c r="I215" t="s">
        <v>26</v>
      </c>
      <c r="J215" t="s">
        <v>27</v>
      </c>
      <c r="K215" t="s">
        <v>28</v>
      </c>
      <c r="L215" t="s">
        <v>43</v>
      </c>
      <c r="M215" t="s">
        <v>44</v>
      </c>
    </row>
    <row r="216" spans="1:13" x14ac:dyDescent="0.25">
      <c r="A216" t="s">
        <v>42</v>
      </c>
      <c r="B216" t="s">
        <v>1101</v>
      </c>
      <c r="C216" t="s">
        <v>424</v>
      </c>
      <c r="D216" t="str">
        <f>HYPERLINK("https://ebird.org/atlasnc/checklist/S160925621", "S160925621")</f>
        <v>S160925621</v>
      </c>
      <c r="E216" t="s">
        <v>1213</v>
      </c>
      <c r="F216" t="s">
        <v>1519</v>
      </c>
      <c r="G216">
        <v>23</v>
      </c>
      <c r="H216" t="s">
        <v>25</v>
      </c>
      <c r="I216" t="s">
        <v>26</v>
      </c>
      <c r="J216" t="s">
        <v>27</v>
      </c>
      <c r="K216" t="s">
        <v>28</v>
      </c>
      <c r="L216" t="s">
        <v>43</v>
      </c>
      <c r="M216" t="s">
        <v>44</v>
      </c>
    </row>
    <row r="217" spans="1:13" x14ac:dyDescent="0.25">
      <c r="A217" t="s">
        <v>42</v>
      </c>
      <c r="B217" t="s">
        <v>1101</v>
      </c>
      <c r="C217" t="s">
        <v>424</v>
      </c>
      <c r="D217" t="str">
        <f>HYPERLINK("https://ebird.org/atlasnc/checklist/S160923027", "S160923027")</f>
        <v>S160923027</v>
      </c>
      <c r="E217" t="s">
        <v>1359</v>
      </c>
      <c r="F217" t="s">
        <v>1520</v>
      </c>
      <c r="G217">
        <v>15</v>
      </c>
      <c r="H217" t="s">
        <v>25</v>
      </c>
      <c r="I217" t="s">
        <v>26</v>
      </c>
      <c r="J217" t="s">
        <v>27</v>
      </c>
      <c r="K217" t="s">
        <v>28</v>
      </c>
      <c r="L217" t="s">
        <v>43</v>
      </c>
      <c r="M217" t="s">
        <v>44</v>
      </c>
    </row>
    <row r="218" spans="1:13" x14ac:dyDescent="0.25">
      <c r="A218" t="s">
        <v>42</v>
      </c>
      <c r="B218" t="s">
        <v>1101</v>
      </c>
      <c r="C218" t="s">
        <v>424</v>
      </c>
      <c r="D218" t="str">
        <f>HYPERLINK("https://ebird.org/atlasnc/checklist/S160921537", "S160921537")</f>
        <v>S160921537</v>
      </c>
      <c r="E218" t="s">
        <v>1235</v>
      </c>
      <c r="F218" t="s">
        <v>1521</v>
      </c>
      <c r="G218">
        <v>11</v>
      </c>
      <c r="H218" t="s">
        <v>25</v>
      </c>
      <c r="I218" t="s">
        <v>26</v>
      </c>
      <c r="J218" t="s">
        <v>27</v>
      </c>
      <c r="K218" t="s">
        <v>28</v>
      </c>
      <c r="L218" t="s">
        <v>43</v>
      </c>
      <c r="M218" t="s">
        <v>44</v>
      </c>
    </row>
    <row r="219" spans="1:13" x14ac:dyDescent="0.25">
      <c r="A219" t="s">
        <v>42</v>
      </c>
      <c r="B219" t="s">
        <v>1101</v>
      </c>
      <c r="C219" t="s">
        <v>424</v>
      </c>
      <c r="D219" t="str">
        <f>HYPERLINK("https://ebird.org/atlasnc/checklist/S160918477", "S160918477")</f>
        <v>S160918477</v>
      </c>
      <c r="E219" t="s">
        <v>1522</v>
      </c>
      <c r="F219" t="s">
        <v>1523</v>
      </c>
      <c r="G219">
        <v>15</v>
      </c>
      <c r="H219" t="s">
        <v>25</v>
      </c>
      <c r="I219" t="s">
        <v>26</v>
      </c>
      <c r="J219" t="s">
        <v>27</v>
      </c>
      <c r="K219" t="s">
        <v>28</v>
      </c>
      <c r="L219" t="s">
        <v>43</v>
      </c>
      <c r="M219" t="s">
        <v>44</v>
      </c>
    </row>
    <row r="220" spans="1:13" x14ac:dyDescent="0.25">
      <c r="A220" t="s">
        <v>42</v>
      </c>
      <c r="B220" t="s">
        <v>1113</v>
      </c>
      <c r="C220" t="s">
        <v>433</v>
      </c>
      <c r="D220" t="str">
        <f>HYPERLINK("https://ebird.org/atlasnc/checklist/S125991744", "S125991744")</f>
        <v>S125991744</v>
      </c>
      <c r="E220" t="s">
        <v>1496</v>
      </c>
      <c r="F220" t="s">
        <v>1524</v>
      </c>
      <c r="G220">
        <v>17</v>
      </c>
      <c r="H220" t="s">
        <v>25</v>
      </c>
      <c r="I220" t="s">
        <v>26</v>
      </c>
      <c r="J220" t="s">
        <v>27</v>
      </c>
      <c r="K220" t="s">
        <v>28</v>
      </c>
      <c r="L220" t="s">
        <v>43</v>
      </c>
      <c r="M220" t="s">
        <v>44</v>
      </c>
    </row>
    <row r="221" spans="1:13" x14ac:dyDescent="0.25">
      <c r="A221" t="s">
        <v>42</v>
      </c>
      <c r="B221" t="s">
        <v>1113</v>
      </c>
      <c r="C221" t="s">
        <v>433</v>
      </c>
      <c r="D221" t="str">
        <f>HYPERLINK("https://ebird.org/atlasnc/checklist/S125990019", "S125990019")</f>
        <v>S125990019</v>
      </c>
      <c r="E221" t="s">
        <v>1525</v>
      </c>
      <c r="F221" t="s">
        <v>1526</v>
      </c>
      <c r="G221">
        <v>8</v>
      </c>
      <c r="H221" t="s">
        <v>25</v>
      </c>
      <c r="I221" t="s">
        <v>26</v>
      </c>
      <c r="J221" t="s">
        <v>27</v>
      </c>
      <c r="K221" t="s">
        <v>28</v>
      </c>
      <c r="L221" t="s">
        <v>43</v>
      </c>
      <c r="M221" t="s">
        <v>44</v>
      </c>
    </row>
    <row r="222" spans="1:13" x14ac:dyDescent="0.25">
      <c r="A222" t="s">
        <v>42</v>
      </c>
      <c r="B222" t="s">
        <v>1113</v>
      </c>
      <c r="C222" t="s">
        <v>433</v>
      </c>
      <c r="D222" t="str">
        <f>HYPERLINK("https://ebird.org/atlasnc/checklist/S125988952", "S125988952")</f>
        <v>S125988952</v>
      </c>
      <c r="E222" t="s">
        <v>1319</v>
      </c>
      <c r="F222" t="s">
        <v>1527</v>
      </c>
      <c r="G222">
        <v>6</v>
      </c>
      <c r="H222" t="s">
        <v>25</v>
      </c>
      <c r="I222" t="s">
        <v>26</v>
      </c>
      <c r="J222" t="s">
        <v>27</v>
      </c>
      <c r="K222" t="s">
        <v>28</v>
      </c>
      <c r="L222" t="s">
        <v>43</v>
      </c>
      <c r="M222" t="s">
        <v>44</v>
      </c>
    </row>
    <row r="223" spans="1:13" x14ac:dyDescent="0.25">
      <c r="A223" t="s">
        <v>42</v>
      </c>
      <c r="B223" t="s">
        <v>1113</v>
      </c>
      <c r="C223" t="s">
        <v>433</v>
      </c>
      <c r="D223" t="str">
        <f>HYPERLINK("https://ebird.org/atlasnc/checklist/S125988026", "S125988026")</f>
        <v>S125988026</v>
      </c>
      <c r="E223" t="s">
        <v>1382</v>
      </c>
      <c r="F223" t="s">
        <v>1528</v>
      </c>
      <c r="G223">
        <v>19</v>
      </c>
      <c r="H223" t="s">
        <v>25</v>
      </c>
      <c r="I223" t="s">
        <v>26</v>
      </c>
      <c r="J223" t="s">
        <v>27</v>
      </c>
      <c r="K223" t="s">
        <v>28</v>
      </c>
      <c r="L223" t="s">
        <v>43</v>
      </c>
      <c r="M223" t="s">
        <v>44</v>
      </c>
    </row>
    <row r="224" spans="1:13" x14ac:dyDescent="0.25">
      <c r="A224" t="s">
        <v>42</v>
      </c>
      <c r="B224" t="s">
        <v>1113</v>
      </c>
      <c r="C224" t="s">
        <v>433</v>
      </c>
      <c r="D224" t="str">
        <f>HYPERLINK("https://ebird.org/atlasnc/checklist/S125985784", "S125985784")</f>
        <v>S125985784</v>
      </c>
      <c r="E224" t="s">
        <v>1529</v>
      </c>
      <c r="F224" t="s">
        <v>1530</v>
      </c>
      <c r="G224">
        <v>8</v>
      </c>
      <c r="H224" t="s">
        <v>25</v>
      </c>
      <c r="I224" t="s">
        <v>26</v>
      </c>
      <c r="J224" t="s">
        <v>27</v>
      </c>
      <c r="K224" t="s">
        <v>28</v>
      </c>
      <c r="L224" t="s">
        <v>43</v>
      </c>
      <c r="M224" t="s">
        <v>44</v>
      </c>
    </row>
    <row r="225" spans="1:13" x14ac:dyDescent="0.25">
      <c r="A225" t="s">
        <v>42</v>
      </c>
      <c r="B225" t="s">
        <v>1113</v>
      </c>
      <c r="C225" t="s">
        <v>433</v>
      </c>
      <c r="D225" t="str">
        <f>HYPERLINK("https://ebird.org/atlasnc/checklist/S125984383", "S125984383")</f>
        <v>S125984383</v>
      </c>
      <c r="E225" t="s">
        <v>1531</v>
      </c>
      <c r="F225" t="s">
        <v>1532</v>
      </c>
      <c r="G225">
        <v>12</v>
      </c>
      <c r="H225" t="s">
        <v>25</v>
      </c>
      <c r="I225" t="s">
        <v>26</v>
      </c>
      <c r="J225" t="s">
        <v>27</v>
      </c>
      <c r="K225" t="s">
        <v>28</v>
      </c>
      <c r="L225" t="s">
        <v>43</v>
      </c>
      <c r="M225" t="s">
        <v>44</v>
      </c>
    </row>
    <row r="226" spans="1:13" x14ac:dyDescent="0.25">
      <c r="A226" t="s">
        <v>42</v>
      </c>
      <c r="B226" t="s">
        <v>1113</v>
      </c>
      <c r="C226" t="s">
        <v>433</v>
      </c>
      <c r="D226" t="str">
        <f>HYPERLINK("https://ebird.org/atlasnc/checklist/S125983700", "S125983700")</f>
        <v>S125983700</v>
      </c>
      <c r="E226" t="s">
        <v>1439</v>
      </c>
      <c r="F226" t="s">
        <v>1533</v>
      </c>
      <c r="G226">
        <v>18</v>
      </c>
      <c r="H226" t="s">
        <v>25</v>
      </c>
      <c r="I226" t="s">
        <v>26</v>
      </c>
      <c r="J226" t="s">
        <v>27</v>
      </c>
      <c r="K226" t="s">
        <v>28</v>
      </c>
      <c r="L226" t="s">
        <v>43</v>
      </c>
      <c r="M226" t="s">
        <v>44</v>
      </c>
    </row>
    <row r="227" spans="1:13" x14ac:dyDescent="0.25">
      <c r="A227" t="s">
        <v>42</v>
      </c>
      <c r="B227" t="s">
        <v>1113</v>
      </c>
      <c r="C227" t="s">
        <v>433</v>
      </c>
      <c r="D227" t="str">
        <f>HYPERLINK("https://ebird.org/atlasnc/checklist/S125982100", "S125982100")</f>
        <v>S125982100</v>
      </c>
      <c r="E227" t="s">
        <v>1333</v>
      </c>
      <c r="F227" t="s">
        <v>1534</v>
      </c>
      <c r="G227">
        <v>4</v>
      </c>
      <c r="H227" t="s">
        <v>25</v>
      </c>
      <c r="I227" t="s">
        <v>26</v>
      </c>
      <c r="J227" t="s">
        <v>27</v>
      </c>
      <c r="K227" t="s">
        <v>28</v>
      </c>
      <c r="L227" t="s">
        <v>43</v>
      </c>
      <c r="M227" t="s">
        <v>44</v>
      </c>
    </row>
    <row r="228" spans="1:13" x14ac:dyDescent="0.25">
      <c r="A228" t="s">
        <v>42</v>
      </c>
      <c r="B228" t="s">
        <v>1113</v>
      </c>
      <c r="C228" t="s">
        <v>433</v>
      </c>
      <c r="D228" t="str">
        <f>HYPERLINK("https://ebird.org/atlasnc/checklist/S125981465", "S125981465")</f>
        <v>S125981465</v>
      </c>
      <c r="E228" t="s">
        <v>1535</v>
      </c>
      <c r="F228" t="s">
        <v>1536</v>
      </c>
      <c r="G228">
        <v>11</v>
      </c>
      <c r="H228" t="s">
        <v>25</v>
      </c>
      <c r="I228" t="s">
        <v>26</v>
      </c>
      <c r="J228" t="s">
        <v>27</v>
      </c>
      <c r="K228" t="s">
        <v>28</v>
      </c>
      <c r="L228" t="s">
        <v>43</v>
      </c>
      <c r="M228" t="s">
        <v>44</v>
      </c>
    </row>
    <row r="229" spans="1:13" x14ac:dyDescent="0.25">
      <c r="A229" t="s">
        <v>42</v>
      </c>
      <c r="B229" t="s">
        <v>1113</v>
      </c>
      <c r="C229" t="s">
        <v>433</v>
      </c>
      <c r="D229" t="str">
        <f>HYPERLINK("https://ebird.org/atlasnc/checklist/S125980538", "S125980538")</f>
        <v>S125980538</v>
      </c>
      <c r="E229" t="s">
        <v>1488</v>
      </c>
      <c r="F229" t="s">
        <v>1537</v>
      </c>
      <c r="G229">
        <v>13</v>
      </c>
      <c r="H229" t="s">
        <v>25</v>
      </c>
      <c r="I229" t="s">
        <v>26</v>
      </c>
      <c r="J229" t="s">
        <v>27</v>
      </c>
      <c r="K229" t="s">
        <v>28</v>
      </c>
      <c r="L229" t="s">
        <v>43</v>
      </c>
      <c r="M229" t="s">
        <v>44</v>
      </c>
    </row>
    <row r="230" spans="1:13" x14ac:dyDescent="0.25">
      <c r="A230" t="s">
        <v>42</v>
      </c>
      <c r="B230" t="s">
        <v>1113</v>
      </c>
      <c r="C230" t="s">
        <v>437</v>
      </c>
      <c r="D230" t="str">
        <f>HYPERLINK("https://ebird.org/atlasnc/checklist/S123862268", "S123862268")</f>
        <v>S123862268</v>
      </c>
      <c r="E230" t="s">
        <v>1380</v>
      </c>
      <c r="F230" t="s">
        <v>1538</v>
      </c>
      <c r="G230">
        <v>6</v>
      </c>
      <c r="H230" t="s">
        <v>25</v>
      </c>
      <c r="I230" t="s">
        <v>26</v>
      </c>
      <c r="J230" t="s">
        <v>27</v>
      </c>
      <c r="K230" t="s">
        <v>28</v>
      </c>
      <c r="L230" t="s">
        <v>43</v>
      </c>
      <c r="M230" t="s">
        <v>44</v>
      </c>
    </row>
    <row r="231" spans="1:13" x14ac:dyDescent="0.25">
      <c r="A231" t="s">
        <v>42</v>
      </c>
      <c r="B231" t="s">
        <v>1113</v>
      </c>
      <c r="C231" t="s">
        <v>437</v>
      </c>
      <c r="D231" t="str">
        <f>HYPERLINK("https://ebird.org/atlasnc/checklist/S123860060", "S123860060")</f>
        <v>S123860060</v>
      </c>
      <c r="E231" t="s">
        <v>1539</v>
      </c>
      <c r="F231" t="s">
        <v>1530</v>
      </c>
      <c r="G231">
        <v>10</v>
      </c>
      <c r="H231" t="s">
        <v>25</v>
      </c>
      <c r="I231" t="s">
        <v>26</v>
      </c>
      <c r="J231" t="s">
        <v>27</v>
      </c>
      <c r="K231" t="s">
        <v>28</v>
      </c>
      <c r="L231" t="s">
        <v>43</v>
      </c>
      <c r="M231" t="s">
        <v>44</v>
      </c>
    </row>
    <row r="232" spans="1:13" x14ac:dyDescent="0.25">
      <c r="A232" t="s">
        <v>42</v>
      </c>
      <c r="B232" t="s">
        <v>1113</v>
      </c>
      <c r="C232" t="s">
        <v>437</v>
      </c>
      <c r="D232" t="str">
        <f>HYPERLINK("https://ebird.org/atlasnc/checklist/S123858765", "S123858765")</f>
        <v>S123858765</v>
      </c>
      <c r="E232" t="s">
        <v>1500</v>
      </c>
      <c r="F232" t="s">
        <v>1532</v>
      </c>
      <c r="G232">
        <v>10</v>
      </c>
      <c r="H232" t="s">
        <v>25</v>
      </c>
      <c r="I232" t="s">
        <v>26</v>
      </c>
      <c r="J232" t="s">
        <v>27</v>
      </c>
      <c r="K232" t="s">
        <v>28</v>
      </c>
      <c r="L232" t="s">
        <v>43</v>
      </c>
      <c r="M232" t="s">
        <v>44</v>
      </c>
    </row>
    <row r="233" spans="1:13" x14ac:dyDescent="0.25">
      <c r="A233" t="s">
        <v>42</v>
      </c>
      <c r="B233" t="s">
        <v>1113</v>
      </c>
      <c r="C233" t="s">
        <v>437</v>
      </c>
      <c r="D233" t="str">
        <f>HYPERLINK("https://ebird.org/atlasnc/checklist/S123858015", "S123858015")</f>
        <v>S123858015</v>
      </c>
      <c r="E233" t="s">
        <v>1484</v>
      </c>
      <c r="F233" t="s">
        <v>1540</v>
      </c>
      <c r="G233">
        <v>9</v>
      </c>
      <c r="H233" t="s">
        <v>25</v>
      </c>
      <c r="I233" t="s">
        <v>26</v>
      </c>
      <c r="J233" t="s">
        <v>27</v>
      </c>
      <c r="K233" t="s">
        <v>28</v>
      </c>
      <c r="L233" t="s">
        <v>43</v>
      </c>
      <c r="M233" t="s">
        <v>44</v>
      </c>
    </row>
    <row r="234" spans="1:13" x14ac:dyDescent="0.25">
      <c r="A234" t="s">
        <v>42</v>
      </c>
      <c r="B234" t="s">
        <v>1113</v>
      </c>
      <c r="C234" t="s">
        <v>437</v>
      </c>
      <c r="D234" t="str">
        <f>HYPERLINK("https://ebird.org/atlasnc/checklist/S123857425", "S123857425")</f>
        <v>S123857425</v>
      </c>
      <c r="E234" t="s">
        <v>1541</v>
      </c>
      <c r="F234" t="s">
        <v>1542</v>
      </c>
      <c r="G234">
        <v>8</v>
      </c>
      <c r="H234" t="s">
        <v>25</v>
      </c>
      <c r="I234" t="s">
        <v>26</v>
      </c>
      <c r="J234" t="s">
        <v>27</v>
      </c>
      <c r="K234" t="s">
        <v>28</v>
      </c>
      <c r="L234" t="s">
        <v>43</v>
      </c>
      <c r="M234" t="s">
        <v>44</v>
      </c>
    </row>
    <row r="235" spans="1:13" x14ac:dyDescent="0.25">
      <c r="A235" t="s">
        <v>42</v>
      </c>
      <c r="B235" t="s">
        <v>1113</v>
      </c>
      <c r="C235" t="s">
        <v>437</v>
      </c>
      <c r="D235" t="str">
        <f>HYPERLINK("https://ebird.org/atlasnc/checklist/S123855541", "S123855541")</f>
        <v>S123855541</v>
      </c>
      <c r="E235" t="s">
        <v>1543</v>
      </c>
      <c r="F235" t="s">
        <v>1524</v>
      </c>
      <c r="G235">
        <v>11</v>
      </c>
      <c r="H235" t="s">
        <v>25</v>
      </c>
      <c r="I235" t="s">
        <v>26</v>
      </c>
      <c r="J235" t="s">
        <v>27</v>
      </c>
      <c r="K235" t="s">
        <v>28</v>
      </c>
      <c r="L235" t="s">
        <v>43</v>
      </c>
      <c r="M235" t="s">
        <v>44</v>
      </c>
    </row>
    <row r="236" spans="1:13" x14ac:dyDescent="0.25">
      <c r="A236" t="s">
        <v>42</v>
      </c>
      <c r="B236" t="s">
        <v>1113</v>
      </c>
      <c r="C236" t="s">
        <v>437</v>
      </c>
      <c r="D236" t="str">
        <f>HYPERLINK("https://ebird.org/atlasnc/checklist/S123855089", "S123855089")</f>
        <v>S123855089</v>
      </c>
      <c r="E236" t="s">
        <v>1292</v>
      </c>
      <c r="F236" t="s">
        <v>1544</v>
      </c>
      <c r="G236">
        <v>13</v>
      </c>
      <c r="H236" t="s">
        <v>25</v>
      </c>
      <c r="I236" t="s">
        <v>26</v>
      </c>
      <c r="J236" t="s">
        <v>27</v>
      </c>
      <c r="K236" t="s">
        <v>28</v>
      </c>
      <c r="L236" t="s">
        <v>43</v>
      </c>
      <c r="M236" t="s">
        <v>44</v>
      </c>
    </row>
    <row r="237" spans="1:13" x14ac:dyDescent="0.25">
      <c r="A237" t="s">
        <v>42</v>
      </c>
      <c r="B237" t="s">
        <v>1113</v>
      </c>
      <c r="C237" t="s">
        <v>437</v>
      </c>
      <c r="D237" t="str">
        <f>HYPERLINK("https://ebird.org/atlasnc/checklist/S123854497", "S123854497")</f>
        <v>S123854497</v>
      </c>
      <c r="E237" t="s">
        <v>1545</v>
      </c>
      <c r="F237" t="s">
        <v>1537</v>
      </c>
      <c r="G237">
        <v>17</v>
      </c>
      <c r="H237" t="s">
        <v>25</v>
      </c>
      <c r="I237" t="s">
        <v>26</v>
      </c>
      <c r="J237" t="s">
        <v>27</v>
      </c>
      <c r="K237" t="s">
        <v>28</v>
      </c>
      <c r="L237" t="s">
        <v>43</v>
      </c>
      <c r="M237" t="s">
        <v>44</v>
      </c>
    </row>
    <row r="238" spans="1:13" x14ac:dyDescent="0.25">
      <c r="A238" t="s">
        <v>42</v>
      </c>
      <c r="B238" t="s">
        <v>1113</v>
      </c>
      <c r="C238" t="s">
        <v>439</v>
      </c>
      <c r="D238" t="str">
        <f>HYPERLINK("https://ebird.org/atlasnc/checklist/S122508008", "S122508008")</f>
        <v>S122508008</v>
      </c>
      <c r="E238" t="s">
        <v>1546</v>
      </c>
      <c r="F238" t="s">
        <v>1536</v>
      </c>
      <c r="G238">
        <v>8</v>
      </c>
      <c r="H238" t="s">
        <v>25</v>
      </c>
      <c r="I238" t="s">
        <v>26</v>
      </c>
      <c r="J238" t="s">
        <v>27</v>
      </c>
      <c r="K238" t="s">
        <v>28</v>
      </c>
      <c r="L238" t="s">
        <v>43</v>
      </c>
      <c r="M238" t="s">
        <v>44</v>
      </c>
    </row>
    <row r="239" spans="1:13" x14ac:dyDescent="0.25">
      <c r="A239" t="s">
        <v>42</v>
      </c>
      <c r="B239" t="s">
        <v>1113</v>
      </c>
      <c r="C239" t="s">
        <v>439</v>
      </c>
      <c r="D239" t="str">
        <f>HYPERLINK("https://ebird.org/atlasnc/checklist/S122506421", "S122506421")</f>
        <v>S122506421</v>
      </c>
      <c r="E239" t="s">
        <v>1213</v>
      </c>
      <c r="F239" t="s">
        <v>1524</v>
      </c>
      <c r="G239">
        <v>5</v>
      </c>
      <c r="H239" t="s">
        <v>25</v>
      </c>
      <c r="I239" t="s">
        <v>26</v>
      </c>
      <c r="J239" t="s">
        <v>27</v>
      </c>
      <c r="K239" t="s">
        <v>28</v>
      </c>
      <c r="L239" t="s">
        <v>43</v>
      </c>
      <c r="M239" t="s">
        <v>44</v>
      </c>
    </row>
    <row r="240" spans="1:13" x14ac:dyDescent="0.25">
      <c r="A240" t="s">
        <v>42</v>
      </c>
      <c r="B240" t="s">
        <v>1113</v>
      </c>
      <c r="C240" t="s">
        <v>439</v>
      </c>
      <c r="D240" t="str">
        <f>HYPERLINK("https://ebird.org/atlasnc/checklist/S122505949", "S122505949")</f>
        <v>S122505949</v>
      </c>
      <c r="E240" t="s">
        <v>1403</v>
      </c>
      <c r="F240" t="s">
        <v>1526</v>
      </c>
      <c r="G240">
        <v>1</v>
      </c>
      <c r="H240" t="s">
        <v>25</v>
      </c>
      <c r="I240" t="s">
        <v>26</v>
      </c>
      <c r="J240" t="s">
        <v>27</v>
      </c>
      <c r="K240" t="s">
        <v>28</v>
      </c>
      <c r="L240" t="s">
        <v>43</v>
      </c>
      <c r="M240" t="s">
        <v>44</v>
      </c>
    </row>
    <row r="241" spans="1:13" x14ac:dyDescent="0.25">
      <c r="A241" t="s">
        <v>42</v>
      </c>
      <c r="B241" t="s">
        <v>1113</v>
      </c>
      <c r="C241" t="s">
        <v>439</v>
      </c>
      <c r="D241" t="str">
        <f>HYPERLINK("https://ebird.org/atlasnc/checklist/S122505085", "S122505085")</f>
        <v>S122505085</v>
      </c>
      <c r="E241" t="s">
        <v>1441</v>
      </c>
      <c r="F241" t="s">
        <v>1547</v>
      </c>
      <c r="G241">
        <v>19</v>
      </c>
      <c r="H241" t="s">
        <v>25</v>
      </c>
      <c r="I241" t="s">
        <v>26</v>
      </c>
      <c r="J241" t="s">
        <v>27</v>
      </c>
      <c r="K241" t="s">
        <v>28</v>
      </c>
      <c r="L241" t="s">
        <v>43</v>
      </c>
      <c r="M241" t="s">
        <v>44</v>
      </c>
    </row>
    <row r="242" spans="1:13" x14ac:dyDescent="0.25">
      <c r="A242" t="s">
        <v>42</v>
      </c>
      <c r="B242" t="s">
        <v>1113</v>
      </c>
      <c r="C242" t="s">
        <v>439</v>
      </c>
      <c r="D242" t="str">
        <f>HYPERLINK("https://ebird.org/atlasnc/checklist/S122504344", "S122504344")</f>
        <v>S122504344</v>
      </c>
      <c r="E242" t="s">
        <v>1548</v>
      </c>
      <c r="F242" t="s">
        <v>1549</v>
      </c>
      <c r="G242">
        <v>7</v>
      </c>
      <c r="H242" t="s">
        <v>25</v>
      </c>
      <c r="I242" t="s">
        <v>26</v>
      </c>
      <c r="J242" t="s">
        <v>27</v>
      </c>
      <c r="K242" t="s">
        <v>28</v>
      </c>
      <c r="L242" t="s">
        <v>43</v>
      </c>
      <c r="M242" t="s">
        <v>44</v>
      </c>
    </row>
    <row r="243" spans="1:13" x14ac:dyDescent="0.25">
      <c r="A243" t="s">
        <v>42</v>
      </c>
      <c r="B243" t="s">
        <v>1113</v>
      </c>
      <c r="C243" t="s">
        <v>439</v>
      </c>
      <c r="D243" t="str">
        <f>HYPERLINK("https://ebird.org/atlasnc/checklist/S122503430", "S122503430")</f>
        <v>S122503430</v>
      </c>
      <c r="E243" t="s">
        <v>1550</v>
      </c>
      <c r="F243" t="s">
        <v>1537</v>
      </c>
      <c r="G243">
        <v>16</v>
      </c>
      <c r="H243" t="s">
        <v>25</v>
      </c>
      <c r="I243" t="s">
        <v>26</v>
      </c>
      <c r="J243" t="s">
        <v>27</v>
      </c>
      <c r="K243" t="s">
        <v>28</v>
      </c>
      <c r="L243" t="s">
        <v>43</v>
      </c>
      <c r="M243" t="s">
        <v>44</v>
      </c>
    </row>
    <row r="244" spans="1:13" x14ac:dyDescent="0.25">
      <c r="A244" t="s">
        <v>42</v>
      </c>
      <c r="B244" t="s">
        <v>1113</v>
      </c>
      <c r="C244" t="s">
        <v>439</v>
      </c>
      <c r="D244" t="str">
        <f>HYPERLINK("https://ebird.org/atlasnc/checklist/S122502483", "S122502483")</f>
        <v>S122502483</v>
      </c>
      <c r="E244" t="s">
        <v>1363</v>
      </c>
      <c r="F244" t="s">
        <v>1551</v>
      </c>
      <c r="G244">
        <v>11</v>
      </c>
      <c r="H244" t="s">
        <v>25</v>
      </c>
      <c r="I244" t="s">
        <v>26</v>
      </c>
      <c r="J244" t="s">
        <v>27</v>
      </c>
      <c r="K244" t="s">
        <v>28</v>
      </c>
      <c r="L244" t="s">
        <v>43</v>
      </c>
      <c r="M244" t="s">
        <v>44</v>
      </c>
    </row>
    <row r="245" spans="1:13" x14ac:dyDescent="0.25">
      <c r="A245" t="s">
        <v>42</v>
      </c>
      <c r="B245" t="s">
        <v>1113</v>
      </c>
      <c r="C245" t="s">
        <v>441</v>
      </c>
      <c r="D245" t="str">
        <f>HYPERLINK("https://ebird.org/atlasnc/checklist/S112322925", "S112322925")</f>
        <v>S112322925</v>
      </c>
      <c r="E245" t="s">
        <v>1552</v>
      </c>
      <c r="F245" t="s">
        <v>1547</v>
      </c>
      <c r="G245">
        <v>23</v>
      </c>
      <c r="H245" t="s">
        <v>25</v>
      </c>
      <c r="I245" t="s">
        <v>26</v>
      </c>
      <c r="J245" t="s">
        <v>27</v>
      </c>
      <c r="K245" t="s">
        <v>28</v>
      </c>
      <c r="L245" t="s">
        <v>43</v>
      </c>
      <c r="M245" t="s">
        <v>44</v>
      </c>
    </row>
    <row r="246" spans="1:13" x14ac:dyDescent="0.25">
      <c r="A246" t="s">
        <v>42</v>
      </c>
      <c r="B246" t="s">
        <v>1113</v>
      </c>
      <c r="C246" t="s">
        <v>441</v>
      </c>
      <c r="D246" t="str">
        <f>HYPERLINK("https://ebird.org/atlasnc/checklist/S112322942", "S112322942")</f>
        <v>S112322942</v>
      </c>
      <c r="E246" t="s">
        <v>1207</v>
      </c>
      <c r="F246" t="s">
        <v>1536</v>
      </c>
      <c r="G246">
        <v>19</v>
      </c>
      <c r="H246" t="s">
        <v>25</v>
      </c>
      <c r="I246" t="s">
        <v>26</v>
      </c>
      <c r="J246" t="s">
        <v>27</v>
      </c>
      <c r="K246" t="s">
        <v>28</v>
      </c>
      <c r="L246" t="s">
        <v>43</v>
      </c>
      <c r="M246" t="s">
        <v>44</v>
      </c>
    </row>
    <row r="247" spans="1:13" x14ac:dyDescent="0.25">
      <c r="A247" t="s">
        <v>42</v>
      </c>
      <c r="B247" t="s">
        <v>1113</v>
      </c>
      <c r="C247" t="s">
        <v>441</v>
      </c>
      <c r="D247" t="str">
        <f>HYPERLINK("https://ebird.org/atlasnc/checklist/S112297583", "S112297583")</f>
        <v>S112297583</v>
      </c>
      <c r="E247" t="s">
        <v>1408</v>
      </c>
      <c r="F247" t="s">
        <v>1547</v>
      </c>
      <c r="G247">
        <v>5</v>
      </c>
      <c r="H247" t="s">
        <v>25</v>
      </c>
      <c r="I247" t="s">
        <v>26</v>
      </c>
      <c r="J247" t="s">
        <v>27</v>
      </c>
      <c r="K247" t="s">
        <v>28</v>
      </c>
      <c r="L247" t="s">
        <v>43</v>
      </c>
      <c r="M247" t="s">
        <v>44</v>
      </c>
    </row>
    <row r="248" spans="1:13" x14ac:dyDescent="0.25">
      <c r="A248" t="s">
        <v>42</v>
      </c>
      <c r="B248" t="s">
        <v>1113</v>
      </c>
      <c r="C248" t="s">
        <v>443</v>
      </c>
      <c r="D248" t="str">
        <f>HYPERLINK("https://ebird.org/atlasnc/checklist/S107626549", "S107626549")</f>
        <v>S107626549</v>
      </c>
      <c r="E248" t="s">
        <v>1553</v>
      </c>
      <c r="F248" t="s">
        <v>1554</v>
      </c>
      <c r="G248">
        <v>8</v>
      </c>
      <c r="H248" t="s">
        <v>25</v>
      </c>
      <c r="I248" t="s">
        <v>26</v>
      </c>
      <c r="J248" t="s">
        <v>27</v>
      </c>
      <c r="K248" t="s">
        <v>28</v>
      </c>
      <c r="L248" t="s">
        <v>43</v>
      </c>
      <c r="M248" t="s">
        <v>44</v>
      </c>
    </row>
    <row r="249" spans="1:13" x14ac:dyDescent="0.25">
      <c r="A249" t="s">
        <v>42</v>
      </c>
      <c r="B249" t="s">
        <v>1113</v>
      </c>
      <c r="C249" t="s">
        <v>443</v>
      </c>
      <c r="D249" t="str">
        <f>HYPERLINK("https://ebird.org/atlasnc/checklist/S107628538", "S107628538")</f>
        <v>S107628538</v>
      </c>
      <c r="E249" t="s">
        <v>1555</v>
      </c>
      <c r="F249" t="s">
        <v>1556</v>
      </c>
      <c r="G249">
        <v>6</v>
      </c>
      <c r="H249" t="s">
        <v>25</v>
      </c>
      <c r="I249" t="s">
        <v>26</v>
      </c>
      <c r="J249" t="s">
        <v>27</v>
      </c>
      <c r="K249" t="s">
        <v>28</v>
      </c>
      <c r="L249" t="s">
        <v>43</v>
      </c>
      <c r="M249" t="s">
        <v>44</v>
      </c>
    </row>
    <row r="250" spans="1:13" x14ac:dyDescent="0.25">
      <c r="A250" t="s">
        <v>42</v>
      </c>
      <c r="B250" t="s">
        <v>1113</v>
      </c>
      <c r="C250" t="s">
        <v>443</v>
      </c>
      <c r="D250" t="str">
        <f>HYPERLINK("https://ebird.org/atlasnc/checklist/S107626432", "S107626432")</f>
        <v>S107626432</v>
      </c>
      <c r="E250" t="s">
        <v>1557</v>
      </c>
      <c r="F250" t="s">
        <v>1536</v>
      </c>
      <c r="G250">
        <v>14</v>
      </c>
      <c r="H250" t="s">
        <v>25</v>
      </c>
      <c r="I250" t="s">
        <v>26</v>
      </c>
      <c r="J250" t="s">
        <v>27</v>
      </c>
      <c r="K250" t="s">
        <v>28</v>
      </c>
      <c r="L250" t="s">
        <v>43</v>
      </c>
      <c r="M250" t="s">
        <v>44</v>
      </c>
    </row>
    <row r="251" spans="1:13" x14ac:dyDescent="0.25">
      <c r="A251" t="s">
        <v>42</v>
      </c>
      <c r="B251" t="s">
        <v>1113</v>
      </c>
      <c r="C251" t="s">
        <v>443</v>
      </c>
      <c r="D251" t="str">
        <f>HYPERLINK("https://ebird.org/atlasnc/checklist/S107626191", "S107626191")</f>
        <v>S107626191</v>
      </c>
      <c r="E251" t="s">
        <v>1558</v>
      </c>
      <c r="F251" t="s">
        <v>1536</v>
      </c>
      <c r="G251">
        <v>22</v>
      </c>
      <c r="H251" t="s">
        <v>25</v>
      </c>
      <c r="I251" t="s">
        <v>26</v>
      </c>
      <c r="J251" t="s">
        <v>27</v>
      </c>
      <c r="K251" t="s">
        <v>28</v>
      </c>
      <c r="L251" t="s">
        <v>43</v>
      </c>
      <c r="M251" t="s">
        <v>44</v>
      </c>
    </row>
    <row r="252" spans="1:13" x14ac:dyDescent="0.25">
      <c r="A252" t="s">
        <v>42</v>
      </c>
      <c r="B252" t="s">
        <v>1113</v>
      </c>
      <c r="C252" t="s">
        <v>443</v>
      </c>
      <c r="D252" t="str">
        <f>HYPERLINK("https://ebird.org/atlasnc/checklist/S107626125", "S107626125")</f>
        <v>S107626125</v>
      </c>
      <c r="E252" t="s">
        <v>1559</v>
      </c>
      <c r="F252" t="s">
        <v>1524</v>
      </c>
      <c r="G252">
        <v>11</v>
      </c>
      <c r="H252" t="s">
        <v>25</v>
      </c>
      <c r="I252" t="s">
        <v>26</v>
      </c>
      <c r="J252" t="s">
        <v>27</v>
      </c>
      <c r="K252" t="s">
        <v>28</v>
      </c>
      <c r="L252" t="s">
        <v>43</v>
      </c>
      <c r="M252" t="s">
        <v>44</v>
      </c>
    </row>
    <row r="253" spans="1:13" x14ac:dyDescent="0.25">
      <c r="A253" t="s">
        <v>42</v>
      </c>
      <c r="B253" t="s">
        <v>1113</v>
      </c>
      <c r="C253" t="s">
        <v>443</v>
      </c>
      <c r="D253" t="str">
        <f>HYPERLINK("https://ebird.org/atlasnc/checklist/S107626113", "S107626113")</f>
        <v>S107626113</v>
      </c>
      <c r="E253" t="s">
        <v>1486</v>
      </c>
      <c r="F253" t="s">
        <v>1526</v>
      </c>
      <c r="G253">
        <v>11</v>
      </c>
      <c r="H253" t="s">
        <v>25</v>
      </c>
      <c r="I253" t="s">
        <v>26</v>
      </c>
      <c r="J253" t="s">
        <v>27</v>
      </c>
      <c r="K253" t="s">
        <v>28</v>
      </c>
      <c r="L253" t="s">
        <v>43</v>
      </c>
      <c r="M253" t="s">
        <v>44</v>
      </c>
    </row>
    <row r="254" spans="1:13" x14ac:dyDescent="0.25">
      <c r="A254" t="s">
        <v>42</v>
      </c>
      <c r="B254" t="s">
        <v>1113</v>
      </c>
      <c r="C254" t="s">
        <v>443</v>
      </c>
      <c r="D254" t="str">
        <f>HYPERLINK("https://ebird.org/atlasnc/checklist/S107626077", "S107626077")</f>
        <v>S107626077</v>
      </c>
      <c r="E254" t="s">
        <v>1560</v>
      </c>
      <c r="F254" t="s">
        <v>1547</v>
      </c>
      <c r="G254">
        <v>26</v>
      </c>
      <c r="H254" t="s">
        <v>25</v>
      </c>
      <c r="I254" t="s">
        <v>26</v>
      </c>
      <c r="J254" t="s">
        <v>27</v>
      </c>
      <c r="K254" t="s">
        <v>28</v>
      </c>
      <c r="L254" t="s">
        <v>43</v>
      </c>
      <c r="M254" t="s">
        <v>44</v>
      </c>
    </row>
    <row r="255" spans="1:13" x14ac:dyDescent="0.25">
      <c r="A255" t="s">
        <v>42</v>
      </c>
      <c r="B255" t="s">
        <v>1113</v>
      </c>
      <c r="C255" t="s">
        <v>443</v>
      </c>
      <c r="D255" t="str">
        <f>HYPERLINK("https://ebird.org/atlasnc/checklist/S107626051", "S107626051")</f>
        <v>S107626051</v>
      </c>
      <c r="E255" t="s">
        <v>1561</v>
      </c>
      <c r="F255" t="s">
        <v>1537</v>
      </c>
      <c r="G255">
        <v>19</v>
      </c>
      <c r="H255" t="s">
        <v>25</v>
      </c>
      <c r="I255" t="s">
        <v>26</v>
      </c>
      <c r="J255" t="s">
        <v>27</v>
      </c>
      <c r="K255" t="s">
        <v>28</v>
      </c>
      <c r="L255" t="s">
        <v>43</v>
      </c>
      <c r="M255" t="s">
        <v>44</v>
      </c>
    </row>
    <row r="256" spans="1:13" x14ac:dyDescent="0.25">
      <c r="A256" t="s">
        <v>42</v>
      </c>
      <c r="B256" t="s">
        <v>1562</v>
      </c>
      <c r="C256" t="s">
        <v>1563</v>
      </c>
      <c r="D256" t="str">
        <f>HYPERLINK("https://ebird.org/atlasnc/checklist/S88657673", "S88657673")</f>
        <v>S88657673</v>
      </c>
      <c r="E256" t="s">
        <v>1564</v>
      </c>
      <c r="F256" t="s">
        <v>1565</v>
      </c>
      <c r="G256">
        <v>13</v>
      </c>
      <c r="H256" t="s">
        <v>25</v>
      </c>
      <c r="I256" t="s">
        <v>26</v>
      </c>
      <c r="J256" t="s">
        <v>27</v>
      </c>
      <c r="K256" t="s">
        <v>28</v>
      </c>
      <c r="L256" t="s">
        <v>43</v>
      </c>
      <c r="M256" t="s">
        <v>44</v>
      </c>
    </row>
    <row r="257" spans="1:13" x14ac:dyDescent="0.25">
      <c r="A257" t="s">
        <v>42</v>
      </c>
      <c r="B257" t="s">
        <v>1562</v>
      </c>
      <c r="C257" t="s">
        <v>1563</v>
      </c>
      <c r="D257" t="str">
        <f>HYPERLINK("https://ebird.org/atlasnc/checklist/S88656985", "S88656985")</f>
        <v>S88656985</v>
      </c>
      <c r="E257" t="s">
        <v>1446</v>
      </c>
      <c r="F257" t="s">
        <v>1566</v>
      </c>
      <c r="G257">
        <v>11</v>
      </c>
      <c r="H257" t="s">
        <v>25</v>
      </c>
      <c r="I257" t="s">
        <v>26</v>
      </c>
      <c r="J257" t="s">
        <v>27</v>
      </c>
      <c r="K257" t="s">
        <v>28</v>
      </c>
      <c r="L257" t="s">
        <v>43</v>
      </c>
      <c r="M257" t="s">
        <v>44</v>
      </c>
    </row>
    <row r="258" spans="1:13" x14ac:dyDescent="0.25">
      <c r="A258" t="s">
        <v>42</v>
      </c>
      <c r="B258" t="s">
        <v>1567</v>
      </c>
      <c r="C258" t="s">
        <v>1568</v>
      </c>
      <c r="D258" t="str">
        <f>HYPERLINK("https://ebird.org/atlasnc/checklist/S186648677", "S186648677")</f>
        <v>S186648677</v>
      </c>
      <c r="E258" t="s">
        <v>1569</v>
      </c>
      <c r="F258" t="s">
        <v>1570</v>
      </c>
      <c r="G258">
        <v>1</v>
      </c>
      <c r="H258" t="s">
        <v>25</v>
      </c>
      <c r="I258" t="s">
        <v>26</v>
      </c>
      <c r="J258" t="s">
        <v>27</v>
      </c>
      <c r="K258" t="s">
        <v>28</v>
      </c>
      <c r="L258" t="s">
        <v>43</v>
      </c>
      <c r="M258" t="s">
        <v>44</v>
      </c>
    </row>
    <row r="259" spans="1:13" x14ac:dyDescent="0.25">
      <c r="A259" t="s">
        <v>45</v>
      </c>
      <c r="B259" t="s">
        <v>1115</v>
      </c>
      <c r="C259" t="s">
        <v>446</v>
      </c>
      <c r="D259" t="str">
        <f>HYPERLINK("https://ebird.org/atlasnc/checklist/S188930617", "S188930617")</f>
        <v>S188930617</v>
      </c>
      <c r="E259" t="s">
        <v>1531</v>
      </c>
      <c r="F259" t="s">
        <v>1571</v>
      </c>
      <c r="G259">
        <v>11</v>
      </c>
      <c r="H259" t="s">
        <v>46</v>
      </c>
      <c r="I259" t="s">
        <v>26</v>
      </c>
      <c r="J259" t="s">
        <v>47</v>
      </c>
      <c r="K259" t="s">
        <v>28</v>
      </c>
      <c r="L259" t="s">
        <v>48</v>
      </c>
      <c r="M259" t="s">
        <v>49</v>
      </c>
    </row>
    <row r="260" spans="1:13" x14ac:dyDescent="0.25">
      <c r="A260" t="s">
        <v>45</v>
      </c>
      <c r="B260" t="s">
        <v>1115</v>
      </c>
      <c r="C260" t="s">
        <v>446</v>
      </c>
      <c r="D260" t="str">
        <f>HYPERLINK("https://ebird.org/atlasnc/checklist/S188931001", "S188931001")</f>
        <v>S188931001</v>
      </c>
      <c r="E260" t="s">
        <v>1384</v>
      </c>
      <c r="F260" t="s">
        <v>1572</v>
      </c>
      <c r="G260">
        <v>12</v>
      </c>
      <c r="H260" t="s">
        <v>46</v>
      </c>
      <c r="I260" t="s">
        <v>26</v>
      </c>
      <c r="J260" t="s">
        <v>47</v>
      </c>
      <c r="K260" t="s">
        <v>28</v>
      </c>
      <c r="L260" t="s">
        <v>48</v>
      </c>
      <c r="M260" t="s">
        <v>49</v>
      </c>
    </row>
    <row r="261" spans="1:13" x14ac:dyDescent="0.25">
      <c r="A261" t="s">
        <v>45</v>
      </c>
      <c r="B261" t="s">
        <v>1115</v>
      </c>
      <c r="C261" t="s">
        <v>446</v>
      </c>
      <c r="D261" t="str">
        <f>HYPERLINK("https://ebird.org/atlasnc/checklist/S188930522", "S188930522")</f>
        <v>S188930522</v>
      </c>
      <c r="E261" t="s">
        <v>1190</v>
      </c>
      <c r="F261" t="s">
        <v>1573</v>
      </c>
      <c r="G261">
        <v>8</v>
      </c>
      <c r="H261" t="s">
        <v>46</v>
      </c>
      <c r="I261" t="s">
        <v>26</v>
      </c>
      <c r="J261" t="s">
        <v>47</v>
      </c>
      <c r="K261" t="s">
        <v>28</v>
      </c>
      <c r="L261" t="s">
        <v>48</v>
      </c>
      <c r="M261" t="s">
        <v>49</v>
      </c>
    </row>
    <row r="262" spans="1:13" x14ac:dyDescent="0.25">
      <c r="A262" t="s">
        <v>45</v>
      </c>
      <c r="B262" t="s">
        <v>1115</v>
      </c>
      <c r="C262" t="s">
        <v>446</v>
      </c>
      <c r="D262" t="str">
        <f>HYPERLINK("https://ebird.org/atlasnc/checklist/S188930747", "S188930747")</f>
        <v>S188930747</v>
      </c>
      <c r="E262" t="s">
        <v>1574</v>
      </c>
      <c r="F262" t="s">
        <v>1575</v>
      </c>
      <c r="G262">
        <v>16</v>
      </c>
      <c r="H262" t="s">
        <v>46</v>
      </c>
      <c r="I262" t="s">
        <v>26</v>
      </c>
      <c r="J262" t="s">
        <v>47</v>
      </c>
      <c r="K262" t="s">
        <v>28</v>
      </c>
      <c r="L262" t="s">
        <v>48</v>
      </c>
      <c r="M262" t="s">
        <v>49</v>
      </c>
    </row>
    <row r="263" spans="1:13" x14ac:dyDescent="0.25">
      <c r="A263" t="s">
        <v>45</v>
      </c>
      <c r="B263" t="s">
        <v>1115</v>
      </c>
      <c r="C263" t="s">
        <v>446</v>
      </c>
      <c r="D263" t="str">
        <f>HYPERLINK("https://ebird.org/atlasnc/checklist/S188930367", "S188930367")</f>
        <v>S188930367</v>
      </c>
      <c r="E263" t="s">
        <v>1501</v>
      </c>
      <c r="F263" t="s">
        <v>1576</v>
      </c>
      <c r="G263">
        <v>16</v>
      </c>
      <c r="H263" t="s">
        <v>46</v>
      </c>
      <c r="I263" t="s">
        <v>26</v>
      </c>
      <c r="J263" t="s">
        <v>47</v>
      </c>
      <c r="K263" t="s">
        <v>28</v>
      </c>
      <c r="L263" t="s">
        <v>48</v>
      </c>
      <c r="M263" t="s">
        <v>49</v>
      </c>
    </row>
    <row r="264" spans="1:13" x14ac:dyDescent="0.25">
      <c r="A264" t="s">
        <v>45</v>
      </c>
      <c r="B264" t="s">
        <v>1115</v>
      </c>
      <c r="C264" t="s">
        <v>446</v>
      </c>
      <c r="D264" t="str">
        <f>HYPERLINK("https://ebird.org/atlasnc/checklist/S188930278", "S188930278")</f>
        <v>S188930278</v>
      </c>
      <c r="E264" t="s">
        <v>1335</v>
      </c>
      <c r="F264" t="s">
        <v>1577</v>
      </c>
      <c r="G264">
        <v>14</v>
      </c>
      <c r="H264" t="s">
        <v>46</v>
      </c>
      <c r="I264" t="s">
        <v>26</v>
      </c>
      <c r="J264" t="s">
        <v>47</v>
      </c>
      <c r="K264" t="s">
        <v>28</v>
      </c>
      <c r="L264" t="s">
        <v>48</v>
      </c>
      <c r="M264" t="s">
        <v>49</v>
      </c>
    </row>
    <row r="265" spans="1:13" x14ac:dyDescent="0.25">
      <c r="A265" t="s">
        <v>45</v>
      </c>
      <c r="B265" t="s">
        <v>1115</v>
      </c>
      <c r="C265" t="s">
        <v>446</v>
      </c>
      <c r="D265" t="str">
        <f>HYPERLINK("https://ebird.org/atlasnc/checklist/S188930686", "S188930686")</f>
        <v>S188930686</v>
      </c>
      <c r="E265" t="s">
        <v>1578</v>
      </c>
      <c r="F265" t="s">
        <v>1579</v>
      </c>
      <c r="G265">
        <v>5</v>
      </c>
      <c r="H265" t="s">
        <v>46</v>
      </c>
      <c r="I265" t="s">
        <v>26</v>
      </c>
      <c r="J265" t="s">
        <v>47</v>
      </c>
      <c r="K265" t="s">
        <v>28</v>
      </c>
      <c r="L265" t="s">
        <v>48</v>
      </c>
      <c r="M265" t="s">
        <v>49</v>
      </c>
    </row>
    <row r="266" spans="1:13" x14ac:dyDescent="0.25">
      <c r="A266" t="s">
        <v>45</v>
      </c>
      <c r="B266" t="s">
        <v>1115</v>
      </c>
      <c r="C266" t="s">
        <v>446</v>
      </c>
      <c r="D266" t="str">
        <f>HYPERLINK("https://ebird.org/atlasnc/checklist/S188930080", "S188930080")</f>
        <v>S188930080</v>
      </c>
      <c r="E266" t="s">
        <v>1580</v>
      </c>
      <c r="F266" t="s">
        <v>1581</v>
      </c>
      <c r="G266">
        <v>21</v>
      </c>
      <c r="H266" t="s">
        <v>46</v>
      </c>
      <c r="I266" t="s">
        <v>26</v>
      </c>
      <c r="J266" t="s">
        <v>47</v>
      </c>
      <c r="K266" t="s">
        <v>28</v>
      </c>
      <c r="L266" t="s">
        <v>48</v>
      </c>
      <c r="M266" t="s">
        <v>49</v>
      </c>
    </row>
    <row r="267" spans="1:13" x14ac:dyDescent="0.25">
      <c r="A267" t="s">
        <v>45</v>
      </c>
      <c r="B267" t="s">
        <v>1115</v>
      </c>
      <c r="C267" t="s">
        <v>446</v>
      </c>
      <c r="D267" t="str">
        <f>HYPERLINK("https://ebird.org/atlasnc/checklist/S188930000", "S188930000")</f>
        <v>S188930000</v>
      </c>
      <c r="E267" t="s">
        <v>1194</v>
      </c>
      <c r="F267" t="s">
        <v>1582</v>
      </c>
      <c r="G267">
        <v>10</v>
      </c>
      <c r="H267" t="s">
        <v>46</v>
      </c>
      <c r="I267" t="s">
        <v>26</v>
      </c>
      <c r="J267" t="s">
        <v>47</v>
      </c>
      <c r="K267" t="s">
        <v>28</v>
      </c>
      <c r="L267" t="s">
        <v>48</v>
      </c>
      <c r="M267" t="s">
        <v>49</v>
      </c>
    </row>
    <row r="268" spans="1:13" x14ac:dyDescent="0.25">
      <c r="A268" t="s">
        <v>45</v>
      </c>
      <c r="B268" t="s">
        <v>1115</v>
      </c>
      <c r="C268" t="s">
        <v>446</v>
      </c>
      <c r="D268" t="str">
        <f>HYPERLINK("https://ebird.org/atlasnc/checklist/S188929959", "S188929959")</f>
        <v>S188929959</v>
      </c>
      <c r="E268" t="s">
        <v>1583</v>
      </c>
      <c r="F268" t="s">
        <v>1584</v>
      </c>
      <c r="G268">
        <v>10</v>
      </c>
      <c r="H268" t="s">
        <v>46</v>
      </c>
      <c r="I268" t="s">
        <v>26</v>
      </c>
      <c r="J268" t="s">
        <v>47</v>
      </c>
      <c r="K268" t="s">
        <v>28</v>
      </c>
      <c r="L268" t="s">
        <v>48</v>
      </c>
      <c r="M268" t="s">
        <v>49</v>
      </c>
    </row>
    <row r="269" spans="1:13" x14ac:dyDescent="0.25">
      <c r="A269" t="s">
        <v>45</v>
      </c>
      <c r="B269" t="s">
        <v>1115</v>
      </c>
      <c r="C269" t="s">
        <v>446</v>
      </c>
      <c r="D269" t="str">
        <f>HYPERLINK("https://ebird.org/atlasnc/checklist/S188929920", "S188929920")</f>
        <v>S188929920</v>
      </c>
      <c r="E269" t="s">
        <v>1585</v>
      </c>
      <c r="F269" t="s">
        <v>1571</v>
      </c>
      <c r="G269">
        <v>12</v>
      </c>
      <c r="H269" t="s">
        <v>46</v>
      </c>
      <c r="I269" t="s">
        <v>26</v>
      </c>
      <c r="J269" t="s">
        <v>47</v>
      </c>
      <c r="K269" t="s">
        <v>28</v>
      </c>
      <c r="L269" t="s">
        <v>48</v>
      </c>
      <c r="M269" t="s">
        <v>49</v>
      </c>
    </row>
    <row r="270" spans="1:13" x14ac:dyDescent="0.25">
      <c r="A270" t="s">
        <v>45</v>
      </c>
      <c r="B270" t="s">
        <v>1115</v>
      </c>
      <c r="C270" t="s">
        <v>446</v>
      </c>
      <c r="D270" t="str">
        <f>HYPERLINK("https://ebird.org/atlasnc/checklist/S188930227", "S188930227")</f>
        <v>S188930227</v>
      </c>
      <c r="E270" t="s">
        <v>1414</v>
      </c>
      <c r="F270" t="s">
        <v>1586</v>
      </c>
      <c r="G270">
        <v>12</v>
      </c>
      <c r="H270" t="s">
        <v>46</v>
      </c>
      <c r="I270" t="s">
        <v>26</v>
      </c>
      <c r="J270" t="s">
        <v>47</v>
      </c>
      <c r="K270" t="s">
        <v>28</v>
      </c>
      <c r="L270" t="s">
        <v>48</v>
      </c>
      <c r="M270" t="s">
        <v>49</v>
      </c>
    </row>
    <row r="271" spans="1:13" x14ac:dyDescent="0.25">
      <c r="A271" t="s">
        <v>45</v>
      </c>
      <c r="B271" t="s">
        <v>1115</v>
      </c>
      <c r="C271" t="s">
        <v>446</v>
      </c>
      <c r="D271" t="str">
        <f>HYPERLINK("https://ebird.org/atlasnc/checklist/S188930118", "S188930118")</f>
        <v>S188930118</v>
      </c>
      <c r="E271" t="s">
        <v>1298</v>
      </c>
      <c r="F271" t="s">
        <v>1587</v>
      </c>
      <c r="G271">
        <v>8</v>
      </c>
      <c r="H271" t="s">
        <v>46</v>
      </c>
      <c r="I271" t="s">
        <v>26</v>
      </c>
      <c r="J271" t="s">
        <v>47</v>
      </c>
      <c r="K271" t="s">
        <v>28</v>
      </c>
      <c r="L271" t="s">
        <v>48</v>
      </c>
      <c r="M271" t="s">
        <v>49</v>
      </c>
    </row>
    <row r="272" spans="1:13" x14ac:dyDescent="0.25">
      <c r="A272" t="s">
        <v>45</v>
      </c>
      <c r="B272" t="s">
        <v>1115</v>
      </c>
      <c r="C272" t="s">
        <v>446</v>
      </c>
      <c r="D272" t="str">
        <f>HYPERLINK("https://ebird.org/atlasnc/checklist/S188930182", "S188930182")</f>
        <v>S188930182</v>
      </c>
      <c r="E272" t="s">
        <v>1588</v>
      </c>
      <c r="F272" t="s">
        <v>1589</v>
      </c>
      <c r="G272">
        <v>5</v>
      </c>
      <c r="H272" t="s">
        <v>46</v>
      </c>
      <c r="I272" t="s">
        <v>26</v>
      </c>
      <c r="J272" t="s">
        <v>47</v>
      </c>
      <c r="K272" t="s">
        <v>28</v>
      </c>
      <c r="L272" t="s">
        <v>48</v>
      </c>
      <c r="M272" t="s">
        <v>49</v>
      </c>
    </row>
    <row r="273" spans="1:13" x14ac:dyDescent="0.25">
      <c r="A273" t="s">
        <v>45</v>
      </c>
      <c r="B273" t="s">
        <v>1115</v>
      </c>
      <c r="C273" t="s">
        <v>446</v>
      </c>
      <c r="D273" t="str">
        <f>HYPERLINK("https://ebird.org/atlasnc/checklist/S188930321", "S188930321")</f>
        <v>S188930321</v>
      </c>
      <c r="E273" t="s">
        <v>1590</v>
      </c>
      <c r="F273" t="s">
        <v>1591</v>
      </c>
      <c r="G273">
        <v>0</v>
      </c>
      <c r="H273" t="s">
        <v>46</v>
      </c>
      <c r="I273" t="s">
        <v>26</v>
      </c>
      <c r="J273" t="s">
        <v>47</v>
      </c>
      <c r="K273" t="s">
        <v>28</v>
      </c>
      <c r="L273" t="s">
        <v>48</v>
      </c>
      <c r="M273" t="s">
        <v>49</v>
      </c>
    </row>
    <row r="274" spans="1:13" x14ac:dyDescent="0.25">
      <c r="A274" t="s">
        <v>45</v>
      </c>
      <c r="B274" t="s">
        <v>1115</v>
      </c>
      <c r="C274" t="s">
        <v>446</v>
      </c>
      <c r="D274" t="str">
        <f>HYPERLINK("https://ebird.org/atlasnc/checklist/S188929857", "S188929857")</f>
        <v>S188929857</v>
      </c>
      <c r="E274" t="s">
        <v>1592</v>
      </c>
      <c r="F274" t="s">
        <v>1593</v>
      </c>
      <c r="G274">
        <v>1</v>
      </c>
      <c r="H274" t="s">
        <v>46</v>
      </c>
      <c r="I274" t="s">
        <v>26</v>
      </c>
      <c r="J274" t="s">
        <v>47</v>
      </c>
      <c r="K274" t="s">
        <v>28</v>
      </c>
      <c r="L274" t="s">
        <v>48</v>
      </c>
      <c r="M274" t="s">
        <v>49</v>
      </c>
    </row>
    <row r="275" spans="1:13" x14ac:dyDescent="0.25">
      <c r="A275" t="s">
        <v>45</v>
      </c>
      <c r="B275" t="s">
        <v>1116</v>
      </c>
      <c r="C275" t="s">
        <v>460</v>
      </c>
      <c r="D275" t="str">
        <f>HYPERLINK("https://ebird.org/atlasnc/checklist/S182146716", "S182146716")</f>
        <v>S182146716</v>
      </c>
      <c r="E275" t="s">
        <v>1594</v>
      </c>
      <c r="F275" t="s">
        <v>1595</v>
      </c>
      <c r="G275">
        <v>14</v>
      </c>
      <c r="H275" t="s">
        <v>46</v>
      </c>
      <c r="I275" t="s">
        <v>26</v>
      </c>
      <c r="J275" t="s">
        <v>47</v>
      </c>
      <c r="K275" t="s">
        <v>28</v>
      </c>
      <c r="L275" t="s">
        <v>48</v>
      </c>
      <c r="M275" t="s">
        <v>49</v>
      </c>
    </row>
    <row r="276" spans="1:13" x14ac:dyDescent="0.25">
      <c r="A276" t="s">
        <v>45</v>
      </c>
      <c r="B276" t="s">
        <v>1116</v>
      </c>
      <c r="C276" t="s">
        <v>460</v>
      </c>
      <c r="D276" t="str">
        <f>HYPERLINK("https://ebird.org/atlasnc/checklist/S182145786", "S182145786")</f>
        <v>S182145786</v>
      </c>
      <c r="E276" t="s">
        <v>1596</v>
      </c>
      <c r="F276" t="s">
        <v>1597</v>
      </c>
      <c r="G276">
        <v>9</v>
      </c>
      <c r="H276" t="s">
        <v>46</v>
      </c>
      <c r="I276" t="s">
        <v>26</v>
      </c>
      <c r="J276" t="s">
        <v>47</v>
      </c>
      <c r="K276" t="s">
        <v>28</v>
      </c>
      <c r="L276" t="s">
        <v>48</v>
      </c>
      <c r="M276" t="s">
        <v>49</v>
      </c>
    </row>
    <row r="277" spans="1:13" x14ac:dyDescent="0.25">
      <c r="A277" t="s">
        <v>45</v>
      </c>
      <c r="B277" t="s">
        <v>1116</v>
      </c>
      <c r="C277" t="s">
        <v>460</v>
      </c>
      <c r="D277" t="str">
        <f>HYPERLINK("https://ebird.org/atlasnc/checklist/S182142426", "S182142426")</f>
        <v>S182142426</v>
      </c>
      <c r="E277" t="s">
        <v>1546</v>
      </c>
      <c r="F277" t="s">
        <v>1598</v>
      </c>
      <c r="G277">
        <v>13</v>
      </c>
      <c r="H277" t="s">
        <v>46</v>
      </c>
      <c r="I277" t="s">
        <v>26</v>
      </c>
      <c r="J277" t="s">
        <v>47</v>
      </c>
      <c r="K277" t="s">
        <v>28</v>
      </c>
      <c r="L277" t="s">
        <v>48</v>
      </c>
      <c r="M277" t="s">
        <v>49</v>
      </c>
    </row>
    <row r="278" spans="1:13" x14ac:dyDescent="0.25">
      <c r="A278" t="s">
        <v>45</v>
      </c>
      <c r="B278" t="s">
        <v>1116</v>
      </c>
      <c r="C278" t="s">
        <v>460</v>
      </c>
      <c r="D278" t="str">
        <f>HYPERLINK("https://ebird.org/atlasnc/checklist/S182141721", "S182141721")</f>
        <v>S182141721</v>
      </c>
      <c r="E278" t="s">
        <v>1599</v>
      </c>
      <c r="F278" t="s">
        <v>1600</v>
      </c>
      <c r="G278">
        <v>15</v>
      </c>
      <c r="H278" t="s">
        <v>46</v>
      </c>
      <c r="I278" t="s">
        <v>26</v>
      </c>
      <c r="J278" t="s">
        <v>47</v>
      </c>
      <c r="K278" t="s">
        <v>28</v>
      </c>
      <c r="L278" t="s">
        <v>48</v>
      </c>
      <c r="M278" t="s">
        <v>49</v>
      </c>
    </row>
    <row r="279" spans="1:13" x14ac:dyDescent="0.25">
      <c r="A279" t="s">
        <v>45</v>
      </c>
      <c r="B279" t="s">
        <v>1116</v>
      </c>
      <c r="C279" t="s">
        <v>373</v>
      </c>
      <c r="D279" t="str">
        <f>HYPERLINK("https://ebird.org/atlasnc/checklist/S177925147", "S177925147")</f>
        <v>S177925147</v>
      </c>
      <c r="E279" t="s">
        <v>1601</v>
      </c>
      <c r="F279" t="s">
        <v>1595</v>
      </c>
      <c r="G279">
        <v>9</v>
      </c>
      <c r="H279" t="s">
        <v>46</v>
      </c>
      <c r="I279" t="s">
        <v>26</v>
      </c>
      <c r="J279" t="s">
        <v>47</v>
      </c>
      <c r="K279" t="s">
        <v>28</v>
      </c>
      <c r="L279" t="s">
        <v>48</v>
      </c>
      <c r="M279" t="s">
        <v>49</v>
      </c>
    </row>
    <row r="280" spans="1:13" x14ac:dyDescent="0.25">
      <c r="A280" t="s">
        <v>45</v>
      </c>
      <c r="B280" t="s">
        <v>1116</v>
      </c>
      <c r="C280" t="s">
        <v>373</v>
      </c>
      <c r="D280" t="str">
        <f>HYPERLINK("https://ebird.org/atlasnc/checklist/S177924982", "S177924982")</f>
        <v>S177924982</v>
      </c>
      <c r="E280" t="s">
        <v>1602</v>
      </c>
      <c r="F280" t="s">
        <v>1597</v>
      </c>
      <c r="G280">
        <v>10</v>
      </c>
      <c r="H280" t="s">
        <v>46</v>
      </c>
      <c r="I280" t="s">
        <v>26</v>
      </c>
      <c r="J280" t="s">
        <v>47</v>
      </c>
      <c r="K280" t="s">
        <v>28</v>
      </c>
      <c r="L280" t="s">
        <v>48</v>
      </c>
      <c r="M280" t="s">
        <v>49</v>
      </c>
    </row>
    <row r="281" spans="1:13" x14ac:dyDescent="0.25">
      <c r="A281" t="s">
        <v>45</v>
      </c>
      <c r="B281" t="s">
        <v>1116</v>
      </c>
      <c r="C281" t="s">
        <v>373</v>
      </c>
      <c r="D281" t="str">
        <f>HYPERLINK("https://ebird.org/atlasnc/checklist/S177924684", "S177924684")</f>
        <v>S177924684</v>
      </c>
      <c r="E281" t="s">
        <v>1603</v>
      </c>
      <c r="F281" t="s">
        <v>1598</v>
      </c>
      <c r="G281">
        <v>9</v>
      </c>
      <c r="H281" t="s">
        <v>46</v>
      </c>
      <c r="I281" t="s">
        <v>26</v>
      </c>
      <c r="J281" t="s">
        <v>47</v>
      </c>
      <c r="K281" t="s">
        <v>28</v>
      </c>
      <c r="L281" t="s">
        <v>48</v>
      </c>
      <c r="M281" t="s">
        <v>49</v>
      </c>
    </row>
    <row r="282" spans="1:13" x14ac:dyDescent="0.25">
      <c r="A282" t="s">
        <v>45</v>
      </c>
      <c r="B282" t="s">
        <v>1116</v>
      </c>
      <c r="C282" t="s">
        <v>373</v>
      </c>
      <c r="D282" t="str">
        <f>HYPERLINK("https://ebird.org/atlasnc/checklist/S177924382", "S177924382")</f>
        <v>S177924382</v>
      </c>
      <c r="E282" t="s">
        <v>1604</v>
      </c>
      <c r="F282" t="s">
        <v>1600</v>
      </c>
      <c r="G282">
        <v>10</v>
      </c>
      <c r="H282" t="s">
        <v>46</v>
      </c>
      <c r="I282" t="s">
        <v>26</v>
      </c>
      <c r="J282" t="s">
        <v>47</v>
      </c>
      <c r="K282" t="s">
        <v>28</v>
      </c>
      <c r="L282" t="s">
        <v>48</v>
      </c>
      <c r="M282" t="s">
        <v>49</v>
      </c>
    </row>
    <row r="283" spans="1:13" x14ac:dyDescent="0.25">
      <c r="A283" t="s">
        <v>45</v>
      </c>
      <c r="B283" t="s">
        <v>1113</v>
      </c>
      <c r="C283" t="s">
        <v>466</v>
      </c>
      <c r="D283" t="str">
        <f>HYPERLINK("https://ebird.org/atlasnc/checklist/S115788891", "S115788891")</f>
        <v>S115788891</v>
      </c>
      <c r="E283" t="s">
        <v>1605</v>
      </c>
      <c r="F283" t="s">
        <v>1606</v>
      </c>
      <c r="G283">
        <v>7</v>
      </c>
      <c r="H283" t="s">
        <v>46</v>
      </c>
      <c r="I283" t="s">
        <v>26</v>
      </c>
      <c r="J283" t="s">
        <v>47</v>
      </c>
      <c r="K283" t="s">
        <v>28</v>
      </c>
      <c r="L283" t="s">
        <v>48</v>
      </c>
      <c r="M283" t="s">
        <v>49</v>
      </c>
    </row>
    <row r="284" spans="1:13" x14ac:dyDescent="0.25">
      <c r="A284" t="s">
        <v>45</v>
      </c>
      <c r="B284" t="s">
        <v>1113</v>
      </c>
      <c r="C284" t="s">
        <v>466</v>
      </c>
      <c r="D284" t="str">
        <f>HYPERLINK("https://ebird.org/atlasnc/checklist/S115787957", "S115787957")</f>
        <v>S115787957</v>
      </c>
      <c r="E284" t="s">
        <v>1607</v>
      </c>
      <c r="F284" t="s">
        <v>1608</v>
      </c>
      <c r="G284">
        <v>9</v>
      </c>
      <c r="H284" t="s">
        <v>46</v>
      </c>
      <c r="I284" t="s">
        <v>26</v>
      </c>
      <c r="J284" t="s">
        <v>47</v>
      </c>
      <c r="K284" t="s">
        <v>28</v>
      </c>
      <c r="L284" t="s">
        <v>48</v>
      </c>
      <c r="M284" t="s">
        <v>49</v>
      </c>
    </row>
    <row r="285" spans="1:13" x14ac:dyDescent="0.25">
      <c r="A285" t="s">
        <v>45</v>
      </c>
      <c r="B285" t="s">
        <v>1113</v>
      </c>
      <c r="C285" t="s">
        <v>466</v>
      </c>
      <c r="D285" t="str">
        <f>HYPERLINK("https://ebird.org/atlasnc/checklist/S115786884", "S115786884")</f>
        <v>S115786884</v>
      </c>
      <c r="E285" t="s">
        <v>1569</v>
      </c>
      <c r="F285" t="s">
        <v>1609</v>
      </c>
      <c r="G285">
        <v>12</v>
      </c>
      <c r="H285" t="s">
        <v>46</v>
      </c>
      <c r="I285" t="s">
        <v>26</v>
      </c>
      <c r="J285" t="s">
        <v>47</v>
      </c>
      <c r="K285" t="s">
        <v>28</v>
      </c>
      <c r="L285" t="s">
        <v>48</v>
      </c>
      <c r="M285" t="s">
        <v>49</v>
      </c>
    </row>
    <row r="286" spans="1:13" x14ac:dyDescent="0.25">
      <c r="A286" t="s">
        <v>45</v>
      </c>
      <c r="B286" t="s">
        <v>1113</v>
      </c>
      <c r="C286" t="s">
        <v>466</v>
      </c>
      <c r="D286" t="str">
        <f>HYPERLINK("https://ebird.org/atlasnc/checklist/S115785109", "S115785109")</f>
        <v>S115785109</v>
      </c>
      <c r="E286" t="s">
        <v>1484</v>
      </c>
      <c r="F286" t="s">
        <v>1610</v>
      </c>
      <c r="G286">
        <v>10</v>
      </c>
      <c r="H286" t="s">
        <v>46</v>
      </c>
      <c r="I286" t="s">
        <v>26</v>
      </c>
      <c r="J286" t="s">
        <v>47</v>
      </c>
      <c r="K286" t="s">
        <v>28</v>
      </c>
      <c r="L286" t="s">
        <v>48</v>
      </c>
      <c r="M286" t="s">
        <v>49</v>
      </c>
    </row>
    <row r="287" spans="1:13" x14ac:dyDescent="0.25">
      <c r="A287" t="s">
        <v>45</v>
      </c>
      <c r="B287" t="s">
        <v>1113</v>
      </c>
      <c r="C287" t="s">
        <v>466</v>
      </c>
      <c r="D287" t="str">
        <f>HYPERLINK("https://ebird.org/atlasnc/checklist/S115783735", "S115783735")</f>
        <v>S115783735</v>
      </c>
      <c r="E287" t="s">
        <v>1376</v>
      </c>
      <c r="F287" t="s">
        <v>1611</v>
      </c>
      <c r="G287">
        <v>7</v>
      </c>
      <c r="H287" t="s">
        <v>46</v>
      </c>
      <c r="I287" t="s">
        <v>26</v>
      </c>
      <c r="J287" t="s">
        <v>47</v>
      </c>
      <c r="K287" t="s">
        <v>28</v>
      </c>
      <c r="L287" t="s">
        <v>48</v>
      </c>
      <c r="M287" t="s">
        <v>49</v>
      </c>
    </row>
    <row r="288" spans="1:13" x14ac:dyDescent="0.25">
      <c r="A288" t="s">
        <v>45</v>
      </c>
      <c r="B288" t="s">
        <v>1113</v>
      </c>
      <c r="C288" t="s">
        <v>466</v>
      </c>
      <c r="D288" t="str">
        <f>HYPERLINK("https://ebird.org/atlasnc/checklist/S115782927", "S115782927")</f>
        <v>S115782927</v>
      </c>
      <c r="E288" t="s">
        <v>1599</v>
      </c>
      <c r="F288" t="s">
        <v>1612</v>
      </c>
      <c r="G288">
        <v>9</v>
      </c>
      <c r="H288" t="s">
        <v>46</v>
      </c>
      <c r="I288" t="s">
        <v>26</v>
      </c>
      <c r="J288" t="s">
        <v>47</v>
      </c>
      <c r="K288" t="s">
        <v>28</v>
      </c>
      <c r="L288" t="s">
        <v>48</v>
      </c>
      <c r="M288" t="s">
        <v>49</v>
      </c>
    </row>
    <row r="289" spans="1:13" x14ac:dyDescent="0.25">
      <c r="A289" t="s">
        <v>45</v>
      </c>
      <c r="B289" t="s">
        <v>1113</v>
      </c>
      <c r="C289" t="s">
        <v>466</v>
      </c>
      <c r="D289" t="str">
        <f>HYPERLINK("https://ebird.org/atlasnc/checklist/S115782230", "S115782230")</f>
        <v>S115782230</v>
      </c>
      <c r="E289" t="s">
        <v>1190</v>
      </c>
      <c r="F289" t="s">
        <v>1613</v>
      </c>
      <c r="G289">
        <v>16</v>
      </c>
      <c r="H289" t="s">
        <v>46</v>
      </c>
      <c r="I289" t="s">
        <v>26</v>
      </c>
      <c r="J289" t="s">
        <v>47</v>
      </c>
      <c r="K289" t="s">
        <v>28</v>
      </c>
      <c r="L289" t="s">
        <v>48</v>
      </c>
      <c r="M289" t="s">
        <v>49</v>
      </c>
    </row>
    <row r="290" spans="1:13" x14ac:dyDescent="0.25">
      <c r="A290" t="s">
        <v>50</v>
      </c>
      <c r="B290" t="s">
        <v>1118</v>
      </c>
      <c r="C290" t="s">
        <v>469</v>
      </c>
      <c r="D290" t="str">
        <f>HYPERLINK("https://ebird.org/atlasnc/checklist/S172810254", "S172810254")</f>
        <v>S172810254</v>
      </c>
      <c r="E290" t="s">
        <v>1614</v>
      </c>
      <c r="F290" t="s">
        <v>1615</v>
      </c>
      <c r="G290">
        <v>1</v>
      </c>
      <c r="H290" t="s">
        <v>38</v>
      </c>
      <c r="I290" t="s">
        <v>26</v>
      </c>
      <c r="J290" t="s">
        <v>51</v>
      </c>
      <c r="K290" t="s">
        <v>28</v>
      </c>
      <c r="L290" t="s">
        <v>52</v>
      </c>
      <c r="M290" t="s">
        <v>53</v>
      </c>
    </row>
    <row r="291" spans="1:13" x14ac:dyDescent="0.25">
      <c r="A291" t="s">
        <v>50</v>
      </c>
      <c r="B291" t="s">
        <v>1118</v>
      </c>
      <c r="C291" t="s">
        <v>469</v>
      </c>
      <c r="D291" t="str">
        <f>HYPERLINK("https://ebird.org/atlasnc/checklist/S172806008", "S172806008")</f>
        <v>S172806008</v>
      </c>
      <c r="E291" t="s">
        <v>1431</v>
      </c>
      <c r="F291" t="s">
        <v>1616</v>
      </c>
      <c r="G291">
        <v>11</v>
      </c>
      <c r="H291" t="s">
        <v>38</v>
      </c>
      <c r="I291" t="s">
        <v>26</v>
      </c>
      <c r="J291" t="s">
        <v>51</v>
      </c>
      <c r="K291" t="s">
        <v>28</v>
      </c>
      <c r="L291" t="s">
        <v>52</v>
      </c>
      <c r="M291" t="s">
        <v>53</v>
      </c>
    </row>
    <row r="292" spans="1:13" x14ac:dyDescent="0.25">
      <c r="A292" t="s">
        <v>50</v>
      </c>
      <c r="B292" t="s">
        <v>1118</v>
      </c>
      <c r="C292" t="s">
        <v>469</v>
      </c>
      <c r="D292" t="str">
        <f>HYPERLINK("https://ebird.org/atlasnc/checklist/S172800721", "S172800721")</f>
        <v>S172800721</v>
      </c>
      <c r="E292" t="s">
        <v>1617</v>
      </c>
      <c r="F292" t="s">
        <v>1618</v>
      </c>
      <c r="G292">
        <v>12</v>
      </c>
      <c r="H292" t="s">
        <v>38</v>
      </c>
      <c r="I292" t="s">
        <v>26</v>
      </c>
      <c r="J292" t="s">
        <v>51</v>
      </c>
      <c r="K292" t="s">
        <v>28</v>
      </c>
      <c r="L292" t="s">
        <v>52</v>
      </c>
      <c r="M292" t="s">
        <v>53</v>
      </c>
    </row>
    <row r="293" spans="1:13" x14ac:dyDescent="0.25">
      <c r="A293" t="s">
        <v>50</v>
      </c>
      <c r="B293" t="s">
        <v>1118</v>
      </c>
      <c r="C293" t="s">
        <v>469</v>
      </c>
      <c r="D293" t="str">
        <f>HYPERLINK("https://ebird.org/atlasnc/checklist/S172797221", "S172797221")</f>
        <v>S172797221</v>
      </c>
      <c r="E293" t="s">
        <v>1370</v>
      </c>
      <c r="F293" t="s">
        <v>1619</v>
      </c>
      <c r="G293">
        <v>12</v>
      </c>
      <c r="H293" t="s">
        <v>38</v>
      </c>
      <c r="I293" t="s">
        <v>26</v>
      </c>
      <c r="J293" t="s">
        <v>51</v>
      </c>
      <c r="K293" t="s">
        <v>28</v>
      </c>
      <c r="L293" t="s">
        <v>52</v>
      </c>
      <c r="M293" t="s">
        <v>53</v>
      </c>
    </row>
    <row r="294" spans="1:13" x14ac:dyDescent="0.25">
      <c r="A294" t="s">
        <v>50</v>
      </c>
      <c r="B294" t="s">
        <v>1117</v>
      </c>
      <c r="C294" t="s">
        <v>473</v>
      </c>
      <c r="D294" t="str">
        <f>HYPERLINK("https://ebird.org/atlasnc/checklist/S160124016", "S160124016")</f>
        <v>S160124016</v>
      </c>
      <c r="E294" t="s">
        <v>1620</v>
      </c>
      <c r="F294" t="s">
        <v>1621</v>
      </c>
      <c r="G294">
        <v>10</v>
      </c>
      <c r="H294" t="s">
        <v>38</v>
      </c>
      <c r="I294" t="s">
        <v>26</v>
      </c>
      <c r="J294" t="s">
        <v>51</v>
      </c>
      <c r="K294" t="s">
        <v>28</v>
      </c>
      <c r="L294" t="s">
        <v>52</v>
      </c>
      <c r="M294" t="s">
        <v>53</v>
      </c>
    </row>
    <row r="295" spans="1:13" x14ac:dyDescent="0.25">
      <c r="A295" t="s">
        <v>50</v>
      </c>
      <c r="B295" t="s">
        <v>1117</v>
      </c>
      <c r="C295" t="s">
        <v>473</v>
      </c>
      <c r="D295" t="str">
        <f>HYPERLINK("https://ebird.org/atlasnc/checklist/S160121852", "S160121852")</f>
        <v>S160121852</v>
      </c>
      <c r="E295" t="s">
        <v>1622</v>
      </c>
      <c r="F295" t="s">
        <v>1623</v>
      </c>
      <c r="G295">
        <v>18</v>
      </c>
      <c r="H295" t="s">
        <v>38</v>
      </c>
      <c r="I295" t="s">
        <v>26</v>
      </c>
      <c r="J295" t="s">
        <v>51</v>
      </c>
      <c r="K295" t="s">
        <v>28</v>
      </c>
      <c r="L295" t="s">
        <v>52</v>
      </c>
      <c r="M295" t="s">
        <v>53</v>
      </c>
    </row>
    <row r="296" spans="1:13" x14ac:dyDescent="0.25">
      <c r="A296" t="s">
        <v>50</v>
      </c>
      <c r="B296" t="s">
        <v>1117</v>
      </c>
      <c r="C296" t="s">
        <v>473</v>
      </c>
      <c r="D296" t="str">
        <f>HYPERLINK("https://ebird.org/atlasnc/checklist/S160118367", "S160118367")</f>
        <v>S160118367</v>
      </c>
      <c r="E296" t="s">
        <v>1624</v>
      </c>
      <c r="F296" t="s">
        <v>1625</v>
      </c>
      <c r="G296">
        <v>19</v>
      </c>
      <c r="H296" t="s">
        <v>38</v>
      </c>
      <c r="I296" t="s">
        <v>26</v>
      </c>
      <c r="J296" t="s">
        <v>51</v>
      </c>
      <c r="K296" t="s">
        <v>28</v>
      </c>
      <c r="L296" t="s">
        <v>52</v>
      </c>
      <c r="M296" t="s">
        <v>53</v>
      </c>
    </row>
    <row r="297" spans="1:13" x14ac:dyDescent="0.25">
      <c r="A297" t="s">
        <v>50</v>
      </c>
      <c r="B297" t="s">
        <v>1117</v>
      </c>
      <c r="C297" t="s">
        <v>473</v>
      </c>
      <c r="D297" t="str">
        <f>HYPERLINK("https://ebird.org/atlasnc/checklist/S160116541", "S160116541")</f>
        <v>S160116541</v>
      </c>
      <c r="E297" t="s">
        <v>1564</v>
      </c>
      <c r="F297" t="s">
        <v>1626</v>
      </c>
      <c r="G297">
        <v>18</v>
      </c>
      <c r="H297" t="s">
        <v>38</v>
      </c>
      <c r="I297" t="s">
        <v>26</v>
      </c>
      <c r="J297" t="s">
        <v>51</v>
      </c>
      <c r="K297" t="s">
        <v>28</v>
      </c>
      <c r="L297" t="s">
        <v>52</v>
      </c>
      <c r="M297" t="s">
        <v>53</v>
      </c>
    </row>
    <row r="298" spans="1:13" x14ac:dyDescent="0.25">
      <c r="A298" t="s">
        <v>50</v>
      </c>
      <c r="B298" t="s">
        <v>1117</v>
      </c>
      <c r="C298" t="s">
        <v>480</v>
      </c>
      <c r="D298" t="str">
        <f>HYPERLINK("https://ebird.org/atlasnc/checklist/S144422183", "S144422183")</f>
        <v>S144422183</v>
      </c>
      <c r="E298" t="s">
        <v>1627</v>
      </c>
      <c r="F298" t="s">
        <v>1628</v>
      </c>
      <c r="G298">
        <v>17</v>
      </c>
      <c r="H298" t="s">
        <v>38</v>
      </c>
      <c r="I298" t="s">
        <v>26</v>
      </c>
      <c r="J298" t="s">
        <v>51</v>
      </c>
      <c r="K298" t="s">
        <v>28</v>
      </c>
      <c r="L298" t="s">
        <v>52</v>
      </c>
      <c r="M298" t="s">
        <v>53</v>
      </c>
    </row>
    <row r="299" spans="1:13" x14ac:dyDescent="0.25">
      <c r="A299" t="s">
        <v>50</v>
      </c>
      <c r="B299" t="s">
        <v>1117</v>
      </c>
      <c r="C299" t="s">
        <v>480</v>
      </c>
      <c r="D299" t="str">
        <f>HYPERLINK("https://ebird.org/atlasnc/checklist/S144419106", "S144419106")</f>
        <v>S144419106</v>
      </c>
      <c r="E299" t="s">
        <v>1629</v>
      </c>
      <c r="F299" t="s">
        <v>1630</v>
      </c>
      <c r="G299">
        <v>12</v>
      </c>
      <c r="H299" t="s">
        <v>38</v>
      </c>
      <c r="I299" t="s">
        <v>26</v>
      </c>
      <c r="J299" t="s">
        <v>51</v>
      </c>
      <c r="K299" t="s">
        <v>28</v>
      </c>
      <c r="L299" t="s">
        <v>52</v>
      </c>
      <c r="M299" t="s">
        <v>53</v>
      </c>
    </row>
    <row r="300" spans="1:13" x14ac:dyDescent="0.25">
      <c r="A300" t="s">
        <v>50</v>
      </c>
      <c r="B300" t="s">
        <v>1117</v>
      </c>
      <c r="C300" t="s">
        <v>480</v>
      </c>
      <c r="D300" t="str">
        <f>HYPERLINK("https://ebird.org/atlasnc/checklist/S144419173", "S144419173")</f>
        <v>S144419173</v>
      </c>
      <c r="E300" t="s">
        <v>1631</v>
      </c>
      <c r="F300" t="s">
        <v>1632</v>
      </c>
      <c r="G300">
        <v>8</v>
      </c>
      <c r="H300" t="s">
        <v>38</v>
      </c>
      <c r="I300" t="s">
        <v>26</v>
      </c>
      <c r="J300" t="s">
        <v>51</v>
      </c>
      <c r="K300" t="s">
        <v>28</v>
      </c>
      <c r="L300" t="s">
        <v>52</v>
      </c>
      <c r="M300" t="s">
        <v>53</v>
      </c>
    </row>
    <row r="301" spans="1:13" x14ac:dyDescent="0.25">
      <c r="A301" t="s">
        <v>50</v>
      </c>
      <c r="B301" t="s">
        <v>1117</v>
      </c>
      <c r="C301" t="s">
        <v>480</v>
      </c>
      <c r="D301" t="str">
        <f>HYPERLINK("https://ebird.org/atlasnc/checklist/S144419272", "S144419272")</f>
        <v>S144419272</v>
      </c>
      <c r="E301" t="s">
        <v>1558</v>
      </c>
      <c r="F301" t="s">
        <v>1633</v>
      </c>
      <c r="G301">
        <v>11</v>
      </c>
      <c r="H301" t="s">
        <v>38</v>
      </c>
      <c r="I301" t="s">
        <v>26</v>
      </c>
      <c r="J301" t="s">
        <v>51</v>
      </c>
      <c r="K301" t="s">
        <v>28</v>
      </c>
      <c r="L301" t="s">
        <v>52</v>
      </c>
      <c r="M301" t="s">
        <v>53</v>
      </c>
    </row>
    <row r="302" spans="1:13" x14ac:dyDescent="0.25">
      <c r="A302" t="s">
        <v>50</v>
      </c>
      <c r="B302" t="s">
        <v>1117</v>
      </c>
      <c r="C302" t="s">
        <v>480</v>
      </c>
      <c r="D302" t="str">
        <f>HYPERLINK("https://ebird.org/atlasnc/checklist/S144419322", "S144419322")</f>
        <v>S144419322</v>
      </c>
      <c r="E302" t="s">
        <v>1634</v>
      </c>
      <c r="F302" t="s">
        <v>1635</v>
      </c>
      <c r="G302">
        <v>10</v>
      </c>
      <c r="H302" t="s">
        <v>38</v>
      </c>
      <c r="I302" t="s">
        <v>26</v>
      </c>
      <c r="J302" t="s">
        <v>51</v>
      </c>
      <c r="K302" t="s">
        <v>28</v>
      </c>
      <c r="L302" t="s">
        <v>52</v>
      </c>
      <c r="M302" t="s">
        <v>53</v>
      </c>
    </row>
    <row r="303" spans="1:13" x14ac:dyDescent="0.25">
      <c r="A303" t="s">
        <v>50</v>
      </c>
      <c r="B303" t="s">
        <v>1117</v>
      </c>
      <c r="C303" t="s">
        <v>480</v>
      </c>
      <c r="D303" t="str">
        <f>HYPERLINK("https://ebird.org/atlasnc/checklist/S144414262", "S144414262")</f>
        <v>S144414262</v>
      </c>
      <c r="E303" t="s">
        <v>1315</v>
      </c>
      <c r="F303" t="s">
        <v>1636</v>
      </c>
      <c r="G303">
        <v>12</v>
      </c>
      <c r="H303" t="s">
        <v>38</v>
      </c>
      <c r="I303" t="s">
        <v>26</v>
      </c>
      <c r="J303" t="s">
        <v>51</v>
      </c>
      <c r="K303" t="s">
        <v>28</v>
      </c>
      <c r="L303" t="s">
        <v>52</v>
      </c>
      <c r="M303" t="s">
        <v>53</v>
      </c>
    </row>
    <row r="304" spans="1:13" x14ac:dyDescent="0.25">
      <c r="A304" t="s">
        <v>50</v>
      </c>
      <c r="B304" t="s">
        <v>1117</v>
      </c>
      <c r="C304" t="s">
        <v>480</v>
      </c>
      <c r="D304" t="str">
        <f>HYPERLINK("https://ebird.org/atlasnc/checklist/S144419389", "S144419389")</f>
        <v>S144419389</v>
      </c>
      <c r="E304" t="s">
        <v>1637</v>
      </c>
      <c r="F304" t="s">
        <v>1638</v>
      </c>
      <c r="G304">
        <v>18</v>
      </c>
      <c r="H304" t="s">
        <v>38</v>
      </c>
      <c r="I304" t="s">
        <v>26</v>
      </c>
      <c r="J304" t="s">
        <v>51</v>
      </c>
      <c r="K304" t="s">
        <v>28</v>
      </c>
      <c r="L304" t="s">
        <v>52</v>
      </c>
      <c r="M304" t="s">
        <v>53</v>
      </c>
    </row>
    <row r="305" spans="1:13" x14ac:dyDescent="0.25">
      <c r="A305" t="s">
        <v>50</v>
      </c>
      <c r="B305" t="s">
        <v>1117</v>
      </c>
      <c r="C305" t="s">
        <v>480</v>
      </c>
      <c r="D305" t="str">
        <f>HYPERLINK("https://ebird.org/atlasnc/checklist/S144419504", "S144419504")</f>
        <v>S144419504</v>
      </c>
      <c r="E305" t="s">
        <v>1331</v>
      </c>
      <c r="F305" t="s">
        <v>1639</v>
      </c>
      <c r="G305">
        <v>10</v>
      </c>
      <c r="H305" t="s">
        <v>38</v>
      </c>
      <c r="I305" t="s">
        <v>26</v>
      </c>
      <c r="J305" t="s">
        <v>51</v>
      </c>
      <c r="K305" t="s">
        <v>28</v>
      </c>
      <c r="L305" t="s">
        <v>52</v>
      </c>
      <c r="M305" t="s">
        <v>53</v>
      </c>
    </row>
    <row r="306" spans="1:13" x14ac:dyDescent="0.25">
      <c r="A306" t="s">
        <v>50</v>
      </c>
      <c r="B306" t="s">
        <v>1117</v>
      </c>
      <c r="C306" t="s">
        <v>480</v>
      </c>
      <c r="D306" t="str">
        <f>HYPERLINK("https://ebird.org/atlasnc/checklist/S144409566", "S144409566")</f>
        <v>S144409566</v>
      </c>
      <c r="E306" t="s">
        <v>1241</v>
      </c>
      <c r="F306" t="s">
        <v>1640</v>
      </c>
      <c r="G306">
        <v>11</v>
      </c>
      <c r="H306" t="s">
        <v>38</v>
      </c>
      <c r="I306" t="s">
        <v>26</v>
      </c>
      <c r="J306" t="s">
        <v>51</v>
      </c>
      <c r="K306" t="s">
        <v>28</v>
      </c>
      <c r="L306" t="s">
        <v>52</v>
      </c>
      <c r="M306" t="s">
        <v>53</v>
      </c>
    </row>
    <row r="307" spans="1:13" x14ac:dyDescent="0.25">
      <c r="A307" t="s">
        <v>50</v>
      </c>
      <c r="B307" t="s">
        <v>1117</v>
      </c>
      <c r="C307" t="s">
        <v>480</v>
      </c>
      <c r="D307" t="str">
        <f>HYPERLINK("https://ebird.org/atlasnc/checklist/S144406887", "S144406887")</f>
        <v>S144406887</v>
      </c>
      <c r="E307" t="s">
        <v>1641</v>
      </c>
      <c r="F307" t="s">
        <v>1642</v>
      </c>
      <c r="G307">
        <v>28</v>
      </c>
      <c r="H307" t="s">
        <v>38</v>
      </c>
      <c r="I307" t="s">
        <v>26</v>
      </c>
      <c r="J307" t="s">
        <v>51</v>
      </c>
      <c r="K307" t="s">
        <v>28</v>
      </c>
      <c r="L307" t="s">
        <v>52</v>
      </c>
      <c r="M307" t="s">
        <v>53</v>
      </c>
    </row>
    <row r="308" spans="1:13" x14ac:dyDescent="0.25">
      <c r="A308" t="s">
        <v>50</v>
      </c>
      <c r="B308" t="s">
        <v>1117</v>
      </c>
      <c r="C308" t="s">
        <v>480</v>
      </c>
      <c r="D308" t="str">
        <f>HYPERLINK("https://ebird.org/atlasnc/checklist/S144401976", "S144401976")</f>
        <v>S144401976</v>
      </c>
      <c r="E308" t="s">
        <v>1294</v>
      </c>
      <c r="F308" t="s">
        <v>1643</v>
      </c>
      <c r="G308">
        <v>13</v>
      </c>
      <c r="H308" t="s">
        <v>38</v>
      </c>
      <c r="I308" t="s">
        <v>26</v>
      </c>
      <c r="J308" t="s">
        <v>51</v>
      </c>
      <c r="K308" t="s">
        <v>28</v>
      </c>
      <c r="L308" t="s">
        <v>52</v>
      </c>
      <c r="M308" t="s">
        <v>53</v>
      </c>
    </row>
    <row r="309" spans="1:13" x14ac:dyDescent="0.25">
      <c r="A309" t="s">
        <v>50</v>
      </c>
      <c r="B309" t="s">
        <v>1117</v>
      </c>
      <c r="C309" t="s">
        <v>480</v>
      </c>
      <c r="D309" t="str">
        <f>HYPERLINK("https://ebird.org/atlasnc/checklist/S144399077", "S144399077")</f>
        <v>S144399077</v>
      </c>
      <c r="E309" t="s">
        <v>1644</v>
      </c>
      <c r="F309" t="s">
        <v>1645</v>
      </c>
      <c r="G309">
        <v>39</v>
      </c>
      <c r="H309" t="s">
        <v>38</v>
      </c>
      <c r="I309" t="s">
        <v>26</v>
      </c>
      <c r="J309" t="s">
        <v>51</v>
      </c>
      <c r="K309" t="s">
        <v>28</v>
      </c>
      <c r="L309" t="s">
        <v>52</v>
      </c>
      <c r="M309" t="s">
        <v>53</v>
      </c>
    </row>
    <row r="310" spans="1:13" x14ac:dyDescent="0.25">
      <c r="A310" t="s">
        <v>50</v>
      </c>
      <c r="B310" t="s">
        <v>1117</v>
      </c>
      <c r="C310" t="s">
        <v>480</v>
      </c>
      <c r="D310" t="str">
        <f>HYPERLINK("https://ebird.org/atlasnc/checklist/S144396641", "S144396641")</f>
        <v>S144396641</v>
      </c>
      <c r="E310" t="s">
        <v>1646</v>
      </c>
      <c r="F310" t="s">
        <v>1647</v>
      </c>
      <c r="G310">
        <v>18</v>
      </c>
      <c r="H310" t="s">
        <v>38</v>
      </c>
      <c r="I310" t="s">
        <v>26</v>
      </c>
      <c r="J310" t="s">
        <v>51</v>
      </c>
      <c r="K310" t="s">
        <v>28</v>
      </c>
      <c r="L310" t="s">
        <v>52</v>
      </c>
      <c r="M310" t="s">
        <v>53</v>
      </c>
    </row>
    <row r="311" spans="1:13" x14ac:dyDescent="0.25">
      <c r="A311" t="s">
        <v>50</v>
      </c>
      <c r="B311" t="s">
        <v>1117</v>
      </c>
      <c r="C311" t="s">
        <v>495</v>
      </c>
      <c r="D311" t="str">
        <f>HYPERLINK("https://ebird.org/atlasnc/checklist/S141547601", "S141547601")</f>
        <v>S141547601</v>
      </c>
      <c r="E311" t="s">
        <v>1237</v>
      </c>
      <c r="F311" t="s">
        <v>1648</v>
      </c>
      <c r="G311">
        <v>18</v>
      </c>
      <c r="H311" t="s">
        <v>38</v>
      </c>
      <c r="I311" t="s">
        <v>26</v>
      </c>
      <c r="J311" t="s">
        <v>51</v>
      </c>
      <c r="K311" t="s">
        <v>28</v>
      </c>
      <c r="L311" t="s">
        <v>52</v>
      </c>
      <c r="M311" t="s">
        <v>53</v>
      </c>
    </row>
    <row r="312" spans="1:13" x14ac:dyDescent="0.25">
      <c r="A312" t="s">
        <v>50</v>
      </c>
      <c r="B312" t="s">
        <v>1117</v>
      </c>
      <c r="C312" t="s">
        <v>495</v>
      </c>
      <c r="D312" t="str">
        <f>HYPERLINK("https://ebird.org/atlasnc/checklist/S141547669", "S141547669")</f>
        <v>S141547669</v>
      </c>
      <c r="E312" t="s">
        <v>1557</v>
      </c>
      <c r="F312" t="s">
        <v>1649</v>
      </c>
      <c r="G312">
        <v>19</v>
      </c>
      <c r="H312" t="s">
        <v>38</v>
      </c>
      <c r="I312" t="s">
        <v>26</v>
      </c>
      <c r="J312" t="s">
        <v>51</v>
      </c>
      <c r="K312" t="s">
        <v>28</v>
      </c>
      <c r="L312" t="s">
        <v>52</v>
      </c>
      <c r="M312" t="s">
        <v>53</v>
      </c>
    </row>
    <row r="313" spans="1:13" x14ac:dyDescent="0.25">
      <c r="A313" t="s">
        <v>50</v>
      </c>
      <c r="B313" t="s">
        <v>1117</v>
      </c>
      <c r="C313" t="s">
        <v>495</v>
      </c>
      <c r="D313" t="str">
        <f>HYPERLINK("https://ebird.org/atlasnc/checklist/S141537813", "S141537813")</f>
        <v>S141537813</v>
      </c>
      <c r="E313" t="s">
        <v>1650</v>
      </c>
      <c r="F313" t="s">
        <v>1651</v>
      </c>
      <c r="G313">
        <v>13</v>
      </c>
      <c r="H313" t="s">
        <v>38</v>
      </c>
      <c r="I313" t="s">
        <v>26</v>
      </c>
      <c r="J313" t="s">
        <v>51</v>
      </c>
      <c r="K313" t="s">
        <v>28</v>
      </c>
      <c r="L313" t="s">
        <v>52</v>
      </c>
      <c r="M313" t="s">
        <v>53</v>
      </c>
    </row>
    <row r="314" spans="1:13" x14ac:dyDescent="0.25">
      <c r="A314" t="s">
        <v>50</v>
      </c>
      <c r="B314" t="s">
        <v>1117</v>
      </c>
      <c r="C314" t="s">
        <v>495</v>
      </c>
      <c r="D314" t="str">
        <f>HYPERLINK("https://ebird.org/atlasnc/checklist/S141535671", "S141535671")</f>
        <v>S141535671</v>
      </c>
      <c r="E314" t="s">
        <v>1629</v>
      </c>
      <c r="F314" t="s">
        <v>1652</v>
      </c>
      <c r="G314">
        <v>11</v>
      </c>
      <c r="H314" t="s">
        <v>38</v>
      </c>
      <c r="I314" t="s">
        <v>26</v>
      </c>
      <c r="J314" t="s">
        <v>51</v>
      </c>
      <c r="K314" t="s">
        <v>28</v>
      </c>
      <c r="L314" t="s">
        <v>52</v>
      </c>
      <c r="M314" t="s">
        <v>53</v>
      </c>
    </row>
    <row r="315" spans="1:13" x14ac:dyDescent="0.25">
      <c r="A315" t="s">
        <v>50</v>
      </c>
      <c r="B315" t="s">
        <v>1117</v>
      </c>
      <c r="C315" t="s">
        <v>495</v>
      </c>
      <c r="D315" t="str">
        <f>HYPERLINK("https://ebird.org/atlasnc/checklist/S141532111", "S141532111")</f>
        <v>S141532111</v>
      </c>
      <c r="E315" t="s">
        <v>1211</v>
      </c>
      <c r="F315" t="s">
        <v>1643</v>
      </c>
      <c r="G315">
        <v>15</v>
      </c>
      <c r="H315" t="s">
        <v>38</v>
      </c>
      <c r="I315" t="s">
        <v>26</v>
      </c>
      <c r="J315" t="s">
        <v>51</v>
      </c>
      <c r="K315" t="s">
        <v>28</v>
      </c>
      <c r="L315" t="s">
        <v>52</v>
      </c>
      <c r="M315" t="s">
        <v>53</v>
      </c>
    </row>
    <row r="316" spans="1:13" x14ac:dyDescent="0.25">
      <c r="A316" t="s">
        <v>50</v>
      </c>
      <c r="B316" t="s">
        <v>1117</v>
      </c>
      <c r="C316" t="s">
        <v>495</v>
      </c>
      <c r="D316" t="str">
        <f>HYPERLINK("https://ebird.org/atlasnc/checklist/S141528729", "S141528729")</f>
        <v>S141528729</v>
      </c>
      <c r="E316" t="s">
        <v>1213</v>
      </c>
      <c r="F316" t="s">
        <v>1653</v>
      </c>
      <c r="G316">
        <v>15</v>
      </c>
      <c r="H316" t="s">
        <v>38</v>
      </c>
      <c r="I316" t="s">
        <v>26</v>
      </c>
      <c r="J316" t="s">
        <v>51</v>
      </c>
      <c r="K316" t="s">
        <v>28</v>
      </c>
      <c r="L316" t="s">
        <v>52</v>
      </c>
      <c r="M316" t="s">
        <v>53</v>
      </c>
    </row>
    <row r="317" spans="1:13" x14ac:dyDescent="0.25">
      <c r="A317" t="s">
        <v>50</v>
      </c>
      <c r="B317" t="s">
        <v>1117</v>
      </c>
      <c r="C317" t="s">
        <v>495</v>
      </c>
      <c r="D317" t="str">
        <f>HYPERLINK("https://ebird.org/atlasnc/checklist/S141527474", "S141527474")</f>
        <v>S141527474</v>
      </c>
      <c r="E317" t="s">
        <v>1654</v>
      </c>
      <c r="F317" t="s">
        <v>1642</v>
      </c>
      <c r="G317">
        <v>34</v>
      </c>
      <c r="H317" t="s">
        <v>38</v>
      </c>
      <c r="I317" t="s">
        <v>26</v>
      </c>
      <c r="J317" t="s">
        <v>51</v>
      </c>
      <c r="K317" t="s">
        <v>28</v>
      </c>
      <c r="L317" t="s">
        <v>52</v>
      </c>
      <c r="M317" t="s">
        <v>53</v>
      </c>
    </row>
    <row r="318" spans="1:13" x14ac:dyDescent="0.25">
      <c r="A318" t="s">
        <v>50</v>
      </c>
      <c r="B318" t="s">
        <v>1117</v>
      </c>
      <c r="C318" t="s">
        <v>495</v>
      </c>
      <c r="D318" t="str">
        <f>HYPERLINK("https://ebird.org/atlasnc/checklist/S141522471", "S141522471")</f>
        <v>S141522471</v>
      </c>
      <c r="E318" t="s">
        <v>1655</v>
      </c>
      <c r="F318" t="s">
        <v>1656</v>
      </c>
      <c r="G318">
        <v>15</v>
      </c>
      <c r="H318" t="s">
        <v>38</v>
      </c>
      <c r="I318" t="s">
        <v>26</v>
      </c>
      <c r="J318" t="s">
        <v>51</v>
      </c>
      <c r="K318" t="s">
        <v>28</v>
      </c>
      <c r="L318" t="s">
        <v>52</v>
      </c>
      <c r="M318" t="s">
        <v>53</v>
      </c>
    </row>
    <row r="319" spans="1:13" x14ac:dyDescent="0.25">
      <c r="A319" t="s">
        <v>50</v>
      </c>
      <c r="B319" t="s">
        <v>1117</v>
      </c>
      <c r="C319" t="s">
        <v>495</v>
      </c>
      <c r="D319" t="str">
        <f>HYPERLINK("https://ebird.org/atlasnc/checklist/S141518263", "S141518263")</f>
        <v>S141518263</v>
      </c>
      <c r="E319" t="s">
        <v>1657</v>
      </c>
      <c r="F319" t="s">
        <v>1658</v>
      </c>
      <c r="G319">
        <v>42</v>
      </c>
      <c r="H319" t="s">
        <v>38</v>
      </c>
      <c r="I319" t="s">
        <v>26</v>
      </c>
      <c r="J319" t="s">
        <v>51</v>
      </c>
      <c r="K319" t="s">
        <v>28</v>
      </c>
      <c r="L319" t="s">
        <v>52</v>
      </c>
      <c r="M319" t="s">
        <v>53</v>
      </c>
    </row>
    <row r="320" spans="1:13" x14ac:dyDescent="0.25">
      <c r="A320" t="s">
        <v>50</v>
      </c>
      <c r="B320" t="s">
        <v>1117</v>
      </c>
      <c r="C320" t="s">
        <v>495</v>
      </c>
      <c r="D320" t="str">
        <f>HYPERLINK("https://ebird.org/atlasnc/checklist/S141514322", "S141514322")</f>
        <v>S141514322</v>
      </c>
      <c r="E320" t="s">
        <v>1659</v>
      </c>
      <c r="F320" t="s">
        <v>1660</v>
      </c>
      <c r="G320">
        <v>10</v>
      </c>
      <c r="H320" t="s">
        <v>38</v>
      </c>
      <c r="I320" t="s">
        <v>26</v>
      </c>
      <c r="J320" t="s">
        <v>51</v>
      </c>
      <c r="K320" t="s">
        <v>28</v>
      </c>
      <c r="L320" t="s">
        <v>52</v>
      </c>
      <c r="M320" t="s">
        <v>53</v>
      </c>
    </row>
    <row r="321" spans="1:13" x14ac:dyDescent="0.25">
      <c r="A321" t="s">
        <v>50</v>
      </c>
      <c r="B321" t="s">
        <v>1117</v>
      </c>
      <c r="C321" t="s">
        <v>503</v>
      </c>
      <c r="D321" t="str">
        <f>HYPERLINK("https://ebird.org/atlasnc/checklist/S132685175", "S132685175")</f>
        <v>S132685175</v>
      </c>
      <c r="E321" t="s">
        <v>1661</v>
      </c>
      <c r="F321" t="s">
        <v>1623</v>
      </c>
      <c r="G321">
        <v>13</v>
      </c>
      <c r="H321" t="s">
        <v>38</v>
      </c>
      <c r="I321" t="s">
        <v>26</v>
      </c>
      <c r="J321" t="s">
        <v>51</v>
      </c>
      <c r="K321" t="s">
        <v>28</v>
      </c>
      <c r="L321" t="s">
        <v>52</v>
      </c>
      <c r="M321" t="s">
        <v>53</v>
      </c>
    </row>
    <row r="322" spans="1:13" x14ac:dyDescent="0.25">
      <c r="A322" t="s">
        <v>50</v>
      </c>
      <c r="B322" t="s">
        <v>1117</v>
      </c>
      <c r="C322" t="s">
        <v>503</v>
      </c>
      <c r="D322" t="str">
        <f>HYPERLINK("https://ebird.org/atlasnc/checklist/S132681899", "S132681899")</f>
        <v>S132681899</v>
      </c>
      <c r="E322" t="s">
        <v>1431</v>
      </c>
      <c r="F322" t="s">
        <v>1662</v>
      </c>
      <c r="G322">
        <v>26</v>
      </c>
      <c r="H322" t="s">
        <v>38</v>
      </c>
      <c r="I322" t="s">
        <v>26</v>
      </c>
      <c r="J322" t="s">
        <v>51</v>
      </c>
      <c r="K322" t="s">
        <v>28</v>
      </c>
      <c r="L322" t="s">
        <v>52</v>
      </c>
      <c r="M322" t="s">
        <v>53</v>
      </c>
    </row>
    <row r="323" spans="1:13" x14ac:dyDescent="0.25">
      <c r="A323" t="s">
        <v>50</v>
      </c>
      <c r="B323" t="s">
        <v>1117</v>
      </c>
      <c r="C323" t="s">
        <v>503</v>
      </c>
      <c r="D323" t="str">
        <f>HYPERLINK("https://ebird.org/atlasnc/checklist/S132676592", "S132676592")</f>
        <v>S132676592</v>
      </c>
      <c r="E323" t="s">
        <v>1331</v>
      </c>
      <c r="F323" t="s">
        <v>1642</v>
      </c>
      <c r="G323">
        <v>35</v>
      </c>
      <c r="H323" t="s">
        <v>38</v>
      </c>
      <c r="I323" t="s">
        <v>26</v>
      </c>
      <c r="J323" t="s">
        <v>51</v>
      </c>
      <c r="K323" t="s">
        <v>28</v>
      </c>
      <c r="L323" t="s">
        <v>52</v>
      </c>
      <c r="M323" t="s">
        <v>53</v>
      </c>
    </row>
    <row r="324" spans="1:13" x14ac:dyDescent="0.25">
      <c r="A324" t="s">
        <v>50</v>
      </c>
      <c r="B324" t="s">
        <v>1117</v>
      </c>
      <c r="C324" t="s">
        <v>503</v>
      </c>
      <c r="D324" t="str">
        <f>HYPERLINK("https://ebird.org/atlasnc/checklist/S132670031", "S132670031")</f>
        <v>S132670031</v>
      </c>
      <c r="E324" t="s">
        <v>1663</v>
      </c>
      <c r="F324" t="s">
        <v>1664</v>
      </c>
      <c r="G324">
        <v>15</v>
      </c>
      <c r="H324" t="s">
        <v>38</v>
      </c>
      <c r="I324" t="s">
        <v>26</v>
      </c>
      <c r="J324" t="s">
        <v>51</v>
      </c>
      <c r="K324" t="s">
        <v>28</v>
      </c>
      <c r="L324" t="s">
        <v>52</v>
      </c>
      <c r="M324" t="s">
        <v>53</v>
      </c>
    </row>
    <row r="325" spans="1:13" x14ac:dyDescent="0.25">
      <c r="A325" t="s">
        <v>50</v>
      </c>
      <c r="B325" t="s">
        <v>1116</v>
      </c>
      <c r="C325" t="s">
        <v>1665</v>
      </c>
      <c r="D325" t="str">
        <f>HYPERLINK("https://ebird.org/atlasnc/checklist/S128762040", "S128762040")</f>
        <v>S128762040</v>
      </c>
      <c r="E325" t="s">
        <v>1666</v>
      </c>
      <c r="F325" t="s">
        <v>1667</v>
      </c>
      <c r="G325">
        <v>11</v>
      </c>
      <c r="H325" t="s">
        <v>38</v>
      </c>
      <c r="I325" t="s">
        <v>26</v>
      </c>
      <c r="J325" t="s">
        <v>51</v>
      </c>
      <c r="K325" t="s">
        <v>28</v>
      </c>
      <c r="L325" t="s">
        <v>52</v>
      </c>
      <c r="M325" t="s">
        <v>53</v>
      </c>
    </row>
    <row r="326" spans="1:13" x14ac:dyDescent="0.25">
      <c r="A326" t="s">
        <v>50</v>
      </c>
      <c r="B326" t="s">
        <v>1116</v>
      </c>
      <c r="C326" t="s">
        <v>1665</v>
      </c>
      <c r="D326" t="str">
        <f>HYPERLINK("https://ebird.org/atlasnc/checklist/S128760849", "S128760849")</f>
        <v>S128760849</v>
      </c>
      <c r="E326" t="s">
        <v>1265</v>
      </c>
      <c r="F326" t="s">
        <v>1668</v>
      </c>
      <c r="G326">
        <v>10</v>
      </c>
      <c r="H326" t="s">
        <v>38</v>
      </c>
      <c r="I326" t="s">
        <v>26</v>
      </c>
      <c r="J326" t="s">
        <v>51</v>
      </c>
      <c r="K326" t="s">
        <v>28</v>
      </c>
      <c r="L326" t="s">
        <v>52</v>
      </c>
      <c r="M326" t="s">
        <v>53</v>
      </c>
    </row>
    <row r="327" spans="1:13" x14ac:dyDescent="0.25">
      <c r="A327" t="s">
        <v>50</v>
      </c>
      <c r="B327" t="s">
        <v>1116</v>
      </c>
      <c r="C327" t="s">
        <v>1669</v>
      </c>
      <c r="D327" t="str">
        <f>HYPERLINK("https://ebird.org/atlasnc/checklist/S123464281", "S123464281")</f>
        <v>S123464281</v>
      </c>
      <c r="E327" t="s">
        <v>1403</v>
      </c>
      <c r="F327" t="s">
        <v>1667</v>
      </c>
      <c r="G327">
        <v>13</v>
      </c>
      <c r="H327" t="s">
        <v>38</v>
      </c>
      <c r="I327" t="s">
        <v>26</v>
      </c>
      <c r="J327" t="s">
        <v>51</v>
      </c>
      <c r="K327" t="s">
        <v>28</v>
      </c>
      <c r="L327" t="s">
        <v>52</v>
      </c>
      <c r="M327" t="s">
        <v>53</v>
      </c>
    </row>
    <row r="328" spans="1:13" x14ac:dyDescent="0.25">
      <c r="A328" t="s">
        <v>50</v>
      </c>
      <c r="B328" t="s">
        <v>1116</v>
      </c>
      <c r="C328" t="s">
        <v>1669</v>
      </c>
      <c r="D328" t="str">
        <f>HYPERLINK("https://ebird.org/atlasnc/checklist/S123464009", "S123464009")</f>
        <v>S123464009</v>
      </c>
      <c r="E328" t="s">
        <v>1670</v>
      </c>
      <c r="F328" t="s">
        <v>1668</v>
      </c>
      <c r="G328">
        <v>14</v>
      </c>
      <c r="H328" t="s">
        <v>38</v>
      </c>
      <c r="I328" t="s">
        <v>26</v>
      </c>
      <c r="J328" t="s">
        <v>51</v>
      </c>
      <c r="K328" t="s">
        <v>28</v>
      </c>
      <c r="L328" t="s">
        <v>52</v>
      </c>
      <c r="M328" t="s">
        <v>53</v>
      </c>
    </row>
    <row r="329" spans="1:13" x14ac:dyDescent="0.25">
      <c r="A329" t="s">
        <v>50</v>
      </c>
      <c r="B329" t="s">
        <v>1116</v>
      </c>
      <c r="C329" t="s">
        <v>506</v>
      </c>
      <c r="D329" t="str">
        <f>HYPERLINK("https://ebird.org/atlasnc/checklist/S114404058", "S114404058")</f>
        <v>S114404058</v>
      </c>
      <c r="E329" t="s">
        <v>1671</v>
      </c>
      <c r="F329" t="s">
        <v>1667</v>
      </c>
      <c r="G329">
        <v>8</v>
      </c>
      <c r="H329" t="s">
        <v>38</v>
      </c>
      <c r="I329" t="s">
        <v>26</v>
      </c>
      <c r="J329" t="s">
        <v>51</v>
      </c>
      <c r="K329" t="s">
        <v>28</v>
      </c>
      <c r="L329" t="s">
        <v>52</v>
      </c>
      <c r="M329" t="s">
        <v>53</v>
      </c>
    </row>
    <row r="330" spans="1:13" x14ac:dyDescent="0.25">
      <c r="A330" t="s">
        <v>50</v>
      </c>
      <c r="B330" t="s">
        <v>1116</v>
      </c>
      <c r="C330" t="s">
        <v>506</v>
      </c>
      <c r="D330" t="str">
        <f>HYPERLINK("https://ebird.org/atlasnc/checklist/S114403697", "S114403697")</f>
        <v>S114403697</v>
      </c>
      <c r="E330" t="s">
        <v>1672</v>
      </c>
      <c r="F330" t="s">
        <v>1668</v>
      </c>
      <c r="G330">
        <v>9</v>
      </c>
      <c r="H330" t="s">
        <v>38</v>
      </c>
      <c r="I330" t="s">
        <v>26</v>
      </c>
      <c r="J330" t="s">
        <v>51</v>
      </c>
      <c r="K330" t="s">
        <v>28</v>
      </c>
      <c r="L330" t="s">
        <v>52</v>
      </c>
      <c r="M330" t="s">
        <v>53</v>
      </c>
    </row>
    <row r="331" spans="1:13" x14ac:dyDescent="0.25">
      <c r="A331" t="s">
        <v>50</v>
      </c>
      <c r="B331" t="s">
        <v>1116</v>
      </c>
      <c r="C331" t="s">
        <v>507</v>
      </c>
      <c r="D331" t="str">
        <f>HYPERLINK("https://ebird.org/atlasnc/checklist/S114128635", "S114128635")</f>
        <v>S114128635</v>
      </c>
      <c r="E331" t="s">
        <v>1673</v>
      </c>
      <c r="F331" t="s">
        <v>1667</v>
      </c>
      <c r="G331">
        <v>10</v>
      </c>
      <c r="H331" t="s">
        <v>38</v>
      </c>
      <c r="I331" t="s">
        <v>26</v>
      </c>
      <c r="J331" t="s">
        <v>51</v>
      </c>
      <c r="K331" t="s">
        <v>28</v>
      </c>
      <c r="L331" t="s">
        <v>52</v>
      </c>
      <c r="M331" t="s">
        <v>53</v>
      </c>
    </row>
    <row r="332" spans="1:13" x14ac:dyDescent="0.25">
      <c r="A332" t="s">
        <v>50</v>
      </c>
      <c r="B332" t="s">
        <v>1116</v>
      </c>
      <c r="C332" t="s">
        <v>507</v>
      </c>
      <c r="D332" t="str">
        <f>HYPERLINK("https://ebird.org/atlasnc/checklist/S114128324", "S114128324")</f>
        <v>S114128324</v>
      </c>
      <c r="E332" t="s">
        <v>1553</v>
      </c>
      <c r="F332" t="s">
        <v>1668</v>
      </c>
      <c r="G332">
        <v>7</v>
      </c>
      <c r="H332" t="s">
        <v>38</v>
      </c>
      <c r="I332" t="s">
        <v>26</v>
      </c>
      <c r="J332" t="s">
        <v>51</v>
      </c>
      <c r="K332" t="s">
        <v>28</v>
      </c>
      <c r="L332" t="s">
        <v>52</v>
      </c>
      <c r="M332" t="s">
        <v>53</v>
      </c>
    </row>
    <row r="333" spans="1:13" x14ac:dyDescent="0.25">
      <c r="A333" t="s">
        <v>50</v>
      </c>
      <c r="B333" t="s">
        <v>1116</v>
      </c>
      <c r="C333" t="s">
        <v>509</v>
      </c>
      <c r="D333" t="str">
        <f>HYPERLINK("https://ebird.org/atlasnc/checklist/S112166869", "S112166869")</f>
        <v>S112166869</v>
      </c>
      <c r="E333" t="s">
        <v>1674</v>
      </c>
      <c r="F333" t="s">
        <v>1667</v>
      </c>
      <c r="G333">
        <v>12</v>
      </c>
      <c r="H333" t="s">
        <v>38</v>
      </c>
      <c r="I333" t="s">
        <v>26</v>
      </c>
      <c r="J333" t="s">
        <v>51</v>
      </c>
      <c r="K333" t="s">
        <v>28</v>
      </c>
      <c r="L333" t="s">
        <v>52</v>
      </c>
      <c r="M333" t="s">
        <v>53</v>
      </c>
    </row>
    <row r="334" spans="1:13" x14ac:dyDescent="0.25">
      <c r="A334" t="s">
        <v>50</v>
      </c>
      <c r="B334" t="s">
        <v>1116</v>
      </c>
      <c r="C334" t="s">
        <v>509</v>
      </c>
      <c r="D334" t="str">
        <f>HYPERLINK("https://ebird.org/atlasnc/checklist/S112167131", "S112167131")</f>
        <v>S112167131</v>
      </c>
      <c r="E334" t="s">
        <v>1311</v>
      </c>
      <c r="F334" t="s">
        <v>1668</v>
      </c>
      <c r="G334">
        <v>9</v>
      </c>
      <c r="H334" t="s">
        <v>38</v>
      </c>
      <c r="I334" t="s">
        <v>26</v>
      </c>
      <c r="J334" t="s">
        <v>51</v>
      </c>
      <c r="K334" t="s">
        <v>28</v>
      </c>
      <c r="L334" t="s">
        <v>52</v>
      </c>
      <c r="M334" t="s">
        <v>53</v>
      </c>
    </row>
    <row r="335" spans="1:13" x14ac:dyDescent="0.25">
      <c r="A335" t="s">
        <v>50</v>
      </c>
      <c r="B335" t="s">
        <v>1116</v>
      </c>
      <c r="C335" t="s">
        <v>1675</v>
      </c>
      <c r="D335" t="str">
        <f>HYPERLINK("https://ebird.org/atlasnc/checklist/S109466419", "S109466419")</f>
        <v>S109466419</v>
      </c>
      <c r="E335" t="s">
        <v>1676</v>
      </c>
      <c r="F335" t="s">
        <v>1667</v>
      </c>
      <c r="G335">
        <v>13</v>
      </c>
      <c r="H335" t="s">
        <v>38</v>
      </c>
      <c r="I335" t="s">
        <v>26</v>
      </c>
      <c r="J335" t="s">
        <v>51</v>
      </c>
      <c r="K335" t="s">
        <v>28</v>
      </c>
      <c r="L335" t="s">
        <v>52</v>
      </c>
      <c r="M335" t="s">
        <v>53</v>
      </c>
    </row>
    <row r="336" spans="1:13" x14ac:dyDescent="0.25">
      <c r="A336" t="s">
        <v>50</v>
      </c>
      <c r="B336" t="s">
        <v>1677</v>
      </c>
      <c r="C336" t="s">
        <v>1678</v>
      </c>
      <c r="D336" t="str">
        <f>HYPERLINK("https://ebird.org/atlasnc/checklist/S88912758", "S88912758")</f>
        <v>S88912758</v>
      </c>
      <c r="E336" t="s">
        <v>1679</v>
      </c>
      <c r="F336" t="s">
        <v>1680</v>
      </c>
      <c r="G336">
        <v>1</v>
      </c>
      <c r="H336" t="s">
        <v>38</v>
      </c>
      <c r="I336" t="s">
        <v>26</v>
      </c>
      <c r="J336" t="s">
        <v>51</v>
      </c>
      <c r="K336" t="s">
        <v>28</v>
      </c>
      <c r="L336" t="s">
        <v>52</v>
      </c>
      <c r="M336" t="s">
        <v>53</v>
      </c>
    </row>
    <row r="337" spans="1:13" x14ac:dyDescent="0.25">
      <c r="A337" t="s">
        <v>54</v>
      </c>
      <c r="B337" t="s">
        <v>1119</v>
      </c>
      <c r="C337" t="s">
        <v>511</v>
      </c>
      <c r="D337" t="str">
        <f>HYPERLINK("https://ebird.org/atlasnc/checklist/S112875246", "S112875246")</f>
        <v>S112875246</v>
      </c>
      <c r="E337" t="s">
        <v>1681</v>
      </c>
      <c r="F337" t="s">
        <v>1682</v>
      </c>
      <c r="G337">
        <v>1</v>
      </c>
      <c r="H337" t="s">
        <v>25</v>
      </c>
      <c r="I337" t="s">
        <v>26</v>
      </c>
      <c r="J337" t="s">
        <v>55</v>
      </c>
      <c r="K337" t="s">
        <v>28</v>
      </c>
      <c r="L337" t="s">
        <v>56</v>
      </c>
      <c r="M337" t="s">
        <v>57</v>
      </c>
    </row>
    <row r="338" spans="1:13" x14ac:dyDescent="0.25">
      <c r="A338" t="s">
        <v>58</v>
      </c>
      <c r="B338" t="s">
        <v>1101</v>
      </c>
      <c r="C338" t="s">
        <v>341</v>
      </c>
      <c r="D338" t="str">
        <f>HYPERLINK("https://ebird.org/atlasnc/checklist/S188587206", "S188587206")</f>
        <v>S188587206</v>
      </c>
      <c r="E338" t="s">
        <v>1211</v>
      </c>
      <c r="F338" t="s">
        <v>1683</v>
      </c>
      <c r="G338">
        <v>1</v>
      </c>
      <c r="H338" t="s">
        <v>25</v>
      </c>
      <c r="I338" t="s">
        <v>26</v>
      </c>
      <c r="J338" t="s">
        <v>59</v>
      </c>
      <c r="K338" t="s">
        <v>28</v>
      </c>
      <c r="L338" t="s">
        <v>60</v>
      </c>
      <c r="M338" t="s">
        <v>61</v>
      </c>
    </row>
    <row r="339" spans="1:13" x14ac:dyDescent="0.25">
      <c r="A339" t="s">
        <v>58</v>
      </c>
      <c r="B339" t="s">
        <v>1101</v>
      </c>
      <c r="C339" t="s">
        <v>341</v>
      </c>
      <c r="D339" t="str">
        <f>HYPERLINK("https://ebird.org/atlasnc/checklist/S188586574", "S188586574")</f>
        <v>S188586574</v>
      </c>
      <c r="E339" t="s">
        <v>1213</v>
      </c>
      <c r="F339" t="s">
        <v>1684</v>
      </c>
      <c r="G339">
        <v>17</v>
      </c>
      <c r="H339" t="s">
        <v>25</v>
      </c>
      <c r="I339" t="s">
        <v>26</v>
      </c>
      <c r="J339" t="s">
        <v>59</v>
      </c>
      <c r="K339" t="s">
        <v>28</v>
      </c>
      <c r="L339" t="s">
        <v>60</v>
      </c>
      <c r="M339" t="s">
        <v>61</v>
      </c>
    </row>
    <row r="340" spans="1:13" x14ac:dyDescent="0.25">
      <c r="A340" t="s">
        <v>58</v>
      </c>
      <c r="B340" t="s">
        <v>1101</v>
      </c>
      <c r="C340" t="s">
        <v>341</v>
      </c>
      <c r="D340" t="str">
        <f>HYPERLINK("https://ebird.org/atlasnc/checklist/S188586165", "S188586165")</f>
        <v>S188586165</v>
      </c>
      <c r="E340" t="s">
        <v>1685</v>
      </c>
      <c r="F340" t="s">
        <v>1686</v>
      </c>
      <c r="G340">
        <v>6</v>
      </c>
      <c r="H340" t="s">
        <v>25</v>
      </c>
      <c r="I340" t="s">
        <v>26</v>
      </c>
      <c r="J340" t="s">
        <v>59</v>
      </c>
      <c r="K340" t="s">
        <v>28</v>
      </c>
      <c r="L340" t="s">
        <v>60</v>
      </c>
      <c r="M340" t="s">
        <v>61</v>
      </c>
    </row>
    <row r="341" spans="1:13" x14ac:dyDescent="0.25">
      <c r="A341" t="s">
        <v>58</v>
      </c>
      <c r="B341" t="s">
        <v>1101</v>
      </c>
      <c r="C341" t="s">
        <v>341</v>
      </c>
      <c r="D341" t="str">
        <f>HYPERLINK("https://ebird.org/atlasnc/checklist/S188585170", "S188585170")</f>
        <v>S188585170</v>
      </c>
      <c r="E341" t="s">
        <v>1578</v>
      </c>
      <c r="F341" t="s">
        <v>1687</v>
      </c>
      <c r="G341">
        <v>23</v>
      </c>
      <c r="H341" t="s">
        <v>25</v>
      </c>
      <c r="I341" t="s">
        <v>26</v>
      </c>
      <c r="J341" t="s">
        <v>59</v>
      </c>
      <c r="K341" t="s">
        <v>28</v>
      </c>
      <c r="L341" t="s">
        <v>60</v>
      </c>
      <c r="M341" t="s">
        <v>61</v>
      </c>
    </row>
    <row r="342" spans="1:13" x14ac:dyDescent="0.25">
      <c r="A342" t="s">
        <v>58</v>
      </c>
      <c r="B342" t="s">
        <v>1101</v>
      </c>
      <c r="C342" t="s">
        <v>341</v>
      </c>
      <c r="D342" t="str">
        <f>HYPERLINK("https://ebird.org/atlasnc/checklist/S188586080", "S188586080")</f>
        <v>S188586080</v>
      </c>
      <c r="E342" t="s">
        <v>1688</v>
      </c>
      <c r="F342" t="s">
        <v>1689</v>
      </c>
      <c r="G342">
        <v>14</v>
      </c>
      <c r="H342" t="s">
        <v>25</v>
      </c>
      <c r="I342" t="s">
        <v>26</v>
      </c>
      <c r="J342" t="s">
        <v>59</v>
      </c>
      <c r="K342" t="s">
        <v>28</v>
      </c>
      <c r="L342" t="s">
        <v>60</v>
      </c>
      <c r="M342" t="s">
        <v>61</v>
      </c>
    </row>
    <row r="343" spans="1:13" x14ac:dyDescent="0.25">
      <c r="A343" t="s">
        <v>58</v>
      </c>
      <c r="B343" t="s">
        <v>1101</v>
      </c>
      <c r="C343" t="s">
        <v>341</v>
      </c>
      <c r="D343" t="str">
        <f>HYPERLINK("https://ebird.org/atlasnc/checklist/S188586023", "S188586023")</f>
        <v>S188586023</v>
      </c>
      <c r="E343" t="s">
        <v>1585</v>
      </c>
      <c r="F343" t="s">
        <v>1690</v>
      </c>
      <c r="G343">
        <v>11</v>
      </c>
      <c r="H343" t="s">
        <v>25</v>
      </c>
      <c r="I343" t="s">
        <v>26</v>
      </c>
      <c r="J343" t="s">
        <v>59</v>
      </c>
      <c r="K343" t="s">
        <v>28</v>
      </c>
      <c r="L343" t="s">
        <v>60</v>
      </c>
      <c r="M343" t="s">
        <v>61</v>
      </c>
    </row>
    <row r="344" spans="1:13" x14ac:dyDescent="0.25">
      <c r="A344" t="s">
        <v>58</v>
      </c>
      <c r="B344" t="s">
        <v>1101</v>
      </c>
      <c r="C344" t="s">
        <v>341</v>
      </c>
      <c r="D344" t="str">
        <f>HYPERLINK("https://ebird.org/atlasnc/checklist/S188544982", "S188544982")</f>
        <v>S188544982</v>
      </c>
      <c r="E344" t="s">
        <v>1691</v>
      </c>
      <c r="F344" t="s">
        <v>1692</v>
      </c>
      <c r="G344">
        <v>13</v>
      </c>
      <c r="H344" t="s">
        <v>25</v>
      </c>
      <c r="I344" t="s">
        <v>26</v>
      </c>
      <c r="J344" t="s">
        <v>59</v>
      </c>
      <c r="K344" t="s">
        <v>28</v>
      </c>
      <c r="L344" t="s">
        <v>60</v>
      </c>
      <c r="M344" t="s">
        <v>61</v>
      </c>
    </row>
    <row r="345" spans="1:13" x14ac:dyDescent="0.25">
      <c r="A345" t="s">
        <v>58</v>
      </c>
      <c r="B345" t="s">
        <v>1101</v>
      </c>
      <c r="C345" t="s">
        <v>341</v>
      </c>
      <c r="D345" t="str">
        <f>HYPERLINK("https://ebird.org/atlasnc/checklist/S188584965", "S188584965")</f>
        <v>S188584965</v>
      </c>
      <c r="E345" t="s">
        <v>1657</v>
      </c>
      <c r="F345" t="s">
        <v>1693</v>
      </c>
      <c r="G345">
        <v>2</v>
      </c>
      <c r="H345" t="s">
        <v>25</v>
      </c>
      <c r="I345" t="s">
        <v>26</v>
      </c>
      <c r="J345" t="s">
        <v>59</v>
      </c>
      <c r="K345" t="s">
        <v>28</v>
      </c>
      <c r="L345" t="s">
        <v>60</v>
      </c>
      <c r="M345" t="s">
        <v>61</v>
      </c>
    </row>
    <row r="346" spans="1:13" x14ac:dyDescent="0.25">
      <c r="A346" t="s">
        <v>58</v>
      </c>
      <c r="B346" t="s">
        <v>1101</v>
      </c>
      <c r="C346" t="s">
        <v>341</v>
      </c>
      <c r="D346" t="str">
        <f>HYPERLINK("https://ebird.org/atlasnc/checklist/S188583996", "S188583996")</f>
        <v>S188583996</v>
      </c>
      <c r="E346" t="s">
        <v>1694</v>
      </c>
      <c r="F346" t="s">
        <v>1695</v>
      </c>
      <c r="G346">
        <v>1</v>
      </c>
      <c r="H346" t="s">
        <v>25</v>
      </c>
      <c r="I346" t="s">
        <v>26</v>
      </c>
      <c r="J346" t="s">
        <v>59</v>
      </c>
      <c r="K346" t="s">
        <v>28</v>
      </c>
      <c r="L346" t="s">
        <v>60</v>
      </c>
      <c r="M346" t="s">
        <v>61</v>
      </c>
    </row>
    <row r="347" spans="1:13" x14ac:dyDescent="0.25">
      <c r="A347" t="s">
        <v>58</v>
      </c>
      <c r="B347" t="s">
        <v>1696</v>
      </c>
      <c r="C347" t="s">
        <v>1024</v>
      </c>
      <c r="D347" t="str">
        <f>HYPERLINK("https://ebird.org/atlasnc/checklist/S171988865", "S171988865")</f>
        <v>S171988865</v>
      </c>
      <c r="E347" t="s">
        <v>1697</v>
      </c>
      <c r="F347" t="s">
        <v>1698</v>
      </c>
      <c r="G347">
        <v>1</v>
      </c>
      <c r="H347" t="s">
        <v>25</v>
      </c>
      <c r="I347" t="s">
        <v>26</v>
      </c>
      <c r="J347" t="s">
        <v>59</v>
      </c>
      <c r="K347" t="s">
        <v>28</v>
      </c>
      <c r="L347" t="s">
        <v>60</v>
      </c>
      <c r="M347" t="s">
        <v>61</v>
      </c>
    </row>
    <row r="348" spans="1:13" x14ac:dyDescent="0.25">
      <c r="A348" t="s">
        <v>58</v>
      </c>
      <c r="B348" t="s">
        <v>1699</v>
      </c>
      <c r="C348" t="s">
        <v>522</v>
      </c>
      <c r="D348" t="str">
        <f>HYPERLINK("https://ebird.org/atlasnc/checklist/S165054404", "S165054404")</f>
        <v>S165054404</v>
      </c>
      <c r="E348" t="s">
        <v>1700</v>
      </c>
      <c r="F348" t="s">
        <v>1701</v>
      </c>
      <c r="G348">
        <v>10</v>
      </c>
      <c r="H348" t="s">
        <v>25</v>
      </c>
      <c r="I348" t="s">
        <v>26</v>
      </c>
      <c r="J348" t="s">
        <v>59</v>
      </c>
      <c r="K348" t="s">
        <v>28</v>
      </c>
      <c r="L348" t="s">
        <v>60</v>
      </c>
      <c r="M348" t="s">
        <v>61</v>
      </c>
    </row>
    <row r="349" spans="1:13" x14ac:dyDescent="0.25">
      <c r="A349" t="s">
        <v>58</v>
      </c>
      <c r="B349" t="s">
        <v>1699</v>
      </c>
      <c r="C349" t="s">
        <v>522</v>
      </c>
      <c r="D349" t="str">
        <f>HYPERLINK("https://ebird.org/atlasnc/checklist/S165054101", "S165054101")</f>
        <v>S165054101</v>
      </c>
      <c r="E349" t="s">
        <v>1702</v>
      </c>
      <c r="F349" t="s">
        <v>1703</v>
      </c>
      <c r="G349">
        <v>4</v>
      </c>
      <c r="H349" t="s">
        <v>25</v>
      </c>
      <c r="I349" t="s">
        <v>26</v>
      </c>
      <c r="J349" t="s">
        <v>59</v>
      </c>
      <c r="K349" t="s">
        <v>28</v>
      </c>
      <c r="L349" t="s">
        <v>60</v>
      </c>
      <c r="M349" t="s">
        <v>61</v>
      </c>
    </row>
    <row r="350" spans="1:13" x14ac:dyDescent="0.25">
      <c r="A350" t="s">
        <v>58</v>
      </c>
      <c r="B350" t="s">
        <v>1120</v>
      </c>
      <c r="C350" t="s">
        <v>525</v>
      </c>
      <c r="D350" t="str">
        <f>HYPERLINK("https://ebird.org/atlasnc/checklist/S143884203", "S143884203")</f>
        <v>S143884203</v>
      </c>
      <c r="E350" t="s">
        <v>1704</v>
      </c>
      <c r="F350" t="s">
        <v>1705</v>
      </c>
      <c r="G350">
        <v>12</v>
      </c>
      <c r="H350" t="s">
        <v>25</v>
      </c>
      <c r="I350" t="s">
        <v>26</v>
      </c>
      <c r="J350" t="s">
        <v>59</v>
      </c>
      <c r="K350" t="s">
        <v>28</v>
      </c>
      <c r="L350" t="s">
        <v>60</v>
      </c>
      <c r="M350" t="s">
        <v>61</v>
      </c>
    </row>
    <row r="351" spans="1:13" x14ac:dyDescent="0.25">
      <c r="A351" t="s">
        <v>58</v>
      </c>
      <c r="B351" t="s">
        <v>1120</v>
      </c>
      <c r="C351" t="s">
        <v>525</v>
      </c>
      <c r="D351" t="str">
        <f>HYPERLINK("https://ebird.org/atlasnc/checklist/S143881168", "S143881168")</f>
        <v>S143881168</v>
      </c>
      <c r="E351" t="s">
        <v>1706</v>
      </c>
      <c r="F351" t="s">
        <v>1707</v>
      </c>
      <c r="G351">
        <v>21</v>
      </c>
      <c r="H351" t="s">
        <v>25</v>
      </c>
      <c r="I351" t="s">
        <v>26</v>
      </c>
      <c r="J351" t="s">
        <v>59</v>
      </c>
      <c r="K351" t="s">
        <v>28</v>
      </c>
      <c r="L351" t="s">
        <v>60</v>
      </c>
      <c r="M351" t="s">
        <v>61</v>
      </c>
    </row>
    <row r="352" spans="1:13" x14ac:dyDescent="0.25">
      <c r="A352" t="s">
        <v>58</v>
      </c>
      <c r="B352" t="s">
        <v>1120</v>
      </c>
      <c r="C352" t="s">
        <v>525</v>
      </c>
      <c r="D352" t="str">
        <f>HYPERLINK("https://ebird.org/atlasnc/checklist/S143879043", "S143879043")</f>
        <v>S143879043</v>
      </c>
      <c r="E352" t="s">
        <v>1708</v>
      </c>
      <c r="F352" t="s">
        <v>1709</v>
      </c>
      <c r="G352">
        <v>16</v>
      </c>
      <c r="H352" t="s">
        <v>25</v>
      </c>
      <c r="I352" t="s">
        <v>26</v>
      </c>
      <c r="J352" t="s">
        <v>59</v>
      </c>
      <c r="K352" t="s">
        <v>28</v>
      </c>
      <c r="L352" t="s">
        <v>60</v>
      </c>
      <c r="M352" t="s">
        <v>61</v>
      </c>
    </row>
    <row r="353" spans="1:13" x14ac:dyDescent="0.25">
      <c r="A353" t="s">
        <v>58</v>
      </c>
      <c r="B353" t="s">
        <v>1120</v>
      </c>
      <c r="C353" t="s">
        <v>525</v>
      </c>
      <c r="D353" t="str">
        <f>HYPERLINK("https://ebird.org/atlasnc/checklist/S143877564", "S143877564")</f>
        <v>S143877564</v>
      </c>
      <c r="E353" t="s">
        <v>1710</v>
      </c>
      <c r="F353" t="s">
        <v>1711</v>
      </c>
      <c r="G353">
        <v>15</v>
      </c>
      <c r="H353" t="s">
        <v>25</v>
      </c>
      <c r="I353" t="s">
        <v>26</v>
      </c>
      <c r="J353" t="s">
        <v>59</v>
      </c>
      <c r="K353" t="s">
        <v>28</v>
      </c>
      <c r="L353" t="s">
        <v>60</v>
      </c>
      <c r="M353" t="s">
        <v>61</v>
      </c>
    </row>
    <row r="354" spans="1:13" x14ac:dyDescent="0.25">
      <c r="A354" t="s">
        <v>58</v>
      </c>
      <c r="B354" t="s">
        <v>1120</v>
      </c>
      <c r="C354" t="s">
        <v>531</v>
      </c>
      <c r="D354" t="str">
        <f>HYPERLINK("https://ebird.org/atlasnc/checklist/S138846970", "S138846970")</f>
        <v>S138846970</v>
      </c>
      <c r="E354" t="s">
        <v>1564</v>
      </c>
      <c r="F354" t="s">
        <v>1712</v>
      </c>
      <c r="G354">
        <v>17</v>
      </c>
      <c r="H354" t="s">
        <v>25</v>
      </c>
      <c r="I354" t="s">
        <v>26</v>
      </c>
      <c r="J354" t="s">
        <v>59</v>
      </c>
      <c r="K354" t="s">
        <v>28</v>
      </c>
      <c r="L354" t="s">
        <v>60</v>
      </c>
      <c r="M354" t="s">
        <v>61</v>
      </c>
    </row>
    <row r="355" spans="1:13" x14ac:dyDescent="0.25">
      <c r="A355" t="s">
        <v>58</v>
      </c>
      <c r="B355" t="s">
        <v>1120</v>
      </c>
      <c r="C355" t="s">
        <v>531</v>
      </c>
      <c r="D355" t="str">
        <f>HYPERLINK("https://ebird.org/atlasnc/checklist/S138834696", "S138834696")</f>
        <v>S138834696</v>
      </c>
      <c r="E355" t="s">
        <v>1380</v>
      </c>
      <c r="F355" t="s">
        <v>1707</v>
      </c>
      <c r="G355">
        <v>15</v>
      </c>
      <c r="H355" t="s">
        <v>25</v>
      </c>
      <c r="I355" t="s">
        <v>26</v>
      </c>
      <c r="J355" t="s">
        <v>59</v>
      </c>
      <c r="K355" t="s">
        <v>28</v>
      </c>
      <c r="L355" t="s">
        <v>60</v>
      </c>
      <c r="M355" t="s">
        <v>61</v>
      </c>
    </row>
    <row r="356" spans="1:13" x14ac:dyDescent="0.25">
      <c r="A356" t="s">
        <v>58</v>
      </c>
      <c r="B356" t="s">
        <v>1120</v>
      </c>
      <c r="C356" t="s">
        <v>531</v>
      </c>
      <c r="D356" t="str">
        <f>HYPERLINK("https://ebird.org/atlasnc/checklist/S138827414", "S138827414")</f>
        <v>S138827414</v>
      </c>
      <c r="E356" t="s">
        <v>1713</v>
      </c>
      <c r="F356" t="s">
        <v>1714</v>
      </c>
      <c r="G356">
        <v>24</v>
      </c>
      <c r="H356" t="s">
        <v>25</v>
      </c>
      <c r="I356" t="s">
        <v>26</v>
      </c>
      <c r="J356" t="s">
        <v>59</v>
      </c>
      <c r="K356" t="s">
        <v>28</v>
      </c>
      <c r="L356" t="s">
        <v>60</v>
      </c>
      <c r="M356" t="s">
        <v>61</v>
      </c>
    </row>
    <row r="357" spans="1:13" x14ac:dyDescent="0.25">
      <c r="A357" t="s">
        <v>58</v>
      </c>
      <c r="B357" t="s">
        <v>1120</v>
      </c>
      <c r="C357" t="s">
        <v>531</v>
      </c>
      <c r="D357" t="str">
        <f>HYPERLINK("https://ebird.org/atlasnc/checklist/S138817508", "S138817508")</f>
        <v>S138817508</v>
      </c>
      <c r="E357" t="s">
        <v>1715</v>
      </c>
      <c r="F357" t="s">
        <v>1716</v>
      </c>
      <c r="G357">
        <v>16</v>
      </c>
      <c r="H357" t="s">
        <v>25</v>
      </c>
      <c r="I357" t="s">
        <v>26</v>
      </c>
      <c r="J357" t="s">
        <v>59</v>
      </c>
      <c r="K357" t="s">
        <v>28</v>
      </c>
      <c r="L357" t="s">
        <v>60</v>
      </c>
      <c r="M357" t="s">
        <v>61</v>
      </c>
    </row>
    <row r="358" spans="1:13" x14ac:dyDescent="0.25">
      <c r="A358" t="s">
        <v>58</v>
      </c>
      <c r="B358" t="s">
        <v>1120</v>
      </c>
      <c r="C358" t="s">
        <v>531</v>
      </c>
      <c r="D358" t="str">
        <f>HYPERLINK("https://ebird.org/atlasnc/checklist/S138812433", "S138812433")</f>
        <v>S138812433</v>
      </c>
      <c r="E358" t="s">
        <v>1717</v>
      </c>
      <c r="F358" t="s">
        <v>1718</v>
      </c>
      <c r="G358">
        <v>15</v>
      </c>
      <c r="H358" t="s">
        <v>25</v>
      </c>
      <c r="I358" t="s">
        <v>26</v>
      </c>
      <c r="J358" t="s">
        <v>59</v>
      </c>
      <c r="K358" t="s">
        <v>28</v>
      </c>
      <c r="L358" t="s">
        <v>60</v>
      </c>
      <c r="M358" t="s">
        <v>61</v>
      </c>
    </row>
    <row r="359" spans="1:13" x14ac:dyDescent="0.25">
      <c r="A359" t="s">
        <v>58</v>
      </c>
      <c r="B359" t="s">
        <v>1120</v>
      </c>
      <c r="C359" t="s">
        <v>531</v>
      </c>
      <c r="D359" t="str">
        <f>HYPERLINK("https://ebird.org/atlasnc/checklist/S138808181", "S138808181")</f>
        <v>S138808181</v>
      </c>
      <c r="E359" t="s">
        <v>1719</v>
      </c>
      <c r="F359" t="s">
        <v>1720</v>
      </c>
      <c r="G359">
        <v>22</v>
      </c>
      <c r="H359" t="s">
        <v>25</v>
      </c>
      <c r="I359" t="s">
        <v>26</v>
      </c>
      <c r="J359" t="s">
        <v>59</v>
      </c>
      <c r="K359" t="s">
        <v>28</v>
      </c>
      <c r="L359" t="s">
        <v>60</v>
      </c>
      <c r="M359" t="s">
        <v>61</v>
      </c>
    </row>
    <row r="360" spans="1:13" x14ac:dyDescent="0.25">
      <c r="A360" t="s">
        <v>58</v>
      </c>
      <c r="B360" t="s">
        <v>1721</v>
      </c>
      <c r="C360" t="s">
        <v>710</v>
      </c>
      <c r="D360" t="str">
        <f>HYPERLINK("https://ebird.org/atlasnc/checklist/S134541462", "S134541462")</f>
        <v>S134541462</v>
      </c>
      <c r="E360" t="s">
        <v>1722</v>
      </c>
      <c r="F360" t="s">
        <v>1723</v>
      </c>
      <c r="G360">
        <v>1</v>
      </c>
      <c r="H360" t="s">
        <v>25</v>
      </c>
      <c r="I360" t="s">
        <v>26</v>
      </c>
      <c r="J360" t="s">
        <v>59</v>
      </c>
      <c r="K360" t="s">
        <v>28</v>
      </c>
      <c r="L360" t="s">
        <v>60</v>
      </c>
      <c r="M360" t="s">
        <v>61</v>
      </c>
    </row>
    <row r="361" spans="1:13" x14ac:dyDescent="0.25">
      <c r="A361" t="s">
        <v>58</v>
      </c>
      <c r="B361" t="s">
        <v>1113</v>
      </c>
      <c r="C361" t="s">
        <v>540</v>
      </c>
      <c r="D361" t="str">
        <f>HYPERLINK("https://ebird.org/atlasnc/checklist/S127936158", "S127936158")</f>
        <v>S127936158</v>
      </c>
      <c r="E361" t="s">
        <v>1160</v>
      </c>
      <c r="F361" t="s">
        <v>1724</v>
      </c>
      <c r="G361">
        <v>9</v>
      </c>
      <c r="H361" t="s">
        <v>25</v>
      </c>
      <c r="I361" t="s">
        <v>26</v>
      </c>
      <c r="J361" t="s">
        <v>59</v>
      </c>
      <c r="K361" t="s">
        <v>28</v>
      </c>
      <c r="L361" t="s">
        <v>60</v>
      </c>
      <c r="M361" t="s">
        <v>61</v>
      </c>
    </row>
    <row r="362" spans="1:13" x14ac:dyDescent="0.25">
      <c r="A362" t="s">
        <v>58</v>
      </c>
      <c r="B362" t="s">
        <v>1113</v>
      </c>
      <c r="C362" t="s">
        <v>540</v>
      </c>
      <c r="D362" t="str">
        <f>HYPERLINK("https://ebird.org/atlasnc/checklist/S127935259", "S127935259")</f>
        <v>S127935259</v>
      </c>
      <c r="E362" t="s">
        <v>1166</v>
      </c>
      <c r="F362" t="s">
        <v>1725</v>
      </c>
      <c r="G362">
        <v>13</v>
      </c>
      <c r="H362" t="s">
        <v>25</v>
      </c>
      <c r="I362" t="s">
        <v>26</v>
      </c>
      <c r="J362" t="s">
        <v>59</v>
      </c>
      <c r="K362" t="s">
        <v>28</v>
      </c>
      <c r="L362" t="s">
        <v>60</v>
      </c>
      <c r="M362" t="s">
        <v>61</v>
      </c>
    </row>
    <row r="363" spans="1:13" x14ac:dyDescent="0.25">
      <c r="A363" t="s">
        <v>58</v>
      </c>
      <c r="B363" t="s">
        <v>1113</v>
      </c>
      <c r="C363" t="s">
        <v>540</v>
      </c>
      <c r="D363" t="str">
        <f>HYPERLINK("https://ebird.org/atlasnc/checklist/S127933841", "S127933841")</f>
        <v>S127933841</v>
      </c>
      <c r="E363" t="s">
        <v>1514</v>
      </c>
      <c r="F363" t="s">
        <v>1726</v>
      </c>
      <c r="G363">
        <v>9</v>
      </c>
      <c r="H363" t="s">
        <v>25</v>
      </c>
      <c r="I363" t="s">
        <v>26</v>
      </c>
      <c r="J363" t="s">
        <v>59</v>
      </c>
      <c r="K363" t="s">
        <v>28</v>
      </c>
      <c r="L363" t="s">
        <v>60</v>
      </c>
      <c r="M363" t="s">
        <v>61</v>
      </c>
    </row>
    <row r="364" spans="1:13" x14ac:dyDescent="0.25">
      <c r="A364" t="s">
        <v>58</v>
      </c>
      <c r="B364" t="s">
        <v>1113</v>
      </c>
      <c r="C364" t="s">
        <v>540</v>
      </c>
      <c r="D364" t="str">
        <f>HYPERLINK("https://ebird.org/atlasnc/checklist/S127933045", "S127933045")</f>
        <v>S127933045</v>
      </c>
      <c r="E364" t="s">
        <v>1727</v>
      </c>
      <c r="F364" t="s">
        <v>1728</v>
      </c>
      <c r="G364">
        <v>12</v>
      </c>
      <c r="H364" t="s">
        <v>25</v>
      </c>
      <c r="I364" t="s">
        <v>26</v>
      </c>
      <c r="J364" t="s">
        <v>59</v>
      </c>
      <c r="K364" t="s">
        <v>28</v>
      </c>
      <c r="L364" t="s">
        <v>60</v>
      </c>
      <c r="M364" t="s">
        <v>61</v>
      </c>
    </row>
    <row r="365" spans="1:13" x14ac:dyDescent="0.25">
      <c r="A365" t="s">
        <v>58</v>
      </c>
      <c r="B365" t="s">
        <v>1113</v>
      </c>
      <c r="C365" t="s">
        <v>540</v>
      </c>
      <c r="D365" t="str">
        <f>HYPERLINK("https://ebird.org/atlasnc/checklist/S127931502", "S127931502")</f>
        <v>S127931502</v>
      </c>
      <c r="E365" t="s">
        <v>1506</v>
      </c>
      <c r="F365" t="s">
        <v>1729</v>
      </c>
      <c r="G365">
        <v>10</v>
      </c>
      <c r="H365" t="s">
        <v>25</v>
      </c>
      <c r="I365" t="s">
        <v>26</v>
      </c>
      <c r="J365" t="s">
        <v>59</v>
      </c>
      <c r="K365" t="s">
        <v>28</v>
      </c>
      <c r="L365" t="s">
        <v>60</v>
      </c>
      <c r="M365" t="s">
        <v>61</v>
      </c>
    </row>
    <row r="366" spans="1:13" x14ac:dyDescent="0.25">
      <c r="A366" t="s">
        <v>58</v>
      </c>
      <c r="B366" t="s">
        <v>1113</v>
      </c>
      <c r="C366" t="s">
        <v>540</v>
      </c>
      <c r="D366" t="str">
        <f>HYPERLINK("https://ebird.org/atlasnc/checklist/S127930508", "S127930508")</f>
        <v>S127930508</v>
      </c>
      <c r="E366" t="s">
        <v>1263</v>
      </c>
      <c r="F366" t="s">
        <v>1730</v>
      </c>
      <c r="G366">
        <v>7</v>
      </c>
      <c r="H366" t="s">
        <v>25</v>
      </c>
      <c r="I366" t="s">
        <v>26</v>
      </c>
      <c r="J366" t="s">
        <v>59</v>
      </c>
      <c r="K366" t="s">
        <v>28</v>
      </c>
      <c r="L366" t="s">
        <v>60</v>
      </c>
      <c r="M366" t="s">
        <v>61</v>
      </c>
    </row>
    <row r="367" spans="1:13" x14ac:dyDescent="0.25">
      <c r="A367" t="s">
        <v>58</v>
      </c>
      <c r="B367" t="s">
        <v>1113</v>
      </c>
      <c r="C367" t="s">
        <v>540</v>
      </c>
      <c r="D367" t="str">
        <f>HYPERLINK("https://ebird.org/atlasnc/checklist/S127929824", "S127929824")</f>
        <v>S127929824</v>
      </c>
      <c r="E367" t="s">
        <v>1213</v>
      </c>
      <c r="F367" t="s">
        <v>1731</v>
      </c>
      <c r="G367">
        <v>8</v>
      </c>
      <c r="H367" t="s">
        <v>25</v>
      </c>
      <c r="I367" t="s">
        <v>26</v>
      </c>
      <c r="J367" t="s">
        <v>59</v>
      </c>
      <c r="K367" t="s">
        <v>28</v>
      </c>
      <c r="L367" t="s">
        <v>60</v>
      </c>
      <c r="M367" t="s">
        <v>61</v>
      </c>
    </row>
    <row r="368" spans="1:13" x14ac:dyDescent="0.25">
      <c r="A368" t="s">
        <v>58</v>
      </c>
      <c r="B368" t="s">
        <v>1113</v>
      </c>
      <c r="C368" t="s">
        <v>540</v>
      </c>
      <c r="D368" t="str">
        <f>HYPERLINK("https://ebird.org/atlasnc/checklist/S127929246", "S127929246")</f>
        <v>S127929246</v>
      </c>
      <c r="E368" t="s">
        <v>1685</v>
      </c>
      <c r="F368" t="s">
        <v>1732</v>
      </c>
      <c r="G368">
        <v>11</v>
      </c>
      <c r="H368" t="s">
        <v>25</v>
      </c>
      <c r="I368" t="s">
        <v>26</v>
      </c>
      <c r="J368" t="s">
        <v>59</v>
      </c>
      <c r="K368" t="s">
        <v>28</v>
      </c>
      <c r="L368" t="s">
        <v>60</v>
      </c>
      <c r="M368" t="s">
        <v>61</v>
      </c>
    </row>
    <row r="369" spans="1:13" x14ac:dyDescent="0.25">
      <c r="A369" t="s">
        <v>58</v>
      </c>
      <c r="B369" t="s">
        <v>1113</v>
      </c>
      <c r="C369" t="s">
        <v>540</v>
      </c>
      <c r="D369" t="str">
        <f>HYPERLINK("https://ebird.org/atlasnc/checklist/S127928301", "S127928301")</f>
        <v>S127928301</v>
      </c>
      <c r="E369" t="s">
        <v>1733</v>
      </c>
      <c r="F369" t="s">
        <v>1734</v>
      </c>
      <c r="G369">
        <v>16</v>
      </c>
      <c r="H369" t="s">
        <v>25</v>
      </c>
      <c r="I369" t="s">
        <v>26</v>
      </c>
      <c r="J369" t="s">
        <v>59</v>
      </c>
      <c r="K369" t="s">
        <v>28</v>
      </c>
      <c r="L369" t="s">
        <v>60</v>
      </c>
      <c r="M369" t="s">
        <v>61</v>
      </c>
    </row>
    <row r="370" spans="1:13" x14ac:dyDescent="0.25">
      <c r="A370" t="s">
        <v>58</v>
      </c>
      <c r="B370" t="s">
        <v>1113</v>
      </c>
      <c r="C370" t="s">
        <v>540</v>
      </c>
      <c r="D370" t="str">
        <f>HYPERLINK("https://ebird.org/atlasnc/checklist/S127925891", "S127925891")</f>
        <v>S127925891</v>
      </c>
      <c r="E370" t="s">
        <v>1501</v>
      </c>
      <c r="F370" t="s">
        <v>1729</v>
      </c>
      <c r="G370">
        <v>14</v>
      </c>
      <c r="H370" t="s">
        <v>25</v>
      </c>
      <c r="I370" t="s">
        <v>26</v>
      </c>
      <c r="J370" t="s">
        <v>59</v>
      </c>
      <c r="K370" t="s">
        <v>28</v>
      </c>
      <c r="L370" t="s">
        <v>60</v>
      </c>
      <c r="M370" t="s">
        <v>61</v>
      </c>
    </row>
    <row r="371" spans="1:13" x14ac:dyDescent="0.25">
      <c r="A371" t="s">
        <v>58</v>
      </c>
      <c r="B371" t="s">
        <v>1113</v>
      </c>
      <c r="C371" t="s">
        <v>540</v>
      </c>
      <c r="D371" t="str">
        <f>HYPERLINK("https://ebird.org/atlasnc/checklist/S127924872", "S127924872")</f>
        <v>S127924872</v>
      </c>
      <c r="E371" t="s">
        <v>1735</v>
      </c>
      <c r="F371" t="s">
        <v>1736</v>
      </c>
      <c r="G371">
        <v>10</v>
      </c>
      <c r="H371" t="s">
        <v>25</v>
      </c>
      <c r="I371" t="s">
        <v>26</v>
      </c>
      <c r="J371" t="s">
        <v>59</v>
      </c>
      <c r="K371" t="s">
        <v>28</v>
      </c>
      <c r="L371" t="s">
        <v>60</v>
      </c>
      <c r="M371" t="s">
        <v>61</v>
      </c>
    </row>
    <row r="372" spans="1:13" x14ac:dyDescent="0.25">
      <c r="A372" t="s">
        <v>58</v>
      </c>
      <c r="B372" t="s">
        <v>1113</v>
      </c>
      <c r="C372" t="s">
        <v>547</v>
      </c>
      <c r="D372" t="str">
        <f>HYPERLINK("https://ebird.org/atlasnc/checklist/S126424907", "S126424907")</f>
        <v>S126424907</v>
      </c>
      <c r="E372" t="s">
        <v>1457</v>
      </c>
      <c r="F372" t="s">
        <v>1725</v>
      </c>
      <c r="G372">
        <v>10</v>
      </c>
      <c r="H372" t="s">
        <v>25</v>
      </c>
      <c r="I372" t="s">
        <v>26</v>
      </c>
      <c r="J372" t="s">
        <v>59</v>
      </c>
      <c r="K372" t="s">
        <v>28</v>
      </c>
      <c r="L372" t="s">
        <v>60</v>
      </c>
      <c r="M372" t="s">
        <v>61</v>
      </c>
    </row>
    <row r="373" spans="1:13" x14ac:dyDescent="0.25">
      <c r="A373" t="s">
        <v>58</v>
      </c>
      <c r="B373" t="s">
        <v>1113</v>
      </c>
      <c r="C373" t="s">
        <v>547</v>
      </c>
      <c r="D373" t="str">
        <f>HYPERLINK("https://ebird.org/atlasnc/checklist/S126423823", "S126423823")</f>
        <v>S126423823</v>
      </c>
      <c r="E373" t="s">
        <v>1309</v>
      </c>
      <c r="F373" t="s">
        <v>1726</v>
      </c>
      <c r="G373">
        <v>10</v>
      </c>
      <c r="H373" t="s">
        <v>25</v>
      </c>
      <c r="I373" t="s">
        <v>26</v>
      </c>
      <c r="J373" t="s">
        <v>59</v>
      </c>
      <c r="K373" t="s">
        <v>28</v>
      </c>
      <c r="L373" t="s">
        <v>60</v>
      </c>
      <c r="M373" t="s">
        <v>61</v>
      </c>
    </row>
    <row r="374" spans="1:13" x14ac:dyDescent="0.25">
      <c r="A374" t="s">
        <v>58</v>
      </c>
      <c r="B374" t="s">
        <v>1113</v>
      </c>
      <c r="C374" t="s">
        <v>547</v>
      </c>
      <c r="D374" t="str">
        <f>HYPERLINK("https://ebird.org/atlasnc/checklist/S126422540", "S126422540")</f>
        <v>S126422540</v>
      </c>
      <c r="E374" t="s">
        <v>1737</v>
      </c>
      <c r="F374" t="s">
        <v>1730</v>
      </c>
      <c r="G374">
        <v>4</v>
      </c>
      <c r="H374" t="s">
        <v>25</v>
      </c>
      <c r="I374" t="s">
        <v>26</v>
      </c>
      <c r="J374" t="s">
        <v>59</v>
      </c>
      <c r="K374" t="s">
        <v>28</v>
      </c>
      <c r="L374" t="s">
        <v>60</v>
      </c>
      <c r="M374" t="s">
        <v>61</v>
      </c>
    </row>
    <row r="375" spans="1:13" x14ac:dyDescent="0.25">
      <c r="A375" t="s">
        <v>58</v>
      </c>
      <c r="B375" t="s">
        <v>1113</v>
      </c>
      <c r="C375" t="s">
        <v>547</v>
      </c>
      <c r="D375" t="str">
        <f>HYPERLINK("https://ebird.org/atlasnc/checklist/S126422050", "S126422050")</f>
        <v>S126422050</v>
      </c>
      <c r="E375" t="s">
        <v>1738</v>
      </c>
      <c r="F375" t="s">
        <v>1739</v>
      </c>
      <c r="G375">
        <v>5</v>
      </c>
      <c r="H375" t="s">
        <v>25</v>
      </c>
      <c r="I375" t="s">
        <v>26</v>
      </c>
      <c r="J375" t="s">
        <v>59</v>
      </c>
      <c r="K375" t="s">
        <v>28</v>
      </c>
      <c r="L375" t="s">
        <v>60</v>
      </c>
      <c r="M375" t="s">
        <v>61</v>
      </c>
    </row>
    <row r="376" spans="1:13" x14ac:dyDescent="0.25">
      <c r="A376" t="s">
        <v>58</v>
      </c>
      <c r="B376" t="s">
        <v>1113</v>
      </c>
      <c r="C376" t="s">
        <v>547</v>
      </c>
      <c r="D376" t="str">
        <f>HYPERLINK("https://ebird.org/atlasnc/checklist/S126421567", "S126421567")</f>
        <v>S126421567</v>
      </c>
      <c r="E376" t="s">
        <v>1740</v>
      </c>
      <c r="F376" t="s">
        <v>1741</v>
      </c>
      <c r="G376">
        <v>6</v>
      </c>
      <c r="H376" t="s">
        <v>25</v>
      </c>
      <c r="I376" t="s">
        <v>26</v>
      </c>
      <c r="J376" t="s">
        <v>59</v>
      </c>
      <c r="K376" t="s">
        <v>28</v>
      </c>
      <c r="L376" t="s">
        <v>60</v>
      </c>
      <c r="M376" t="s">
        <v>61</v>
      </c>
    </row>
    <row r="377" spans="1:13" x14ac:dyDescent="0.25">
      <c r="A377" t="s">
        <v>58</v>
      </c>
      <c r="B377" t="s">
        <v>1113</v>
      </c>
      <c r="C377" t="s">
        <v>547</v>
      </c>
      <c r="D377" t="str">
        <f>HYPERLINK("https://ebird.org/atlasnc/checklist/S126421063", "S126421063")</f>
        <v>S126421063</v>
      </c>
      <c r="E377" t="s">
        <v>1434</v>
      </c>
      <c r="F377" t="s">
        <v>1732</v>
      </c>
      <c r="G377">
        <v>17</v>
      </c>
      <c r="H377" t="s">
        <v>25</v>
      </c>
      <c r="I377" t="s">
        <v>26</v>
      </c>
      <c r="J377" t="s">
        <v>59</v>
      </c>
      <c r="K377" t="s">
        <v>28</v>
      </c>
      <c r="L377" t="s">
        <v>60</v>
      </c>
      <c r="M377" t="s">
        <v>61</v>
      </c>
    </row>
    <row r="378" spans="1:13" x14ac:dyDescent="0.25">
      <c r="A378" t="s">
        <v>58</v>
      </c>
      <c r="B378" t="s">
        <v>1113</v>
      </c>
      <c r="C378" t="s">
        <v>547</v>
      </c>
      <c r="D378" t="str">
        <f>HYPERLINK("https://ebird.org/atlasnc/checklist/S126419798", "S126419798")</f>
        <v>S126419798</v>
      </c>
      <c r="E378" t="s">
        <v>1231</v>
      </c>
      <c r="F378" t="s">
        <v>1739</v>
      </c>
      <c r="G378">
        <v>6</v>
      </c>
      <c r="H378" t="s">
        <v>25</v>
      </c>
      <c r="I378" t="s">
        <v>26</v>
      </c>
      <c r="J378" t="s">
        <v>59</v>
      </c>
      <c r="K378" t="s">
        <v>28</v>
      </c>
      <c r="L378" t="s">
        <v>60</v>
      </c>
      <c r="M378" t="s">
        <v>61</v>
      </c>
    </row>
    <row r="379" spans="1:13" x14ac:dyDescent="0.25">
      <c r="A379" t="s">
        <v>58</v>
      </c>
      <c r="B379" t="s">
        <v>1113</v>
      </c>
      <c r="C379" t="s">
        <v>547</v>
      </c>
      <c r="D379" t="str">
        <f>HYPERLINK("https://ebird.org/atlasnc/checklist/S126419134", "S126419134")</f>
        <v>S126419134</v>
      </c>
      <c r="E379" t="s">
        <v>1742</v>
      </c>
      <c r="F379" t="s">
        <v>1743</v>
      </c>
      <c r="G379">
        <v>11</v>
      </c>
      <c r="H379" t="s">
        <v>25</v>
      </c>
      <c r="I379" t="s">
        <v>26</v>
      </c>
      <c r="J379" t="s">
        <v>59</v>
      </c>
      <c r="K379" t="s">
        <v>28</v>
      </c>
      <c r="L379" t="s">
        <v>60</v>
      </c>
      <c r="M379" t="s">
        <v>61</v>
      </c>
    </row>
    <row r="380" spans="1:13" x14ac:dyDescent="0.25">
      <c r="A380" t="s">
        <v>58</v>
      </c>
      <c r="B380" t="s">
        <v>1113</v>
      </c>
      <c r="C380" t="s">
        <v>547</v>
      </c>
      <c r="D380" t="str">
        <f>HYPERLINK("https://ebird.org/atlasnc/checklist/S126418552", "S126418552")</f>
        <v>S126418552</v>
      </c>
      <c r="E380" t="s">
        <v>1541</v>
      </c>
      <c r="F380" t="s">
        <v>1734</v>
      </c>
      <c r="G380">
        <v>14</v>
      </c>
      <c r="H380" t="s">
        <v>25</v>
      </c>
      <c r="I380" t="s">
        <v>26</v>
      </c>
      <c r="J380" t="s">
        <v>59</v>
      </c>
      <c r="K380" t="s">
        <v>28</v>
      </c>
      <c r="L380" t="s">
        <v>60</v>
      </c>
      <c r="M380" t="s">
        <v>61</v>
      </c>
    </row>
    <row r="381" spans="1:13" x14ac:dyDescent="0.25">
      <c r="A381" t="s">
        <v>58</v>
      </c>
      <c r="B381" t="s">
        <v>1113</v>
      </c>
      <c r="C381" t="s">
        <v>547</v>
      </c>
      <c r="D381" t="str">
        <f>HYPERLINK("https://ebird.org/atlasnc/checklist/S126417339", "S126417339")</f>
        <v>S126417339</v>
      </c>
      <c r="E381" t="s">
        <v>1744</v>
      </c>
      <c r="F381" t="s">
        <v>1745</v>
      </c>
      <c r="G381">
        <v>7</v>
      </c>
      <c r="H381" t="s">
        <v>25</v>
      </c>
      <c r="I381" t="s">
        <v>26</v>
      </c>
      <c r="J381" t="s">
        <v>59</v>
      </c>
      <c r="K381" t="s">
        <v>28</v>
      </c>
      <c r="L381" t="s">
        <v>60</v>
      </c>
      <c r="M381" t="s">
        <v>61</v>
      </c>
    </row>
    <row r="382" spans="1:13" x14ac:dyDescent="0.25">
      <c r="A382" t="s">
        <v>58</v>
      </c>
      <c r="B382" t="s">
        <v>1113</v>
      </c>
      <c r="C382" t="s">
        <v>547</v>
      </c>
      <c r="D382" t="str">
        <f>HYPERLINK("https://ebird.org/atlasnc/checklist/S126416607", "S126416607")</f>
        <v>S126416607</v>
      </c>
      <c r="E382" t="s">
        <v>1746</v>
      </c>
      <c r="F382" t="s">
        <v>1747</v>
      </c>
      <c r="G382">
        <v>7</v>
      </c>
      <c r="H382" t="s">
        <v>25</v>
      </c>
      <c r="I382" t="s">
        <v>26</v>
      </c>
      <c r="J382" t="s">
        <v>59</v>
      </c>
      <c r="K382" t="s">
        <v>28</v>
      </c>
      <c r="L382" t="s">
        <v>60</v>
      </c>
      <c r="M382" t="s">
        <v>61</v>
      </c>
    </row>
    <row r="383" spans="1:13" x14ac:dyDescent="0.25">
      <c r="A383" t="s">
        <v>58</v>
      </c>
      <c r="B383" t="s">
        <v>1113</v>
      </c>
      <c r="C383" t="s">
        <v>547</v>
      </c>
      <c r="D383" t="str">
        <f>HYPERLINK("https://ebird.org/atlasnc/checklist/S126416080", "S126416080")</f>
        <v>S126416080</v>
      </c>
      <c r="E383" t="s">
        <v>1715</v>
      </c>
      <c r="F383" t="s">
        <v>1729</v>
      </c>
      <c r="G383">
        <v>14</v>
      </c>
      <c r="H383" t="s">
        <v>25</v>
      </c>
      <c r="I383" t="s">
        <v>26</v>
      </c>
      <c r="J383" t="s">
        <v>59</v>
      </c>
      <c r="K383" t="s">
        <v>28</v>
      </c>
      <c r="L383" t="s">
        <v>60</v>
      </c>
      <c r="M383" t="s">
        <v>61</v>
      </c>
    </row>
    <row r="384" spans="1:13" x14ac:dyDescent="0.25">
      <c r="A384" t="s">
        <v>58</v>
      </c>
      <c r="B384" t="s">
        <v>1113</v>
      </c>
      <c r="C384" t="s">
        <v>547</v>
      </c>
      <c r="D384" t="str">
        <f>HYPERLINK("https://ebird.org/atlasnc/checklist/S126414809", "S126414809")</f>
        <v>S126414809</v>
      </c>
      <c r="E384" t="s">
        <v>1501</v>
      </c>
      <c r="F384" t="s">
        <v>1728</v>
      </c>
      <c r="G384">
        <v>11</v>
      </c>
      <c r="H384" t="s">
        <v>25</v>
      </c>
      <c r="I384" t="s">
        <v>26</v>
      </c>
      <c r="J384" t="s">
        <v>59</v>
      </c>
      <c r="K384" t="s">
        <v>28</v>
      </c>
      <c r="L384" t="s">
        <v>60</v>
      </c>
      <c r="M384" t="s">
        <v>61</v>
      </c>
    </row>
    <row r="385" spans="1:13" x14ac:dyDescent="0.25">
      <c r="A385" t="s">
        <v>58</v>
      </c>
      <c r="B385" t="s">
        <v>1113</v>
      </c>
      <c r="C385" t="s">
        <v>547</v>
      </c>
      <c r="D385" t="str">
        <f>HYPERLINK("https://ebird.org/atlasnc/checklist/S126414198", "S126414198")</f>
        <v>S126414198</v>
      </c>
      <c r="E385" t="s">
        <v>1488</v>
      </c>
      <c r="F385" t="s">
        <v>1736</v>
      </c>
      <c r="G385">
        <v>9</v>
      </c>
      <c r="H385" t="s">
        <v>25</v>
      </c>
      <c r="I385" t="s">
        <v>26</v>
      </c>
      <c r="J385" t="s">
        <v>59</v>
      </c>
      <c r="K385" t="s">
        <v>28</v>
      </c>
      <c r="L385" t="s">
        <v>60</v>
      </c>
      <c r="M385" t="s">
        <v>61</v>
      </c>
    </row>
    <row r="386" spans="1:13" x14ac:dyDescent="0.25">
      <c r="A386" t="s">
        <v>58</v>
      </c>
      <c r="B386" t="s">
        <v>1113</v>
      </c>
      <c r="C386" t="s">
        <v>551</v>
      </c>
      <c r="D386" t="str">
        <f>HYPERLINK("https://ebird.org/atlasnc/checklist/S115739251", "S115739251")</f>
        <v>S115739251</v>
      </c>
      <c r="E386" t="s">
        <v>1702</v>
      </c>
      <c r="F386" t="s">
        <v>1748</v>
      </c>
      <c r="G386">
        <v>5</v>
      </c>
      <c r="H386" t="s">
        <v>25</v>
      </c>
      <c r="I386" t="s">
        <v>26</v>
      </c>
      <c r="J386" t="s">
        <v>59</v>
      </c>
      <c r="K386" t="s">
        <v>28</v>
      </c>
      <c r="L386" t="s">
        <v>60</v>
      </c>
      <c r="M386" t="s">
        <v>61</v>
      </c>
    </row>
    <row r="387" spans="1:13" x14ac:dyDescent="0.25">
      <c r="A387" t="s">
        <v>58</v>
      </c>
      <c r="B387" t="s">
        <v>1113</v>
      </c>
      <c r="C387" t="s">
        <v>551</v>
      </c>
      <c r="D387" t="str">
        <f>HYPERLINK("https://ebird.org/atlasnc/checklist/S115738861", "S115738861")</f>
        <v>S115738861</v>
      </c>
      <c r="E387" t="s">
        <v>1749</v>
      </c>
      <c r="F387" t="s">
        <v>1725</v>
      </c>
      <c r="G387">
        <v>5</v>
      </c>
      <c r="H387" t="s">
        <v>25</v>
      </c>
      <c r="I387" t="s">
        <v>26</v>
      </c>
      <c r="J387" t="s">
        <v>59</v>
      </c>
      <c r="K387" t="s">
        <v>28</v>
      </c>
      <c r="L387" t="s">
        <v>60</v>
      </c>
      <c r="M387" t="s">
        <v>61</v>
      </c>
    </row>
    <row r="388" spans="1:13" x14ac:dyDescent="0.25">
      <c r="A388" t="s">
        <v>58</v>
      </c>
      <c r="B388" t="s">
        <v>1113</v>
      </c>
      <c r="C388" t="s">
        <v>551</v>
      </c>
      <c r="D388" t="str">
        <f>HYPERLINK("https://ebird.org/atlasnc/checklist/S115737677", "S115737677")</f>
        <v>S115737677</v>
      </c>
      <c r="E388" t="s">
        <v>1750</v>
      </c>
      <c r="F388" t="s">
        <v>1751</v>
      </c>
      <c r="G388">
        <v>0</v>
      </c>
      <c r="H388" t="s">
        <v>25</v>
      </c>
      <c r="I388" t="s">
        <v>26</v>
      </c>
      <c r="J388" t="s">
        <v>59</v>
      </c>
      <c r="K388" t="s">
        <v>28</v>
      </c>
      <c r="L388" t="s">
        <v>60</v>
      </c>
      <c r="M388" t="s">
        <v>61</v>
      </c>
    </row>
    <row r="389" spans="1:13" x14ac:dyDescent="0.25">
      <c r="A389" t="s">
        <v>58</v>
      </c>
      <c r="B389" t="s">
        <v>1113</v>
      </c>
      <c r="C389" t="s">
        <v>551</v>
      </c>
      <c r="D389" t="str">
        <f>HYPERLINK("https://ebird.org/atlasnc/checklist/S115737294", "S115737294")</f>
        <v>S115737294</v>
      </c>
      <c r="E389" t="s">
        <v>1752</v>
      </c>
      <c r="F389" t="s">
        <v>1753</v>
      </c>
      <c r="G389">
        <v>6</v>
      </c>
      <c r="H389" t="s">
        <v>25</v>
      </c>
      <c r="I389" t="s">
        <v>26</v>
      </c>
      <c r="J389" t="s">
        <v>59</v>
      </c>
      <c r="K389" t="s">
        <v>28</v>
      </c>
      <c r="L389" t="s">
        <v>60</v>
      </c>
      <c r="M389" t="s">
        <v>61</v>
      </c>
    </row>
    <row r="390" spans="1:13" x14ac:dyDescent="0.25">
      <c r="A390" t="s">
        <v>58</v>
      </c>
      <c r="B390" t="s">
        <v>1113</v>
      </c>
      <c r="C390" t="s">
        <v>551</v>
      </c>
      <c r="D390" t="str">
        <f>HYPERLINK("https://ebird.org/atlasnc/checklist/S115737138", "S115737138")</f>
        <v>S115737138</v>
      </c>
      <c r="E390" t="s">
        <v>1754</v>
      </c>
      <c r="F390" t="s">
        <v>1755</v>
      </c>
      <c r="G390">
        <v>2</v>
      </c>
      <c r="H390" t="s">
        <v>25</v>
      </c>
      <c r="I390" t="s">
        <v>26</v>
      </c>
      <c r="J390" t="s">
        <v>59</v>
      </c>
      <c r="K390" t="s">
        <v>28</v>
      </c>
      <c r="L390" t="s">
        <v>60</v>
      </c>
      <c r="M390" t="s">
        <v>61</v>
      </c>
    </row>
    <row r="391" spans="1:13" x14ac:dyDescent="0.25">
      <c r="A391" t="s">
        <v>58</v>
      </c>
      <c r="B391" t="s">
        <v>1113</v>
      </c>
      <c r="C391" t="s">
        <v>551</v>
      </c>
      <c r="D391" t="str">
        <f>HYPERLINK("https://ebird.org/atlasnc/checklist/S115735792", "S115735792")</f>
        <v>S115735792</v>
      </c>
      <c r="E391" t="s">
        <v>1661</v>
      </c>
      <c r="F391" t="s">
        <v>1731</v>
      </c>
      <c r="G391">
        <v>7</v>
      </c>
      <c r="H391" t="s">
        <v>25</v>
      </c>
      <c r="I391" t="s">
        <v>26</v>
      </c>
      <c r="J391" t="s">
        <v>59</v>
      </c>
      <c r="K391" t="s">
        <v>28</v>
      </c>
      <c r="L391" t="s">
        <v>60</v>
      </c>
      <c r="M391" t="s">
        <v>61</v>
      </c>
    </row>
    <row r="392" spans="1:13" x14ac:dyDescent="0.25">
      <c r="A392" t="s">
        <v>58</v>
      </c>
      <c r="B392" t="s">
        <v>1113</v>
      </c>
      <c r="C392" t="s">
        <v>551</v>
      </c>
      <c r="D392" t="str">
        <f>HYPERLINK("https://ebird.org/atlasnc/checklist/S115735140", "S115735140")</f>
        <v>S115735140</v>
      </c>
      <c r="E392" t="s">
        <v>1428</v>
      </c>
      <c r="F392" t="s">
        <v>1756</v>
      </c>
      <c r="G392">
        <v>7</v>
      </c>
      <c r="H392" t="s">
        <v>25</v>
      </c>
      <c r="I392" t="s">
        <v>26</v>
      </c>
      <c r="J392" t="s">
        <v>59</v>
      </c>
      <c r="K392" t="s">
        <v>28</v>
      </c>
      <c r="L392" t="s">
        <v>60</v>
      </c>
      <c r="M392" t="s">
        <v>61</v>
      </c>
    </row>
    <row r="393" spans="1:13" x14ac:dyDescent="0.25">
      <c r="A393" t="s">
        <v>58</v>
      </c>
      <c r="B393" t="s">
        <v>1113</v>
      </c>
      <c r="C393" t="s">
        <v>551</v>
      </c>
      <c r="D393" t="str">
        <f>HYPERLINK("https://ebird.org/atlasnc/checklist/S115734407", "S115734407")</f>
        <v>S115734407</v>
      </c>
      <c r="E393" t="s">
        <v>1496</v>
      </c>
      <c r="F393" t="s">
        <v>1734</v>
      </c>
      <c r="G393">
        <v>13</v>
      </c>
      <c r="H393" t="s">
        <v>25</v>
      </c>
      <c r="I393" t="s">
        <v>26</v>
      </c>
      <c r="J393" t="s">
        <v>59</v>
      </c>
      <c r="K393" t="s">
        <v>28</v>
      </c>
      <c r="L393" t="s">
        <v>60</v>
      </c>
      <c r="M393" t="s">
        <v>61</v>
      </c>
    </row>
    <row r="394" spans="1:13" x14ac:dyDescent="0.25">
      <c r="A394" t="s">
        <v>58</v>
      </c>
      <c r="B394" t="s">
        <v>1113</v>
      </c>
      <c r="C394" t="s">
        <v>551</v>
      </c>
      <c r="D394" t="str">
        <f>HYPERLINK("https://ebird.org/atlasnc/checklist/S115732762", "S115732762")</f>
        <v>S115732762</v>
      </c>
      <c r="E394" t="s">
        <v>1282</v>
      </c>
      <c r="F394" t="s">
        <v>1729</v>
      </c>
      <c r="G394">
        <v>3</v>
      </c>
      <c r="H394" t="s">
        <v>25</v>
      </c>
      <c r="I394" t="s">
        <v>26</v>
      </c>
      <c r="J394" t="s">
        <v>59</v>
      </c>
      <c r="K394" t="s">
        <v>28</v>
      </c>
      <c r="L394" t="s">
        <v>60</v>
      </c>
      <c r="M394" t="s">
        <v>61</v>
      </c>
    </row>
    <row r="395" spans="1:13" x14ac:dyDescent="0.25">
      <c r="A395" t="s">
        <v>58</v>
      </c>
      <c r="B395" t="s">
        <v>1113</v>
      </c>
      <c r="C395" t="s">
        <v>551</v>
      </c>
      <c r="D395" t="str">
        <f>HYPERLINK("https://ebird.org/atlasnc/checklist/S115732319", "S115732319")</f>
        <v>S115732319</v>
      </c>
      <c r="E395" t="s">
        <v>1164</v>
      </c>
      <c r="F395" t="s">
        <v>1757</v>
      </c>
      <c r="G395">
        <v>5</v>
      </c>
      <c r="H395" t="s">
        <v>25</v>
      </c>
      <c r="I395" t="s">
        <v>26</v>
      </c>
      <c r="J395" t="s">
        <v>59</v>
      </c>
      <c r="K395" t="s">
        <v>28</v>
      </c>
      <c r="L395" t="s">
        <v>60</v>
      </c>
      <c r="M395" t="s">
        <v>61</v>
      </c>
    </row>
    <row r="396" spans="1:13" x14ac:dyDescent="0.25">
      <c r="A396" t="s">
        <v>58</v>
      </c>
      <c r="B396" t="s">
        <v>1113</v>
      </c>
      <c r="C396" t="s">
        <v>553</v>
      </c>
      <c r="D396" t="str">
        <f>HYPERLINK("https://ebird.org/atlasnc/checklist/S101301630", "S101301630")</f>
        <v>S101301630</v>
      </c>
      <c r="E396" t="s">
        <v>1758</v>
      </c>
      <c r="F396" t="s">
        <v>1725</v>
      </c>
      <c r="G396">
        <v>15</v>
      </c>
      <c r="H396" t="s">
        <v>25</v>
      </c>
      <c r="I396" t="s">
        <v>26</v>
      </c>
      <c r="J396" t="s">
        <v>59</v>
      </c>
      <c r="K396" t="s">
        <v>28</v>
      </c>
      <c r="L396" t="s">
        <v>60</v>
      </c>
      <c r="M396" t="s">
        <v>61</v>
      </c>
    </row>
    <row r="397" spans="1:13" x14ac:dyDescent="0.25">
      <c r="A397" t="s">
        <v>58</v>
      </c>
      <c r="B397" t="s">
        <v>1113</v>
      </c>
      <c r="C397" t="s">
        <v>553</v>
      </c>
      <c r="D397" t="str">
        <f>HYPERLINK("https://ebird.org/atlasnc/checklist/S101301644", "S101301644")</f>
        <v>S101301644</v>
      </c>
      <c r="E397" t="s">
        <v>1759</v>
      </c>
      <c r="F397" t="s">
        <v>1760</v>
      </c>
      <c r="G397">
        <v>6</v>
      </c>
      <c r="H397" t="s">
        <v>25</v>
      </c>
      <c r="I397" t="s">
        <v>26</v>
      </c>
      <c r="J397" t="s">
        <v>59</v>
      </c>
      <c r="K397" t="s">
        <v>28</v>
      </c>
      <c r="L397" t="s">
        <v>60</v>
      </c>
      <c r="M397" t="s">
        <v>61</v>
      </c>
    </row>
    <row r="398" spans="1:13" x14ac:dyDescent="0.25">
      <c r="A398" t="s">
        <v>58</v>
      </c>
      <c r="B398" t="s">
        <v>1117</v>
      </c>
      <c r="C398" t="s">
        <v>553</v>
      </c>
      <c r="D398" t="str">
        <f>HYPERLINK("https://ebird.org/atlasnc/checklist/S101338161", "S101338161")</f>
        <v>S101338161</v>
      </c>
      <c r="E398" t="s">
        <v>1761</v>
      </c>
      <c r="F398" t="s">
        <v>1762</v>
      </c>
      <c r="G398">
        <v>22</v>
      </c>
      <c r="H398" t="s">
        <v>25</v>
      </c>
      <c r="I398" t="s">
        <v>26</v>
      </c>
      <c r="J398" t="s">
        <v>59</v>
      </c>
      <c r="K398" t="s">
        <v>28</v>
      </c>
      <c r="L398" t="s">
        <v>60</v>
      </c>
      <c r="M398" t="s">
        <v>61</v>
      </c>
    </row>
    <row r="399" spans="1:13" x14ac:dyDescent="0.25">
      <c r="A399" t="s">
        <v>58</v>
      </c>
      <c r="B399" t="s">
        <v>1113</v>
      </c>
      <c r="C399" t="s">
        <v>553</v>
      </c>
      <c r="D399" t="str">
        <f>HYPERLINK("https://ebird.org/atlasnc/checklist/S101301656", "S101301656")</f>
        <v>S101301656</v>
      </c>
      <c r="E399" t="s">
        <v>1763</v>
      </c>
      <c r="F399" t="s">
        <v>1764</v>
      </c>
      <c r="G399">
        <v>14</v>
      </c>
      <c r="H399" t="s">
        <v>25</v>
      </c>
      <c r="I399" t="s">
        <v>26</v>
      </c>
      <c r="J399" t="s">
        <v>59</v>
      </c>
      <c r="K399" t="s">
        <v>28</v>
      </c>
      <c r="L399" t="s">
        <v>60</v>
      </c>
      <c r="M399" t="s">
        <v>61</v>
      </c>
    </row>
    <row r="400" spans="1:13" x14ac:dyDescent="0.25">
      <c r="A400" t="s">
        <v>58</v>
      </c>
      <c r="B400" t="s">
        <v>1113</v>
      </c>
      <c r="C400" t="s">
        <v>553</v>
      </c>
      <c r="D400" t="str">
        <f>HYPERLINK("https://ebird.org/atlasnc/checklist/S101386502", "S101386502")</f>
        <v>S101386502</v>
      </c>
      <c r="E400" t="s">
        <v>1765</v>
      </c>
      <c r="F400" t="s">
        <v>1724</v>
      </c>
      <c r="G400">
        <v>12</v>
      </c>
      <c r="H400" t="s">
        <v>25</v>
      </c>
      <c r="I400" t="s">
        <v>26</v>
      </c>
      <c r="J400" t="s">
        <v>59</v>
      </c>
      <c r="K400" t="s">
        <v>28</v>
      </c>
      <c r="L400" t="s">
        <v>60</v>
      </c>
      <c r="M400" t="s">
        <v>61</v>
      </c>
    </row>
    <row r="401" spans="1:13" x14ac:dyDescent="0.25">
      <c r="A401" t="s">
        <v>58</v>
      </c>
      <c r="B401" t="s">
        <v>1117</v>
      </c>
      <c r="C401" t="s">
        <v>553</v>
      </c>
      <c r="D401" t="str">
        <f>HYPERLINK("https://ebird.org/atlasnc/checklist/S101338183", "S101338183")</f>
        <v>S101338183</v>
      </c>
      <c r="E401" t="s">
        <v>1765</v>
      </c>
      <c r="F401" t="s">
        <v>1724</v>
      </c>
      <c r="G401">
        <v>12</v>
      </c>
      <c r="H401" t="s">
        <v>25</v>
      </c>
      <c r="I401" t="s">
        <v>26</v>
      </c>
      <c r="J401" t="s">
        <v>59</v>
      </c>
      <c r="K401" t="s">
        <v>28</v>
      </c>
      <c r="L401" t="s">
        <v>60</v>
      </c>
      <c r="M401" t="s">
        <v>61</v>
      </c>
    </row>
    <row r="402" spans="1:13" x14ac:dyDescent="0.25">
      <c r="A402" t="s">
        <v>58</v>
      </c>
      <c r="B402" t="s">
        <v>1699</v>
      </c>
      <c r="C402" t="s">
        <v>555</v>
      </c>
      <c r="D402" t="str">
        <f>HYPERLINK("https://ebird.org/atlasnc/checklist/S92140789", "S92140789")</f>
        <v>S92140789</v>
      </c>
      <c r="E402" t="s">
        <v>1766</v>
      </c>
      <c r="F402" t="s">
        <v>1767</v>
      </c>
      <c r="G402">
        <v>5</v>
      </c>
      <c r="H402" t="s">
        <v>25</v>
      </c>
      <c r="I402" t="s">
        <v>26</v>
      </c>
      <c r="J402" t="s">
        <v>59</v>
      </c>
      <c r="K402" t="s">
        <v>28</v>
      </c>
      <c r="L402" t="s">
        <v>60</v>
      </c>
      <c r="M402" t="s">
        <v>61</v>
      </c>
    </row>
    <row r="403" spans="1:13" x14ac:dyDescent="0.25">
      <c r="A403" t="s">
        <v>62</v>
      </c>
      <c r="B403" t="s">
        <v>1121</v>
      </c>
      <c r="C403" t="s">
        <v>557</v>
      </c>
      <c r="D403" t="str">
        <f>HYPERLINK("https://ebird.org/atlasnc/checklist/S145486996", "S145486996")</f>
        <v>S145486996</v>
      </c>
      <c r="E403" t="s">
        <v>1352</v>
      </c>
      <c r="F403" t="s">
        <v>1768</v>
      </c>
      <c r="G403">
        <v>1</v>
      </c>
      <c r="H403" t="s">
        <v>63</v>
      </c>
      <c r="I403" t="s">
        <v>26</v>
      </c>
      <c r="J403" t="s">
        <v>64</v>
      </c>
      <c r="K403" t="s">
        <v>28</v>
      </c>
      <c r="L403" t="s">
        <v>65</v>
      </c>
      <c r="M403" t="s">
        <v>66</v>
      </c>
    </row>
    <row r="404" spans="1:13" x14ac:dyDescent="0.25">
      <c r="A404" t="s">
        <v>62</v>
      </c>
      <c r="B404" t="s">
        <v>1121</v>
      </c>
      <c r="C404" t="s">
        <v>557</v>
      </c>
      <c r="D404" t="str">
        <f>HYPERLINK("https://ebird.org/atlasnc/checklist/S145487062", "S145487062")</f>
        <v>S145487062</v>
      </c>
      <c r="E404" t="s">
        <v>1403</v>
      </c>
      <c r="F404" t="s">
        <v>1769</v>
      </c>
      <c r="G404">
        <v>12</v>
      </c>
      <c r="H404" t="s">
        <v>63</v>
      </c>
      <c r="I404" t="s">
        <v>26</v>
      </c>
      <c r="J404" t="s">
        <v>64</v>
      </c>
      <c r="K404" t="s">
        <v>28</v>
      </c>
      <c r="L404" t="s">
        <v>65</v>
      </c>
      <c r="M404" t="s">
        <v>66</v>
      </c>
    </row>
    <row r="405" spans="1:13" x14ac:dyDescent="0.25">
      <c r="A405" t="s">
        <v>62</v>
      </c>
      <c r="B405" t="s">
        <v>1121</v>
      </c>
      <c r="C405" t="s">
        <v>557</v>
      </c>
      <c r="D405" t="str">
        <f>HYPERLINK("https://ebird.org/atlasnc/checklist/S145481961", "S145481961")</f>
        <v>S145481961</v>
      </c>
      <c r="E405" t="s">
        <v>1770</v>
      </c>
      <c r="F405" t="s">
        <v>1771</v>
      </c>
      <c r="G405">
        <v>22</v>
      </c>
      <c r="H405" t="s">
        <v>63</v>
      </c>
      <c r="I405" t="s">
        <v>26</v>
      </c>
      <c r="J405" t="s">
        <v>64</v>
      </c>
      <c r="K405" t="s">
        <v>28</v>
      </c>
      <c r="L405" t="s">
        <v>65</v>
      </c>
      <c r="M405" t="s">
        <v>66</v>
      </c>
    </row>
    <row r="406" spans="1:13" x14ac:dyDescent="0.25">
      <c r="A406" t="s">
        <v>62</v>
      </c>
      <c r="B406" t="s">
        <v>1121</v>
      </c>
      <c r="C406" t="s">
        <v>557</v>
      </c>
      <c r="D406" t="str">
        <f>HYPERLINK("https://ebird.org/atlasnc/checklist/S145478019", "S145478019")</f>
        <v>S145478019</v>
      </c>
      <c r="E406" t="s">
        <v>1717</v>
      </c>
      <c r="F406" t="s">
        <v>1772</v>
      </c>
      <c r="G406">
        <v>9</v>
      </c>
      <c r="H406" t="s">
        <v>63</v>
      </c>
      <c r="I406" t="s">
        <v>26</v>
      </c>
      <c r="J406" t="s">
        <v>64</v>
      </c>
      <c r="K406" t="s">
        <v>28</v>
      </c>
      <c r="L406" t="s">
        <v>65</v>
      </c>
      <c r="M406" t="s">
        <v>66</v>
      </c>
    </row>
    <row r="407" spans="1:13" x14ac:dyDescent="0.25">
      <c r="A407" t="s">
        <v>62</v>
      </c>
      <c r="B407" t="s">
        <v>1121</v>
      </c>
      <c r="C407" t="s">
        <v>557</v>
      </c>
      <c r="D407" t="str">
        <f>HYPERLINK("https://ebird.org/atlasnc/checklist/S145473437", "S145473437")</f>
        <v>S145473437</v>
      </c>
      <c r="E407" t="s">
        <v>1691</v>
      </c>
      <c r="F407" t="s">
        <v>1773</v>
      </c>
      <c r="G407">
        <v>20</v>
      </c>
      <c r="H407" t="s">
        <v>63</v>
      </c>
      <c r="I407" t="s">
        <v>26</v>
      </c>
      <c r="J407" t="s">
        <v>64</v>
      </c>
      <c r="K407" t="s">
        <v>28</v>
      </c>
      <c r="L407" t="s">
        <v>65</v>
      </c>
      <c r="M407" t="s">
        <v>66</v>
      </c>
    </row>
    <row r="408" spans="1:13" x14ac:dyDescent="0.25">
      <c r="A408" t="s">
        <v>62</v>
      </c>
      <c r="B408" t="s">
        <v>1121</v>
      </c>
      <c r="C408" t="s">
        <v>557</v>
      </c>
      <c r="D408" t="str">
        <f>HYPERLINK("https://ebird.org/atlasnc/checklist/S145471749", "S145471749")</f>
        <v>S145471749</v>
      </c>
      <c r="E408" t="s">
        <v>1774</v>
      </c>
      <c r="F408" t="s">
        <v>1775</v>
      </c>
      <c r="G408">
        <v>10</v>
      </c>
      <c r="H408" t="s">
        <v>63</v>
      </c>
      <c r="I408" t="s">
        <v>26</v>
      </c>
      <c r="J408" t="s">
        <v>64</v>
      </c>
      <c r="K408" t="s">
        <v>28</v>
      </c>
      <c r="L408" t="s">
        <v>65</v>
      </c>
      <c r="M408" t="s">
        <v>66</v>
      </c>
    </row>
    <row r="409" spans="1:13" x14ac:dyDescent="0.25">
      <c r="A409" t="s">
        <v>62</v>
      </c>
      <c r="B409" t="s">
        <v>1121</v>
      </c>
      <c r="C409" t="s">
        <v>564</v>
      </c>
      <c r="D409" t="str">
        <f>HYPERLINK("https://ebird.org/atlasnc/checklist/S142667215", "S142667215")</f>
        <v>S142667215</v>
      </c>
      <c r="E409" t="s">
        <v>1776</v>
      </c>
      <c r="F409" t="s">
        <v>1777</v>
      </c>
      <c r="G409">
        <v>1</v>
      </c>
      <c r="H409" t="s">
        <v>63</v>
      </c>
      <c r="I409" t="s">
        <v>26</v>
      </c>
      <c r="J409" t="s">
        <v>64</v>
      </c>
      <c r="K409" t="s">
        <v>28</v>
      </c>
      <c r="L409" t="s">
        <v>65</v>
      </c>
      <c r="M409" t="s">
        <v>66</v>
      </c>
    </row>
    <row r="410" spans="1:13" x14ac:dyDescent="0.25">
      <c r="A410" t="s">
        <v>62</v>
      </c>
      <c r="B410" t="s">
        <v>1121</v>
      </c>
      <c r="C410" t="s">
        <v>564</v>
      </c>
      <c r="D410" t="str">
        <f>HYPERLINK("https://ebird.org/atlasnc/checklist/S142667171", "S142667171")</f>
        <v>S142667171</v>
      </c>
      <c r="E410" t="s">
        <v>1282</v>
      </c>
      <c r="F410" t="s">
        <v>1778</v>
      </c>
      <c r="G410">
        <v>9</v>
      </c>
      <c r="H410" t="s">
        <v>63</v>
      </c>
      <c r="I410" t="s">
        <v>26</v>
      </c>
      <c r="J410" t="s">
        <v>64</v>
      </c>
      <c r="K410" t="s">
        <v>28</v>
      </c>
      <c r="L410" t="s">
        <v>65</v>
      </c>
      <c r="M410" t="s">
        <v>66</v>
      </c>
    </row>
    <row r="411" spans="1:13" x14ac:dyDescent="0.25">
      <c r="A411" t="s">
        <v>62</v>
      </c>
      <c r="B411" t="s">
        <v>1121</v>
      </c>
      <c r="C411" t="s">
        <v>564</v>
      </c>
      <c r="D411" t="str">
        <f>HYPERLINK("https://ebird.org/atlasnc/checklist/S142663327", "S142663327")</f>
        <v>S142663327</v>
      </c>
      <c r="E411" t="s">
        <v>1446</v>
      </c>
      <c r="F411" t="s">
        <v>1779</v>
      </c>
      <c r="G411">
        <v>1</v>
      </c>
      <c r="H411" t="s">
        <v>63</v>
      </c>
      <c r="I411" t="s">
        <v>26</v>
      </c>
      <c r="J411" t="s">
        <v>64</v>
      </c>
      <c r="K411" t="s">
        <v>28</v>
      </c>
      <c r="L411" t="s">
        <v>65</v>
      </c>
      <c r="M411" t="s">
        <v>66</v>
      </c>
    </row>
    <row r="412" spans="1:13" x14ac:dyDescent="0.25">
      <c r="A412" t="s">
        <v>62</v>
      </c>
      <c r="B412" t="s">
        <v>1121</v>
      </c>
      <c r="C412" t="s">
        <v>564</v>
      </c>
      <c r="D412" t="str">
        <f>HYPERLINK("https://ebird.org/atlasnc/checklist/S142662549", "S142662549")</f>
        <v>S142662549</v>
      </c>
      <c r="E412" t="s">
        <v>1514</v>
      </c>
      <c r="F412" t="s">
        <v>1773</v>
      </c>
      <c r="G412">
        <v>25</v>
      </c>
      <c r="H412" t="s">
        <v>63</v>
      </c>
      <c r="I412" t="s">
        <v>26</v>
      </c>
      <c r="J412" t="s">
        <v>64</v>
      </c>
      <c r="K412" t="s">
        <v>28</v>
      </c>
      <c r="L412" t="s">
        <v>65</v>
      </c>
      <c r="M412" t="s">
        <v>66</v>
      </c>
    </row>
    <row r="413" spans="1:13" x14ac:dyDescent="0.25">
      <c r="A413" t="s">
        <v>62</v>
      </c>
      <c r="B413" t="s">
        <v>1121</v>
      </c>
      <c r="C413" t="s">
        <v>564</v>
      </c>
      <c r="D413" t="str">
        <f>HYPERLINK("https://ebird.org/atlasnc/checklist/S142651967", "S142651967")</f>
        <v>S142651967</v>
      </c>
      <c r="E413" t="s">
        <v>1359</v>
      </c>
      <c r="F413" t="s">
        <v>1780</v>
      </c>
      <c r="G413">
        <v>32</v>
      </c>
      <c r="H413" t="s">
        <v>63</v>
      </c>
      <c r="I413" t="s">
        <v>26</v>
      </c>
      <c r="J413" t="s">
        <v>64</v>
      </c>
      <c r="K413" t="s">
        <v>28</v>
      </c>
      <c r="L413" t="s">
        <v>65</v>
      </c>
      <c r="M413" t="s">
        <v>66</v>
      </c>
    </row>
    <row r="414" spans="1:13" x14ac:dyDescent="0.25">
      <c r="A414" t="s">
        <v>62</v>
      </c>
      <c r="B414" t="s">
        <v>1121</v>
      </c>
      <c r="C414" t="s">
        <v>564</v>
      </c>
      <c r="D414" t="str">
        <f>HYPERLINK("https://ebird.org/atlasnc/checklist/S142667393", "S142667393")</f>
        <v>S142667393</v>
      </c>
      <c r="E414" t="s">
        <v>1781</v>
      </c>
      <c r="F414" t="s">
        <v>1782</v>
      </c>
      <c r="G414">
        <v>1</v>
      </c>
      <c r="H414" t="s">
        <v>63</v>
      </c>
      <c r="I414" t="s">
        <v>26</v>
      </c>
      <c r="J414" t="s">
        <v>64</v>
      </c>
      <c r="K414" t="s">
        <v>28</v>
      </c>
      <c r="L414" t="s">
        <v>65</v>
      </c>
      <c r="M414" t="s">
        <v>66</v>
      </c>
    </row>
    <row r="415" spans="1:13" x14ac:dyDescent="0.25">
      <c r="A415" t="s">
        <v>62</v>
      </c>
      <c r="B415" t="s">
        <v>1121</v>
      </c>
      <c r="C415" t="s">
        <v>564</v>
      </c>
      <c r="D415" t="str">
        <f>HYPERLINK("https://ebird.org/atlasnc/checklist/S142642168", "S142642168")</f>
        <v>S142642168</v>
      </c>
      <c r="E415" t="s">
        <v>1783</v>
      </c>
      <c r="F415" t="s">
        <v>1772</v>
      </c>
      <c r="G415">
        <v>32</v>
      </c>
      <c r="H415" t="s">
        <v>63</v>
      </c>
      <c r="I415" t="s">
        <v>26</v>
      </c>
      <c r="J415" t="s">
        <v>64</v>
      </c>
      <c r="K415" t="s">
        <v>28</v>
      </c>
      <c r="L415" t="s">
        <v>65</v>
      </c>
      <c r="M415" t="s">
        <v>66</v>
      </c>
    </row>
    <row r="416" spans="1:13" x14ac:dyDescent="0.25">
      <c r="A416" t="s">
        <v>62</v>
      </c>
      <c r="B416" t="s">
        <v>1121</v>
      </c>
      <c r="C416" t="s">
        <v>564</v>
      </c>
      <c r="D416" t="str">
        <f>HYPERLINK("https://ebird.org/atlasnc/checklist/S142637504", "S142637504")</f>
        <v>S142637504</v>
      </c>
      <c r="E416" t="s">
        <v>1492</v>
      </c>
      <c r="F416" t="s">
        <v>1771</v>
      </c>
      <c r="G416">
        <v>36</v>
      </c>
      <c r="H416" t="s">
        <v>63</v>
      </c>
      <c r="I416" t="s">
        <v>26</v>
      </c>
      <c r="J416" t="s">
        <v>64</v>
      </c>
      <c r="K416" t="s">
        <v>28</v>
      </c>
      <c r="L416" t="s">
        <v>65</v>
      </c>
      <c r="M416" t="s">
        <v>66</v>
      </c>
    </row>
    <row r="417" spans="1:13" x14ac:dyDescent="0.25">
      <c r="A417" t="s">
        <v>62</v>
      </c>
      <c r="B417" t="s">
        <v>1121</v>
      </c>
      <c r="C417" t="s">
        <v>564</v>
      </c>
      <c r="D417" t="str">
        <f>HYPERLINK("https://ebird.org/atlasnc/checklist/S142633555", "S142633555")</f>
        <v>S142633555</v>
      </c>
      <c r="E417" t="s">
        <v>1494</v>
      </c>
      <c r="F417" t="s">
        <v>1775</v>
      </c>
      <c r="G417">
        <v>25</v>
      </c>
      <c r="H417" t="s">
        <v>63</v>
      </c>
      <c r="I417" t="s">
        <v>26</v>
      </c>
      <c r="J417" t="s">
        <v>64</v>
      </c>
      <c r="K417" t="s">
        <v>28</v>
      </c>
      <c r="L417" t="s">
        <v>65</v>
      </c>
      <c r="M417" t="s">
        <v>66</v>
      </c>
    </row>
    <row r="418" spans="1:13" x14ac:dyDescent="0.25">
      <c r="A418" t="s">
        <v>62</v>
      </c>
      <c r="B418" t="s">
        <v>1121</v>
      </c>
      <c r="C418" t="s">
        <v>569</v>
      </c>
      <c r="D418" t="str">
        <f>HYPERLINK("https://ebird.org/atlasnc/checklist/S141937339", "S141937339")</f>
        <v>S141937339</v>
      </c>
      <c r="E418" t="s">
        <v>1784</v>
      </c>
      <c r="F418" t="s">
        <v>1771</v>
      </c>
      <c r="G418">
        <v>23</v>
      </c>
      <c r="H418" t="s">
        <v>63</v>
      </c>
      <c r="I418" t="s">
        <v>26</v>
      </c>
      <c r="J418" t="s">
        <v>64</v>
      </c>
      <c r="K418" t="s">
        <v>28</v>
      </c>
      <c r="L418" t="s">
        <v>65</v>
      </c>
      <c r="M418" t="s">
        <v>66</v>
      </c>
    </row>
    <row r="419" spans="1:13" x14ac:dyDescent="0.25">
      <c r="A419" t="s">
        <v>62</v>
      </c>
      <c r="B419" t="s">
        <v>1121</v>
      </c>
      <c r="C419" t="s">
        <v>569</v>
      </c>
      <c r="D419" t="str">
        <f>HYPERLINK("https://ebird.org/atlasnc/checklist/S141931846", "S141931846")</f>
        <v>S141931846</v>
      </c>
      <c r="E419" t="s">
        <v>1546</v>
      </c>
      <c r="F419" t="s">
        <v>1779</v>
      </c>
      <c r="G419">
        <v>1</v>
      </c>
      <c r="H419" t="s">
        <v>63</v>
      </c>
      <c r="I419" t="s">
        <v>26</v>
      </c>
      <c r="J419" t="s">
        <v>64</v>
      </c>
      <c r="K419" t="s">
        <v>28</v>
      </c>
      <c r="L419" t="s">
        <v>65</v>
      </c>
      <c r="M419" t="s">
        <v>66</v>
      </c>
    </row>
    <row r="420" spans="1:13" x14ac:dyDescent="0.25">
      <c r="A420" t="s">
        <v>62</v>
      </c>
      <c r="B420" t="s">
        <v>1121</v>
      </c>
      <c r="C420" t="s">
        <v>569</v>
      </c>
      <c r="D420" t="str">
        <f>HYPERLINK("https://ebird.org/atlasnc/checklist/S141931326", "S141931326")</f>
        <v>S141931326</v>
      </c>
      <c r="E420" t="s">
        <v>1785</v>
      </c>
      <c r="F420" t="s">
        <v>1775</v>
      </c>
      <c r="G420">
        <v>21</v>
      </c>
      <c r="H420" t="s">
        <v>63</v>
      </c>
      <c r="I420" t="s">
        <v>26</v>
      </c>
      <c r="J420" t="s">
        <v>64</v>
      </c>
      <c r="K420" t="s">
        <v>28</v>
      </c>
      <c r="L420" t="s">
        <v>65</v>
      </c>
      <c r="M420" t="s">
        <v>66</v>
      </c>
    </row>
    <row r="421" spans="1:13" x14ac:dyDescent="0.25">
      <c r="A421" t="s">
        <v>62</v>
      </c>
      <c r="B421" t="s">
        <v>1121</v>
      </c>
      <c r="C421" t="s">
        <v>503</v>
      </c>
      <c r="D421" t="str">
        <f>HYPERLINK("https://ebird.org/atlasnc/checklist/S132672714", "S132672714")</f>
        <v>S132672714</v>
      </c>
      <c r="E421" t="s">
        <v>1382</v>
      </c>
      <c r="F421" t="s">
        <v>1786</v>
      </c>
      <c r="G421">
        <v>19</v>
      </c>
      <c r="H421" t="s">
        <v>63</v>
      </c>
      <c r="I421" t="s">
        <v>26</v>
      </c>
      <c r="J421" t="s">
        <v>64</v>
      </c>
      <c r="K421" t="s">
        <v>28</v>
      </c>
      <c r="L421" t="s">
        <v>65</v>
      </c>
      <c r="M421" t="s">
        <v>66</v>
      </c>
    </row>
    <row r="422" spans="1:13" x14ac:dyDescent="0.25">
      <c r="A422" t="s">
        <v>62</v>
      </c>
      <c r="B422" t="s">
        <v>1121</v>
      </c>
      <c r="C422" t="s">
        <v>503</v>
      </c>
      <c r="D422" t="str">
        <f>HYPERLINK("https://ebird.org/atlasnc/checklist/S132671072", "S132671072")</f>
        <v>S132671072</v>
      </c>
      <c r="E422" t="s">
        <v>1529</v>
      </c>
      <c r="F422" t="s">
        <v>1775</v>
      </c>
      <c r="G422">
        <v>28</v>
      </c>
      <c r="H422" t="s">
        <v>63</v>
      </c>
      <c r="I422" t="s">
        <v>26</v>
      </c>
      <c r="J422" t="s">
        <v>64</v>
      </c>
      <c r="K422" t="s">
        <v>28</v>
      </c>
      <c r="L422" t="s">
        <v>65</v>
      </c>
      <c r="M422" t="s">
        <v>66</v>
      </c>
    </row>
    <row r="423" spans="1:13" x14ac:dyDescent="0.25">
      <c r="A423" t="s">
        <v>62</v>
      </c>
      <c r="B423" t="s">
        <v>1121</v>
      </c>
      <c r="C423" t="s">
        <v>503</v>
      </c>
      <c r="D423" t="str">
        <f>HYPERLINK("https://ebird.org/atlasnc/checklist/S132668782", "S132668782")</f>
        <v>S132668782</v>
      </c>
      <c r="E423" t="s">
        <v>1787</v>
      </c>
      <c r="F423" t="s">
        <v>1772</v>
      </c>
      <c r="G423">
        <v>22</v>
      </c>
      <c r="H423" t="s">
        <v>63</v>
      </c>
      <c r="I423" t="s">
        <v>26</v>
      </c>
      <c r="J423" t="s">
        <v>64</v>
      </c>
      <c r="K423" t="s">
        <v>28</v>
      </c>
      <c r="L423" t="s">
        <v>65</v>
      </c>
      <c r="M423" t="s">
        <v>66</v>
      </c>
    </row>
    <row r="424" spans="1:13" x14ac:dyDescent="0.25">
      <c r="A424" t="s">
        <v>62</v>
      </c>
      <c r="B424" t="s">
        <v>1121</v>
      </c>
      <c r="C424" t="s">
        <v>503</v>
      </c>
      <c r="D424" t="str">
        <f>HYPERLINK("https://ebird.org/atlasnc/checklist/S132667393", "S132667393")</f>
        <v>S132667393</v>
      </c>
      <c r="E424" t="s">
        <v>1788</v>
      </c>
      <c r="F424" t="s">
        <v>1771</v>
      </c>
      <c r="G424">
        <v>26</v>
      </c>
      <c r="H424" t="s">
        <v>63</v>
      </c>
      <c r="I424" t="s">
        <v>26</v>
      </c>
      <c r="J424" t="s">
        <v>64</v>
      </c>
      <c r="K424" t="s">
        <v>28</v>
      </c>
      <c r="L424" t="s">
        <v>65</v>
      </c>
      <c r="M424" t="s">
        <v>66</v>
      </c>
    </row>
    <row r="425" spans="1:13" x14ac:dyDescent="0.25">
      <c r="A425" t="s">
        <v>62</v>
      </c>
      <c r="B425" t="s">
        <v>1121</v>
      </c>
      <c r="C425" t="s">
        <v>503</v>
      </c>
      <c r="D425" t="str">
        <f>HYPERLINK("https://ebird.org/atlasnc/checklist/S132665187", "S132665187")</f>
        <v>S132665187</v>
      </c>
      <c r="E425" t="s">
        <v>1789</v>
      </c>
      <c r="F425" t="s">
        <v>1773</v>
      </c>
      <c r="G425">
        <v>29</v>
      </c>
      <c r="H425" t="s">
        <v>63</v>
      </c>
      <c r="I425" t="s">
        <v>26</v>
      </c>
      <c r="J425" t="s">
        <v>64</v>
      </c>
      <c r="K425" t="s">
        <v>28</v>
      </c>
      <c r="L425" t="s">
        <v>65</v>
      </c>
      <c r="M425" t="s">
        <v>66</v>
      </c>
    </row>
    <row r="426" spans="1:13" x14ac:dyDescent="0.25">
      <c r="A426" t="s">
        <v>67</v>
      </c>
      <c r="B426" t="s">
        <v>1117</v>
      </c>
      <c r="C426" t="s">
        <v>572</v>
      </c>
      <c r="D426" t="str">
        <f>HYPERLINK("https://ebird.org/atlasnc/checklist/S159271764", "S159271764")</f>
        <v>S159271764</v>
      </c>
      <c r="E426" t="s">
        <v>1631</v>
      </c>
      <c r="F426" t="s">
        <v>1790</v>
      </c>
      <c r="G426">
        <v>23</v>
      </c>
      <c r="H426" t="s">
        <v>69</v>
      </c>
      <c r="I426" t="s">
        <v>33</v>
      </c>
      <c r="J426" t="s">
        <v>70</v>
      </c>
      <c r="K426" t="s">
        <v>28</v>
      </c>
      <c r="L426" t="s">
        <v>71</v>
      </c>
      <c r="M426" t="s">
        <v>72</v>
      </c>
    </row>
    <row r="427" spans="1:13" x14ac:dyDescent="0.25">
      <c r="A427" t="s">
        <v>67</v>
      </c>
      <c r="B427" t="s">
        <v>1117</v>
      </c>
      <c r="C427" t="s">
        <v>572</v>
      </c>
      <c r="D427" t="str">
        <f>HYPERLINK("https://ebird.org/atlasnc/checklist/S159269262", "S159269262")</f>
        <v>S159269262</v>
      </c>
      <c r="E427" t="s">
        <v>1791</v>
      </c>
      <c r="F427" t="s">
        <v>1792</v>
      </c>
      <c r="G427">
        <v>22</v>
      </c>
      <c r="H427" t="s">
        <v>69</v>
      </c>
      <c r="I427" t="s">
        <v>33</v>
      </c>
      <c r="J427" t="s">
        <v>70</v>
      </c>
      <c r="K427" t="s">
        <v>28</v>
      </c>
      <c r="L427" t="s">
        <v>71</v>
      </c>
      <c r="M427" t="s">
        <v>72</v>
      </c>
    </row>
    <row r="428" spans="1:13" x14ac:dyDescent="0.25">
      <c r="A428" t="s">
        <v>67</v>
      </c>
      <c r="B428" t="s">
        <v>1117</v>
      </c>
      <c r="C428" t="s">
        <v>572</v>
      </c>
      <c r="D428" t="str">
        <f>HYPERLINK("https://ebird.org/atlasnc/checklist/S159266658", "S159266658")</f>
        <v>S159266658</v>
      </c>
      <c r="E428" t="s">
        <v>1331</v>
      </c>
      <c r="F428" t="s">
        <v>1793</v>
      </c>
      <c r="G428">
        <v>19</v>
      </c>
      <c r="H428" t="s">
        <v>69</v>
      </c>
      <c r="I428" t="s">
        <v>33</v>
      </c>
      <c r="J428" t="s">
        <v>70</v>
      </c>
      <c r="K428" t="s">
        <v>28</v>
      </c>
      <c r="L428" t="s">
        <v>71</v>
      </c>
      <c r="M428" t="s">
        <v>72</v>
      </c>
    </row>
    <row r="429" spans="1:13" x14ac:dyDescent="0.25">
      <c r="A429" t="s">
        <v>67</v>
      </c>
      <c r="B429" t="s">
        <v>1117</v>
      </c>
      <c r="C429" t="s">
        <v>572</v>
      </c>
      <c r="D429" t="str">
        <f>HYPERLINK("https://ebird.org/atlasnc/checklist/S159264388", "S159264388")</f>
        <v>S159264388</v>
      </c>
      <c r="E429" t="s">
        <v>1794</v>
      </c>
      <c r="F429" t="s">
        <v>1795</v>
      </c>
      <c r="G429">
        <v>12</v>
      </c>
      <c r="H429" t="s">
        <v>69</v>
      </c>
      <c r="I429" t="s">
        <v>33</v>
      </c>
      <c r="J429" t="s">
        <v>70</v>
      </c>
      <c r="K429" t="s">
        <v>28</v>
      </c>
      <c r="L429" t="s">
        <v>71</v>
      </c>
      <c r="M429" t="s">
        <v>72</v>
      </c>
    </row>
    <row r="430" spans="1:13" x14ac:dyDescent="0.25">
      <c r="A430" t="s">
        <v>67</v>
      </c>
      <c r="B430" t="s">
        <v>1117</v>
      </c>
      <c r="C430" t="s">
        <v>572</v>
      </c>
      <c r="D430" t="str">
        <f>HYPERLINK("https://ebird.org/atlasnc/checklist/S159264288", "S159264288")</f>
        <v>S159264288</v>
      </c>
      <c r="E430" t="s">
        <v>1781</v>
      </c>
      <c r="F430" t="s">
        <v>1796</v>
      </c>
      <c r="G430">
        <v>29</v>
      </c>
      <c r="H430" t="s">
        <v>69</v>
      </c>
      <c r="I430" t="s">
        <v>33</v>
      </c>
      <c r="J430" t="s">
        <v>70</v>
      </c>
      <c r="K430" t="s">
        <v>28</v>
      </c>
      <c r="L430" t="s">
        <v>71</v>
      </c>
      <c r="M430" t="s">
        <v>72</v>
      </c>
    </row>
    <row r="431" spans="1:13" x14ac:dyDescent="0.25">
      <c r="A431" t="s">
        <v>67</v>
      </c>
      <c r="B431" t="s">
        <v>1117</v>
      </c>
      <c r="C431" t="s">
        <v>572</v>
      </c>
      <c r="D431" t="str">
        <f>HYPERLINK("https://ebird.org/atlasnc/checklist/S159260041", "S159260041")</f>
        <v>S159260041</v>
      </c>
      <c r="E431" t="s">
        <v>1550</v>
      </c>
      <c r="F431" t="s">
        <v>1797</v>
      </c>
      <c r="G431">
        <v>25</v>
      </c>
      <c r="H431" t="s">
        <v>69</v>
      </c>
      <c r="I431" t="s">
        <v>33</v>
      </c>
      <c r="J431" t="s">
        <v>70</v>
      </c>
      <c r="K431" t="s">
        <v>28</v>
      </c>
      <c r="L431" t="s">
        <v>71</v>
      </c>
      <c r="M431" t="s">
        <v>72</v>
      </c>
    </row>
    <row r="432" spans="1:13" x14ac:dyDescent="0.25">
      <c r="A432" t="s">
        <v>67</v>
      </c>
      <c r="B432" t="s">
        <v>1117</v>
      </c>
      <c r="C432" t="s">
        <v>580</v>
      </c>
      <c r="D432" t="str">
        <f>HYPERLINK("https://ebird.org/atlasnc/checklist/S159146754", "S159146754")</f>
        <v>S159146754</v>
      </c>
      <c r="E432" t="s">
        <v>1798</v>
      </c>
      <c r="F432" t="s">
        <v>1799</v>
      </c>
      <c r="G432">
        <v>18</v>
      </c>
      <c r="H432" t="s">
        <v>69</v>
      </c>
      <c r="I432" t="s">
        <v>33</v>
      </c>
      <c r="J432" t="s">
        <v>70</v>
      </c>
      <c r="K432" t="s">
        <v>28</v>
      </c>
      <c r="L432" t="s">
        <v>71</v>
      </c>
      <c r="M432" t="s">
        <v>72</v>
      </c>
    </row>
    <row r="433" spans="1:13" x14ac:dyDescent="0.25">
      <c r="A433" t="s">
        <v>67</v>
      </c>
      <c r="B433" t="s">
        <v>1117</v>
      </c>
      <c r="C433" t="s">
        <v>580</v>
      </c>
      <c r="D433" t="str">
        <f>HYPERLINK("https://ebird.org/atlasnc/checklist/S159131893", "S159131893")</f>
        <v>S159131893</v>
      </c>
      <c r="E433" t="s">
        <v>1631</v>
      </c>
      <c r="F433" t="s">
        <v>1800</v>
      </c>
      <c r="G433">
        <v>15</v>
      </c>
      <c r="H433" t="s">
        <v>69</v>
      </c>
      <c r="I433" t="s">
        <v>33</v>
      </c>
      <c r="J433" t="s">
        <v>70</v>
      </c>
      <c r="K433" t="s">
        <v>28</v>
      </c>
      <c r="L433" t="s">
        <v>71</v>
      </c>
      <c r="M433" t="s">
        <v>72</v>
      </c>
    </row>
    <row r="434" spans="1:13" x14ac:dyDescent="0.25">
      <c r="A434" t="s">
        <v>67</v>
      </c>
      <c r="B434" t="s">
        <v>1117</v>
      </c>
      <c r="C434" t="s">
        <v>583</v>
      </c>
      <c r="D434" t="str">
        <f>HYPERLINK("https://ebird.org/atlasnc/checklist/S156624243", "S156624243")</f>
        <v>S156624243</v>
      </c>
      <c r="E434" t="s">
        <v>1166</v>
      </c>
      <c r="F434" t="s">
        <v>1801</v>
      </c>
      <c r="G434">
        <v>9</v>
      </c>
      <c r="H434" t="s">
        <v>69</v>
      </c>
      <c r="I434" t="s">
        <v>33</v>
      </c>
      <c r="J434" t="s">
        <v>70</v>
      </c>
      <c r="K434" t="s">
        <v>28</v>
      </c>
      <c r="L434" t="s">
        <v>71</v>
      </c>
      <c r="M434" t="s">
        <v>72</v>
      </c>
    </row>
    <row r="435" spans="1:13" x14ac:dyDescent="0.25">
      <c r="A435" t="s">
        <v>67</v>
      </c>
      <c r="B435" t="s">
        <v>1117</v>
      </c>
      <c r="C435" t="s">
        <v>583</v>
      </c>
      <c r="D435" t="str">
        <f>HYPERLINK("https://ebird.org/atlasnc/checklist/S156623890", "S156623890")</f>
        <v>S156623890</v>
      </c>
      <c r="E435" t="s">
        <v>1380</v>
      </c>
      <c r="F435" t="s">
        <v>1802</v>
      </c>
      <c r="G435">
        <v>20</v>
      </c>
      <c r="H435" t="s">
        <v>69</v>
      </c>
      <c r="I435" t="s">
        <v>33</v>
      </c>
      <c r="J435" t="s">
        <v>70</v>
      </c>
      <c r="K435" t="s">
        <v>28</v>
      </c>
      <c r="L435" t="s">
        <v>71</v>
      </c>
      <c r="M435" t="s">
        <v>72</v>
      </c>
    </row>
    <row r="436" spans="1:13" x14ac:dyDescent="0.25">
      <c r="A436" t="s">
        <v>67</v>
      </c>
      <c r="B436" t="s">
        <v>1117</v>
      </c>
      <c r="C436" t="s">
        <v>583</v>
      </c>
      <c r="D436" t="str">
        <f>HYPERLINK("https://ebird.org/atlasnc/checklist/S156621954", "S156621954")</f>
        <v>S156621954</v>
      </c>
      <c r="E436" t="s">
        <v>1372</v>
      </c>
      <c r="F436" t="s">
        <v>1803</v>
      </c>
      <c r="G436">
        <v>19</v>
      </c>
      <c r="H436" t="s">
        <v>69</v>
      </c>
      <c r="I436" t="s">
        <v>33</v>
      </c>
      <c r="J436" t="s">
        <v>70</v>
      </c>
      <c r="K436" t="s">
        <v>28</v>
      </c>
      <c r="L436" t="s">
        <v>71</v>
      </c>
      <c r="M436" t="s">
        <v>72</v>
      </c>
    </row>
    <row r="437" spans="1:13" x14ac:dyDescent="0.25">
      <c r="A437" t="s">
        <v>67</v>
      </c>
      <c r="B437" t="s">
        <v>1117</v>
      </c>
      <c r="C437" t="s">
        <v>583</v>
      </c>
      <c r="D437" t="str">
        <f>HYPERLINK("https://ebird.org/atlasnc/checklist/S156621086", "S156621086")</f>
        <v>S156621086</v>
      </c>
      <c r="E437" t="s">
        <v>1484</v>
      </c>
      <c r="F437" t="s">
        <v>1804</v>
      </c>
      <c r="G437">
        <v>9</v>
      </c>
      <c r="H437" t="s">
        <v>69</v>
      </c>
      <c r="I437" t="s">
        <v>33</v>
      </c>
      <c r="J437" t="s">
        <v>70</v>
      </c>
      <c r="K437" t="s">
        <v>28</v>
      </c>
      <c r="L437" t="s">
        <v>71</v>
      </c>
      <c r="M437" t="s">
        <v>72</v>
      </c>
    </row>
    <row r="438" spans="1:13" x14ac:dyDescent="0.25">
      <c r="A438" t="s">
        <v>67</v>
      </c>
      <c r="B438" t="s">
        <v>1117</v>
      </c>
      <c r="C438" t="s">
        <v>585</v>
      </c>
      <c r="D438" t="str">
        <f>HYPERLINK("https://ebird.org/atlasnc/checklist/S143654766", "S143654766")</f>
        <v>S143654766</v>
      </c>
      <c r="E438" t="s">
        <v>1805</v>
      </c>
      <c r="F438" t="s">
        <v>1803</v>
      </c>
      <c r="G438">
        <v>17</v>
      </c>
      <c r="H438" t="s">
        <v>69</v>
      </c>
      <c r="I438" t="s">
        <v>33</v>
      </c>
      <c r="J438" t="s">
        <v>70</v>
      </c>
      <c r="K438" t="s">
        <v>28</v>
      </c>
      <c r="L438" t="s">
        <v>71</v>
      </c>
      <c r="M438" t="s">
        <v>72</v>
      </c>
    </row>
    <row r="439" spans="1:13" x14ac:dyDescent="0.25">
      <c r="A439" t="s">
        <v>67</v>
      </c>
      <c r="B439" t="s">
        <v>1117</v>
      </c>
      <c r="C439" t="s">
        <v>585</v>
      </c>
      <c r="D439" t="str">
        <f>HYPERLINK("https://ebird.org/atlasnc/checklist/S143652912", "S143652912")</f>
        <v>S143652912</v>
      </c>
      <c r="E439" t="s">
        <v>1806</v>
      </c>
      <c r="F439" t="s">
        <v>1802</v>
      </c>
      <c r="G439">
        <v>18</v>
      </c>
      <c r="H439" t="s">
        <v>69</v>
      </c>
      <c r="I439" t="s">
        <v>33</v>
      </c>
      <c r="J439" t="s">
        <v>70</v>
      </c>
      <c r="K439" t="s">
        <v>28</v>
      </c>
      <c r="L439" t="s">
        <v>71</v>
      </c>
      <c r="M439" t="s">
        <v>72</v>
      </c>
    </row>
    <row r="440" spans="1:13" x14ac:dyDescent="0.25">
      <c r="A440" t="s">
        <v>67</v>
      </c>
      <c r="B440" t="s">
        <v>1117</v>
      </c>
      <c r="C440" t="s">
        <v>585</v>
      </c>
      <c r="D440" t="str">
        <f>HYPERLINK("https://ebird.org/atlasnc/checklist/S143651242", "S143651242")</f>
        <v>S143651242</v>
      </c>
      <c r="E440" t="s">
        <v>1807</v>
      </c>
      <c r="F440" t="s">
        <v>1808</v>
      </c>
      <c r="G440">
        <v>17</v>
      </c>
      <c r="H440" t="s">
        <v>69</v>
      </c>
      <c r="I440" t="s">
        <v>33</v>
      </c>
      <c r="J440" t="s">
        <v>70</v>
      </c>
      <c r="K440" t="s">
        <v>28</v>
      </c>
      <c r="L440" t="s">
        <v>71</v>
      </c>
      <c r="M440" t="s">
        <v>72</v>
      </c>
    </row>
    <row r="441" spans="1:13" x14ac:dyDescent="0.25">
      <c r="A441" t="s">
        <v>67</v>
      </c>
      <c r="B441" t="s">
        <v>1117</v>
      </c>
      <c r="C441" t="s">
        <v>585</v>
      </c>
      <c r="D441" t="str">
        <f>HYPERLINK("https://ebird.org/atlasnc/checklist/S143649387", "S143649387")</f>
        <v>S143649387</v>
      </c>
      <c r="E441" t="s">
        <v>1809</v>
      </c>
      <c r="F441" t="s">
        <v>1810</v>
      </c>
      <c r="G441">
        <v>13</v>
      </c>
      <c r="H441" t="s">
        <v>69</v>
      </c>
      <c r="I441" t="s">
        <v>33</v>
      </c>
      <c r="J441" t="s">
        <v>70</v>
      </c>
      <c r="K441" t="s">
        <v>28</v>
      </c>
      <c r="L441" t="s">
        <v>71</v>
      </c>
      <c r="M441" t="s">
        <v>72</v>
      </c>
    </row>
    <row r="442" spans="1:13" x14ac:dyDescent="0.25">
      <c r="A442" t="s">
        <v>67</v>
      </c>
      <c r="B442" t="s">
        <v>1117</v>
      </c>
      <c r="C442" t="s">
        <v>585</v>
      </c>
      <c r="D442" t="str">
        <f>HYPERLINK("https://ebird.org/atlasnc/checklist/S143654817", "S143654817")</f>
        <v>S143654817</v>
      </c>
      <c r="E442" t="s">
        <v>1754</v>
      </c>
      <c r="F442" t="s">
        <v>1811</v>
      </c>
      <c r="G442">
        <v>14</v>
      </c>
      <c r="H442" t="s">
        <v>69</v>
      </c>
      <c r="I442" t="s">
        <v>33</v>
      </c>
      <c r="J442" t="s">
        <v>70</v>
      </c>
      <c r="K442" t="s">
        <v>28</v>
      </c>
      <c r="L442" t="s">
        <v>71</v>
      </c>
      <c r="M442" t="s">
        <v>72</v>
      </c>
    </row>
    <row r="443" spans="1:13" x14ac:dyDescent="0.25">
      <c r="A443" t="s">
        <v>67</v>
      </c>
      <c r="B443" t="s">
        <v>1117</v>
      </c>
      <c r="C443" t="s">
        <v>585</v>
      </c>
      <c r="D443" t="str">
        <f>HYPERLINK("https://ebird.org/atlasnc/checklist/S143647280", "S143647280")</f>
        <v>S143647280</v>
      </c>
      <c r="E443" t="s">
        <v>1812</v>
      </c>
      <c r="F443" t="s">
        <v>1813</v>
      </c>
      <c r="G443">
        <v>19</v>
      </c>
      <c r="H443" t="s">
        <v>69</v>
      </c>
      <c r="I443" t="s">
        <v>33</v>
      </c>
      <c r="J443" t="s">
        <v>70</v>
      </c>
      <c r="K443" t="s">
        <v>28</v>
      </c>
      <c r="L443" t="s">
        <v>71</v>
      </c>
      <c r="M443" t="s">
        <v>72</v>
      </c>
    </row>
    <row r="444" spans="1:13" x14ac:dyDescent="0.25">
      <c r="A444" t="s">
        <v>67</v>
      </c>
      <c r="B444" t="s">
        <v>1117</v>
      </c>
      <c r="C444" t="s">
        <v>585</v>
      </c>
      <c r="D444" t="str">
        <f>HYPERLINK("https://ebird.org/atlasnc/checklist/S143644301", "S143644301")</f>
        <v>S143644301</v>
      </c>
      <c r="E444" t="s">
        <v>1378</v>
      </c>
      <c r="F444" t="s">
        <v>1797</v>
      </c>
      <c r="G444">
        <v>16</v>
      </c>
      <c r="H444" t="s">
        <v>69</v>
      </c>
      <c r="I444" t="s">
        <v>33</v>
      </c>
      <c r="J444" t="s">
        <v>70</v>
      </c>
      <c r="K444" t="s">
        <v>28</v>
      </c>
      <c r="L444" t="s">
        <v>71</v>
      </c>
      <c r="M444" t="s">
        <v>72</v>
      </c>
    </row>
    <row r="445" spans="1:13" x14ac:dyDescent="0.25">
      <c r="A445" t="s">
        <v>67</v>
      </c>
      <c r="B445" t="s">
        <v>1117</v>
      </c>
      <c r="C445" t="s">
        <v>585</v>
      </c>
      <c r="D445" t="str">
        <f>HYPERLINK("https://ebird.org/atlasnc/checklist/S143642150", "S143642150")</f>
        <v>S143642150</v>
      </c>
      <c r="E445" t="s">
        <v>1282</v>
      </c>
      <c r="F445" t="s">
        <v>1814</v>
      </c>
      <c r="G445">
        <v>17</v>
      </c>
      <c r="H445" t="s">
        <v>69</v>
      </c>
      <c r="I445" t="s">
        <v>33</v>
      </c>
      <c r="J445" t="s">
        <v>70</v>
      </c>
      <c r="K445" t="s">
        <v>28</v>
      </c>
      <c r="L445" t="s">
        <v>71</v>
      </c>
      <c r="M445" t="s">
        <v>72</v>
      </c>
    </row>
    <row r="446" spans="1:13" x14ac:dyDescent="0.25">
      <c r="A446" t="s">
        <v>67</v>
      </c>
      <c r="B446" t="s">
        <v>1122</v>
      </c>
      <c r="C446" t="s">
        <v>592</v>
      </c>
      <c r="D446" t="str">
        <f>HYPERLINK("https://ebird.org/atlasnc/checklist/S140003027", "S140003027")</f>
        <v>S140003027</v>
      </c>
      <c r="E446" t="s">
        <v>1564</v>
      </c>
      <c r="F446" t="s">
        <v>1815</v>
      </c>
      <c r="G446">
        <v>7</v>
      </c>
      <c r="H446" t="s">
        <v>69</v>
      </c>
      <c r="I446" t="s">
        <v>33</v>
      </c>
      <c r="J446" t="s">
        <v>70</v>
      </c>
      <c r="K446" t="s">
        <v>28</v>
      </c>
      <c r="L446" t="s">
        <v>71</v>
      </c>
      <c r="M446" t="s">
        <v>72</v>
      </c>
    </row>
    <row r="447" spans="1:13" x14ac:dyDescent="0.25">
      <c r="A447" t="s">
        <v>67</v>
      </c>
      <c r="B447" t="s">
        <v>1122</v>
      </c>
      <c r="C447" t="s">
        <v>592</v>
      </c>
      <c r="D447" t="str">
        <f>HYPERLINK("https://ebird.org/atlasnc/checklist/S139999563", "S139999563")</f>
        <v>S139999563</v>
      </c>
      <c r="E447" t="s">
        <v>1311</v>
      </c>
      <c r="F447" t="s">
        <v>1816</v>
      </c>
      <c r="G447">
        <v>13</v>
      </c>
      <c r="H447" t="s">
        <v>69</v>
      </c>
      <c r="I447" t="s">
        <v>33</v>
      </c>
      <c r="J447" t="s">
        <v>70</v>
      </c>
      <c r="K447" t="s">
        <v>28</v>
      </c>
      <c r="L447" t="s">
        <v>71</v>
      </c>
      <c r="M447" t="s">
        <v>72</v>
      </c>
    </row>
    <row r="448" spans="1:13" x14ac:dyDescent="0.25">
      <c r="A448" t="s">
        <v>67</v>
      </c>
      <c r="B448" t="s">
        <v>1122</v>
      </c>
      <c r="C448" t="s">
        <v>592</v>
      </c>
      <c r="D448" t="str">
        <f>HYPERLINK("https://ebird.org/atlasnc/checklist/S139997720", "S139997720")</f>
        <v>S139997720</v>
      </c>
      <c r="E448" t="s">
        <v>1817</v>
      </c>
      <c r="F448" t="s">
        <v>1818</v>
      </c>
      <c r="G448">
        <v>17</v>
      </c>
      <c r="H448" t="s">
        <v>69</v>
      </c>
      <c r="I448" t="s">
        <v>33</v>
      </c>
      <c r="J448" t="s">
        <v>70</v>
      </c>
      <c r="K448" t="s">
        <v>28</v>
      </c>
      <c r="L448" t="s">
        <v>71</v>
      </c>
      <c r="M448" t="s">
        <v>72</v>
      </c>
    </row>
    <row r="449" spans="1:13" x14ac:dyDescent="0.25">
      <c r="A449" t="s">
        <v>67</v>
      </c>
      <c r="B449" t="s">
        <v>1122</v>
      </c>
      <c r="C449" t="s">
        <v>592</v>
      </c>
      <c r="D449" t="str">
        <f>HYPERLINK("https://ebird.org/atlasnc/checklist/S139993872", "S139993872")</f>
        <v>S139993872</v>
      </c>
      <c r="E449" t="s">
        <v>1819</v>
      </c>
      <c r="F449" t="s">
        <v>1820</v>
      </c>
      <c r="G449">
        <v>14</v>
      </c>
      <c r="H449" t="s">
        <v>69</v>
      </c>
      <c r="I449" t="s">
        <v>33</v>
      </c>
      <c r="J449" t="s">
        <v>70</v>
      </c>
      <c r="K449" t="s">
        <v>28</v>
      </c>
      <c r="L449" t="s">
        <v>71</v>
      </c>
      <c r="M449" t="s">
        <v>72</v>
      </c>
    </row>
    <row r="450" spans="1:13" x14ac:dyDescent="0.25">
      <c r="A450" t="s">
        <v>67</v>
      </c>
      <c r="B450" t="s">
        <v>1122</v>
      </c>
      <c r="C450" t="s">
        <v>592</v>
      </c>
      <c r="D450" t="str">
        <f>HYPERLINK("https://ebird.org/atlasnc/checklist/S139991295", "S139991295")</f>
        <v>S139991295</v>
      </c>
      <c r="E450" t="s">
        <v>1541</v>
      </c>
      <c r="F450" t="s">
        <v>1821</v>
      </c>
      <c r="G450">
        <v>29</v>
      </c>
      <c r="H450" t="s">
        <v>69</v>
      </c>
      <c r="I450" t="s">
        <v>33</v>
      </c>
      <c r="J450" t="s">
        <v>70</v>
      </c>
      <c r="K450" t="s">
        <v>28</v>
      </c>
      <c r="L450" t="s">
        <v>71</v>
      </c>
      <c r="M450" t="s">
        <v>72</v>
      </c>
    </row>
    <row r="451" spans="1:13" x14ac:dyDescent="0.25">
      <c r="A451" t="s">
        <v>67</v>
      </c>
      <c r="B451" t="s">
        <v>1122</v>
      </c>
      <c r="C451" t="s">
        <v>592</v>
      </c>
      <c r="D451" t="str">
        <f>HYPERLINK("https://ebird.org/atlasnc/checklist/S139985786", "S139985786")</f>
        <v>S139985786</v>
      </c>
      <c r="E451" t="s">
        <v>1822</v>
      </c>
      <c r="F451" t="s">
        <v>1823</v>
      </c>
      <c r="G451">
        <v>21</v>
      </c>
      <c r="H451" t="s">
        <v>69</v>
      </c>
      <c r="I451" t="s">
        <v>33</v>
      </c>
      <c r="J451" t="s">
        <v>70</v>
      </c>
      <c r="K451" t="s">
        <v>28</v>
      </c>
      <c r="L451" t="s">
        <v>71</v>
      </c>
      <c r="M451" t="s">
        <v>72</v>
      </c>
    </row>
    <row r="452" spans="1:13" x14ac:dyDescent="0.25">
      <c r="A452" t="s">
        <v>67</v>
      </c>
      <c r="B452" t="s">
        <v>1122</v>
      </c>
      <c r="C452" t="s">
        <v>592</v>
      </c>
      <c r="D452" t="str">
        <f>HYPERLINK("https://ebird.org/atlasnc/checklist/S139982300", "S139982300")</f>
        <v>S139982300</v>
      </c>
      <c r="E452" t="s">
        <v>1824</v>
      </c>
      <c r="F452" t="s">
        <v>1825</v>
      </c>
      <c r="G452">
        <v>18</v>
      </c>
      <c r="H452" t="s">
        <v>69</v>
      </c>
      <c r="I452" t="s">
        <v>33</v>
      </c>
      <c r="J452" t="s">
        <v>70</v>
      </c>
      <c r="K452" t="s">
        <v>28</v>
      </c>
      <c r="L452" t="s">
        <v>71</v>
      </c>
      <c r="M452" t="s">
        <v>72</v>
      </c>
    </row>
    <row r="453" spans="1:13" x14ac:dyDescent="0.25">
      <c r="A453" t="s">
        <v>67</v>
      </c>
      <c r="B453" t="s">
        <v>1122</v>
      </c>
      <c r="C453" t="s">
        <v>592</v>
      </c>
      <c r="D453" t="str">
        <f>HYPERLINK("https://ebird.org/atlasnc/checklist/S139979312", "S139979312")</f>
        <v>S139979312</v>
      </c>
      <c r="E453" t="s">
        <v>1826</v>
      </c>
      <c r="F453" t="s">
        <v>1815</v>
      </c>
      <c r="G453">
        <v>7</v>
      </c>
      <c r="H453" t="s">
        <v>69</v>
      </c>
      <c r="I453" t="s">
        <v>33</v>
      </c>
      <c r="J453" t="s">
        <v>70</v>
      </c>
      <c r="K453" t="s">
        <v>28</v>
      </c>
      <c r="L453" t="s">
        <v>71</v>
      </c>
      <c r="M453" t="s">
        <v>72</v>
      </c>
    </row>
    <row r="454" spans="1:13" x14ac:dyDescent="0.25">
      <c r="A454" t="s">
        <v>67</v>
      </c>
      <c r="B454" t="s">
        <v>1122</v>
      </c>
      <c r="C454" t="s">
        <v>592</v>
      </c>
      <c r="D454" t="str">
        <f>HYPERLINK("https://ebird.org/atlasnc/checklist/S139977346", "S139977346")</f>
        <v>S139977346</v>
      </c>
      <c r="E454" t="s">
        <v>1827</v>
      </c>
      <c r="F454" t="s">
        <v>1828</v>
      </c>
      <c r="G454">
        <v>18</v>
      </c>
      <c r="H454" t="s">
        <v>69</v>
      </c>
      <c r="I454" t="s">
        <v>33</v>
      </c>
      <c r="J454" t="s">
        <v>70</v>
      </c>
      <c r="K454" t="s">
        <v>28</v>
      </c>
      <c r="L454" t="s">
        <v>71</v>
      </c>
      <c r="M454" t="s">
        <v>72</v>
      </c>
    </row>
    <row r="455" spans="1:13" x14ac:dyDescent="0.25">
      <c r="A455" t="s">
        <v>67</v>
      </c>
      <c r="B455" t="s">
        <v>1122</v>
      </c>
      <c r="C455" t="s">
        <v>592</v>
      </c>
      <c r="D455" t="str">
        <f>HYPERLINK("https://ebird.org/atlasnc/checklist/S139974354", "S139974354")</f>
        <v>S139974354</v>
      </c>
      <c r="E455" t="s">
        <v>1719</v>
      </c>
      <c r="F455" t="s">
        <v>1829</v>
      </c>
      <c r="G455">
        <v>23</v>
      </c>
      <c r="H455" t="s">
        <v>69</v>
      </c>
      <c r="I455" t="s">
        <v>33</v>
      </c>
      <c r="J455" t="s">
        <v>70</v>
      </c>
      <c r="K455" t="s">
        <v>28</v>
      </c>
      <c r="L455" t="s">
        <v>71</v>
      </c>
      <c r="M455" t="s">
        <v>72</v>
      </c>
    </row>
    <row r="456" spans="1:13" x14ac:dyDescent="0.25">
      <c r="A456" t="s">
        <v>67</v>
      </c>
      <c r="B456" t="s">
        <v>1122</v>
      </c>
      <c r="C456" t="s">
        <v>592</v>
      </c>
      <c r="D456" t="str">
        <f>HYPERLINK("https://ebird.org/atlasnc/checklist/S139973121", "S139973121")</f>
        <v>S139973121</v>
      </c>
      <c r="E456" t="s">
        <v>1646</v>
      </c>
      <c r="F456" t="s">
        <v>1830</v>
      </c>
      <c r="G456">
        <v>18</v>
      </c>
      <c r="H456" t="s">
        <v>69</v>
      </c>
      <c r="I456" t="s">
        <v>33</v>
      </c>
      <c r="J456" t="s">
        <v>70</v>
      </c>
      <c r="K456" t="s">
        <v>28</v>
      </c>
      <c r="L456" t="s">
        <v>71</v>
      </c>
      <c r="M456" t="s">
        <v>72</v>
      </c>
    </row>
    <row r="457" spans="1:13" x14ac:dyDescent="0.25">
      <c r="A457" t="s">
        <v>67</v>
      </c>
      <c r="B457" t="s">
        <v>1123</v>
      </c>
      <c r="C457" t="s">
        <v>531</v>
      </c>
      <c r="D457" t="str">
        <f>HYPERLINK("https://ebird.org/atlasnc/checklist/S138844208", "S138844208")</f>
        <v>S138844208</v>
      </c>
      <c r="E457" t="s">
        <v>1480</v>
      </c>
      <c r="F457" t="s">
        <v>1831</v>
      </c>
      <c r="G457">
        <v>2</v>
      </c>
      <c r="H457" t="s">
        <v>69</v>
      </c>
      <c r="I457" t="s">
        <v>33</v>
      </c>
      <c r="J457" t="s">
        <v>70</v>
      </c>
      <c r="K457" t="s">
        <v>28</v>
      </c>
      <c r="L457" t="s">
        <v>71</v>
      </c>
      <c r="M457" t="s">
        <v>72</v>
      </c>
    </row>
    <row r="458" spans="1:13" x14ac:dyDescent="0.25">
      <c r="A458" t="s">
        <v>67</v>
      </c>
      <c r="B458" t="s">
        <v>1123</v>
      </c>
      <c r="C458" t="s">
        <v>531</v>
      </c>
      <c r="D458" t="str">
        <f>HYPERLINK("https://ebird.org/atlasnc/checklist/S138842844", "S138842844")</f>
        <v>S138842844</v>
      </c>
      <c r="E458" t="s">
        <v>1484</v>
      </c>
      <c r="F458" t="s">
        <v>1832</v>
      </c>
      <c r="G458">
        <v>14</v>
      </c>
      <c r="H458" t="s">
        <v>69</v>
      </c>
      <c r="I458" t="s">
        <v>33</v>
      </c>
      <c r="J458" t="s">
        <v>70</v>
      </c>
      <c r="K458" t="s">
        <v>28</v>
      </c>
      <c r="L458" t="s">
        <v>71</v>
      </c>
      <c r="M458" t="s">
        <v>72</v>
      </c>
    </row>
    <row r="459" spans="1:13" x14ac:dyDescent="0.25">
      <c r="A459" t="s">
        <v>67</v>
      </c>
      <c r="B459" t="s">
        <v>1123</v>
      </c>
      <c r="C459" t="s">
        <v>531</v>
      </c>
      <c r="D459" t="str">
        <f>HYPERLINK("https://ebird.org/atlasnc/checklist/S138842960", "S138842960")</f>
        <v>S138842960</v>
      </c>
      <c r="E459" t="s">
        <v>1599</v>
      </c>
      <c r="F459" t="s">
        <v>1833</v>
      </c>
      <c r="G459">
        <v>6</v>
      </c>
      <c r="H459" t="s">
        <v>69</v>
      </c>
      <c r="I459" t="s">
        <v>33</v>
      </c>
      <c r="J459" t="s">
        <v>70</v>
      </c>
      <c r="K459" t="s">
        <v>28</v>
      </c>
      <c r="L459" t="s">
        <v>71</v>
      </c>
      <c r="M459" t="s">
        <v>72</v>
      </c>
    </row>
    <row r="460" spans="1:13" x14ac:dyDescent="0.25">
      <c r="A460" t="s">
        <v>67</v>
      </c>
      <c r="B460" t="s">
        <v>1123</v>
      </c>
      <c r="C460" t="s">
        <v>531</v>
      </c>
      <c r="D460" t="str">
        <f>HYPERLINK("https://ebird.org/atlasnc/checklist/S138842687", "S138842687")</f>
        <v>S138842687</v>
      </c>
      <c r="E460" t="s">
        <v>1441</v>
      </c>
      <c r="F460" t="s">
        <v>1834</v>
      </c>
      <c r="G460">
        <v>12</v>
      </c>
      <c r="H460" t="s">
        <v>69</v>
      </c>
      <c r="I460" t="s">
        <v>33</v>
      </c>
      <c r="J460" t="s">
        <v>70</v>
      </c>
      <c r="K460" t="s">
        <v>28</v>
      </c>
      <c r="L460" t="s">
        <v>71</v>
      </c>
      <c r="M460" t="s">
        <v>72</v>
      </c>
    </row>
    <row r="461" spans="1:13" x14ac:dyDescent="0.25">
      <c r="A461" t="s">
        <v>67</v>
      </c>
      <c r="B461" t="s">
        <v>1123</v>
      </c>
      <c r="C461" t="s">
        <v>531</v>
      </c>
      <c r="D461" t="str">
        <f>HYPERLINK("https://ebird.org/atlasnc/checklist/S138837403", "S138837403")</f>
        <v>S138837403</v>
      </c>
      <c r="E461" t="s">
        <v>1550</v>
      </c>
      <c r="F461" t="s">
        <v>1835</v>
      </c>
      <c r="G461">
        <v>21</v>
      </c>
      <c r="H461" t="s">
        <v>69</v>
      </c>
      <c r="I461" t="s">
        <v>33</v>
      </c>
      <c r="J461" t="s">
        <v>70</v>
      </c>
      <c r="K461" t="s">
        <v>28</v>
      </c>
      <c r="L461" t="s">
        <v>71</v>
      </c>
      <c r="M461" t="s">
        <v>72</v>
      </c>
    </row>
    <row r="462" spans="1:13" x14ac:dyDescent="0.25">
      <c r="A462" t="s">
        <v>67</v>
      </c>
      <c r="B462" t="s">
        <v>1123</v>
      </c>
      <c r="C462" t="s">
        <v>531</v>
      </c>
      <c r="D462" t="str">
        <f>HYPERLINK("https://ebird.org/atlasnc/checklist/S138837346", "S138837346")</f>
        <v>S138837346</v>
      </c>
      <c r="E462" t="s">
        <v>1412</v>
      </c>
      <c r="F462" t="s">
        <v>1836</v>
      </c>
      <c r="G462">
        <v>20</v>
      </c>
      <c r="H462" t="s">
        <v>69</v>
      </c>
      <c r="I462" t="s">
        <v>33</v>
      </c>
      <c r="J462" t="s">
        <v>70</v>
      </c>
      <c r="K462" t="s">
        <v>28</v>
      </c>
      <c r="L462" t="s">
        <v>71</v>
      </c>
      <c r="M462" t="s">
        <v>72</v>
      </c>
    </row>
    <row r="463" spans="1:13" x14ac:dyDescent="0.25">
      <c r="A463" t="s">
        <v>67</v>
      </c>
      <c r="B463" t="s">
        <v>1837</v>
      </c>
      <c r="C463" t="s">
        <v>610</v>
      </c>
      <c r="D463" t="str">
        <f>HYPERLINK("https://ebird.org/atlasnc/checklist/S105896746", "S105896746")</f>
        <v>S105896746</v>
      </c>
      <c r="E463" t="s">
        <v>1807</v>
      </c>
      <c r="F463" t="s">
        <v>1838</v>
      </c>
      <c r="G463">
        <v>7</v>
      </c>
      <c r="H463" t="s">
        <v>69</v>
      </c>
      <c r="I463" t="s">
        <v>33</v>
      </c>
      <c r="J463" t="s">
        <v>70</v>
      </c>
      <c r="K463" t="s">
        <v>28</v>
      </c>
      <c r="L463" t="s">
        <v>71</v>
      </c>
      <c r="M463" t="s">
        <v>72</v>
      </c>
    </row>
    <row r="464" spans="1:13" x14ac:dyDescent="0.25">
      <c r="A464" t="s">
        <v>67</v>
      </c>
      <c r="B464" t="s">
        <v>1106</v>
      </c>
      <c r="C464" t="s">
        <v>1839</v>
      </c>
      <c r="D464" t="str">
        <f>HYPERLINK("https://ebird.org/atlasnc/checklist/S91706727", "S91706727")</f>
        <v>S91706727</v>
      </c>
      <c r="E464" t="s">
        <v>1840</v>
      </c>
      <c r="F464" t="s">
        <v>1841</v>
      </c>
      <c r="G464">
        <v>11</v>
      </c>
      <c r="H464" t="s">
        <v>69</v>
      </c>
      <c r="I464" t="s">
        <v>33</v>
      </c>
      <c r="J464" t="s">
        <v>70</v>
      </c>
      <c r="K464" t="s">
        <v>28</v>
      </c>
      <c r="L464" t="s">
        <v>71</v>
      </c>
      <c r="M464" t="s">
        <v>72</v>
      </c>
    </row>
    <row r="465" spans="1:13" x14ac:dyDescent="0.25">
      <c r="A465" t="s">
        <v>67</v>
      </c>
      <c r="B465" t="s">
        <v>1106</v>
      </c>
      <c r="C465" t="s">
        <v>1839</v>
      </c>
      <c r="D465" t="str">
        <f>HYPERLINK("https://ebird.org/atlasnc/checklist/S91706721", "S91706721")</f>
        <v>S91706721</v>
      </c>
      <c r="E465" t="s">
        <v>1842</v>
      </c>
      <c r="F465" t="s">
        <v>1843</v>
      </c>
      <c r="G465">
        <v>7</v>
      </c>
      <c r="H465" t="s">
        <v>69</v>
      </c>
      <c r="I465" t="s">
        <v>33</v>
      </c>
      <c r="J465" t="s">
        <v>70</v>
      </c>
      <c r="K465" t="s">
        <v>28</v>
      </c>
      <c r="L465" t="s">
        <v>71</v>
      </c>
      <c r="M465" t="s">
        <v>72</v>
      </c>
    </row>
    <row r="466" spans="1:13" x14ac:dyDescent="0.25">
      <c r="A466" t="s">
        <v>80</v>
      </c>
      <c r="B466" t="s">
        <v>1124</v>
      </c>
      <c r="C466" t="s">
        <v>612</v>
      </c>
      <c r="D466" t="str">
        <f>HYPERLINK("https://ebird.org/atlasnc/checklist/S184637125", "S184637125")</f>
        <v>S184637125</v>
      </c>
      <c r="E466" t="s">
        <v>1844</v>
      </c>
      <c r="F466" t="s">
        <v>1845</v>
      </c>
      <c r="G466">
        <v>9</v>
      </c>
      <c r="H466" t="s">
        <v>81</v>
      </c>
      <c r="I466" t="s">
        <v>82</v>
      </c>
      <c r="J466" t="s">
        <v>83</v>
      </c>
      <c r="K466" t="s">
        <v>28</v>
      </c>
      <c r="L466" t="s">
        <v>84</v>
      </c>
      <c r="M466" t="s">
        <v>85</v>
      </c>
    </row>
    <row r="467" spans="1:13" x14ac:dyDescent="0.25">
      <c r="A467" t="s">
        <v>80</v>
      </c>
      <c r="B467" t="s">
        <v>1124</v>
      </c>
      <c r="C467" t="s">
        <v>612</v>
      </c>
      <c r="D467" t="str">
        <f>HYPERLINK("https://ebird.org/atlasnc/checklist/S184637782", "S184637782")</f>
        <v>S184637782</v>
      </c>
      <c r="E467" t="s">
        <v>1251</v>
      </c>
      <c r="F467" t="s">
        <v>1846</v>
      </c>
      <c r="G467">
        <v>13</v>
      </c>
      <c r="H467" t="s">
        <v>81</v>
      </c>
      <c r="I467" t="s">
        <v>82</v>
      </c>
      <c r="J467" t="s">
        <v>83</v>
      </c>
      <c r="K467" t="s">
        <v>28</v>
      </c>
      <c r="L467" t="s">
        <v>84</v>
      </c>
      <c r="M467" t="s">
        <v>85</v>
      </c>
    </row>
    <row r="468" spans="1:13" x14ac:dyDescent="0.25">
      <c r="A468" t="s">
        <v>80</v>
      </c>
      <c r="B468" t="s">
        <v>1124</v>
      </c>
      <c r="C468" t="s">
        <v>612</v>
      </c>
      <c r="D468" t="str">
        <f>HYPERLINK("https://ebird.org/atlasnc/checklist/S184640387", "S184640387")</f>
        <v>S184640387</v>
      </c>
      <c r="E468" t="s">
        <v>1663</v>
      </c>
      <c r="F468" t="s">
        <v>1847</v>
      </c>
      <c r="G468">
        <v>16</v>
      </c>
      <c r="H468" t="s">
        <v>81</v>
      </c>
      <c r="I468" t="s">
        <v>82</v>
      </c>
      <c r="J468" t="s">
        <v>83</v>
      </c>
      <c r="K468" t="s">
        <v>28</v>
      </c>
      <c r="L468" t="s">
        <v>84</v>
      </c>
      <c r="M468" t="s">
        <v>85</v>
      </c>
    </row>
    <row r="469" spans="1:13" x14ac:dyDescent="0.25">
      <c r="A469" t="s">
        <v>80</v>
      </c>
      <c r="B469" t="s">
        <v>1124</v>
      </c>
      <c r="C469" t="s">
        <v>612</v>
      </c>
      <c r="D469" t="str">
        <f>HYPERLINK("https://ebird.org/atlasnc/checklist/S184640758", "S184640758")</f>
        <v>S184640758</v>
      </c>
      <c r="E469" t="s">
        <v>1848</v>
      </c>
      <c r="F469" t="s">
        <v>1849</v>
      </c>
      <c r="G469">
        <v>20</v>
      </c>
      <c r="H469" t="s">
        <v>81</v>
      </c>
      <c r="I469" t="s">
        <v>82</v>
      </c>
      <c r="J469" t="s">
        <v>83</v>
      </c>
      <c r="K469" t="s">
        <v>28</v>
      </c>
      <c r="L469" t="s">
        <v>84</v>
      </c>
      <c r="M469" t="s">
        <v>85</v>
      </c>
    </row>
    <row r="470" spans="1:13" x14ac:dyDescent="0.25">
      <c r="A470" t="s">
        <v>80</v>
      </c>
      <c r="B470" t="s">
        <v>1124</v>
      </c>
      <c r="C470" t="s">
        <v>469</v>
      </c>
      <c r="D470" t="str">
        <f>HYPERLINK("https://ebird.org/atlasnc/checklist/S172825484", "S172825484")</f>
        <v>S172825484</v>
      </c>
      <c r="E470" t="s">
        <v>1850</v>
      </c>
      <c r="F470" t="s">
        <v>1846</v>
      </c>
      <c r="G470">
        <v>10</v>
      </c>
      <c r="H470" t="s">
        <v>81</v>
      </c>
      <c r="I470" t="s">
        <v>82</v>
      </c>
      <c r="J470" t="s">
        <v>83</v>
      </c>
      <c r="K470" t="s">
        <v>28</v>
      </c>
      <c r="L470" t="s">
        <v>84</v>
      </c>
      <c r="M470" t="s">
        <v>85</v>
      </c>
    </row>
    <row r="471" spans="1:13" x14ac:dyDescent="0.25">
      <c r="A471" t="s">
        <v>80</v>
      </c>
      <c r="B471" t="s">
        <v>1124</v>
      </c>
      <c r="C471" t="s">
        <v>469</v>
      </c>
      <c r="D471" t="str">
        <f>HYPERLINK("https://ebird.org/atlasnc/checklist/S172826357", "S172826357")</f>
        <v>S172826357</v>
      </c>
      <c r="E471" t="s">
        <v>1851</v>
      </c>
      <c r="F471" t="s">
        <v>1852</v>
      </c>
      <c r="G471">
        <v>6</v>
      </c>
      <c r="H471" t="s">
        <v>81</v>
      </c>
      <c r="I471" t="s">
        <v>82</v>
      </c>
      <c r="J471" t="s">
        <v>83</v>
      </c>
      <c r="K471" t="s">
        <v>28</v>
      </c>
      <c r="L471" t="s">
        <v>84</v>
      </c>
      <c r="M471" t="s">
        <v>85</v>
      </c>
    </row>
    <row r="472" spans="1:13" x14ac:dyDescent="0.25">
      <c r="A472" t="s">
        <v>80</v>
      </c>
      <c r="B472" t="s">
        <v>1124</v>
      </c>
      <c r="C472" t="s">
        <v>469</v>
      </c>
      <c r="D472" t="str">
        <f>HYPERLINK("https://ebird.org/atlasnc/checklist/S172827550", "S172827550")</f>
        <v>S172827550</v>
      </c>
      <c r="E472" t="s">
        <v>1380</v>
      </c>
      <c r="F472" t="s">
        <v>1853</v>
      </c>
      <c r="G472">
        <v>10</v>
      </c>
      <c r="H472" t="s">
        <v>81</v>
      </c>
      <c r="I472" t="s">
        <v>82</v>
      </c>
      <c r="J472" t="s">
        <v>83</v>
      </c>
      <c r="K472" t="s">
        <v>28</v>
      </c>
      <c r="L472" t="s">
        <v>84</v>
      </c>
      <c r="M472" t="s">
        <v>85</v>
      </c>
    </row>
    <row r="473" spans="1:13" x14ac:dyDescent="0.25">
      <c r="A473" t="s">
        <v>80</v>
      </c>
      <c r="B473" t="s">
        <v>1124</v>
      </c>
      <c r="C473" t="s">
        <v>469</v>
      </c>
      <c r="D473" t="str">
        <f>HYPERLINK("https://ebird.org/atlasnc/checklist/S172827710", "S172827710")</f>
        <v>S172827710</v>
      </c>
      <c r="E473" t="s">
        <v>1596</v>
      </c>
      <c r="F473" t="s">
        <v>1849</v>
      </c>
      <c r="G473">
        <v>6</v>
      </c>
      <c r="H473" t="s">
        <v>81</v>
      </c>
      <c r="I473" t="s">
        <v>82</v>
      </c>
      <c r="J473" t="s">
        <v>83</v>
      </c>
      <c r="K473" t="s">
        <v>28</v>
      </c>
      <c r="L473" t="s">
        <v>84</v>
      </c>
      <c r="M473" t="s">
        <v>85</v>
      </c>
    </row>
    <row r="474" spans="1:13" x14ac:dyDescent="0.25">
      <c r="A474" t="s">
        <v>80</v>
      </c>
      <c r="B474" t="s">
        <v>1124</v>
      </c>
      <c r="C474" t="s">
        <v>469</v>
      </c>
      <c r="D474" t="str">
        <f>HYPERLINK("https://ebird.org/atlasnc/checklist/S172828235", "S172828235")</f>
        <v>S172828235</v>
      </c>
      <c r="E474" t="s">
        <v>1854</v>
      </c>
      <c r="F474" t="s">
        <v>1849</v>
      </c>
      <c r="G474">
        <v>16</v>
      </c>
      <c r="H474" t="s">
        <v>81</v>
      </c>
      <c r="I474" t="s">
        <v>82</v>
      </c>
      <c r="J474" t="s">
        <v>83</v>
      </c>
      <c r="K474" t="s">
        <v>28</v>
      </c>
      <c r="L474" t="s">
        <v>84</v>
      </c>
      <c r="M474" t="s">
        <v>85</v>
      </c>
    </row>
    <row r="475" spans="1:13" x14ac:dyDescent="0.25">
      <c r="A475" t="s">
        <v>80</v>
      </c>
      <c r="B475" t="s">
        <v>1124</v>
      </c>
      <c r="C475" t="s">
        <v>469</v>
      </c>
      <c r="D475" t="str">
        <f>HYPERLINK("https://ebird.org/atlasnc/checklist/S172828616", "S172828616")</f>
        <v>S172828616</v>
      </c>
      <c r="E475" t="s">
        <v>1543</v>
      </c>
      <c r="F475" t="s">
        <v>1847</v>
      </c>
      <c r="G475">
        <v>19</v>
      </c>
      <c r="H475" t="s">
        <v>81</v>
      </c>
      <c r="I475" t="s">
        <v>82</v>
      </c>
      <c r="J475" t="s">
        <v>83</v>
      </c>
      <c r="K475" t="s">
        <v>28</v>
      </c>
      <c r="L475" t="s">
        <v>84</v>
      </c>
      <c r="M475" t="s">
        <v>85</v>
      </c>
    </row>
    <row r="476" spans="1:13" x14ac:dyDescent="0.25">
      <c r="A476" t="s">
        <v>80</v>
      </c>
      <c r="B476" t="s">
        <v>1124</v>
      </c>
      <c r="C476" t="s">
        <v>469</v>
      </c>
      <c r="D476" t="str">
        <f>HYPERLINK("https://ebird.org/atlasnc/checklist/S172828752", "S172828752")</f>
        <v>S172828752</v>
      </c>
      <c r="E476" t="s">
        <v>1715</v>
      </c>
      <c r="F476" t="s">
        <v>1855</v>
      </c>
      <c r="G476">
        <v>4</v>
      </c>
      <c r="H476" t="s">
        <v>81</v>
      </c>
      <c r="I476" t="s">
        <v>82</v>
      </c>
      <c r="J476" t="s">
        <v>83</v>
      </c>
      <c r="K476" t="s">
        <v>28</v>
      </c>
      <c r="L476" t="s">
        <v>84</v>
      </c>
      <c r="M476" t="s">
        <v>85</v>
      </c>
    </row>
    <row r="477" spans="1:13" x14ac:dyDescent="0.25">
      <c r="A477" t="s">
        <v>80</v>
      </c>
      <c r="B477" t="s">
        <v>1124</v>
      </c>
      <c r="C477" t="s">
        <v>469</v>
      </c>
      <c r="D477" t="str">
        <f>HYPERLINK("https://ebird.org/atlasnc/checklist/S172829344", "S172829344")</f>
        <v>S172829344</v>
      </c>
      <c r="E477" t="s">
        <v>1294</v>
      </c>
      <c r="F477" t="s">
        <v>1845</v>
      </c>
      <c r="G477">
        <v>20</v>
      </c>
      <c r="H477" t="s">
        <v>81</v>
      </c>
      <c r="I477" t="s">
        <v>82</v>
      </c>
      <c r="J477" t="s">
        <v>83</v>
      </c>
      <c r="K477" t="s">
        <v>28</v>
      </c>
      <c r="L477" t="s">
        <v>84</v>
      </c>
      <c r="M477" t="s">
        <v>85</v>
      </c>
    </row>
    <row r="478" spans="1:13" x14ac:dyDescent="0.25">
      <c r="A478" t="s">
        <v>80</v>
      </c>
      <c r="B478" t="s">
        <v>1124</v>
      </c>
      <c r="C478" t="s">
        <v>469</v>
      </c>
      <c r="D478" t="str">
        <f>HYPERLINK("https://ebird.org/atlasnc/checklist/S172826228", "S172826228")</f>
        <v>S172826228</v>
      </c>
      <c r="E478" t="s">
        <v>1275</v>
      </c>
      <c r="F478" t="s">
        <v>1846</v>
      </c>
      <c r="G478">
        <v>18</v>
      </c>
      <c r="H478" t="s">
        <v>81</v>
      </c>
      <c r="I478" t="s">
        <v>82</v>
      </c>
      <c r="J478" t="s">
        <v>83</v>
      </c>
      <c r="K478" t="s">
        <v>28</v>
      </c>
      <c r="L478" t="s">
        <v>84</v>
      </c>
      <c r="M478" t="s">
        <v>85</v>
      </c>
    </row>
    <row r="479" spans="1:13" x14ac:dyDescent="0.25">
      <c r="A479" t="s">
        <v>80</v>
      </c>
      <c r="B479" t="s">
        <v>1124</v>
      </c>
      <c r="C479" t="s">
        <v>617</v>
      </c>
      <c r="D479" t="str">
        <f>HYPERLINK("https://ebird.org/atlasnc/checklist/S168771220", "S168771220")</f>
        <v>S168771220</v>
      </c>
      <c r="E479" t="s">
        <v>1671</v>
      </c>
      <c r="F479" t="s">
        <v>1849</v>
      </c>
      <c r="G479">
        <v>10</v>
      </c>
      <c r="H479" t="s">
        <v>81</v>
      </c>
      <c r="I479" t="s">
        <v>82</v>
      </c>
      <c r="J479" t="s">
        <v>83</v>
      </c>
      <c r="K479" t="s">
        <v>28</v>
      </c>
      <c r="L479" t="s">
        <v>84</v>
      </c>
      <c r="M479" t="s">
        <v>85</v>
      </c>
    </row>
    <row r="480" spans="1:13" x14ac:dyDescent="0.25">
      <c r="A480" t="s">
        <v>80</v>
      </c>
      <c r="B480" t="s">
        <v>1124</v>
      </c>
      <c r="C480" t="s">
        <v>617</v>
      </c>
      <c r="D480" t="str">
        <f>HYPERLINK("https://ebird.org/atlasnc/checklist/S168771552", "S168771552")</f>
        <v>S168771552</v>
      </c>
      <c r="E480" t="s">
        <v>1282</v>
      </c>
      <c r="F480" t="s">
        <v>1846</v>
      </c>
      <c r="G480">
        <v>9</v>
      </c>
      <c r="H480" t="s">
        <v>81</v>
      </c>
      <c r="I480" t="s">
        <v>82</v>
      </c>
      <c r="J480" t="s">
        <v>83</v>
      </c>
      <c r="K480" t="s">
        <v>28</v>
      </c>
      <c r="L480" t="s">
        <v>84</v>
      </c>
      <c r="M480" t="s">
        <v>85</v>
      </c>
    </row>
    <row r="481" spans="1:13" x14ac:dyDescent="0.25">
      <c r="A481" t="s">
        <v>80</v>
      </c>
      <c r="B481" t="s">
        <v>1124</v>
      </c>
      <c r="C481" t="s">
        <v>617</v>
      </c>
      <c r="D481" t="str">
        <f>HYPERLINK("https://ebird.org/atlasnc/checklist/S168772137", "S168772137")</f>
        <v>S168772137</v>
      </c>
      <c r="E481" t="s">
        <v>1856</v>
      </c>
      <c r="F481" t="s">
        <v>1845</v>
      </c>
      <c r="G481">
        <v>16</v>
      </c>
      <c r="H481" t="s">
        <v>81</v>
      </c>
      <c r="I481" t="s">
        <v>82</v>
      </c>
      <c r="J481" t="s">
        <v>83</v>
      </c>
      <c r="K481" t="s">
        <v>28</v>
      </c>
      <c r="L481" t="s">
        <v>84</v>
      </c>
      <c r="M481" t="s">
        <v>85</v>
      </c>
    </row>
    <row r="482" spans="1:13" x14ac:dyDescent="0.25">
      <c r="A482" t="s">
        <v>80</v>
      </c>
      <c r="B482" t="s">
        <v>1124</v>
      </c>
      <c r="C482" t="s">
        <v>617</v>
      </c>
      <c r="D482" t="str">
        <f>HYPERLINK("https://ebird.org/atlasnc/checklist/S168772880", "S168772880")</f>
        <v>S168772880</v>
      </c>
      <c r="E482" t="s">
        <v>1634</v>
      </c>
      <c r="F482" t="s">
        <v>1847</v>
      </c>
      <c r="G482">
        <v>13</v>
      </c>
      <c r="H482" t="s">
        <v>81</v>
      </c>
      <c r="I482" t="s">
        <v>82</v>
      </c>
      <c r="J482" t="s">
        <v>83</v>
      </c>
      <c r="K482" t="s">
        <v>28</v>
      </c>
      <c r="L482" t="s">
        <v>84</v>
      </c>
      <c r="M482" t="s">
        <v>85</v>
      </c>
    </row>
    <row r="483" spans="1:13" x14ac:dyDescent="0.25">
      <c r="A483" t="s">
        <v>80</v>
      </c>
      <c r="B483" t="s">
        <v>1124</v>
      </c>
      <c r="C483" t="s">
        <v>618</v>
      </c>
      <c r="D483" t="str">
        <f>HYPERLINK("https://ebird.org/atlasnc/checklist/S166955415", "S166955415")</f>
        <v>S166955415</v>
      </c>
      <c r="E483" t="s">
        <v>1661</v>
      </c>
      <c r="F483" t="s">
        <v>1849</v>
      </c>
      <c r="G483">
        <v>15</v>
      </c>
      <c r="H483" t="s">
        <v>81</v>
      </c>
      <c r="I483" t="s">
        <v>82</v>
      </c>
      <c r="J483" t="s">
        <v>83</v>
      </c>
      <c r="K483" t="s">
        <v>28</v>
      </c>
      <c r="L483" t="s">
        <v>84</v>
      </c>
      <c r="M483" t="s">
        <v>85</v>
      </c>
    </row>
    <row r="484" spans="1:13" x14ac:dyDescent="0.25">
      <c r="A484" t="s">
        <v>80</v>
      </c>
      <c r="B484" t="s">
        <v>1124</v>
      </c>
      <c r="C484" t="s">
        <v>618</v>
      </c>
      <c r="D484" t="str">
        <f>HYPERLINK("https://ebird.org/atlasnc/checklist/S166955582", "S166955582")</f>
        <v>S166955582</v>
      </c>
      <c r="E484" t="s">
        <v>1552</v>
      </c>
      <c r="F484" t="s">
        <v>1849</v>
      </c>
      <c r="G484">
        <v>13</v>
      </c>
      <c r="H484" t="s">
        <v>81</v>
      </c>
      <c r="I484" t="s">
        <v>82</v>
      </c>
      <c r="J484" t="s">
        <v>83</v>
      </c>
      <c r="K484" t="s">
        <v>28</v>
      </c>
      <c r="L484" t="s">
        <v>84</v>
      </c>
      <c r="M484" t="s">
        <v>85</v>
      </c>
    </row>
    <row r="485" spans="1:13" x14ac:dyDescent="0.25">
      <c r="A485" t="s">
        <v>80</v>
      </c>
      <c r="B485" t="s">
        <v>1124</v>
      </c>
      <c r="C485" t="s">
        <v>618</v>
      </c>
      <c r="D485" t="str">
        <f>HYPERLINK("https://ebird.org/atlasnc/checklist/S166955950", "S166955950")</f>
        <v>S166955950</v>
      </c>
      <c r="E485" t="s">
        <v>1446</v>
      </c>
      <c r="F485" t="s">
        <v>1845</v>
      </c>
      <c r="G485">
        <v>13</v>
      </c>
      <c r="H485" t="s">
        <v>81</v>
      </c>
      <c r="I485" t="s">
        <v>82</v>
      </c>
      <c r="J485" t="s">
        <v>83</v>
      </c>
      <c r="K485" t="s">
        <v>28</v>
      </c>
      <c r="L485" t="s">
        <v>84</v>
      </c>
      <c r="M485" t="s">
        <v>85</v>
      </c>
    </row>
    <row r="486" spans="1:13" x14ac:dyDescent="0.25">
      <c r="A486" t="s">
        <v>80</v>
      </c>
      <c r="B486" t="s">
        <v>1124</v>
      </c>
      <c r="C486" t="s">
        <v>618</v>
      </c>
      <c r="D486" t="str">
        <f>HYPERLINK("https://ebird.org/atlasnc/checklist/S166956133", "S166956133")</f>
        <v>S166956133</v>
      </c>
      <c r="E486" t="s">
        <v>1844</v>
      </c>
      <c r="F486" t="s">
        <v>1846</v>
      </c>
      <c r="G486">
        <v>16</v>
      </c>
      <c r="H486" t="s">
        <v>81</v>
      </c>
      <c r="I486" t="s">
        <v>82</v>
      </c>
      <c r="J486" t="s">
        <v>83</v>
      </c>
      <c r="K486" t="s">
        <v>28</v>
      </c>
      <c r="L486" t="s">
        <v>84</v>
      </c>
      <c r="M486" t="s">
        <v>85</v>
      </c>
    </row>
    <row r="487" spans="1:13" x14ac:dyDescent="0.25">
      <c r="A487" t="s">
        <v>80</v>
      </c>
      <c r="B487" t="s">
        <v>1124</v>
      </c>
      <c r="C487" t="s">
        <v>618</v>
      </c>
      <c r="D487" t="str">
        <f>HYPERLINK("https://ebird.org/atlasnc/checklist/S166956312", "S166956312")</f>
        <v>S166956312</v>
      </c>
      <c r="E487" t="s">
        <v>1315</v>
      </c>
      <c r="F487" t="s">
        <v>1847</v>
      </c>
      <c r="G487">
        <v>15</v>
      </c>
      <c r="H487" t="s">
        <v>81</v>
      </c>
      <c r="I487" t="s">
        <v>82</v>
      </c>
      <c r="J487" t="s">
        <v>83</v>
      </c>
      <c r="K487" t="s">
        <v>28</v>
      </c>
      <c r="L487" t="s">
        <v>84</v>
      </c>
      <c r="M487" t="s">
        <v>85</v>
      </c>
    </row>
    <row r="488" spans="1:13" x14ac:dyDescent="0.25">
      <c r="A488" t="s">
        <v>80</v>
      </c>
      <c r="B488" t="s">
        <v>1124</v>
      </c>
      <c r="C488" t="s">
        <v>381</v>
      </c>
      <c r="D488" t="str">
        <f>HYPERLINK("https://ebird.org/atlasnc/checklist/S165413216", "S165413216")</f>
        <v>S165413216</v>
      </c>
      <c r="E488" t="s">
        <v>1624</v>
      </c>
      <c r="F488" t="s">
        <v>1857</v>
      </c>
      <c r="G488">
        <v>5</v>
      </c>
      <c r="H488" t="s">
        <v>81</v>
      </c>
      <c r="I488" t="s">
        <v>82</v>
      </c>
      <c r="J488" t="s">
        <v>83</v>
      </c>
      <c r="K488" t="s">
        <v>28</v>
      </c>
      <c r="L488" t="s">
        <v>84</v>
      </c>
      <c r="M488" t="s">
        <v>85</v>
      </c>
    </row>
    <row r="489" spans="1:13" x14ac:dyDescent="0.25">
      <c r="A489" t="s">
        <v>80</v>
      </c>
      <c r="B489" t="s">
        <v>1124</v>
      </c>
      <c r="C489" t="s">
        <v>620</v>
      </c>
      <c r="D489" t="str">
        <f>HYPERLINK("https://ebird.org/atlasnc/checklist/S165415065", "S165415065")</f>
        <v>S165415065</v>
      </c>
      <c r="E489" t="s">
        <v>1809</v>
      </c>
      <c r="F489" t="s">
        <v>1853</v>
      </c>
      <c r="G489">
        <v>12</v>
      </c>
      <c r="H489" t="s">
        <v>81</v>
      </c>
      <c r="I489" t="s">
        <v>82</v>
      </c>
      <c r="J489" t="s">
        <v>83</v>
      </c>
      <c r="K489" t="s">
        <v>28</v>
      </c>
      <c r="L489" t="s">
        <v>84</v>
      </c>
      <c r="M489" t="s">
        <v>85</v>
      </c>
    </row>
    <row r="490" spans="1:13" x14ac:dyDescent="0.25">
      <c r="A490" t="s">
        <v>80</v>
      </c>
      <c r="B490" t="s">
        <v>1124</v>
      </c>
      <c r="C490" t="s">
        <v>620</v>
      </c>
      <c r="D490" t="str">
        <f>HYPERLINK("https://ebird.org/atlasnc/checklist/S165415147", "S165415147")</f>
        <v>S165415147</v>
      </c>
      <c r="E490" t="s">
        <v>1858</v>
      </c>
      <c r="F490" t="s">
        <v>1847</v>
      </c>
      <c r="G490">
        <v>15</v>
      </c>
      <c r="H490" t="s">
        <v>81</v>
      </c>
      <c r="I490" t="s">
        <v>82</v>
      </c>
      <c r="J490" t="s">
        <v>83</v>
      </c>
      <c r="K490" t="s">
        <v>28</v>
      </c>
      <c r="L490" t="s">
        <v>84</v>
      </c>
      <c r="M490" t="s">
        <v>85</v>
      </c>
    </row>
    <row r="491" spans="1:13" x14ac:dyDescent="0.25">
      <c r="A491" t="s">
        <v>80</v>
      </c>
      <c r="B491" t="s">
        <v>1124</v>
      </c>
      <c r="C491" t="s">
        <v>620</v>
      </c>
      <c r="D491" t="str">
        <f>HYPERLINK("https://ebird.org/atlasnc/checklist/S165415242", "S165415242")</f>
        <v>S165415242</v>
      </c>
      <c r="E491" t="s">
        <v>1851</v>
      </c>
      <c r="F491" t="s">
        <v>1845</v>
      </c>
      <c r="G491">
        <v>16</v>
      </c>
      <c r="H491" t="s">
        <v>81</v>
      </c>
      <c r="I491" t="s">
        <v>82</v>
      </c>
      <c r="J491" t="s">
        <v>83</v>
      </c>
      <c r="K491" t="s">
        <v>28</v>
      </c>
      <c r="L491" t="s">
        <v>84</v>
      </c>
      <c r="M491" t="s">
        <v>85</v>
      </c>
    </row>
    <row r="492" spans="1:13" x14ac:dyDescent="0.25">
      <c r="A492" t="s">
        <v>80</v>
      </c>
      <c r="B492" t="s">
        <v>1124</v>
      </c>
      <c r="C492" t="s">
        <v>620</v>
      </c>
      <c r="D492" t="str">
        <f>HYPERLINK("https://ebird.org/atlasnc/checklist/S165415277", "S165415277")</f>
        <v>S165415277</v>
      </c>
      <c r="E492" t="s">
        <v>1650</v>
      </c>
      <c r="F492" t="s">
        <v>1859</v>
      </c>
      <c r="G492">
        <v>1</v>
      </c>
      <c r="H492" t="s">
        <v>81</v>
      </c>
      <c r="I492" t="s">
        <v>82</v>
      </c>
      <c r="J492" t="s">
        <v>83</v>
      </c>
      <c r="K492" t="s">
        <v>28</v>
      </c>
      <c r="L492" t="s">
        <v>84</v>
      </c>
      <c r="M492" t="s">
        <v>85</v>
      </c>
    </row>
    <row r="493" spans="1:13" x14ac:dyDescent="0.25">
      <c r="A493" t="s">
        <v>80</v>
      </c>
      <c r="B493" t="s">
        <v>1124</v>
      </c>
      <c r="C493" t="s">
        <v>620</v>
      </c>
      <c r="D493" t="str">
        <f>HYPERLINK("https://ebird.org/atlasnc/checklist/S165415440", "S165415440")</f>
        <v>S165415440</v>
      </c>
      <c r="E493" t="s">
        <v>1860</v>
      </c>
      <c r="F493" t="s">
        <v>1855</v>
      </c>
      <c r="G493">
        <v>5</v>
      </c>
      <c r="H493" t="s">
        <v>81</v>
      </c>
      <c r="I493" t="s">
        <v>82</v>
      </c>
      <c r="J493" t="s">
        <v>83</v>
      </c>
      <c r="K493" t="s">
        <v>28</v>
      </c>
      <c r="L493" t="s">
        <v>84</v>
      </c>
      <c r="M493" t="s">
        <v>85</v>
      </c>
    </row>
    <row r="494" spans="1:13" x14ac:dyDescent="0.25">
      <c r="A494" t="s">
        <v>80</v>
      </c>
      <c r="B494" t="s">
        <v>1124</v>
      </c>
      <c r="C494" t="s">
        <v>620</v>
      </c>
      <c r="D494" t="str">
        <f>HYPERLINK("https://ebird.org/atlasnc/checklist/S165415503", "S165415503")</f>
        <v>S165415503</v>
      </c>
      <c r="E494" t="s">
        <v>1558</v>
      </c>
      <c r="F494" t="s">
        <v>1846</v>
      </c>
      <c r="G494">
        <v>23</v>
      </c>
      <c r="H494" t="s">
        <v>81</v>
      </c>
      <c r="I494" t="s">
        <v>82</v>
      </c>
      <c r="J494" t="s">
        <v>83</v>
      </c>
      <c r="K494" t="s">
        <v>28</v>
      </c>
      <c r="L494" t="s">
        <v>84</v>
      </c>
      <c r="M494" t="s">
        <v>85</v>
      </c>
    </row>
    <row r="495" spans="1:13" x14ac:dyDescent="0.25">
      <c r="A495" t="s">
        <v>80</v>
      </c>
      <c r="B495" t="s">
        <v>1124</v>
      </c>
      <c r="C495" t="s">
        <v>620</v>
      </c>
      <c r="D495" t="str">
        <f>HYPERLINK("https://ebird.org/atlasnc/checklist/S165415566", "S165415566")</f>
        <v>S165415566</v>
      </c>
      <c r="E495" t="s">
        <v>1285</v>
      </c>
      <c r="F495" t="s">
        <v>1849</v>
      </c>
      <c r="G495">
        <v>6</v>
      </c>
      <c r="H495" t="s">
        <v>81</v>
      </c>
      <c r="I495" t="s">
        <v>82</v>
      </c>
      <c r="J495" t="s">
        <v>83</v>
      </c>
      <c r="K495" t="s">
        <v>28</v>
      </c>
      <c r="L495" t="s">
        <v>84</v>
      </c>
      <c r="M495" t="s">
        <v>85</v>
      </c>
    </row>
    <row r="496" spans="1:13" x14ac:dyDescent="0.25">
      <c r="A496" t="s">
        <v>80</v>
      </c>
      <c r="B496" t="s">
        <v>1124</v>
      </c>
      <c r="C496" t="s">
        <v>620</v>
      </c>
      <c r="D496" t="str">
        <f>HYPERLINK("https://ebird.org/atlasnc/checklist/S165415623", "S165415623")</f>
        <v>S165415623</v>
      </c>
      <c r="E496" t="s">
        <v>1251</v>
      </c>
      <c r="F496" t="s">
        <v>1849</v>
      </c>
      <c r="G496">
        <v>12</v>
      </c>
      <c r="H496" t="s">
        <v>81</v>
      </c>
      <c r="I496" t="s">
        <v>82</v>
      </c>
      <c r="J496" t="s">
        <v>83</v>
      </c>
      <c r="K496" t="s">
        <v>28</v>
      </c>
      <c r="L496" t="s">
        <v>84</v>
      </c>
      <c r="M496" t="s">
        <v>85</v>
      </c>
    </row>
    <row r="497" spans="1:13" x14ac:dyDescent="0.25">
      <c r="A497" t="s">
        <v>80</v>
      </c>
      <c r="B497" t="s">
        <v>1124</v>
      </c>
      <c r="C497" t="s">
        <v>623</v>
      </c>
      <c r="D497" t="str">
        <f>HYPERLINK("https://ebird.org/atlasnc/checklist/S163179701", "S163179701")</f>
        <v>S163179701</v>
      </c>
      <c r="E497" t="s">
        <v>1354</v>
      </c>
      <c r="F497" t="s">
        <v>1861</v>
      </c>
      <c r="G497">
        <v>1</v>
      </c>
      <c r="H497" t="s">
        <v>81</v>
      </c>
      <c r="I497" t="s">
        <v>82</v>
      </c>
      <c r="J497" t="s">
        <v>83</v>
      </c>
      <c r="K497" t="s">
        <v>28</v>
      </c>
      <c r="L497" t="s">
        <v>84</v>
      </c>
      <c r="M497" t="s">
        <v>85</v>
      </c>
    </row>
    <row r="498" spans="1:13" x14ac:dyDescent="0.25">
      <c r="A498" t="s">
        <v>80</v>
      </c>
      <c r="B498" t="s">
        <v>1124</v>
      </c>
      <c r="C498" t="s">
        <v>623</v>
      </c>
      <c r="D498" t="str">
        <f>HYPERLINK("https://ebird.org/atlasnc/checklist/S163179729", "S163179729")</f>
        <v>S163179729</v>
      </c>
      <c r="E498" t="s">
        <v>1265</v>
      </c>
      <c r="F498" t="s">
        <v>1847</v>
      </c>
      <c r="G498">
        <v>13</v>
      </c>
      <c r="H498" t="s">
        <v>81</v>
      </c>
      <c r="I498" t="s">
        <v>82</v>
      </c>
      <c r="J498" t="s">
        <v>83</v>
      </c>
      <c r="K498" t="s">
        <v>28</v>
      </c>
      <c r="L498" t="s">
        <v>84</v>
      </c>
      <c r="M498" t="s">
        <v>85</v>
      </c>
    </row>
    <row r="499" spans="1:13" x14ac:dyDescent="0.25">
      <c r="A499" t="s">
        <v>80</v>
      </c>
      <c r="B499" t="s">
        <v>1124</v>
      </c>
      <c r="C499" t="s">
        <v>623</v>
      </c>
      <c r="D499" t="str">
        <f>HYPERLINK("https://ebird.org/atlasnc/checklist/S163179758", "S163179758")</f>
        <v>S163179758</v>
      </c>
      <c r="E499" t="s">
        <v>1670</v>
      </c>
      <c r="F499" t="s">
        <v>1862</v>
      </c>
      <c r="G499">
        <v>2</v>
      </c>
      <c r="H499" t="s">
        <v>81</v>
      </c>
      <c r="I499" t="s">
        <v>82</v>
      </c>
      <c r="J499" t="s">
        <v>83</v>
      </c>
      <c r="K499" t="s">
        <v>28</v>
      </c>
      <c r="L499" t="s">
        <v>84</v>
      </c>
      <c r="M499" t="s">
        <v>85</v>
      </c>
    </row>
    <row r="500" spans="1:13" x14ac:dyDescent="0.25">
      <c r="A500" t="s">
        <v>80</v>
      </c>
      <c r="B500" t="s">
        <v>1124</v>
      </c>
      <c r="C500" t="s">
        <v>623</v>
      </c>
      <c r="D500" t="str">
        <f>HYPERLINK("https://ebird.org/atlasnc/checklist/S163179788", "S163179788")</f>
        <v>S163179788</v>
      </c>
      <c r="E500" t="s">
        <v>1822</v>
      </c>
      <c r="F500" t="s">
        <v>1849</v>
      </c>
      <c r="G500">
        <v>10</v>
      </c>
      <c r="H500" t="s">
        <v>81</v>
      </c>
      <c r="I500" t="s">
        <v>82</v>
      </c>
      <c r="J500" t="s">
        <v>83</v>
      </c>
      <c r="K500" t="s">
        <v>28</v>
      </c>
      <c r="L500" t="s">
        <v>84</v>
      </c>
      <c r="M500" t="s">
        <v>85</v>
      </c>
    </row>
    <row r="501" spans="1:13" x14ac:dyDescent="0.25">
      <c r="A501" t="s">
        <v>80</v>
      </c>
      <c r="B501" t="s">
        <v>1124</v>
      </c>
      <c r="C501" t="s">
        <v>1863</v>
      </c>
      <c r="D501" t="str">
        <f>HYPERLINK("https://ebird.org/atlasnc/checklist/S160426678", "S160426678")</f>
        <v>S160426678</v>
      </c>
      <c r="E501" t="s">
        <v>1661</v>
      </c>
      <c r="F501" t="s">
        <v>1853</v>
      </c>
      <c r="G501">
        <v>16</v>
      </c>
      <c r="H501" t="s">
        <v>81</v>
      </c>
      <c r="I501" t="s">
        <v>82</v>
      </c>
      <c r="J501" t="s">
        <v>83</v>
      </c>
      <c r="K501" t="s">
        <v>28</v>
      </c>
      <c r="L501" t="s">
        <v>84</v>
      </c>
      <c r="M501" t="s">
        <v>85</v>
      </c>
    </row>
    <row r="502" spans="1:13" x14ac:dyDescent="0.25">
      <c r="A502" t="s">
        <v>80</v>
      </c>
      <c r="B502" t="s">
        <v>1124</v>
      </c>
      <c r="C502" t="s">
        <v>1863</v>
      </c>
      <c r="D502" t="str">
        <f>HYPERLINK("https://ebird.org/atlasnc/checklist/S160426886", "S160426886")</f>
        <v>S160426886</v>
      </c>
      <c r="E502" t="s">
        <v>1864</v>
      </c>
      <c r="F502" t="s">
        <v>1846</v>
      </c>
      <c r="G502">
        <v>2</v>
      </c>
      <c r="H502" t="s">
        <v>81</v>
      </c>
      <c r="I502" t="s">
        <v>82</v>
      </c>
      <c r="J502" t="s">
        <v>83</v>
      </c>
      <c r="K502" t="s">
        <v>28</v>
      </c>
      <c r="L502" t="s">
        <v>84</v>
      </c>
      <c r="M502" t="s">
        <v>85</v>
      </c>
    </row>
    <row r="503" spans="1:13" x14ac:dyDescent="0.25">
      <c r="A503" t="s">
        <v>80</v>
      </c>
      <c r="B503" t="s">
        <v>1124</v>
      </c>
      <c r="C503" t="s">
        <v>1863</v>
      </c>
      <c r="D503" t="str">
        <f>HYPERLINK("https://ebird.org/atlasnc/checklist/S160426937", "S160426937")</f>
        <v>S160426937</v>
      </c>
      <c r="E503" t="s">
        <v>1674</v>
      </c>
      <c r="F503" t="s">
        <v>1862</v>
      </c>
      <c r="G503">
        <v>10</v>
      </c>
      <c r="H503" t="s">
        <v>81</v>
      </c>
      <c r="I503" t="s">
        <v>82</v>
      </c>
      <c r="J503" t="s">
        <v>83</v>
      </c>
      <c r="K503" t="s">
        <v>28</v>
      </c>
      <c r="L503" t="s">
        <v>84</v>
      </c>
      <c r="M503" t="s">
        <v>85</v>
      </c>
    </row>
    <row r="504" spans="1:13" x14ac:dyDescent="0.25">
      <c r="A504" t="s">
        <v>80</v>
      </c>
      <c r="B504" t="s">
        <v>1124</v>
      </c>
      <c r="C504" t="s">
        <v>1863</v>
      </c>
      <c r="D504" t="str">
        <f>HYPERLINK("https://ebird.org/atlasnc/checklist/S160426972", "S160426972")</f>
        <v>S160426972</v>
      </c>
      <c r="E504" t="s">
        <v>1856</v>
      </c>
      <c r="F504" t="s">
        <v>1847</v>
      </c>
      <c r="G504">
        <v>13</v>
      </c>
      <c r="H504" t="s">
        <v>81</v>
      </c>
      <c r="I504" t="s">
        <v>82</v>
      </c>
      <c r="J504" t="s">
        <v>83</v>
      </c>
      <c r="K504" t="s">
        <v>28</v>
      </c>
      <c r="L504" t="s">
        <v>84</v>
      </c>
      <c r="M504" t="s">
        <v>85</v>
      </c>
    </row>
    <row r="505" spans="1:13" x14ac:dyDescent="0.25">
      <c r="A505" t="s">
        <v>80</v>
      </c>
      <c r="B505" t="s">
        <v>1124</v>
      </c>
      <c r="C505" t="s">
        <v>1863</v>
      </c>
      <c r="D505" t="str">
        <f>HYPERLINK("https://ebird.org/atlasnc/checklist/S160426759", "S160426759")</f>
        <v>S160426759</v>
      </c>
      <c r="E505" t="s">
        <v>1209</v>
      </c>
      <c r="F505" t="s">
        <v>1849</v>
      </c>
      <c r="G505">
        <v>13</v>
      </c>
      <c r="H505" t="s">
        <v>81</v>
      </c>
      <c r="I505" t="s">
        <v>82</v>
      </c>
      <c r="J505" t="s">
        <v>83</v>
      </c>
      <c r="K505" t="s">
        <v>28</v>
      </c>
      <c r="L505" t="s">
        <v>84</v>
      </c>
      <c r="M505" t="s">
        <v>85</v>
      </c>
    </row>
    <row r="506" spans="1:13" x14ac:dyDescent="0.25">
      <c r="A506" t="s">
        <v>80</v>
      </c>
      <c r="B506" t="s">
        <v>1865</v>
      </c>
      <c r="C506" t="s">
        <v>827</v>
      </c>
      <c r="D506" t="str">
        <f>HYPERLINK("https://ebird.org/atlasnc/checklist/S135023880", "S135023880")</f>
        <v>S135023880</v>
      </c>
      <c r="E506" t="s">
        <v>1866</v>
      </c>
      <c r="F506" t="s">
        <v>1867</v>
      </c>
      <c r="G506">
        <v>6</v>
      </c>
      <c r="H506" t="s">
        <v>81</v>
      </c>
      <c r="I506" t="s">
        <v>82</v>
      </c>
      <c r="J506" t="s">
        <v>83</v>
      </c>
      <c r="K506" t="s">
        <v>28</v>
      </c>
      <c r="L506" t="s">
        <v>84</v>
      </c>
      <c r="M506" t="s">
        <v>85</v>
      </c>
    </row>
    <row r="507" spans="1:13" x14ac:dyDescent="0.25">
      <c r="A507" t="s">
        <v>80</v>
      </c>
      <c r="B507" t="s">
        <v>1868</v>
      </c>
      <c r="C507" t="s">
        <v>827</v>
      </c>
      <c r="D507" t="str">
        <f>HYPERLINK("https://ebird.org/atlasnc/checklist/S134990342", "S134990342")</f>
        <v>S134990342</v>
      </c>
      <c r="E507" t="s">
        <v>1866</v>
      </c>
      <c r="F507" t="s">
        <v>1867</v>
      </c>
      <c r="G507">
        <v>6</v>
      </c>
      <c r="H507" t="s">
        <v>81</v>
      </c>
      <c r="I507" t="s">
        <v>82</v>
      </c>
      <c r="J507" t="s">
        <v>83</v>
      </c>
      <c r="K507" t="s">
        <v>28</v>
      </c>
      <c r="L507" t="s">
        <v>84</v>
      </c>
      <c r="M507" t="s">
        <v>85</v>
      </c>
    </row>
    <row r="508" spans="1:13" x14ac:dyDescent="0.25">
      <c r="A508" t="s">
        <v>80</v>
      </c>
      <c r="B508" t="s">
        <v>1869</v>
      </c>
      <c r="C508" t="s">
        <v>625</v>
      </c>
      <c r="D508" t="str">
        <f>HYPERLINK("https://ebird.org/atlasnc/checklist/S104073994", "S104073994")</f>
        <v>S104073994</v>
      </c>
      <c r="E508" t="s">
        <v>1552</v>
      </c>
      <c r="F508" t="s">
        <v>1870</v>
      </c>
      <c r="G508">
        <v>29</v>
      </c>
      <c r="H508" t="s">
        <v>81</v>
      </c>
      <c r="I508" t="s">
        <v>82</v>
      </c>
      <c r="J508" t="s">
        <v>83</v>
      </c>
      <c r="K508" t="s">
        <v>28</v>
      </c>
      <c r="L508" t="s">
        <v>84</v>
      </c>
      <c r="M508" t="s">
        <v>85</v>
      </c>
    </row>
    <row r="509" spans="1:13" x14ac:dyDescent="0.25">
      <c r="A509" t="s">
        <v>80</v>
      </c>
      <c r="B509" t="s">
        <v>1837</v>
      </c>
      <c r="C509" t="s">
        <v>625</v>
      </c>
      <c r="D509" t="str">
        <f>HYPERLINK("https://ebird.org/atlasnc/checklist/S98960525", "S98960525")</f>
        <v>S98960525</v>
      </c>
      <c r="E509" t="s">
        <v>1552</v>
      </c>
      <c r="F509" t="s">
        <v>1870</v>
      </c>
      <c r="G509">
        <v>29</v>
      </c>
      <c r="H509" t="s">
        <v>81</v>
      </c>
      <c r="I509" t="s">
        <v>82</v>
      </c>
      <c r="J509" t="s">
        <v>83</v>
      </c>
      <c r="K509" t="s">
        <v>28</v>
      </c>
      <c r="L509" t="s">
        <v>84</v>
      </c>
      <c r="M509" t="s">
        <v>85</v>
      </c>
    </row>
    <row r="510" spans="1:13" x14ac:dyDescent="0.25">
      <c r="A510" t="s">
        <v>80</v>
      </c>
      <c r="B510" t="s">
        <v>1125</v>
      </c>
      <c r="C510" t="s">
        <v>1871</v>
      </c>
      <c r="D510" t="str">
        <f>HYPERLINK("https://ebird.org/atlasnc/checklist/S92796802", "S92796802")</f>
        <v>S92796802</v>
      </c>
      <c r="E510" t="s">
        <v>1514</v>
      </c>
      <c r="F510" t="s">
        <v>1872</v>
      </c>
      <c r="G510">
        <v>1</v>
      </c>
      <c r="H510" t="s">
        <v>81</v>
      </c>
      <c r="I510" t="s">
        <v>82</v>
      </c>
      <c r="J510" t="s">
        <v>83</v>
      </c>
      <c r="K510" t="s">
        <v>28</v>
      </c>
      <c r="L510" t="s">
        <v>84</v>
      </c>
      <c r="M510" t="s">
        <v>85</v>
      </c>
    </row>
    <row r="511" spans="1:13" x14ac:dyDescent="0.25">
      <c r="A511" t="s">
        <v>80</v>
      </c>
      <c r="B511" t="s">
        <v>1125</v>
      </c>
      <c r="C511" t="s">
        <v>627</v>
      </c>
      <c r="D511" t="str">
        <f>HYPERLINK("https://ebird.org/atlasnc/checklist/S93998737", "S93998737")</f>
        <v>S93998737</v>
      </c>
      <c r="E511" t="s">
        <v>1873</v>
      </c>
      <c r="F511" t="s">
        <v>1872</v>
      </c>
      <c r="G511">
        <v>10</v>
      </c>
      <c r="H511" t="s">
        <v>81</v>
      </c>
      <c r="I511" t="s">
        <v>82</v>
      </c>
      <c r="J511" t="s">
        <v>83</v>
      </c>
      <c r="K511" t="s">
        <v>28</v>
      </c>
      <c r="L511" t="s">
        <v>84</v>
      </c>
      <c r="M511" t="s">
        <v>85</v>
      </c>
    </row>
    <row r="512" spans="1:13" x14ac:dyDescent="0.25">
      <c r="A512" t="s">
        <v>80</v>
      </c>
      <c r="B512" t="s">
        <v>1125</v>
      </c>
      <c r="C512" t="s">
        <v>628</v>
      </c>
      <c r="D512" t="str">
        <f>HYPERLINK("https://ebird.org/atlasnc/checklist/S92099519", "S92099519")</f>
        <v>S92099519</v>
      </c>
      <c r="E512" t="s">
        <v>1362</v>
      </c>
      <c r="F512" t="s">
        <v>1872</v>
      </c>
      <c r="G512">
        <v>15</v>
      </c>
      <c r="H512" t="s">
        <v>81</v>
      </c>
      <c r="I512" t="s">
        <v>82</v>
      </c>
      <c r="J512" t="s">
        <v>83</v>
      </c>
      <c r="K512" t="s">
        <v>28</v>
      </c>
      <c r="L512" t="s">
        <v>84</v>
      </c>
      <c r="M512" t="s">
        <v>85</v>
      </c>
    </row>
    <row r="513" spans="1:13" x14ac:dyDescent="0.25">
      <c r="A513" t="s">
        <v>80</v>
      </c>
      <c r="B513" t="s">
        <v>1125</v>
      </c>
      <c r="C513" t="s">
        <v>629</v>
      </c>
      <c r="D513" t="str">
        <f>HYPERLINK("https://ebird.org/atlasnc/checklist/S91269783", "S91269783")</f>
        <v>S91269783</v>
      </c>
      <c r="E513" t="s">
        <v>1874</v>
      </c>
      <c r="F513" t="s">
        <v>1872</v>
      </c>
      <c r="G513">
        <v>14</v>
      </c>
      <c r="H513" t="s">
        <v>81</v>
      </c>
      <c r="I513" t="s">
        <v>82</v>
      </c>
      <c r="J513" t="s">
        <v>83</v>
      </c>
      <c r="K513" t="s">
        <v>28</v>
      </c>
      <c r="L513" t="s">
        <v>84</v>
      </c>
      <c r="M513" t="s">
        <v>85</v>
      </c>
    </row>
    <row r="514" spans="1:13" x14ac:dyDescent="0.25">
      <c r="A514" t="s">
        <v>80</v>
      </c>
      <c r="B514" t="s">
        <v>1126</v>
      </c>
      <c r="C514" t="s">
        <v>629</v>
      </c>
      <c r="D514" t="str">
        <f>HYPERLINK("https://ebird.org/atlasnc/checklist/S91286734", "S91286734")</f>
        <v>S91286734</v>
      </c>
      <c r="E514" t="s">
        <v>1874</v>
      </c>
      <c r="F514" t="s">
        <v>1872</v>
      </c>
      <c r="G514">
        <v>14</v>
      </c>
      <c r="H514" t="s">
        <v>81</v>
      </c>
      <c r="I514" t="s">
        <v>82</v>
      </c>
      <c r="J514" t="s">
        <v>83</v>
      </c>
      <c r="K514" t="s">
        <v>28</v>
      </c>
      <c r="L514" t="s">
        <v>84</v>
      </c>
      <c r="M514" t="s">
        <v>85</v>
      </c>
    </row>
    <row r="515" spans="1:13" x14ac:dyDescent="0.25">
      <c r="A515" t="s">
        <v>80</v>
      </c>
      <c r="B515" t="s">
        <v>1125</v>
      </c>
      <c r="C515" t="s">
        <v>629</v>
      </c>
      <c r="D515" t="str">
        <f>HYPERLINK("https://ebird.org/atlasnc/checklist/S91269702", "S91269702")</f>
        <v>S91269702</v>
      </c>
      <c r="E515" t="s">
        <v>1279</v>
      </c>
      <c r="F515" t="s">
        <v>1872</v>
      </c>
      <c r="G515">
        <v>8</v>
      </c>
      <c r="H515" t="s">
        <v>81</v>
      </c>
      <c r="I515" t="s">
        <v>82</v>
      </c>
      <c r="J515" t="s">
        <v>83</v>
      </c>
      <c r="K515" t="s">
        <v>28</v>
      </c>
      <c r="L515" t="s">
        <v>84</v>
      </c>
      <c r="M515" t="s">
        <v>85</v>
      </c>
    </row>
    <row r="516" spans="1:13" x14ac:dyDescent="0.25">
      <c r="A516" t="s">
        <v>80</v>
      </c>
      <c r="B516" t="s">
        <v>1875</v>
      </c>
      <c r="C516" t="s">
        <v>629</v>
      </c>
      <c r="D516" t="str">
        <f>HYPERLINK("https://ebird.org/atlasnc/checklist/S91328660", "S91328660")</f>
        <v>S91328660</v>
      </c>
      <c r="E516" t="s">
        <v>1279</v>
      </c>
      <c r="F516" t="s">
        <v>1872</v>
      </c>
      <c r="G516">
        <v>8</v>
      </c>
      <c r="H516" t="s">
        <v>81</v>
      </c>
      <c r="I516" t="s">
        <v>82</v>
      </c>
      <c r="J516" t="s">
        <v>83</v>
      </c>
      <c r="K516" t="s">
        <v>28</v>
      </c>
      <c r="L516" t="s">
        <v>84</v>
      </c>
      <c r="M516" t="s">
        <v>85</v>
      </c>
    </row>
    <row r="517" spans="1:13" x14ac:dyDescent="0.25">
      <c r="A517" t="s">
        <v>80</v>
      </c>
      <c r="B517" t="s">
        <v>1125</v>
      </c>
      <c r="C517" t="s">
        <v>630</v>
      </c>
      <c r="D517" t="str">
        <f>HYPERLINK("https://ebird.org/atlasnc/checklist/S90847125", "S90847125")</f>
        <v>S90847125</v>
      </c>
      <c r="E517" t="s">
        <v>1876</v>
      </c>
      <c r="F517" t="s">
        <v>1872</v>
      </c>
      <c r="G517">
        <v>7</v>
      </c>
      <c r="H517" t="s">
        <v>81</v>
      </c>
      <c r="I517" t="s">
        <v>82</v>
      </c>
      <c r="J517" t="s">
        <v>83</v>
      </c>
      <c r="K517" t="s">
        <v>28</v>
      </c>
      <c r="L517" t="s">
        <v>84</v>
      </c>
      <c r="M517" t="s">
        <v>85</v>
      </c>
    </row>
    <row r="518" spans="1:13" x14ac:dyDescent="0.25">
      <c r="A518" t="s">
        <v>80</v>
      </c>
      <c r="B518" t="s">
        <v>1125</v>
      </c>
      <c r="C518" t="s">
        <v>630</v>
      </c>
      <c r="D518" t="str">
        <f>HYPERLINK("https://ebird.org/atlasnc/checklist/S90904862", "S90904862")</f>
        <v>S90904862</v>
      </c>
      <c r="E518" t="s">
        <v>1877</v>
      </c>
      <c r="F518" t="s">
        <v>1872</v>
      </c>
      <c r="G518">
        <v>3</v>
      </c>
      <c r="H518" t="s">
        <v>81</v>
      </c>
      <c r="I518" t="s">
        <v>82</v>
      </c>
      <c r="J518" t="s">
        <v>83</v>
      </c>
      <c r="K518" t="s">
        <v>28</v>
      </c>
      <c r="L518" t="s">
        <v>84</v>
      </c>
      <c r="M518" t="s">
        <v>85</v>
      </c>
    </row>
    <row r="519" spans="1:13" x14ac:dyDescent="0.25">
      <c r="A519" t="s">
        <v>80</v>
      </c>
      <c r="B519" t="s">
        <v>1878</v>
      </c>
      <c r="C519" t="s">
        <v>630</v>
      </c>
      <c r="D519" t="str">
        <f>HYPERLINK("https://ebird.org/atlasnc/checklist/S91138226", "S91138226")</f>
        <v>S91138226</v>
      </c>
      <c r="E519" t="s">
        <v>1877</v>
      </c>
      <c r="F519" t="s">
        <v>1872</v>
      </c>
      <c r="G519">
        <v>3</v>
      </c>
      <c r="H519" t="s">
        <v>81</v>
      </c>
      <c r="I519" t="s">
        <v>82</v>
      </c>
      <c r="J519" t="s">
        <v>83</v>
      </c>
      <c r="K519" t="s">
        <v>28</v>
      </c>
      <c r="L519" t="s">
        <v>84</v>
      </c>
      <c r="M519" t="s">
        <v>85</v>
      </c>
    </row>
    <row r="520" spans="1:13" x14ac:dyDescent="0.25">
      <c r="A520" t="s">
        <v>80</v>
      </c>
      <c r="B520" t="s">
        <v>1125</v>
      </c>
      <c r="C520" t="s">
        <v>631</v>
      </c>
      <c r="D520" t="str">
        <f>HYPERLINK("https://ebird.org/atlasnc/checklist/S90304460", "S90304460")</f>
        <v>S90304460</v>
      </c>
      <c r="E520" t="s">
        <v>1879</v>
      </c>
      <c r="F520" t="s">
        <v>1872</v>
      </c>
      <c r="G520">
        <v>18</v>
      </c>
      <c r="H520" t="s">
        <v>81</v>
      </c>
      <c r="I520" t="s">
        <v>82</v>
      </c>
      <c r="J520" t="s">
        <v>83</v>
      </c>
      <c r="K520" t="s">
        <v>28</v>
      </c>
      <c r="L520" t="s">
        <v>84</v>
      </c>
      <c r="M520" t="s">
        <v>85</v>
      </c>
    </row>
    <row r="521" spans="1:13" x14ac:dyDescent="0.25">
      <c r="A521" t="s">
        <v>80</v>
      </c>
      <c r="B521" t="s">
        <v>1125</v>
      </c>
      <c r="C521" t="s">
        <v>631</v>
      </c>
      <c r="D521" t="str">
        <f>HYPERLINK("https://ebird.org/atlasnc/checklist/S90304433", "S90304433")</f>
        <v>S90304433</v>
      </c>
      <c r="E521" t="s">
        <v>1654</v>
      </c>
      <c r="F521" t="s">
        <v>1872</v>
      </c>
      <c r="G521">
        <v>22</v>
      </c>
      <c r="H521" t="s">
        <v>81</v>
      </c>
      <c r="I521" t="s">
        <v>82</v>
      </c>
      <c r="J521" t="s">
        <v>83</v>
      </c>
      <c r="K521" t="s">
        <v>28</v>
      </c>
      <c r="L521" t="s">
        <v>84</v>
      </c>
      <c r="M521" t="s">
        <v>85</v>
      </c>
    </row>
    <row r="522" spans="1:13" x14ac:dyDescent="0.25">
      <c r="A522" t="s">
        <v>80</v>
      </c>
      <c r="B522" t="s">
        <v>1125</v>
      </c>
      <c r="C522" t="s">
        <v>631</v>
      </c>
      <c r="D522" t="str">
        <f>HYPERLINK("https://ebird.org/atlasnc/checklist/S90304399", "S90304399")</f>
        <v>S90304399</v>
      </c>
      <c r="E522" t="s">
        <v>1880</v>
      </c>
      <c r="F522" t="s">
        <v>1872</v>
      </c>
      <c r="G522">
        <v>4</v>
      </c>
      <c r="H522" t="s">
        <v>81</v>
      </c>
      <c r="I522" t="s">
        <v>82</v>
      </c>
      <c r="J522" t="s">
        <v>83</v>
      </c>
      <c r="K522" t="s">
        <v>28</v>
      </c>
      <c r="L522" t="s">
        <v>84</v>
      </c>
      <c r="M522" t="s">
        <v>85</v>
      </c>
    </row>
    <row r="523" spans="1:13" x14ac:dyDescent="0.25">
      <c r="A523" t="s">
        <v>80</v>
      </c>
      <c r="B523" t="s">
        <v>1125</v>
      </c>
      <c r="C523" t="s">
        <v>634</v>
      </c>
      <c r="D523" t="str">
        <f>HYPERLINK("https://ebird.org/atlasnc/checklist/S89541673", "S89541673")</f>
        <v>S89541673</v>
      </c>
      <c r="E523" t="s">
        <v>1881</v>
      </c>
      <c r="F523" t="s">
        <v>1872</v>
      </c>
      <c r="G523">
        <v>22</v>
      </c>
      <c r="H523" t="s">
        <v>81</v>
      </c>
      <c r="I523" t="s">
        <v>82</v>
      </c>
      <c r="J523" t="s">
        <v>83</v>
      </c>
      <c r="K523" t="s">
        <v>28</v>
      </c>
      <c r="L523" t="s">
        <v>84</v>
      </c>
      <c r="M523" t="s">
        <v>85</v>
      </c>
    </row>
    <row r="524" spans="1:13" x14ac:dyDescent="0.25">
      <c r="A524" t="s">
        <v>80</v>
      </c>
      <c r="B524" t="s">
        <v>1126</v>
      </c>
      <c r="C524" t="s">
        <v>634</v>
      </c>
      <c r="D524" t="str">
        <f>HYPERLINK("https://ebird.org/atlasnc/checklist/S89628263", "S89628263")</f>
        <v>S89628263</v>
      </c>
      <c r="E524" t="s">
        <v>1881</v>
      </c>
      <c r="F524" t="s">
        <v>1872</v>
      </c>
      <c r="G524">
        <v>22</v>
      </c>
      <c r="H524" t="s">
        <v>81</v>
      </c>
      <c r="I524" t="s">
        <v>82</v>
      </c>
      <c r="J524" t="s">
        <v>83</v>
      </c>
      <c r="K524" t="s">
        <v>28</v>
      </c>
      <c r="L524" t="s">
        <v>84</v>
      </c>
      <c r="M524" t="s">
        <v>85</v>
      </c>
    </row>
    <row r="525" spans="1:13" x14ac:dyDescent="0.25">
      <c r="A525" t="s">
        <v>80</v>
      </c>
      <c r="B525" t="s">
        <v>1125</v>
      </c>
      <c r="C525" t="s">
        <v>634</v>
      </c>
      <c r="D525" t="str">
        <f>HYPERLINK("https://ebird.org/atlasnc/checklist/S89541614", "S89541614")</f>
        <v>S89541614</v>
      </c>
      <c r="E525" t="s">
        <v>1882</v>
      </c>
      <c r="F525" t="s">
        <v>1872</v>
      </c>
      <c r="G525">
        <v>9</v>
      </c>
      <c r="H525" t="s">
        <v>81</v>
      </c>
      <c r="I525" t="s">
        <v>82</v>
      </c>
      <c r="J525" t="s">
        <v>83</v>
      </c>
      <c r="K525" t="s">
        <v>28</v>
      </c>
      <c r="L525" t="s">
        <v>84</v>
      </c>
      <c r="M525" t="s">
        <v>85</v>
      </c>
    </row>
    <row r="526" spans="1:13" x14ac:dyDescent="0.25">
      <c r="A526" t="s">
        <v>80</v>
      </c>
      <c r="B526" t="s">
        <v>1125</v>
      </c>
      <c r="C526" t="s">
        <v>635</v>
      </c>
      <c r="D526" t="str">
        <f>HYPERLINK("https://ebird.org/atlasnc/checklist/S88941583", "S88941583")</f>
        <v>S88941583</v>
      </c>
      <c r="E526" t="s">
        <v>1588</v>
      </c>
      <c r="F526" t="s">
        <v>1872</v>
      </c>
      <c r="G526">
        <v>21</v>
      </c>
      <c r="H526" t="s">
        <v>81</v>
      </c>
      <c r="I526" t="s">
        <v>82</v>
      </c>
      <c r="J526" t="s">
        <v>83</v>
      </c>
      <c r="K526" t="s">
        <v>28</v>
      </c>
      <c r="L526" t="s">
        <v>84</v>
      </c>
      <c r="M526" t="s">
        <v>85</v>
      </c>
    </row>
    <row r="527" spans="1:13" x14ac:dyDescent="0.25">
      <c r="A527" t="s">
        <v>86</v>
      </c>
      <c r="B527" t="s">
        <v>1128</v>
      </c>
      <c r="C527" t="s">
        <v>1883</v>
      </c>
      <c r="D527" t="str">
        <f>HYPERLINK("https://ebird.org/atlasnc/checklist/S179220499", "S179220499")</f>
        <v>S179220499</v>
      </c>
      <c r="E527" t="s">
        <v>1884</v>
      </c>
      <c r="F527" t="s">
        <v>1885</v>
      </c>
      <c r="G527">
        <v>13</v>
      </c>
      <c r="H527" t="s">
        <v>87</v>
      </c>
      <c r="I527" t="s">
        <v>33</v>
      </c>
      <c r="J527" t="s">
        <v>88</v>
      </c>
      <c r="K527" t="s">
        <v>28</v>
      </c>
      <c r="L527" t="s">
        <v>89</v>
      </c>
      <c r="M527" t="s">
        <v>90</v>
      </c>
    </row>
    <row r="528" spans="1:13" x14ac:dyDescent="0.25">
      <c r="A528" t="s">
        <v>86</v>
      </c>
      <c r="B528" t="s">
        <v>1129</v>
      </c>
      <c r="C528" t="s">
        <v>1883</v>
      </c>
      <c r="D528" t="str">
        <f>HYPERLINK("https://ebird.org/atlasnc/checklist/S179129131", "S179129131")</f>
        <v>S179129131</v>
      </c>
      <c r="E528" t="s">
        <v>1884</v>
      </c>
      <c r="F528" t="s">
        <v>1885</v>
      </c>
      <c r="G528">
        <v>13</v>
      </c>
      <c r="H528" t="s">
        <v>87</v>
      </c>
      <c r="I528" t="s">
        <v>33</v>
      </c>
      <c r="J528" t="s">
        <v>88</v>
      </c>
      <c r="K528" t="s">
        <v>28</v>
      </c>
      <c r="L528" t="s">
        <v>89</v>
      </c>
      <c r="M528" t="s">
        <v>90</v>
      </c>
    </row>
    <row r="529" spans="1:13" x14ac:dyDescent="0.25">
      <c r="A529" t="s">
        <v>86</v>
      </c>
      <c r="B529" t="s">
        <v>1122</v>
      </c>
      <c r="C529" t="s">
        <v>638</v>
      </c>
      <c r="D529" t="str">
        <f>HYPERLINK("https://ebird.org/atlasnc/checklist/S167098043", "S167098043")</f>
        <v>S167098043</v>
      </c>
      <c r="E529" t="s">
        <v>1319</v>
      </c>
      <c r="F529" t="s">
        <v>1886</v>
      </c>
      <c r="G529">
        <v>14</v>
      </c>
      <c r="H529" t="s">
        <v>87</v>
      </c>
      <c r="I529" t="s">
        <v>33</v>
      </c>
      <c r="J529" t="s">
        <v>88</v>
      </c>
      <c r="K529" t="s">
        <v>28</v>
      </c>
      <c r="L529" t="s">
        <v>89</v>
      </c>
      <c r="M529" t="s">
        <v>90</v>
      </c>
    </row>
    <row r="530" spans="1:13" x14ac:dyDescent="0.25">
      <c r="A530" t="s">
        <v>86</v>
      </c>
      <c r="B530" t="s">
        <v>1117</v>
      </c>
      <c r="C530" t="s">
        <v>638</v>
      </c>
      <c r="D530" t="str">
        <f>HYPERLINK("https://ebird.org/atlasnc/checklist/S166878044", "S166878044")</f>
        <v>S166878044</v>
      </c>
      <c r="E530" t="s">
        <v>1319</v>
      </c>
      <c r="F530" t="s">
        <v>1886</v>
      </c>
      <c r="G530">
        <v>14</v>
      </c>
      <c r="H530" t="s">
        <v>87</v>
      </c>
      <c r="I530" t="s">
        <v>33</v>
      </c>
      <c r="J530" t="s">
        <v>88</v>
      </c>
      <c r="K530" t="s">
        <v>28</v>
      </c>
      <c r="L530" t="s">
        <v>89</v>
      </c>
      <c r="M530" t="s">
        <v>90</v>
      </c>
    </row>
    <row r="531" spans="1:13" x14ac:dyDescent="0.25">
      <c r="A531" t="s">
        <v>86</v>
      </c>
      <c r="B531" t="s">
        <v>1122</v>
      </c>
      <c r="C531" t="s">
        <v>638</v>
      </c>
      <c r="D531" t="str">
        <f>HYPERLINK("https://ebird.org/atlasnc/checklist/S167098046", "S167098046")</f>
        <v>S167098046</v>
      </c>
      <c r="E531" t="s">
        <v>1352</v>
      </c>
      <c r="F531" t="s">
        <v>1887</v>
      </c>
      <c r="G531">
        <v>20</v>
      </c>
      <c r="H531" t="s">
        <v>87</v>
      </c>
      <c r="I531" t="s">
        <v>33</v>
      </c>
      <c r="J531" t="s">
        <v>88</v>
      </c>
      <c r="K531" t="s">
        <v>28</v>
      </c>
      <c r="L531" t="s">
        <v>89</v>
      </c>
      <c r="M531" t="s">
        <v>90</v>
      </c>
    </row>
    <row r="532" spans="1:13" x14ac:dyDescent="0.25">
      <c r="A532" t="s">
        <v>86</v>
      </c>
      <c r="B532" t="s">
        <v>1117</v>
      </c>
      <c r="C532" t="s">
        <v>638</v>
      </c>
      <c r="D532" t="str">
        <f>HYPERLINK("https://ebird.org/atlasnc/checklist/S166878020", "S166878020")</f>
        <v>S166878020</v>
      </c>
      <c r="E532" t="s">
        <v>1352</v>
      </c>
      <c r="F532" t="s">
        <v>1887</v>
      </c>
      <c r="G532">
        <v>20</v>
      </c>
      <c r="H532" t="s">
        <v>87</v>
      </c>
      <c r="I532" t="s">
        <v>33</v>
      </c>
      <c r="J532" t="s">
        <v>88</v>
      </c>
      <c r="K532" t="s">
        <v>28</v>
      </c>
      <c r="L532" t="s">
        <v>89</v>
      </c>
      <c r="M532" t="s">
        <v>90</v>
      </c>
    </row>
    <row r="533" spans="1:13" x14ac:dyDescent="0.25">
      <c r="A533" t="s">
        <v>86</v>
      </c>
      <c r="B533" t="s">
        <v>1122</v>
      </c>
      <c r="C533" t="s">
        <v>638</v>
      </c>
      <c r="D533" t="str">
        <f>HYPERLINK("https://ebird.org/atlasnc/checklist/S167098049", "S167098049")</f>
        <v>S167098049</v>
      </c>
      <c r="E533" t="s">
        <v>1546</v>
      </c>
      <c r="F533" t="s">
        <v>1888</v>
      </c>
      <c r="G533">
        <v>6</v>
      </c>
      <c r="H533" t="s">
        <v>87</v>
      </c>
      <c r="I533" t="s">
        <v>33</v>
      </c>
      <c r="J533" t="s">
        <v>88</v>
      </c>
      <c r="K533" t="s">
        <v>28</v>
      </c>
      <c r="L533" t="s">
        <v>89</v>
      </c>
      <c r="M533" t="s">
        <v>90</v>
      </c>
    </row>
    <row r="534" spans="1:13" x14ac:dyDescent="0.25">
      <c r="A534" t="s">
        <v>86</v>
      </c>
      <c r="B534" t="s">
        <v>1117</v>
      </c>
      <c r="C534" t="s">
        <v>638</v>
      </c>
      <c r="D534" t="str">
        <f>HYPERLINK("https://ebird.org/atlasnc/checklist/S166877994", "S166877994")</f>
        <v>S166877994</v>
      </c>
      <c r="E534" t="s">
        <v>1546</v>
      </c>
      <c r="F534" t="s">
        <v>1888</v>
      </c>
      <c r="G534">
        <v>6</v>
      </c>
      <c r="H534" t="s">
        <v>87</v>
      </c>
      <c r="I534" t="s">
        <v>33</v>
      </c>
      <c r="J534" t="s">
        <v>88</v>
      </c>
      <c r="K534" t="s">
        <v>28</v>
      </c>
      <c r="L534" t="s">
        <v>89</v>
      </c>
      <c r="M534" t="s">
        <v>90</v>
      </c>
    </row>
    <row r="535" spans="1:13" x14ac:dyDescent="0.25">
      <c r="A535" t="s">
        <v>86</v>
      </c>
      <c r="B535" t="s">
        <v>1122</v>
      </c>
      <c r="C535" t="s">
        <v>645</v>
      </c>
      <c r="D535" t="str">
        <f>HYPERLINK("https://ebird.org/atlasnc/checklist/S158029970", "S158029970")</f>
        <v>S158029970</v>
      </c>
      <c r="E535" t="s">
        <v>1160</v>
      </c>
      <c r="F535" t="s">
        <v>1885</v>
      </c>
      <c r="G535">
        <v>16</v>
      </c>
      <c r="H535" t="s">
        <v>87</v>
      </c>
      <c r="I535" t="s">
        <v>33</v>
      </c>
      <c r="J535" t="s">
        <v>88</v>
      </c>
      <c r="K535" t="s">
        <v>28</v>
      </c>
      <c r="L535" t="s">
        <v>89</v>
      </c>
      <c r="M535" t="s">
        <v>90</v>
      </c>
    </row>
    <row r="536" spans="1:13" x14ac:dyDescent="0.25">
      <c r="A536" t="s">
        <v>86</v>
      </c>
      <c r="B536" t="s">
        <v>1127</v>
      </c>
      <c r="C536" t="s">
        <v>646</v>
      </c>
      <c r="D536" t="str">
        <f>HYPERLINK("https://ebird.org/atlasnc/checklist/S157356991", "S157356991")</f>
        <v>S157356991</v>
      </c>
      <c r="E536" t="s">
        <v>1842</v>
      </c>
      <c r="F536" t="s">
        <v>1885</v>
      </c>
      <c r="G536">
        <v>8</v>
      </c>
      <c r="H536" t="s">
        <v>87</v>
      </c>
      <c r="I536" t="s">
        <v>33</v>
      </c>
      <c r="J536" t="s">
        <v>88</v>
      </c>
      <c r="K536" t="s">
        <v>28</v>
      </c>
      <c r="L536" t="s">
        <v>89</v>
      </c>
      <c r="M536" t="s">
        <v>90</v>
      </c>
    </row>
    <row r="537" spans="1:13" x14ac:dyDescent="0.25">
      <c r="A537" t="s">
        <v>86</v>
      </c>
      <c r="B537" t="s">
        <v>1127</v>
      </c>
      <c r="C537" t="s">
        <v>646</v>
      </c>
      <c r="D537" t="str">
        <f>HYPERLINK("https://ebird.org/atlasnc/checklist/S157356975", "S157356975")</f>
        <v>S157356975</v>
      </c>
      <c r="E537" t="s">
        <v>1889</v>
      </c>
      <c r="F537" t="s">
        <v>1890</v>
      </c>
      <c r="G537">
        <v>5</v>
      </c>
      <c r="H537" t="s">
        <v>87</v>
      </c>
      <c r="I537" t="s">
        <v>33</v>
      </c>
      <c r="J537" t="s">
        <v>88</v>
      </c>
      <c r="K537" t="s">
        <v>28</v>
      </c>
      <c r="L537" t="s">
        <v>89</v>
      </c>
      <c r="M537" t="s">
        <v>90</v>
      </c>
    </row>
    <row r="538" spans="1:13" x14ac:dyDescent="0.25">
      <c r="A538" t="s">
        <v>86</v>
      </c>
      <c r="B538" t="s">
        <v>1127</v>
      </c>
      <c r="C538" t="s">
        <v>648</v>
      </c>
      <c r="D538" t="str">
        <f>HYPERLINK("https://ebird.org/atlasnc/checklist/S155800803", "S155800803")</f>
        <v>S155800803</v>
      </c>
      <c r="E538" t="s">
        <v>1178</v>
      </c>
      <c r="F538" t="s">
        <v>1885</v>
      </c>
      <c r="G538">
        <v>9</v>
      </c>
      <c r="H538" t="s">
        <v>87</v>
      </c>
      <c r="I538" t="s">
        <v>33</v>
      </c>
      <c r="J538" t="s">
        <v>88</v>
      </c>
      <c r="K538" t="s">
        <v>28</v>
      </c>
      <c r="L538" t="s">
        <v>89</v>
      </c>
      <c r="M538" t="s">
        <v>90</v>
      </c>
    </row>
    <row r="539" spans="1:13" x14ac:dyDescent="0.25">
      <c r="A539" t="s">
        <v>86</v>
      </c>
      <c r="B539" t="s">
        <v>1127</v>
      </c>
      <c r="C539" t="s">
        <v>1891</v>
      </c>
      <c r="D539" t="str">
        <f>HYPERLINK("https://ebird.org/atlasnc/checklist/S155061080", "S155061080")</f>
        <v>S155061080</v>
      </c>
      <c r="E539" t="s">
        <v>1879</v>
      </c>
      <c r="F539" t="s">
        <v>1885</v>
      </c>
      <c r="G539">
        <v>6</v>
      </c>
      <c r="H539" t="s">
        <v>87</v>
      </c>
      <c r="I539" t="s">
        <v>33</v>
      </c>
      <c r="J539" t="s">
        <v>88</v>
      </c>
      <c r="K539" t="s">
        <v>28</v>
      </c>
      <c r="L539" t="s">
        <v>89</v>
      </c>
      <c r="M539" t="s">
        <v>90</v>
      </c>
    </row>
    <row r="540" spans="1:13" x14ac:dyDescent="0.25">
      <c r="A540" t="s">
        <v>86</v>
      </c>
      <c r="B540" t="s">
        <v>1127</v>
      </c>
      <c r="C540" t="s">
        <v>650</v>
      </c>
      <c r="D540" t="str">
        <f>HYPERLINK("https://ebird.org/atlasnc/checklist/S154673498", "S154673498")</f>
        <v>S154673498</v>
      </c>
      <c r="E540" t="s">
        <v>1337</v>
      </c>
      <c r="F540" t="s">
        <v>1885</v>
      </c>
      <c r="G540">
        <v>24</v>
      </c>
      <c r="H540" t="s">
        <v>87</v>
      </c>
      <c r="I540" t="s">
        <v>33</v>
      </c>
      <c r="J540" t="s">
        <v>88</v>
      </c>
      <c r="K540" t="s">
        <v>28</v>
      </c>
      <c r="L540" t="s">
        <v>89</v>
      </c>
      <c r="M540" t="s">
        <v>90</v>
      </c>
    </row>
    <row r="541" spans="1:13" x14ac:dyDescent="0.25">
      <c r="A541" t="s">
        <v>86</v>
      </c>
      <c r="B541" t="s">
        <v>1127</v>
      </c>
      <c r="C541" t="s">
        <v>655</v>
      </c>
      <c r="D541" t="str">
        <f>HYPERLINK("https://ebird.org/atlasnc/checklist/S154552228", "S154552228")</f>
        <v>S154552228</v>
      </c>
      <c r="E541" t="s">
        <v>1243</v>
      </c>
      <c r="F541" t="s">
        <v>1892</v>
      </c>
      <c r="G541">
        <v>1</v>
      </c>
      <c r="H541" t="s">
        <v>87</v>
      </c>
      <c r="I541" t="s">
        <v>33</v>
      </c>
      <c r="J541" t="s">
        <v>88</v>
      </c>
      <c r="K541" t="s">
        <v>28</v>
      </c>
      <c r="L541" t="s">
        <v>89</v>
      </c>
      <c r="M541" t="s">
        <v>90</v>
      </c>
    </row>
    <row r="542" spans="1:13" x14ac:dyDescent="0.25">
      <c r="A542" t="s">
        <v>86</v>
      </c>
      <c r="B542" t="s">
        <v>1127</v>
      </c>
      <c r="C542" t="s">
        <v>655</v>
      </c>
      <c r="D542" t="str">
        <f>HYPERLINK("https://ebird.org/atlasnc/checklist/S154551453", "S154551453")</f>
        <v>S154551453</v>
      </c>
      <c r="E542" t="s">
        <v>1893</v>
      </c>
      <c r="F542" t="s">
        <v>1885</v>
      </c>
      <c r="G542">
        <v>24</v>
      </c>
      <c r="H542" t="s">
        <v>87</v>
      </c>
      <c r="I542" t="s">
        <v>33</v>
      </c>
      <c r="J542" t="s">
        <v>88</v>
      </c>
      <c r="K542" t="s">
        <v>28</v>
      </c>
      <c r="L542" t="s">
        <v>89</v>
      </c>
      <c r="M542" t="s">
        <v>90</v>
      </c>
    </row>
    <row r="543" spans="1:13" x14ac:dyDescent="0.25">
      <c r="A543" t="s">
        <v>86</v>
      </c>
      <c r="B543" t="s">
        <v>1127</v>
      </c>
      <c r="C543" t="s">
        <v>658</v>
      </c>
      <c r="D543" t="str">
        <f>HYPERLINK("https://ebird.org/atlasnc/checklist/S154343043", "S154343043")</f>
        <v>S154343043</v>
      </c>
      <c r="E543" t="s">
        <v>1557</v>
      </c>
      <c r="F543" t="s">
        <v>1885</v>
      </c>
      <c r="G543">
        <v>12</v>
      </c>
      <c r="H543" t="s">
        <v>87</v>
      </c>
      <c r="I543" t="s">
        <v>33</v>
      </c>
      <c r="J543" t="s">
        <v>88</v>
      </c>
      <c r="K543" t="s">
        <v>28</v>
      </c>
      <c r="L543" t="s">
        <v>89</v>
      </c>
      <c r="M543" t="s">
        <v>90</v>
      </c>
    </row>
    <row r="544" spans="1:13" x14ac:dyDescent="0.25">
      <c r="A544" t="s">
        <v>86</v>
      </c>
      <c r="B544" t="s">
        <v>1127</v>
      </c>
      <c r="C544" t="s">
        <v>660</v>
      </c>
      <c r="D544" t="str">
        <f>HYPERLINK("https://ebird.org/atlasnc/checklist/S154266959", "S154266959")</f>
        <v>S154266959</v>
      </c>
      <c r="E544" t="s">
        <v>1411</v>
      </c>
      <c r="F544" t="s">
        <v>1885</v>
      </c>
      <c r="G544">
        <v>21</v>
      </c>
      <c r="H544" t="s">
        <v>87</v>
      </c>
      <c r="I544" t="s">
        <v>33</v>
      </c>
      <c r="J544" t="s">
        <v>88</v>
      </c>
      <c r="K544" t="s">
        <v>28</v>
      </c>
      <c r="L544" t="s">
        <v>89</v>
      </c>
      <c r="M544" t="s">
        <v>90</v>
      </c>
    </row>
    <row r="545" spans="1:13" x14ac:dyDescent="0.25">
      <c r="A545" t="s">
        <v>86</v>
      </c>
      <c r="B545" t="s">
        <v>1127</v>
      </c>
      <c r="C545" t="s">
        <v>662</v>
      </c>
      <c r="D545" t="str">
        <f>HYPERLINK("https://ebird.org/atlasnc/checklist/S154064116", "S154064116")</f>
        <v>S154064116</v>
      </c>
      <c r="E545" t="s">
        <v>1713</v>
      </c>
      <c r="F545" t="s">
        <v>1894</v>
      </c>
      <c r="G545">
        <v>2</v>
      </c>
      <c r="H545" t="s">
        <v>87</v>
      </c>
      <c r="I545" t="s">
        <v>33</v>
      </c>
      <c r="J545" t="s">
        <v>88</v>
      </c>
      <c r="K545" t="s">
        <v>28</v>
      </c>
      <c r="L545" t="s">
        <v>89</v>
      </c>
      <c r="M545" t="s">
        <v>90</v>
      </c>
    </row>
    <row r="546" spans="1:13" x14ac:dyDescent="0.25">
      <c r="A546" t="s">
        <v>86</v>
      </c>
      <c r="B546" t="s">
        <v>1127</v>
      </c>
      <c r="C546" t="s">
        <v>662</v>
      </c>
      <c r="D546" t="str">
        <f>HYPERLINK("https://ebird.org/atlasnc/checklist/S154061604", "S154061604")</f>
        <v>S154061604</v>
      </c>
      <c r="E546" t="s">
        <v>1895</v>
      </c>
      <c r="F546" t="s">
        <v>1885</v>
      </c>
      <c r="G546">
        <v>25</v>
      </c>
      <c r="H546" t="s">
        <v>87</v>
      </c>
      <c r="I546" t="s">
        <v>33</v>
      </c>
      <c r="J546" t="s">
        <v>88</v>
      </c>
      <c r="K546" t="s">
        <v>28</v>
      </c>
      <c r="L546" t="s">
        <v>89</v>
      </c>
      <c r="M546" t="s">
        <v>90</v>
      </c>
    </row>
    <row r="547" spans="1:13" x14ac:dyDescent="0.25">
      <c r="A547" t="s">
        <v>86</v>
      </c>
      <c r="B547" t="s">
        <v>1127</v>
      </c>
      <c r="C547" t="s">
        <v>1896</v>
      </c>
      <c r="D547" t="str">
        <f>HYPERLINK("https://ebird.org/atlasnc/checklist/S153886457", "S153886457")</f>
        <v>S153886457</v>
      </c>
      <c r="E547" t="s">
        <v>1895</v>
      </c>
      <c r="F547" t="s">
        <v>1885</v>
      </c>
      <c r="G547">
        <v>28</v>
      </c>
      <c r="H547" t="s">
        <v>87</v>
      </c>
      <c r="I547" t="s">
        <v>33</v>
      </c>
      <c r="J547" t="s">
        <v>88</v>
      </c>
      <c r="K547" t="s">
        <v>28</v>
      </c>
      <c r="L547" t="s">
        <v>89</v>
      </c>
      <c r="M547" t="s">
        <v>90</v>
      </c>
    </row>
    <row r="548" spans="1:13" x14ac:dyDescent="0.25">
      <c r="A548" t="s">
        <v>86</v>
      </c>
      <c r="B548" t="s">
        <v>1127</v>
      </c>
      <c r="C548" t="s">
        <v>1897</v>
      </c>
      <c r="D548" t="str">
        <f>HYPERLINK("https://ebird.org/atlasnc/checklist/S153327021", "S153327021")</f>
        <v>S153327021</v>
      </c>
      <c r="E548" t="s">
        <v>1482</v>
      </c>
      <c r="F548" t="s">
        <v>1885</v>
      </c>
      <c r="G548">
        <v>13</v>
      </c>
      <c r="H548" t="s">
        <v>87</v>
      </c>
      <c r="I548" t="s">
        <v>33</v>
      </c>
      <c r="J548" t="s">
        <v>88</v>
      </c>
      <c r="K548" t="s">
        <v>28</v>
      </c>
      <c r="L548" t="s">
        <v>89</v>
      </c>
      <c r="M548" t="s">
        <v>90</v>
      </c>
    </row>
    <row r="549" spans="1:13" x14ac:dyDescent="0.25">
      <c r="A549" t="s">
        <v>86</v>
      </c>
      <c r="B549" t="s">
        <v>1127</v>
      </c>
      <c r="C549" t="s">
        <v>1898</v>
      </c>
      <c r="D549" t="str">
        <f>HYPERLINK("https://ebird.org/atlasnc/checklist/S152993782", "S152993782")</f>
        <v>S152993782</v>
      </c>
      <c r="E549" t="s">
        <v>1899</v>
      </c>
      <c r="F549" t="s">
        <v>1885</v>
      </c>
      <c r="G549">
        <v>5</v>
      </c>
      <c r="H549" t="s">
        <v>87</v>
      </c>
      <c r="I549" t="s">
        <v>33</v>
      </c>
      <c r="J549" t="s">
        <v>88</v>
      </c>
      <c r="K549" t="s">
        <v>28</v>
      </c>
      <c r="L549" t="s">
        <v>89</v>
      </c>
      <c r="M549" t="s">
        <v>90</v>
      </c>
    </row>
    <row r="550" spans="1:13" x14ac:dyDescent="0.25">
      <c r="A550" t="s">
        <v>86</v>
      </c>
      <c r="B550" t="s">
        <v>1127</v>
      </c>
      <c r="C550" t="s">
        <v>1900</v>
      </c>
      <c r="D550" t="str">
        <f>HYPERLINK("https://ebird.org/atlasnc/checklist/S152544590", "S152544590")</f>
        <v>S152544590</v>
      </c>
      <c r="E550" t="s">
        <v>1901</v>
      </c>
      <c r="F550" t="s">
        <v>1885</v>
      </c>
      <c r="G550">
        <v>15</v>
      </c>
      <c r="H550" t="s">
        <v>87</v>
      </c>
      <c r="I550" t="s">
        <v>33</v>
      </c>
      <c r="J550" t="s">
        <v>88</v>
      </c>
      <c r="K550" t="s">
        <v>28</v>
      </c>
      <c r="L550" t="s">
        <v>89</v>
      </c>
      <c r="M550" t="s">
        <v>90</v>
      </c>
    </row>
    <row r="551" spans="1:13" x14ac:dyDescent="0.25">
      <c r="A551" t="s">
        <v>86</v>
      </c>
      <c r="B551" t="s">
        <v>1127</v>
      </c>
      <c r="C551" t="s">
        <v>1902</v>
      </c>
      <c r="D551" t="str">
        <f>HYPERLINK("https://ebird.org/atlasnc/checklist/S152303465", "S152303465")</f>
        <v>S152303465</v>
      </c>
      <c r="E551" t="s">
        <v>1484</v>
      </c>
      <c r="F551" t="s">
        <v>1885</v>
      </c>
      <c r="G551">
        <v>12</v>
      </c>
      <c r="H551" t="s">
        <v>87</v>
      </c>
      <c r="I551" t="s">
        <v>33</v>
      </c>
      <c r="J551" t="s">
        <v>88</v>
      </c>
      <c r="K551" t="s">
        <v>28</v>
      </c>
      <c r="L551" t="s">
        <v>89</v>
      </c>
      <c r="M551" t="s">
        <v>90</v>
      </c>
    </row>
    <row r="552" spans="1:13" x14ac:dyDescent="0.25">
      <c r="A552" t="s">
        <v>86</v>
      </c>
      <c r="B552" t="s">
        <v>1127</v>
      </c>
      <c r="C552" t="s">
        <v>663</v>
      </c>
      <c r="D552" t="str">
        <f>HYPERLINK("https://ebird.org/atlasnc/checklist/S152156939", "S152156939")</f>
        <v>S152156939</v>
      </c>
      <c r="E552" t="s">
        <v>1190</v>
      </c>
      <c r="F552" t="s">
        <v>1885</v>
      </c>
      <c r="G552">
        <v>3</v>
      </c>
      <c r="H552" t="s">
        <v>87</v>
      </c>
      <c r="I552" t="s">
        <v>33</v>
      </c>
      <c r="J552" t="s">
        <v>88</v>
      </c>
      <c r="K552" t="s">
        <v>28</v>
      </c>
      <c r="L552" t="s">
        <v>89</v>
      </c>
      <c r="M552" t="s">
        <v>90</v>
      </c>
    </row>
    <row r="553" spans="1:13" x14ac:dyDescent="0.25">
      <c r="A553" t="s">
        <v>86</v>
      </c>
      <c r="B553" t="s">
        <v>1127</v>
      </c>
      <c r="C553" t="s">
        <v>805</v>
      </c>
      <c r="D553" t="str">
        <f>HYPERLINK("https://ebird.org/atlasnc/checklist/S151750503", "S151750503")</f>
        <v>S151750503</v>
      </c>
      <c r="E553" t="s">
        <v>1903</v>
      </c>
      <c r="F553" t="s">
        <v>1885</v>
      </c>
      <c r="G553">
        <v>8</v>
      </c>
      <c r="H553" t="s">
        <v>87</v>
      </c>
      <c r="I553" t="s">
        <v>33</v>
      </c>
      <c r="J553" t="s">
        <v>88</v>
      </c>
      <c r="K553" t="s">
        <v>28</v>
      </c>
      <c r="L553" t="s">
        <v>89</v>
      </c>
      <c r="M553" t="s">
        <v>90</v>
      </c>
    </row>
    <row r="554" spans="1:13" x14ac:dyDescent="0.25">
      <c r="A554" t="s">
        <v>86</v>
      </c>
      <c r="B554" t="s">
        <v>1127</v>
      </c>
      <c r="C554" t="s">
        <v>665</v>
      </c>
      <c r="D554" t="str">
        <f>HYPERLINK("https://ebird.org/atlasnc/checklist/S151468625", "S151468625")</f>
        <v>S151468625</v>
      </c>
      <c r="E554" t="s">
        <v>1904</v>
      </c>
      <c r="F554" t="s">
        <v>1892</v>
      </c>
      <c r="G554">
        <v>3</v>
      </c>
      <c r="H554" t="s">
        <v>87</v>
      </c>
      <c r="I554" t="s">
        <v>33</v>
      </c>
      <c r="J554" t="s">
        <v>88</v>
      </c>
      <c r="K554" t="s">
        <v>28</v>
      </c>
      <c r="L554" t="s">
        <v>89</v>
      </c>
      <c r="M554" t="s">
        <v>90</v>
      </c>
    </row>
    <row r="555" spans="1:13" x14ac:dyDescent="0.25">
      <c r="A555" t="s">
        <v>86</v>
      </c>
      <c r="B555" t="s">
        <v>1127</v>
      </c>
      <c r="C555" t="s">
        <v>665</v>
      </c>
      <c r="D555" t="str">
        <f>HYPERLINK("https://ebird.org/atlasnc/checklist/S151467947", "S151467947")</f>
        <v>S151467947</v>
      </c>
      <c r="E555" t="s">
        <v>1219</v>
      </c>
      <c r="F555" t="s">
        <v>1885</v>
      </c>
      <c r="G555">
        <v>17</v>
      </c>
      <c r="H555" t="s">
        <v>87</v>
      </c>
      <c r="I555" t="s">
        <v>33</v>
      </c>
      <c r="J555" t="s">
        <v>88</v>
      </c>
      <c r="K555" t="s">
        <v>28</v>
      </c>
      <c r="L555" t="s">
        <v>89</v>
      </c>
      <c r="M555" t="s">
        <v>90</v>
      </c>
    </row>
    <row r="556" spans="1:13" x14ac:dyDescent="0.25">
      <c r="A556" t="s">
        <v>86</v>
      </c>
      <c r="B556" t="s">
        <v>1127</v>
      </c>
      <c r="C556" t="s">
        <v>667</v>
      </c>
      <c r="D556" t="str">
        <f>HYPERLINK("https://ebird.org/atlasnc/checklist/S150898265", "S150898265")</f>
        <v>S150898265</v>
      </c>
      <c r="E556" t="s">
        <v>1178</v>
      </c>
      <c r="F556" t="s">
        <v>1885</v>
      </c>
      <c r="G556">
        <v>8</v>
      </c>
      <c r="H556" t="s">
        <v>87</v>
      </c>
      <c r="I556" t="s">
        <v>33</v>
      </c>
      <c r="J556" t="s">
        <v>88</v>
      </c>
      <c r="K556" t="s">
        <v>28</v>
      </c>
      <c r="L556" t="s">
        <v>89</v>
      </c>
      <c r="M556" t="s">
        <v>90</v>
      </c>
    </row>
    <row r="557" spans="1:13" x14ac:dyDescent="0.25">
      <c r="A557" t="s">
        <v>86</v>
      </c>
      <c r="B557" t="s">
        <v>1127</v>
      </c>
      <c r="C557" t="s">
        <v>1905</v>
      </c>
      <c r="D557" t="str">
        <f>HYPERLINK("https://ebird.org/atlasnc/checklist/S150409958", "S150409958")</f>
        <v>S150409958</v>
      </c>
      <c r="E557" t="s">
        <v>1313</v>
      </c>
      <c r="F557" t="s">
        <v>1885</v>
      </c>
      <c r="G557">
        <v>14</v>
      </c>
      <c r="H557" t="s">
        <v>87</v>
      </c>
      <c r="I557" t="s">
        <v>33</v>
      </c>
      <c r="J557" t="s">
        <v>88</v>
      </c>
      <c r="K557" t="s">
        <v>28</v>
      </c>
      <c r="L557" t="s">
        <v>89</v>
      </c>
      <c r="M557" t="s">
        <v>90</v>
      </c>
    </row>
    <row r="558" spans="1:13" x14ac:dyDescent="0.25">
      <c r="A558" t="s">
        <v>86</v>
      </c>
      <c r="B558" t="s">
        <v>1127</v>
      </c>
      <c r="C558" t="s">
        <v>670</v>
      </c>
      <c r="D558" t="str">
        <f>HYPERLINK("https://ebird.org/atlasnc/checklist/S149996259", "S149996259")</f>
        <v>S149996259</v>
      </c>
      <c r="E558" t="s">
        <v>1580</v>
      </c>
      <c r="F558" t="s">
        <v>1885</v>
      </c>
      <c r="G558">
        <v>11</v>
      </c>
      <c r="H558" t="s">
        <v>87</v>
      </c>
      <c r="I558" t="s">
        <v>33</v>
      </c>
      <c r="J558" t="s">
        <v>88</v>
      </c>
      <c r="K558" t="s">
        <v>28</v>
      </c>
      <c r="L558" t="s">
        <v>89</v>
      </c>
      <c r="M558" t="s">
        <v>90</v>
      </c>
    </row>
    <row r="559" spans="1:13" x14ac:dyDescent="0.25">
      <c r="A559" t="s">
        <v>86</v>
      </c>
      <c r="B559" t="s">
        <v>1127</v>
      </c>
      <c r="C559" t="s">
        <v>672</v>
      </c>
      <c r="D559" t="str">
        <f>HYPERLINK("https://ebird.org/atlasnc/checklist/S149480583", "S149480583")</f>
        <v>S149480583</v>
      </c>
      <c r="E559" t="s">
        <v>1666</v>
      </c>
      <c r="F559" t="s">
        <v>1894</v>
      </c>
      <c r="G559">
        <v>1</v>
      </c>
      <c r="H559" t="s">
        <v>87</v>
      </c>
      <c r="I559" t="s">
        <v>33</v>
      </c>
      <c r="J559" t="s">
        <v>88</v>
      </c>
      <c r="K559" t="s">
        <v>28</v>
      </c>
      <c r="L559" t="s">
        <v>89</v>
      </c>
      <c r="M559" t="s">
        <v>90</v>
      </c>
    </row>
    <row r="560" spans="1:13" x14ac:dyDescent="0.25">
      <c r="A560" t="s">
        <v>86</v>
      </c>
      <c r="B560" t="s">
        <v>1127</v>
      </c>
      <c r="C560" t="s">
        <v>672</v>
      </c>
      <c r="D560" t="str">
        <f>HYPERLINK("https://ebird.org/atlasnc/checklist/S149480554", "S149480554")</f>
        <v>S149480554</v>
      </c>
      <c r="E560" t="s">
        <v>1906</v>
      </c>
      <c r="F560" t="s">
        <v>1892</v>
      </c>
      <c r="G560">
        <v>6</v>
      </c>
      <c r="H560" t="s">
        <v>87</v>
      </c>
      <c r="I560" t="s">
        <v>33</v>
      </c>
      <c r="J560" t="s">
        <v>88</v>
      </c>
      <c r="K560" t="s">
        <v>28</v>
      </c>
      <c r="L560" t="s">
        <v>89</v>
      </c>
      <c r="M560" t="s">
        <v>90</v>
      </c>
    </row>
    <row r="561" spans="1:13" x14ac:dyDescent="0.25">
      <c r="A561" t="s">
        <v>86</v>
      </c>
      <c r="B561" t="s">
        <v>1127</v>
      </c>
      <c r="C561" t="s">
        <v>672</v>
      </c>
      <c r="D561" t="str">
        <f>HYPERLINK("https://ebird.org/atlasnc/checklist/S149480528", "S149480528")</f>
        <v>S149480528</v>
      </c>
      <c r="E561" t="s">
        <v>1561</v>
      </c>
      <c r="F561" t="s">
        <v>1885</v>
      </c>
      <c r="G561">
        <v>18</v>
      </c>
      <c r="H561" t="s">
        <v>87</v>
      </c>
      <c r="I561" t="s">
        <v>33</v>
      </c>
      <c r="J561" t="s">
        <v>88</v>
      </c>
      <c r="K561" t="s">
        <v>28</v>
      </c>
      <c r="L561" t="s">
        <v>89</v>
      </c>
      <c r="M561" t="s">
        <v>90</v>
      </c>
    </row>
    <row r="562" spans="1:13" x14ac:dyDescent="0.25">
      <c r="A562" t="s">
        <v>86</v>
      </c>
      <c r="B562" t="s">
        <v>1127</v>
      </c>
      <c r="C562" t="s">
        <v>1907</v>
      </c>
      <c r="D562" t="str">
        <f>HYPERLINK("https://ebird.org/atlasnc/checklist/S148855619", "S148855619")</f>
        <v>S148855619</v>
      </c>
      <c r="E562" t="s">
        <v>1574</v>
      </c>
      <c r="F562" t="s">
        <v>1892</v>
      </c>
      <c r="G562">
        <v>2</v>
      </c>
      <c r="H562" t="s">
        <v>87</v>
      </c>
      <c r="I562" t="s">
        <v>33</v>
      </c>
      <c r="J562" t="s">
        <v>88</v>
      </c>
      <c r="K562" t="s">
        <v>28</v>
      </c>
      <c r="L562" t="s">
        <v>89</v>
      </c>
      <c r="M562" t="s">
        <v>90</v>
      </c>
    </row>
    <row r="563" spans="1:13" x14ac:dyDescent="0.25">
      <c r="A563" t="s">
        <v>86</v>
      </c>
      <c r="B563" t="s">
        <v>1127</v>
      </c>
      <c r="C563" t="s">
        <v>1907</v>
      </c>
      <c r="D563" t="str">
        <f>HYPERLINK("https://ebird.org/atlasnc/checklist/S148854824", "S148854824")</f>
        <v>S148854824</v>
      </c>
      <c r="E563" t="s">
        <v>1411</v>
      </c>
      <c r="F563" t="s">
        <v>1885</v>
      </c>
      <c r="G563">
        <v>14</v>
      </c>
      <c r="H563" t="s">
        <v>87</v>
      </c>
      <c r="I563" t="s">
        <v>33</v>
      </c>
      <c r="J563" t="s">
        <v>88</v>
      </c>
      <c r="K563" t="s">
        <v>28</v>
      </c>
      <c r="L563" t="s">
        <v>89</v>
      </c>
      <c r="M563" t="s">
        <v>90</v>
      </c>
    </row>
    <row r="564" spans="1:13" x14ac:dyDescent="0.25">
      <c r="A564" t="s">
        <v>86</v>
      </c>
      <c r="B564" t="s">
        <v>1127</v>
      </c>
      <c r="C564" t="s">
        <v>1908</v>
      </c>
      <c r="D564" t="str">
        <f>HYPERLINK("https://ebird.org/atlasnc/checklist/S148589993", "S148589993")</f>
        <v>S148589993</v>
      </c>
      <c r="E564" t="s">
        <v>1548</v>
      </c>
      <c r="F564" t="s">
        <v>1892</v>
      </c>
      <c r="G564">
        <v>2</v>
      </c>
      <c r="H564" t="s">
        <v>87</v>
      </c>
      <c r="I564" t="s">
        <v>33</v>
      </c>
      <c r="J564" t="s">
        <v>88</v>
      </c>
      <c r="K564" t="s">
        <v>28</v>
      </c>
      <c r="L564" t="s">
        <v>89</v>
      </c>
      <c r="M564" t="s">
        <v>90</v>
      </c>
    </row>
    <row r="565" spans="1:13" x14ac:dyDescent="0.25">
      <c r="A565" t="s">
        <v>86</v>
      </c>
      <c r="B565" t="s">
        <v>1127</v>
      </c>
      <c r="C565" t="s">
        <v>1908</v>
      </c>
      <c r="D565" t="str">
        <f>HYPERLINK("https://ebird.org/atlasnc/checklist/S148589635", "S148589635")</f>
        <v>S148589635</v>
      </c>
      <c r="E565" t="s">
        <v>1909</v>
      </c>
      <c r="F565" t="s">
        <v>1885</v>
      </c>
      <c r="G565">
        <v>14</v>
      </c>
      <c r="H565" t="s">
        <v>87</v>
      </c>
      <c r="I565" t="s">
        <v>33</v>
      </c>
      <c r="J565" t="s">
        <v>88</v>
      </c>
      <c r="K565" t="s">
        <v>28</v>
      </c>
      <c r="L565" t="s">
        <v>89</v>
      </c>
      <c r="M565" t="s">
        <v>90</v>
      </c>
    </row>
    <row r="566" spans="1:13" x14ac:dyDescent="0.25">
      <c r="A566" t="s">
        <v>86</v>
      </c>
      <c r="B566" t="s">
        <v>1127</v>
      </c>
      <c r="C566" t="s">
        <v>673</v>
      </c>
      <c r="D566" t="str">
        <f>HYPERLINK("https://ebird.org/atlasnc/checklist/S148071778", "S148071778")</f>
        <v>S148071778</v>
      </c>
      <c r="E566" t="s">
        <v>1441</v>
      </c>
      <c r="F566" t="s">
        <v>1892</v>
      </c>
      <c r="G566">
        <v>14</v>
      </c>
      <c r="H566" t="s">
        <v>87</v>
      </c>
      <c r="I566" t="s">
        <v>33</v>
      </c>
      <c r="J566" t="s">
        <v>88</v>
      </c>
      <c r="K566" t="s">
        <v>28</v>
      </c>
      <c r="L566" t="s">
        <v>89</v>
      </c>
      <c r="M566" t="s">
        <v>90</v>
      </c>
    </row>
    <row r="567" spans="1:13" x14ac:dyDescent="0.25">
      <c r="A567" t="s">
        <v>86</v>
      </c>
      <c r="B567" t="s">
        <v>1127</v>
      </c>
      <c r="C567" t="s">
        <v>673</v>
      </c>
      <c r="D567" t="str">
        <f>HYPERLINK("https://ebird.org/atlasnc/checklist/S148071750", "S148071750")</f>
        <v>S148071750</v>
      </c>
      <c r="E567" t="s">
        <v>1275</v>
      </c>
      <c r="F567" t="s">
        <v>1885</v>
      </c>
      <c r="G567">
        <v>20</v>
      </c>
      <c r="H567" t="s">
        <v>87</v>
      </c>
      <c r="I567" t="s">
        <v>33</v>
      </c>
      <c r="J567" t="s">
        <v>88</v>
      </c>
      <c r="K567" t="s">
        <v>28</v>
      </c>
      <c r="L567" t="s">
        <v>89</v>
      </c>
      <c r="M567" t="s">
        <v>90</v>
      </c>
    </row>
    <row r="568" spans="1:13" x14ac:dyDescent="0.25">
      <c r="A568" t="s">
        <v>86</v>
      </c>
      <c r="B568" t="s">
        <v>1127</v>
      </c>
      <c r="C568" t="s">
        <v>673</v>
      </c>
      <c r="D568" t="str">
        <f>HYPERLINK("https://ebird.org/atlasnc/checklist/S148071724", "S148071724")</f>
        <v>S148071724</v>
      </c>
      <c r="E568" t="s">
        <v>1910</v>
      </c>
      <c r="F568" t="s">
        <v>1911</v>
      </c>
      <c r="G568">
        <v>4</v>
      </c>
      <c r="H568" t="s">
        <v>87</v>
      </c>
      <c r="I568" t="s">
        <v>33</v>
      </c>
      <c r="J568" t="s">
        <v>88</v>
      </c>
      <c r="K568" t="s">
        <v>28</v>
      </c>
      <c r="L568" t="s">
        <v>89</v>
      </c>
      <c r="M568" t="s">
        <v>90</v>
      </c>
    </row>
    <row r="569" spans="1:13" x14ac:dyDescent="0.25">
      <c r="A569" t="s">
        <v>86</v>
      </c>
      <c r="B569" t="s">
        <v>1127</v>
      </c>
      <c r="C569" t="s">
        <v>1912</v>
      </c>
      <c r="D569" t="str">
        <f>HYPERLINK("https://ebird.org/atlasnc/checklist/S146989902", "S146989902")</f>
        <v>S146989902</v>
      </c>
      <c r="E569" t="s">
        <v>1315</v>
      </c>
      <c r="F569" t="s">
        <v>1885</v>
      </c>
      <c r="G569">
        <v>1</v>
      </c>
      <c r="H569" t="s">
        <v>87</v>
      </c>
      <c r="I569" t="s">
        <v>33</v>
      </c>
      <c r="J569" t="s">
        <v>88</v>
      </c>
      <c r="K569" t="s">
        <v>28</v>
      </c>
      <c r="L569" t="s">
        <v>89</v>
      </c>
      <c r="M569" t="s">
        <v>90</v>
      </c>
    </row>
    <row r="570" spans="1:13" x14ac:dyDescent="0.25">
      <c r="A570" t="s">
        <v>86</v>
      </c>
      <c r="B570" t="s">
        <v>1127</v>
      </c>
      <c r="C570" t="s">
        <v>676</v>
      </c>
      <c r="D570" t="str">
        <f>HYPERLINK("https://ebird.org/atlasnc/checklist/S146382426", "S146382426")</f>
        <v>S146382426</v>
      </c>
      <c r="E570" t="s">
        <v>1895</v>
      </c>
      <c r="F570" t="s">
        <v>1885</v>
      </c>
      <c r="G570">
        <v>18</v>
      </c>
      <c r="H570" t="s">
        <v>87</v>
      </c>
      <c r="I570" t="s">
        <v>33</v>
      </c>
      <c r="J570" t="s">
        <v>88</v>
      </c>
      <c r="K570" t="s">
        <v>28</v>
      </c>
      <c r="L570" t="s">
        <v>89</v>
      </c>
      <c r="M570" t="s">
        <v>90</v>
      </c>
    </row>
    <row r="571" spans="1:13" x14ac:dyDescent="0.25">
      <c r="A571" t="s">
        <v>86</v>
      </c>
      <c r="B571" t="s">
        <v>1127</v>
      </c>
      <c r="C571" t="s">
        <v>1913</v>
      </c>
      <c r="D571" t="str">
        <f>HYPERLINK("https://ebird.org/atlasnc/checklist/S146077783", "S146077783")</f>
        <v>S146077783</v>
      </c>
      <c r="E571" t="s">
        <v>1893</v>
      </c>
      <c r="F571" t="s">
        <v>1885</v>
      </c>
      <c r="G571">
        <v>7</v>
      </c>
      <c r="H571" t="s">
        <v>87</v>
      </c>
      <c r="I571" t="s">
        <v>33</v>
      </c>
      <c r="J571" t="s">
        <v>88</v>
      </c>
      <c r="K571" t="s">
        <v>28</v>
      </c>
      <c r="L571" t="s">
        <v>89</v>
      </c>
      <c r="M571" t="s">
        <v>90</v>
      </c>
    </row>
    <row r="572" spans="1:13" x14ac:dyDescent="0.25">
      <c r="A572" t="s">
        <v>86</v>
      </c>
      <c r="B572" t="s">
        <v>1127</v>
      </c>
      <c r="C572" t="s">
        <v>1914</v>
      </c>
      <c r="D572" t="str">
        <f>HYPERLINK("https://ebird.org/atlasnc/checklist/S145884860", "S145884860")</f>
        <v>S145884860</v>
      </c>
      <c r="E572" t="s">
        <v>1275</v>
      </c>
      <c r="F572" t="s">
        <v>1885</v>
      </c>
      <c r="G572">
        <v>7</v>
      </c>
      <c r="H572" t="s">
        <v>87</v>
      </c>
      <c r="I572" t="s">
        <v>33</v>
      </c>
      <c r="J572" t="s">
        <v>88</v>
      </c>
      <c r="K572" t="s">
        <v>28</v>
      </c>
      <c r="L572" t="s">
        <v>89</v>
      </c>
      <c r="M572" t="s">
        <v>90</v>
      </c>
    </row>
    <row r="573" spans="1:13" x14ac:dyDescent="0.25">
      <c r="A573" t="s">
        <v>86</v>
      </c>
      <c r="B573" t="s">
        <v>1127</v>
      </c>
      <c r="C573" t="s">
        <v>557</v>
      </c>
      <c r="D573" t="str">
        <f>HYPERLINK("https://ebird.org/atlasnc/checklist/S145484001", "S145484001")</f>
        <v>S145484001</v>
      </c>
      <c r="E573" t="s">
        <v>1785</v>
      </c>
      <c r="F573" t="s">
        <v>1892</v>
      </c>
      <c r="G573">
        <v>3</v>
      </c>
      <c r="H573" t="s">
        <v>87</v>
      </c>
      <c r="I573" t="s">
        <v>33</v>
      </c>
      <c r="J573" t="s">
        <v>88</v>
      </c>
      <c r="K573" t="s">
        <v>28</v>
      </c>
      <c r="L573" t="s">
        <v>89</v>
      </c>
      <c r="M573" t="s">
        <v>90</v>
      </c>
    </row>
    <row r="574" spans="1:13" x14ac:dyDescent="0.25">
      <c r="A574" t="s">
        <v>86</v>
      </c>
      <c r="B574" t="s">
        <v>1127</v>
      </c>
      <c r="C574" t="s">
        <v>557</v>
      </c>
      <c r="D574" t="str">
        <f>HYPERLINK("https://ebird.org/atlasnc/checklist/S145481940", "S145481940")</f>
        <v>S145481940</v>
      </c>
      <c r="E574" t="s">
        <v>1895</v>
      </c>
      <c r="F574" t="s">
        <v>1885</v>
      </c>
      <c r="G574">
        <v>23</v>
      </c>
      <c r="H574" t="s">
        <v>87</v>
      </c>
      <c r="I574" t="s">
        <v>33</v>
      </c>
      <c r="J574" t="s">
        <v>88</v>
      </c>
      <c r="K574" t="s">
        <v>28</v>
      </c>
      <c r="L574" t="s">
        <v>89</v>
      </c>
      <c r="M574" t="s">
        <v>90</v>
      </c>
    </row>
    <row r="575" spans="1:13" x14ac:dyDescent="0.25">
      <c r="A575" t="s">
        <v>86</v>
      </c>
      <c r="B575" t="s">
        <v>1127</v>
      </c>
      <c r="C575" t="s">
        <v>677</v>
      </c>
      <c r="D575" t="str">
        <f>HYPERLINK("https://ebird.org/atlasnc/checklist/S145261584", "S145261584")</f>
        <v>S145261584</v>
      </c>
      <c r="E575" t="s">
        <v>1190</v>
      </c>
      <c r="F575" t="s">
        <v>1892</v>
      </c>
      <c r="G575">
        <v>5</v>
      </c>
      <c r="H575" t="s">
        <v>87</v>
      </c>
      <c r="I575" t="s">
        <v>33</v>
      </c>
      <c r="J575" t="s">
        <v>88</v>
      </c>
      <c r="K575" t="s">
        <v>28</v>
      </c>
      <c r="L575" t="s">
        <v>89</v>
      </c>
      <c r="M575" t="s">
        <v>90</v>
      </c>
    </row>
    <row r="576" spans="1:13" x14ac:dyDescent="0.25">
      <c r="A576" t="s">
        <v>86</v>
      </c>
      <c r="B576" t="s">
        <v>1127</v>
      </c>
      <c r="C576" t="s">
        <v>677</v>
      </c>
      <c r="D576" t="str">
        <f>HYPERLINK("https://ebird.org/atlasnc/checklist/S145259623", "S145259623")</f>
        <v>S145259623</v>
      </c>
      <c r="E576" t="s">
        <v>1915</v>
      </c>
      <c r="F576" t="s">
        <v>1885</v>
      </c>
      <c r="G576">
        <v>19</v>
      </c>
      <c r="H576" t="s">
        <v>87</v>
      </c>
      <c r="I576" t="s">
        <v>33</v>
      </c>
      <c r="J576" t="s">
        <v>88</v>
      </c>
      <c r="K576" t="s">
        <v>28</v>
      </c>
      <c r="L576" t="s">
        <v>89</v>
      </c>
      <c r="M576" t="s">
        <v>90</v>
      </c>
    </row>
    <row r="577" spans="1:13" x14ac:dyDescent="0.25">
      <c r="A577" t="s">
        <v>86</v>
      </c>
      <c r="B577" t="s">
        <v>1127</v>
      </c>
      <c r="C577" t="s">
        <v>680</v>
      </c>
      <c r="D577" t="str">
        <f>HYPERLINK("https://ebird.org/atlasnc/checklist/S145092516", "S145092516")</f>
        <v>S145092516</v>
      </c>
      <c r="E577" t="s">
        <v>1916</v>
      </c>
      <c r="F577" t="s">
        <v>1892</v>
      </c>
      <c r="G577">
        <v>4</v>
      </c>
      <c r="H577" t="s">
        <v>87</v>
      </c>
      <c r="I577" t="s">
        <v>33</v>
      </c>
      <c r="J577" t="s">
        <v>88</v>
      </c>
      <c r="K577" t="s">
        <v>28</v>
      </c>
      <c r="L577" t="s">
        <v>89</v>
      </c>
      <c r="M577" t="s">
        <v>90</v>
      </c>
    </row>
    <row r="578" spans="1:13" x14ac:dyDescent="0.25">
      <c r="A578" t="s">
        <v>86</v>
      </c>
      <c r="B578" t="s">
        <v>1127</v>
      </c>
      <c r="C578" t="s">
        <v>680</v>
      </c>
      <c r="D578" t="str">
        <f>HYPERLINK("https://ebird.org/atlasnc/checklist/S145090138", "S145090138")</f>
        <v>S145090138</v>
      </c>
      <c r="E578" t="s">
        <v>1917</v>
      </c>
      <c r="F578" t="s">
        <v>1885</v>
      </c>
      <c r="G578">
        <v>20</v>
      </c>
      <c r="H578" t="s">
        <v>87</v>
      </c>
      <c r="I578" t="s">
        <v>33</v>
      </c>
      <c r="J578" t="s">
        <v>88</v>
      </c>
      <c r="K578" t="s">
        <v>28</v>
      </c>
      <c r="L578" t="s">
        <v>89</v>
      </c>
      <c r="M578" t="s">
        <v>90</v>
      </c>
    </row>
    <row r="579" spans="1:13" x14ac:dyDescent="0.25">
      <c r="A579" t="s">
        <v>86</v>
      </c>
      <c r="B579" t="s">
        <v>1127</v>
      </c>
      <c r="C579" t="s">
        <v>682</v>
      </c>
      <c r="D579" t="str">
        <f>HYPERLINK("https://ebird.org/atlasnc/checklist/S144697075", "S144697075")</f>
        <v>S144697075</v>
      </c>
      <c r="E579" t="s">
        <v>1337</v>
      </c>
      <c r="F579" t="s">
        <v>1892</v>
      </c>
      <c r="G579">
        <v>6</v>
      </c>
      <c r="H579" t="s">
        <v>87</v>
      </c>
      <c r="I579" t="s">
        <v>33</v>
      </c>
      <c r="J579" t="s">
        <v>88</v>
      </c>
      <c r="K579" t="s">
        <v>28</v>
      </c>
      <c r="L579" t="s">
        <v>89</v>
      </c>
      <c r="M579" t="s">
        <v>90</v>
      </c>
    </row>
    <row r="580" spans="1:13" x14ac:dyDescent="0.25">
      <c r="A580" t="s">
        <v>86</v>
      </c>
      <c r="B580" t="s">
        <v>1127</v>
      </c>
      <c r="C580" t="s">
        <v>682</v>
      </c>
      <c r="D580" t="str">
        <f>HYPERLINK("https://ebird.org/atlasnc/checklist/S144697040", "S144697040")</f>
        <v>S144697040</v>
      </c>
      <c r="E580" t="s">
        <v>1275</v>
      </c>
      <c r="F580" t="s">
        <v>1911</v>
      </c>
      <c r="G580">
        <v>13</v>
      </c>
      <c r="H580" t="s">
        <v>87</v>
      </c>
      <c r="I580" t="s">
        <v>33</v>
      </c>
      <c r="J580" t="s">
        <v>88</v>
      </c>
      <c r="K580" t="s">
        <v>28</v>
      </c>
      <c r="L580" t="s">
        <v>89</v>
      </c>
      <c r="M580" t="s">
        <v>90</v>
      </c>
    </row>
    <row r="581" spans="1:13" x14ac:dyDescent="0.25">
      <c r="A581" t="s">
        <v>86</v>
      </c>
      <c r="B581" t="s">
        <v>1127</v>
      </c>
      <c r="C581" t="s">
        <v>525</v>
      </c>
      <c r="D581" t="str">
        <f>HYPERLINK("https://ebird.org/atlasnc/checklist/S143883065", "S143883065")</f>
        <v>S143883065</v>
      </c>
      <c r="E581" t="s">
        <v>1178</v>
      </c>
      <c r="F581" t="s">
        <v>1892</v>
      </c>
      <c r="G581">
        <v>12</v>
      </c>
      <c r="H581" t="s">
        <v>87</v>
      </c>
      <c r="I581" t="s">
        <v>33</v>
      </c>
      <c r="J581" t="s">
        <v>88</v>
      </c>
      <c r="K581" t="s">
        <v>28</v>
      </c>
      <c r="L581" t="s">
        <v>89</v>
      </c>
      <c r="M581" t="s">
        <v>90</v>
      </c>
    </row>
    <row r="582" spans="1:13" x14ac:dyDescent="0.25">
      <c r="A582" t="s">
        <v>86</v>
      </c>
      <c r="B582" t="s">
        <v>1127</v>
      </c>
      <c r="C582" t="s">
        <v>525</v>
      </c>
      <c r="D582" t="str">
        <f>HYPERLINK("https://ebird.org/atlasnc/checklist/S143881301", "S143881301")</f>
        <v>S143881301</v>
      </c>
      <c r="E582" t="s">
        <v>1918</v>
      </c>
      <c r="F582" t="s">
        <v>1885</v>
      </c>
      <c r="G582">
        <v>13</v>
      </c>
      <c r="H582" t="s">
        <v>87</v>
      </c>
      <c r="I582" t="s">
        <v>33</v>
      </c>
      <c r="J582" t="s">
        <v>88</v>
      </c>
      <c r="K582" t="s">
        <v>28</v>
      </c>
      <c r="L582" t="s">
        <v>89</v>
      </c>
      <c r="M582" t="s">
        <v>90</v>
      </c>
    </row>
    <row r="583" spans="1:13" x14ac:dyDescent="0.25">
      <c r="A583" t="s">
        <v>86</v>
      </c>
      <c r="B583" t="s">
        <v>1127</v>
      </c>
      <c r="C583" t="s">
        <v>525</v>
      </c>
      <c r="D583" t="str">
        <f>HYPERLINK("https://ebird.org/atlasnc/checklist/S143881374", "S143881374")</f>
        <v>S143881374</v>
      </c>
      <c r="E583" t="s">
        <v>1275</v>
      </c>
      <c r="F583" t="s">
        <v>1911</v>
      </c>
      <c r="G583">
        <v>7</v>
      </c>
      <c r="H583" t="s">
        <v>87</v>
      </c>
      <c r="I583" t="s">
        <v>33</v>
      </c>
      <c r="J583" t="s">
        <v>88</v>
      </c>
      <c r="K583" t="s">
        <v>28</v>
      </c>
      <c r="L583" t="s">
        <v>89</v>
      </c>
      <c r="M583" t="s">
        <v>90</v>
      </c>
    </row>
    <row r="584" spans="1:13" x14ac:dyDescent="0.25">
      <c r="A584" t="s">
        <v>86</v>
      </c>
      <c r="B584" t="s">
        <v>1127</v>
      </c>
      <c r="C584" t="s">
        <v>683</v>
      </c>
      <c r="D584" t="str">
        <f>HYPERLINK("https://ebird.org/atlasnc/checklist/S143243127", "S143243127")</f>
        <v>S143243127</v>
      </c>
      <c r="E584" t="s">
        <v>1614</v>
      </c>
      <c r="F584" t="s">
        <v>1894</v>
      </c>
      <c r="G584">
        <v>1</v>
      </c>
      <c r="H584" t="s">
        <v>87</v>
      </c>
      <c r="I584" t="s">
        <v>33</v>
      </c>
      <c r="J584" t="s">
        <v>88</v>
      </c>
      <c r="K584" t="s">
        <v>28</v>
      </c>
      <c r="L584" t="s">
        <v>89</v>
      </c>
      <c r="M584" t="s">
        <v>90</v>
      </c>
    </row>
    <row r="585" spans="1:13" x14ac:dyDescent="0.25">
      <c r="A585" t="s">
        <v>86</v>
      </c>
      <c r="B585" t="s">
        <v>1127</v>
      </c>
      <c r="C585" t="s">
        <v>683</v>
      </c>
      <c r="D585" t="str">
        <f>HYPERLINK("https://ebird.org/atlasnc/checklist/S143219106", "S143219106")</f>
        <v>S143219106</v>
      </c>
      <c r="E585" t="s">
        <v>1358</v>
      </c>
      <c r="F585" t="s">
        <v>1892</v>
      </c>
      <c r="G585">
        <v>17</v>
      </c>
      <c r="H585" t="s">
        <v>87</v>
      </c>
      <c r="I585" t="s">
        <v>33</v>
      </c>
      <c r="J585" t="s">
        <v>88</v>
      </c>
      <c r="K585" t="s">
        <v>28</v>
      </c>
      <c r="L585" t="s">
        <v>89</v>
      </c>
      <c r="M585" t="s">
        <v>90</v>
      </c>
    </row>
    <row r="586" spans="1:13" x14ac:dyDescent="0.25">
      <c r="A586" t="s">
        <v>86</v>
      </c>
      <c r="B586" t="s">
        <v>1127</v>
      </c>
      <c r="C586" t="s">
        <v>683</v>
      </c>
      <c r="D586" t="str">
        <f>HYPERLINK("https://ebird.org/atlasnc/checklist/S143214224", "S143214224")</f>
        <v>S143214224</v>
      </c>
      <c r="E586" t="s">
        <v>1578</v>
      </c>
      <c r="F586" t="s">
        <v>1885</v>
      </c>
      <c r="G586">
        <v>11</v>
      </c>
      <c r="H586" t="s">
        <v>87</v>
      </c>
      <c r="I586" t="s">
        <v>33</v>
      </c>
      <c r="J586" t="s">
        <v>88</v>
      </c>
      <c r="K586" t="s">
        <v>28</v>
      </c>
      <c r="L586" t="s">
        <v>89</v>
      </c>
      <c r="M586" t="s">
        <v>90</v>
      </c>
    </row>
    <row r="587" spans="1:13" x14ac:dyDescent="0.25">
      <c r="A587" t="s">
        <v>86</v>
      </c>
      <c r="B587" t="s">
        <v>1127</v>
      </c>
      <c r="C587" t="s">
        <v>683</v>
      </c>
      <c r="D587" t="str">
        <f>HYPERLINK("https://ebird.org/atlasnc/checklist/S143209103", "S143209103")</f>
        <v>S143209103</v>
      </c>
      <c r="E587" t="s">
        <v>1294</v>
      </c>
      <c r="F587" t="s">
        <v>1911</v>
      </c>
      <c r="G587">
        <v>9</v>
      </c>
      <c r="H587" t="s">
        <v>87</v>
      </c>
      <c r="I587" t="s">
        <v>33</v>
      </c>
      <c r="J587" t="s">
        <v>88</v>
      </c>
      <c r="K587" t="s">
        <v>28</v>
      </c>
      <c r="L587" t="s">
        <v>89</v>
      </c>
      <c r="M587" t="s">
        <v>90</v>
      </c>
    </row>
    <row r="588" spans="1:13" x14ac:dyDescent="0.25">
      <c r="A588" t="s">
        <v>86</v>
      </c>
      <c r="B588" t="s">
        <v>1127</v>
      </c>
      <c r="C588" t="s">
        <v>683</v>
      </c>
      <c r="D588" t="str">
        <f>HYPERLINK("https://ebird.org/atlasnc/checklist/S143206547", "S143206547")</f>
        <v>S143206547</v>
      </c>
      <c r="E588" t="s">
        <v>1919</v>
      </c>
      <c r="F588" t="s">
        <v>1920</v>
      </c>
      <c r="G588">
        <v>26</v>
      </c>
      <c r="H588" t="s">
        <v>87</v>
      </c>
      <c r="I588" t="s">
        <v>33</v>
      </c>
      <c r="J588" t="s">
        <v>88</v>
      </c>
      <c r="K588" t="s">
        <v>28</v>
      </c>
      <c r="L588" t="s">
        <v>89</v>
      </c>
      <c r="M588" t="s">
        <v>90</v>
      </c>
    </row>
    <row r="589" spans="1:13" x14ac:dyDescent="0.25">
      <c r="A589" t="s">
        <v>86</v>
      </c>
      <c r="B589" t="s">
        <v>1117</v>
      </c>
      <c r="C589" t="s">
        <v>686</v>
      </c>
      <c r="D589" t="str">
        <f>HYPERLINK("https://ebird.org/atlasnc/checklist/S142959849", "S142959849")</f>
        <v>S142959849</v>
      </c>
      <c r="E589" t="s">
        <v>1431</v>
      </c>
      <c r="F589" t="s">
        <v>1921</v>
      </c>
      <c r="G589">
        <v>17</v>
      </c>
      <c r="H589" t="s">
        <v>87</v>
      </c>
      <c r="I589" t="s">
        <v>33</v>
      </c>
      <c r="J589" t="s">
        <v>88</v>
      </c>
      <c r="K589" t="s">
        <v>28</v>
      </c>
      <c r="L589" t="s">
        <v>89</v>
      </c>
      <c r="M589" t="s">
        <v>90</v>
      </c>
    </row>
    <row r="590" spans="1:13" x14ac:dyDescent="0.25">
      <c r="A590" t="s">
        <v>86</v>
      </c>
      <c r="B590" t="s">
        <v>1117</v>
      </c>
      <c r="C590" t="s">
        <v>686</v>
      </c>
      <c r="D590" t="str">
        <f>HYPERLINK("https://ebird.org/atlasnc/checklist/S142942978", "S142942978")</f>
        <v>S142942978</v>
      </c>
      <c r="E590" t="s">
        <v>1285</v>
      </c>
      <c r="F590" t="s">
        <v>1922</v>
      </c>
      <c r="G590">
        <v>8</v>
      </c>
      <c r="H590" t="s">
        <v>87</v>
      </c>
      <c r="I590" t="s">
        <v>33</v>
      </c>
      <c r="J590" t="s">
        <v>88</v>
      </c>
      <c r="K590" t="s">
        <v>28</v>
      </c>
      <c r="L590" t="s">
        <v>89</v>
      </c>
      <c r="M590" t="s">
        <v>90</v>
      </c>
    </row>
    <row r="591" spans="1:13" x14ac:dyDescent="0.25">
      <c r="A591" t="s">
        <v>86</v>
      </c>
      <c r="B591" t="s">
        <v>1117</v>
      </c>
      <c r="C591" t="s">
        <v>686</v>
      </c>
      <c r="D591" t="str">
        <f>HYPERLINK("https://ebird.org/atlasnc/checklist/S142943062", "S142943062")</f>
        <v>S142943062</v>
      </c>
      <c r="E591" t="s">
        <v>1174</v>
      </c>
      <c r="F591" t="s">
        <v>1923</v>
      </c>
      <c r="G591">
        <v>20</v>
      </c>
      <c r="H591" t="s">
        <v>87</v>
      </c>
      <c r="I591" t="s">
        <v>33</v>
      </c>
      <c r="J591" t="s">
        <v>88</v>
      </c>
      <c r="K591" t="s">
        <v>28</v>
      </c>
      <c r="L591" t="s">
        <v>89</v>
      </c>
      <c r="M591" t="s">
        <v>90</v>
      </c>
    </row>
    <row r="592" spans="1:13" x14ac:dyDescent="0.25">
      <c r="A592" t="s">
        <v>86</v>
      </c>
      <c r="B592" t="s">
        <v>1117</v>
      </c>
      <c r="C592" t="s">
        <v>686</v>
      </c>
      <c r="D592" t="str">
        <f>HYPERLINK("https://ebird.org/atlasnc/checklist/S142943591", "S142943591")</f>
        <v>S142943591</v>
      </c>
      <c r="E592" t="s">
        <v>1924</v>
      </c>
      <c r="F592" t="s">
        <v>1925</v>
      </c>
      <c r="G592">
        <v>29</v>
      </c>
      <c r="H592" t="s">
        <v>87</v>
      </c>
      <c r="I592" t="s">
        <v>33</v>
      </c>
      <c r="J592" t="s">
        <v>88</v>
      </c>
      <c r="K592" t="s">
        <v>28</v>
      </c>
      <c r="L592" t="s">
        <v>89</v>
      </c>
      <c r="M592" t="s">
        <v>90</v>
      </c>
    </row>
    <row r="593" spans="1:13" x14ac:dyDescent="0.25">
      <c r="A593" t="s">
        <v>86</v>
      </c>
      <c r="B593" t="s">
        <v>1117</v>
      </c>
      <c r="C593" t="s">
        <v>686</v>
      </c>
      <c r="D593" t="str">
        <f>HYPERLINK("https://ebird.org/atlasnc/checklist/S142929642", "S142929642")</f>
        <v>S142929642</v>
      </c>
      <c r="E593" t="s">
        <v>1502</v>
      </c>
      <c r="F593" t="s">
        <v>1926</v>
      </c>
      <c r="G593">
        <v>22</v>
      </c>
      <c r="H593" t="s">
        <v>87</v>
      </c>
      <c r="I593" t="s">
        <v>33</v>
      </c>
      <c r="J593" t="s">
        <v>88</v>
      </c>
      <c r="K593" t="s">
        <v>28</v>
      </c>
      <c r="L593" t="s">
        <v>89</v>
      </c>
      <c r="M593" t="s">
        <v>90</v>
      </c>
    </row>
    <row r="594" spans="1:13" x14ac:dyDescent="0.25">
      <c r="A594" t="s">
        <v>86</v>
      </c>
      <c r="B594" t="s">
        <v>1117</v>
      </c>
      <c r="C594" t="s">
        <v>686</v>
      </c>
      <c r="D594" t="str">
        <f>HYPERLINK("https://ebird.org/atlasnc/checklist/S142929343", "S142929343")</f>
        <v>S142929343</v>
      </c>
      <c r="E594" t="s">
        <v>1342</v>
      </c>
      <c r="F594" t="s">
        <v>1927</v>
      </c>
      <c r="G594">
        <v>18</v>
      </c>
      <c r="H594" t="s">
        <v>87</v>
      </c>
      <c r="I594" t="s">
        <v>33</v>
      </c>
      <c r="J594" t="s">
        <v>88</v>
      </c>
      <c r="K594" t="s">
        <v>28</v>
      </c>
      <c r="L594" t="s">
        <v>89</v>
      </c>
      <c r="M594" t="s">
        <v>90</v>
      </c>
    </row>
    <row r="595" spans="1:13" x14ac:dyDescent="0.25">
      <c r="A595" t="s">
        <v>86</v>
      </c>
      <c r="B595" t="s">
        <v>1117</v>
      </c>
      <c r="C595" t="s">
        <v>693</v>
      </c>
      <c r="D595" t="str">
        <f>HYPERLINK("https://ebird.org/atlasnc/checklist/S142591080", "S142591080")</f>
        <v>S142591080</v>
      </c>
      <c r="E595" t="s">
        <v>1928</v>
      </c>
      <c r="F595" t="s">
        <v>1929</v>
      </c>
      <c r="G595">
        <v>1</v>
      </c>
      <c r="H595" t="s">
        <v>87</v>
      </c>
      <c r="I595" t="s">
        <v>33</v>
      </c>
      <c r="J595" t="s">
        <v>88</v>
      </c>
      <c r="K595" t="s">
        <v>28</v>
      </c>
      <c r="L595" t="s">
        <v>89</v>
      </c>
      <c r="M595" t="s">
        <v>90</v>
      </c>
    </row>
    <row r="596" spans="1:13" x14ac:dyDescent="0.25">
      <c r="A596" t="s">
        <v>86</v>
      </c>
      <c r="B596" t="s">
        <v>1117</v>
      </c>
      <c r="C596" t="s">
        <v>693</v>
      </c>
      <c r="D596" t="str">
        <f>HYPERLINK("https://ebird.org/atlasnc/checklist/S142591737", "S142591737")</f>
        <v>S142591737</v>
      </c>
      <c r="E596" t="s">
        <v>1879</v>
      </c>
      <c r="F596" t="s">
        <v>1930</v>
      </c>
      <c r="G596">
        <v>13</v>
      </c>
      <c r="H596" t="s">
        <v>87</v>
      </c>
      <c r="I596" t="s">
        <v>33</v>
      </c>
      <c r="J596" t="s">
        <v>88</v>
      </c>
      <c r="K596" t="s">
        <v>28</v>
      </c>
      <c r="L596" t="s">
        <v>89</v>
      </c>
      <c r="M596" t="s">
        <v>90</v>
      </c>
    </row>
    <row r="597" spans="1:13" x14ac:dyDescent="0.25">
      <c r="A597" t="s">
        <v>86</v>
      </c>
      <c r="B597" t="s">
        <v>1117</v>
      </c>
      <c r="C597" t="s">
        <v>693</v>
      </c>
      <c r="D597" t="str">
        <f>HYPERLINK("https://ebird.org/atlasnc/checklist/S142563382", "S142563382")</f>
        <v>S142563382</v>
      </c>
      <c r="E597" t="s">
        <v>1931</v>
      </c>
      <c r="F597" t="s">
        <v>1932</v>
      </c>
      <c r="G597">
        <v>30</v>
      </c>
      <c r="H597" t="s">
        <v>87</v>
      </c>
      <c r="I597" t="s">
        <v>33</v>
      </c>
      <c r="J597" t="s">
        <v>88</v>
      </c>
      <c r="K597" t="s">
        <v>28</v>
      </c>
      <c r="L597" t="s">
        <v>89</v>
      </c>
      <c r="M597" t="s">
        <v>90</v>
      </c>
    </row>
    <row r="598" spans="1:13" x14ac:dyDescent="0.25">
      <c r="A598" t="s">
        <v>86</v>
      </c>
      <c r="B598" t="s">
        <v>1117</v>
      </c>
      <c r="C598" t="s">
        <v>693</v>
      </c>
      <c r="D598" t="str">
        <f>HYPERLINK("https://ebird.org/atlasnc/checklist/S142555328", "S142555328")</f>
        <v>S142555328</v>
      </c>
      <c r="E598" t="s">
        <v>1933</v>
      </c>
      <c r="F598" t="s">
        <v>1934</v>
      </c>
      <c r="G598">
        <v>1</v>
      </c>
      <c r="H598" t="s">
        <v>87</v>
      </c>
      <c r="I598" t="s">
        <v>33</v>
      </c>
      <c r="J598" t="s">
        <v>88</v>
      </c>
      <c r="K598" t="s">
        <v>28</v>
      </c>
      <c r="L598" t="s">
        <v>89</v>
      </c>
      <c r="M598" t="s">
        <v>90</v>
      </c>
    </row>
    <row r="599" spans="1:13" x14ac:dyDescent="0.25">
      <c r="A599" t="s">
        <v>86</v>
      </c>
      <c r="B599" t="s">
        <v>1117</v>
      </c>
      <c r="C599" t="s">
        <v>693</v>
      </c>
      <c r="D599" t="str">
        <f>HYPERLINK("https://ebird.org/atlasnc/checklist/S142553728", "S142553728")</f>
        <v>S142553728</v>
      </c>
      <c r="E599" t="s">
        <v>1661</v>
      </c>
      <c r="F599" t="s">
        <v>1935</v>
      </c>
      <c r="G599">
        <v>18</v>
      </c>
      <c r="H599" t="s">
        <v>87</v>
      </c>
      <c r="I599" t="s">
        <v>33</v>
      </c>
      <c r="J599" t="s">
        <v>88</v>
      </c>
      <c r="K599" t="s">
        <v>28</v>
      </c>
      <c r="L599" t="s">
        <v>89</v>
      </c>
      <c r="M599" t="s">
        <v>90</v>
      </c>
    </row>
    <row r="600" spans="1:13" x14ac:dyDescent="0.25">
      <c r="A600" t="s">
        <v>86</v>
      </c>
      <c r="B600" t="s">
        <v>1117</v>
      </c>
      <c r="C600" t="s">
        <v>693</v>
      </c>
      <c r="D600" t="str">
        <f>HYPERLINK("https://ebird.org/atlasnc/checklist/S142553510", "S142553510")</f>
        <v>S142553510</v>
      </c>
      <c r="E600" t="s">
        <v>1160</v>
      </c>
      <c r="F600" t="s">
        <v>1936</v>
      </c>
      <c r="G600">
        <v>33</v>
      </c>
      <c r="H600" t="s">
        <v>87</v>
      </c>
      <c r="I600" t="s">
        <v>33</v>
      </c>
      <c r="J600" t="s">
        <v>88</v>
      </c>
      <c r="K600" t="s">
        <v>28</v>
      </c>
      <c r="L600" t="s">
        <v>89</v>
      </c>
      <c r="M600" t="s">
        <v>90</v>
      </c>
    </row>
    <row r="601" spans="1:13" x14ac:dyDescent="0.25">
      <c r="A601" t="s">
        <v>86</v>
      </c>
      <c r="B601" t="s">
        <v>1117</v>
      </c>
      <c r="C601" t="s">
        <v>693</v>
      </c>
      <c r="D601" t="str">
        <f>HYPERLINK("https://ebird.org/atlasnc/checklist/S142541399", "S142541399")</f>
        <v>S142541399</v>
      </c>
      <c r="E601" t="s">
        <v>1541</v>
      </c>
      <c r="F601" t="s">
        <v>1937</v>
      </c>
      <c r="G601">
        <v>35</v>
      </c>
      <c r="H601" t="s">
        <v>87</v>
      </c>
      <c r="I601" t="s">
        <v>33</v>
      </c>
      <c r="J601" t="s">
        <v>88</v>
      </c>
      <c r="K601" t="s">
        <v>28</v>
      </c>
      <c r="L601" t="s">
        <v>89</v>
      </c>
      <c r="M601" t="s">
        <v>90</v>
      </c>
    </row>
    <row r="602" spans="1:13" x14ac:dyDescent="0.25">
      <c r="A602" t="s">
        <v>86</v>
      </c>
      <c r="B602" t="s">
        <v>1127</v>
      </c>
      <c r="C602" t="s">
        <v>699</v>
      </c>
      <c r="D602" t="str">
        <f>HYPERLINK("https://ebird.org/atlasnc/checklist/S141217387", "S141217387")</f>
        <v>S141217387</v>
      </c>
      <c r="E602" t="s">
        <v>1569</v>
      </c>
      <c r="F602" t="s">
        <v>1892</v>
      </c>
      <c r="G602">
        <v>18</v>
      </c>
      <c r="H602" t="s">
        <v>87</v>
      </c>
      <c r="I602" t="s">
        <v>33</v>
      </c>
      <c r="J602" t="s">
        <v>88</v>
      </c>
      <c r="K602" t="s">
        <v>28</v>
      </c>
      <c r="L602" t="s">
        <v>89</v>
      </c>
      <c r="M602" t="s">
        <v>90</v>
      </c>
    </row>
    <row r="603" spans="1:13" x14ac:dyDescent="0.25">
      <c r="A603" t="s">
        <v>86</v>
      </c>
      <c r="B603" t="s">
        <v>1127</v>
      </c>
      <c r="C603" t="s">
        <v>699</v>
      </c>
      <c r="D603" t="str">
        <f>HYPERLINK("https://ebird.org/atlasnc/checklist/S141492850", "S141492850")</f>
        <v>S141492850</v>
      </c>
      <c r="E603" t="s">
        <v>1938</v>
      </c>
      <c r="F603" t="s">
        <v>1885</v>
      </c>
      <c r="G603">
        <v>23</v>
      </c>
      <c r="H603" t="s">
        <v>87</v>
      </c>
      <c r="I603" t="s">
        <v>33</v>
      </c>
      <c r="J603" t="s">
        <v>88</v>
      </c>
      <c r="K603" t="s">
        <v>28</v>
      </c>
      <c r="L603" t="s">
        <v>89</v>
      </c>
      <c r="M603" t="s">
        <v>90</v>
      </c>
    </row>
    <row r="604" spans="1:13" x14ac:dyDescent="0.25">
      <c r="A604" t="s">
        <v>86</v>
      </c>
      <c r="B604" t="s">
        <v>1939</v>
      </c>
      <c r="C604" t="s">
        <v>700</v>
      </c>
      <c r="D604" t="str">
        <f>HYPERLINK("https://ebird.org/atlasnc/checklist/S140247974", "S140247974")</f>
        <v>S140247974</v>
      </c>
      <c r="E604" t="s">
        <v>1940</v>
      </c>
      <c r="F604" t="s">
        <v>1885</v>
      </c>
      <c r="G604">
        <v>15</v>
      </c>
      <c r="H604" t="s">
        <v>87</v>
      </c>
      <c r="I604" t="s">
        <v>33</v>
      </c>
      <c r="J604" t="s">
        <v>88</v>
      </c>
      <c r="K604" t="s">
        <v>28</v>
      </c>
      <c r="L604" t="s">
        <v>89</v>
      </c>
      <c r="M604" t="s">
        <v>90</v>
      </c>
    </row>
    <row r="605" spans="1:13" x14ac:dyDescent="0.25">
      <c r="A605" t="s">
        <v>86</v>
      </c>
      <c r="B605" t="s">
        <v>1127</v>
      </c>
      <c r="C605" t="s">
        <v>701</v>
      </c>
      <c r="D605" t="str">
        <f>HYPERLINK("https://ebird.org/atlasnc/checklist/S136606092", "S136606092")</f>
        <v>S136606092</v>
      </c>
      <c r="E605" t="s">
        <v>1178</v>
      </c>
      <c r="F605" t="s">
        <v>1885</v>
      </c>
      <c r="G605">
        <v>27</v>
      </c>
      <c r="H605" t="s">
        <v>87</v>
      </c>
      <c r="I605" t="s">
        <v>33</v>
      </c>
      <c r="J605" t="s">
        <v>88</v>
      </c>
      <c r="K605" t="s">
        <v>28</v>
      </c>
      <c r="L605" t="s">
        <v>89</v>
      </c>
      <c r="M605" t="s">
        <v>90</v>
      </c>
    </row>
    <row r="606" spans="1:13" x14ac:dyDescent="0.25">
      <c r="A606" t="s">
        <v>86</v>
      </c>
      <c r="B606" t="s">
        <v>1127</v>
      </c>
      <c r="C606" t="s">
        <v>701</v>
      </c>
      <c r="D606" t="str">
        <f>HYPERLINK("https://ebird.org/atlasnc/checklist/S136599668", "S136599668")</f>
        <v>S136599668</v>
      </c>
      <c r="E606" t="s">
        <v>1893</v>
      </c>
      <c r="F606" t="s">
        <v>1890</v>
      </c>
      <c r="G606">
        <v>18</v>
      </c>
      <c r="H606" t="s">
        <v>87</v>
      </c>
      <c r="I606" t="s">
        <v>33</v>
      </c>
      <c r="J606" t="s">
        <v>88</v>
      </c>
      <c r="K606" t="s">
        <v>28</v>
      </c>
      <c r="L606" t="s">
        <v>89</v>
      </c>
      <c r="M606" t="s">
        <v>90</v>
      </c>
    </row>
    <row r="607" spans="1:13" x14ac:dyDescent="0.25">
      <c r="A607" t="s">
        <v>86</v>
      </c>
      <c r="B607" t="s">
        <v>1127</v>
      </c>
      <c r="C607" t="s">
        <v>705</v>
      </c>
      <c r="D607" t="str">
        <f>HYPERLINK("https://ebird.org/atlasnc/checklist/S135571433", "S135571433")</f>
        <v>S135571433</v>
      </c>
      <c r="E607" t="s">
        <v>1941</v>
      </c>
      <c r="F607" t="s">
        <v>1885</v>
      </c>
      <c r="G607">
        <v>11</v>
      </c>
      <c r="H607" t="s">
        <v>87</v>
      </c>
      <c r="I607" t="s">
        <v>33</v>
      </c>
      <c r="J607" t="s">
        <v>88</v>
      </c>
      <c r="K607" t="s">
        <v>28</v>
      </c>
      <c r="L607" t="s">
        <v>89</v>
      </c>
      <c r="M607" t="s">
        <v>90</v>
      </c>
    </row>
    <row r="608" spans="1:13" x14ac:dyDescent="0.25">
      <c r="A608" t="s">
        <v>86</v>
      </c>
      <c r="B608" t="s">
        <v>1127</v>
      </c>
      <c r="C608" t="s">
        <v>705</v>
      </c>
      <c r="D608" t="str">
        <f>HYPERLINK("https://ebird.org/atlasnc/checklist/S135565866", "S135565866")</f>
        <v>S135565866</v>
      </c>
      <c r="E608" t="s">
        <v>1850</v>
      </c>
      <c r="F608" t="s">
        <v>1942</v>
      </c>
      <c r="G608">
        <v>30</v>
      </c>
      <c r="H608" t="s">
        <v>87</v>
      </c>
      <c r="I608" t="s">
        <v>33</v>
      </c>
      <c r="J608" t="s">
        <v>88</v>
      </c>
      <c r="K608" t="s">
        <v>28</v>
      </c>
      <c r="L608" t="s">
        <v>89</v>
      </c>
      <c r="M608" t="s">
        <v>90</v>
      </c>
    </row>
    <row r="609" spans="1:13" x14ac:dyDescent="0.25">
      <c r="A609" t="s">
        <v>86</v>
      </c>
      <c r="B609" t="s">
        <v>1127</v>
      </c>
      <c r="C609" t="s">
        <v>708</v>
      </c>
      <c r="D609" t="str">
        <f>HYPERLINK("https://ebird.org/atlasnc/checklist/S134726924", "S134726924")</f>
        <v>S134726924</v>
      </c>
      <c r="E609" t="s">
        <v>1378</v>
      </c>
      <c r="F609" t="s">
        <v>1942</v>
      </c>
      <c r="G609">
        <v>7</v>
      </c>
      <c r="H609" t="s">
        <v>87</v>
      </c>
      <c r="I609" t="s">
        <v>33</v>
      </c>
      <c r="J609" t="s">
        <v>88</v>
      </c>
      <c r="K609" t="s">
        <v>28</v>
      </c>
      <c r="L609" t="s">
        <v>89</v>
      </c>
      <c r="M609" t="s">
        <v>90</v>
      </c>
    </row>
    <row r="610" spans="1:13" x14ac:dyDescent="0.25">
      <c r="A610" t="s">
        <v>86</v>
      </c>
      <c r="B610" t="s">
        <v>1127</v>
      </c>
      <c r="C610" t="s">
        <v>710</v>
      </c>
      <c r="D610" t="str">
        <f>HYPERLINK("https://ebird.org/atlasnc/checklist/S134530848", "S134530848")</f>
        <v>S134530848</v>
      </c>
      <c r="E610" t="s">
        <v>1943</v>
      </c>
      <c r="F610" t="s">
        <v>1885</v>
      </c>
      <c r="G610">
        <v>9</v>
      </c>
      <c r="H610" t="s">
        <v>87</v>
      </c>
      <c r="I610" t="s">
        <v>33</v>
      </c>
      <c r="J610" t="s">
        <v>88</v>
      </c>
      <c r="K610" t="s">
        <v>28</v>
      </c>
      <c r="L610" t="s">
        <v>89</v>
      </c>
      <c r="M610" t="s">
        <v>90</v>
      </c>
    </row>
    <row r="611" spans="1:13" x14ac:dyDescent="0.25">
      <c r="A611" t="s">
        <v>86</v>
      </c>
      <c r="B611" t="s">
        <v>1127</v>
      </c>
      <c r="C611" t="s">
        <v>710</v>
      </c>
      <c r="D611" t="str">
        <f>HYPERLINK("https://ebird.org/atlasnc/checklist/S134476695", "S134476695")</f>
        <v>S134476695</v>
      </c>
      <c r="E611" t="s">
        <v>1754</v>
      </c>
      <c r="F611" t="s">
        <v>1894</v>
      </c>
      <c r="G611">
        <v>14</v>
      </c>
      <c r="H611" t="s">
        <v>87</v>
      </c>
      <c r="I611" t="s">
        <v>33</v>
      </c>
      <c r="J611" t="s">
        <v>88</v>
      </c>
      <c r="K611" t="s">
        <v>28</v>
      </c>
      <c r="L611" t="s">
        <v>89</v>
      </c>
      <c r="M611" t="s">
        <v>90</v>
      </c>
    </row>
    <row r="612" spans="1:13" x14ac:dyDescent="0.25">
      <c r="A612" t="s">
        <v>86</v>
      </c>
      <c r="B612" t="s">
        <v>1127</v>
      </c>
      <c r="C612" t="s">
        <v>711</v>
      </c>
      <c r="D612" t="str">
        <f>HYPERLINK("https://ebird.org/atlasnc/checklist/S133966795", "S133966795")</f>
        <v>S133966795</v>
      </c>
      <c r="E612" t="s">
        <v>1525</v>
      </c>
      <c r="F612" t="s">
        <v>1942</v>
      </c>
      <c r="G612">
        <v>15</v>
      </c>
      <c r="H612" t="s">
        <v>87</v>
      </c>
      <c r="I612" t="s">
        <v>33</v>
      </c>
      <c r="J612" t="s">
        <v>88</v>
      </c>
      <c r="K612" t="s">
        <v>28</v>
      </c>
      <c r="L612" t="s">
        <v>89</v>
      </c>
      <c r="M612" t="s">
        <v>90</v>
      </c>
    </row>
    <row r="613" spans="1:13" x14ac:dyDescent="0.25">
      <c r="A613" t="s">
        <v>86</v>
      </c>
      <c r="B613" t="s">
        <v>1127</v>
      </c>
      <c r="C613" t="s">
        <v>712</v>
      </c>
      <c r="D613" t="str">
        <f>HYPERLINK("https://ebird.org/atlasnc/checklist/S132974849", "S132974849")</f>
        <v>S132974849</v>
      </c>
      <c r="E613" t="s">
        <v>1944</v>
      </c>
      <c r="F613" t="s">
        <v>1942</v>
      </c>
      <c r="G613">
        <v>1</v>
      </c>
      <c r="H613" t="s">
        <v>87</v>
      </c>
      <c r="I613" t="s">
        <v>33</v>
      </c>
      <c r="J613" t="s">
        <v>88</v>
      </c>
      <c r="K613" t="s">
        <v>28</v>
      </c>
      <c r="L613" t="s">
        <v>89</v>
      </c>
      <c r="M613" t="s">
        <v>90</v>
      </c>
    </row>
    <row r="614" spans="1:13" x14ac:dyDescent="0.25">
      <c r="A614" t="s">
        <v>86</v>
      </c>
      <c r="B614" t="s">
        <v>1127</v>
      </c>
      <c r="C614" t="s">
        <v>712</v>
      </c>
      <c r="D614" t="str">
        <f>HYPERLINK("https://ebird.org/atlasnc/checklist/S132966155", "S132966155")</f>
        <v>S132966155</v>
      </c>
      <c r="E614" t="s">
        <v>1945</v>
      </c>
      <c r="F614" t="s">
        <v>1885</v>
      </c>
      <c r="G614">
        <v>7</v>
      </c>
      <c r="H614" t="s">
        <v>87</v>
      </c>
      <c r="I614" t="s">
        <v>33</v>
      </c>
      <c r="J614" t="s">
        <v>88</v>
      </c>
      <c r="K614" t="s">
        <v>28</v>
      </c>
      <c r="L614" t="s">
        <v>89</v>
      </c>
      <c r="M614" t="s">
        <v>90</v>
      </c>
    </row>
    <row r="615" spans="1:13" x14ac:dyDescent="0.25">
      <c r="A615" t="s">
        <v>86</v>
      </c>
      <c r="B615" t="s">
        <v>1127</v>
      </c>
      <c r="C615" t="s">
        <v>714</v>
      </c>
      <c r="D615" t="str">
        <f>HYPERLINK("https://ebird.org/atlasnc/checklist/S131107795", "S131107795")</f>
        <v>S131107795</v>
      </c>
      <c r="E615" t="s">
        <v>1901</v>
      </c>
      <c r="F615" t="s">
        <v>1942</v>
      </c>
      <c r="G615">
        <v>10</v>
      </c>
      <c r="H615" t="s">
        <v>87</v>
      </c>
      <c r="I615" t="s">
        <v>33</v>
      </c>
      <c r="J615" t="s">
        <v>88</v>
      </c>
      <c r="K615" t="s">
        <v>28</v>
      </c>
      <c r="L615" t="s">
        <v>89</v>
      </c>
      <c r="M615" t="s">
        <v>90</v>
      </c>
    </row>
    <row r="616" spans="1:13" x14ac:dyDescent="0.25">
      <c r="A616" t="s">
        <v>86</v>
      </c>
      <c r="B616" t="s">
        <v>1127</v>
      </c>
      <c r="C616" t="s">
        <v>715</v>
      </c>
      <c r="D616" t="str">
        <f>HYPERLINK("https://ebird.org/atlasnc/checklist/S130983178", "S130983178")</f>
        <v>S130983178</v>
      </c>
      <c r="E616" t="s">
        <v>1946</v>
      </c>
      <c r="F616" t="s">
        <v>1942</v>
      </c>
      <c r="G616">
        <v>11</v>
      </c>
      <c r="H616" t="s">
        <v>87</v>
      </c>
      <c r="I616" t="s">
        <v>33</v>
      </c>
      <c r="J616" t="s">
        <v>88</v>
      </c>
      <c r="K616" t="s">
        <v>28</v>
      </c>
      <c r="L616" t="s">
        <v>89</v>
      </c>
      <c r="M616" t="s">
        <v>90</v>
      </c>
    </row>
    <row r="617" spans="1:13" x14ac:dyDescent="0.25">
      <c r="A617" t="s">
        <v>86</v>
      </c>
      <c r="B617" t="s">
        <v>1127</v>
      </c>
      <c r="C617" t="s">
        <v>1947</v>
      </c>
      <c r="D617" t="str">
        <f>HYPERLINK("https://ebird.org/atlasnc/checklist/S130853206", "S130853206")</f>
        <v>S130853206</v>
      </c>
      <c r="E617" t="s">
        <v>1948</v>
      </c>
      <c r="F617" t="s">
        <v>1942</v>
      </c>
      <c r="G617">
        <v>7</v>
      </c>
      <c r="H617" t="s">
        <v>87</v>
      </c>
      <c r="I617" t="s">
        <v>33</v>
      </c>
      <c r="J617" t="s">
        <v>88</v>
      </c>
      <c r="K617" t="s">
        <v>28</v>
      </c>
      <c r="L617" t="s">
        <v>89</v>
      </c>
      <c r="M617" t="s">
        <v>90</v>
      </c>
    </row>
    <row r="618" spans="1:13" x14ac:dyDescent="0.25">
      <c r="A618" t="s">
        <v>86</v>
      </c>
      <c r="B618" t="s">
        <v>1127</v>
      </c>
      <c r="C618" t="s">
        <v>1947</v>
      </c>
      <c r="D618" t="str">
        <f>HYPERLINK("https://ebird.org/atlasnc/checklist/S130849965", "S130849965")</f>
        <v>S130849965</v>
      </c>
      <c r="E618" t="s">
        <v>1949</v>
      </c>
      <c r="F618" t="s">
        <v>1885</v>
      </c>
      <c r="G618">
        <v>4</v>
      </c>
      <c r="H618" t="s">
        <v>87</v>
      </c>
      <c r="I618" t="s">
        <v>33</v>
      </c>
      <c r="J618" t="s">
        <v>88</v>
      </c>
      <c r="K618" t="s">
        <v>28</v>
      </c>
      <c r="L618" t="s">
        <v>89</v>
      </c>
      <c r="M618" t="s">
        <v>90</v>
      </c>
    </row>
    <row r="619" spans="1:13" x14ac:dyDescent="0.25">
      <c r="A619" t="s">
        <v>86</v>
      </c>
      <c r="B619" t="s">
        <v>1127</v>
      </c>
      <c r="C619" t="s">
        <v>717</v>
      </c>
      <c r="D619" t="str">
        <f>HYPERLINK("https://ebird.org/atlasnc/checklist/S130689948", "S130689948")</f>
        <v>S130689948</v>
      </c>
      <c r="E619" t="s">
        <v>1903</v>
      </c>
      <c r="F619" t="s">
        <v>1942</v>
      </c>
      <c r="G619">
        <v>10</v>
      </c>
      <c r="H619" t="s">
        <v>87</v>
      </c>
      <c r="I619" t="s">
        <v>33</v>
      </c>
      <c r="J619" t="s">
        <v>88</v>
      </c>
      <c r="K619" t="s">
        <v>28</v>
      </c>
      <c r="L619" t="s">
        <v>89</v>
      </c>
      <c r="M619" t="s">
        <v>90</v>
      </c>
    </row>
    <row r="620" spans="1:13" x14ac:dyDescent="0.25">
      <c r="A620" t="s">
        <v>86</v>
      </c>
      <c r="B620" t="s">
        <v>1127</v>
      </c>
      <c r="C620" t="s">
        <v>720</v>
      </c>
      <c r="D620" t="str">
        <f>HYPERLINK("https://ebird.org/atlasnc/checklist/S130516008", "S130516008")</f>
        <v>S130516008</v>
      </c>
      <c r="E620" t="s">
        <v>1317</v>
      </c>
      <c r="F620" t="s">
        <v>1885</v>
      </c>
      <c r="G620">
        <v>9</v>
      </c>
      <c r="H620" t="s">
        <v>87</v>
      </c>
      <c r="I620" t="s">
        <v>33</v>
      </c>
      <c r="J620" t="s">
        <v>88</v>
      </c>
      <c r="K620" t="s">
        <v>28</v>
      </c>
      <c r="L620" t="s">
        <v>89</v>
      </c>
      <c r="M620" t="s">
        <v>90</v>
      </c>
    </row>
    <row r="621" spans="1:13" x14ac:dyDescent="0.25">
      <c r="A621" t="s">
        <v>86</v>
      </c>
      <c r="B621" t="s">
        <v>1127</v>
      </c>
      <c r="C621" t="s">
        <v>720</v>
      </c>
      <c r="D621" t="str">
        <f>HYPERLINK("https://ebird.org/atlasnc/checklist/S130510985", "S130510985")</f>
        <v>S130510985</v>
      </c>
      <c r="E621" t="s">
        <v>1484</v>
      </c>
      <c r="F621" t="s">
        <v>1942</v>
      </c>
      <c r="G621">
        <v>6</v>
      </c>
      <c r="H621" t="s">
        <v>87</v>
      </c>
      <c r="I621" t="s">
        <v>33</v>
      </c>
      <c r="J621" t="s">
        <v>88</v>
      </c>
      <c r="K621" t="s">
        <v>28</v>
      </c>
      <c r="L621" t="s">
        <v>89</v>
      </c>
      <c r="M621" t="s">
        <v>90</v>
      </c>
    </row>
    <row r="622" spans="1:13" x14ac:dyDescent="0.25">
      <c r="A622" t="s">
        <v>86</v>
      </c>
      <c r="B622" t="s">
        <v>1127</v>
      </c>
      <c r="C622" t="s">
        <v>1950</v>
      </c>
      <c r="D622" t="str">
        <f>HYPERLINK("https://ebird.org/atlasnc/checklist/S130390396", "S130390396")</f>
        <v>S130390396</v>
      </c>
      <c r="E622" t="s">
        <v>1249</v>
      </c>
      <c r="F622" t="s">
        <v>1885</v>
      </c>
      <c r="G622">
        <v>4</v>
      </c>
      <c r="H622" t="s">
        <v>87</v>
      </c>
      <c r="I622" t="s">
        <v>33</v>
      </c>
      <c r="J622" t="s">
        <v>88</v>
      </c>
      <c r="K622" t="s">
        <v>28</v>
      </c>
      <c r="L622" t="s">
        <v>89</v>
      </c>
      <c r="M622" t="s">
        <v>90</v>
      </c>
    </row>
    <row r="623" spans="1:13" x14ac:dyDescent="0.25">
      <c r="A623" t="s">
        <v>86</v>
      </c>
      <c r="B623" t="s">
        <v>1127</v>
      </c>
      <c r="C623" t="s">
        <v>1950</v>
      </c>
      <c r="D623" t="str">
        <f>HYPERLINK("https://ebird.org/atlasnc/checklist/S130381489", "S130381489")</f>
        <v>S130381489</v>
      </c>
      <c r="E623" t="s">
        <v>1317</v>
      </c>
      <c r="F623" t="s">
        <v>1942</v>
      </c>
      <c r="G623">
        <v>7</v>
      </c>
      <c r="H623" t="s">
        <v>87</v>
      </c>
      <c r="I623" t="s">
        <v>33</v>
      </c>
      <c r="J623" t="s">
        <v>88</v>
      </c>
      <c r="K623" t="s">
        <v>28</v>
      </c>
      <c r="L623" t="s">
        <v>89</v>
      </c>
      <c r="M623" t="s">
        <v>90</v>
      </c>
    </row>
    <row r="624" spans="1:13" x14ac:dyDescent="0.25">
      <c r="A624" t="s">
        <v>86</v>
      </c>
      <c r="B624" t="s">
        <v>1127</v>
      </c>
      <c r="C624" t="s">
        <v>945</v>
      </c>
      <c r="D624" t="str">
        <f>HYPERLINK("https://ebird.org/atlasnc/checklist/S130226996", "S130226996")</f>
        <v>S130226996</v>
      </c>
      <c r="E624" t="s">
        <v>1614</v>
      </c>
      <c r="F624" t="s">
        <v>1942</v>
      </c>
      <c r="G624">
        <v>8</v>
      </c>
      <c r="H624" t="s">
        <v>87</v>
      </c>
      <c r="I624" t="s">
        <v>33</v>
      </c>
      <c r="J624" t="s">
        <v>88</v>
      </c>
      <c r="K624" t="s">
        <v>28</v>
      </c>
      <c r="L624" t="s">
        <v>89</v>
      </c>
      <c r="M624" t="s">
        <v>90</v>
      </c>
    </row>
    <row r="625" spans="1:13" x14ac:dyDescent="0.25">
      <c r="A625" t="s">
        <v>86</v>
      </c>
      <c r="B625" t="s">
        <v>1127</v>
      </c>
      <c r="C625" t="s">
        <v>1951</v>
      </c>
      <c r="D625" t="str">
        <f>HYPERLINK("https://ebird.org/atlasnc/checklist/S130149759", "S130149759")</f>
        <v>S130149759</v>
      </c>
      <c r="E625" t="s">
        <v>1952</v>
      </c>
      <c r="F625" t="s">
        <v>1942</v>
      </c>
      <c r="G625">
        <v>9</v>
      </c>
      <c r="H625" t="s">
        <v>87</v>
      </c>
      <c r="I625" t="s">
        <v>33</v>
      </c>
      <c r="J625" t="s">
        <v>88</v>
      </c>
      <c r="K625" t="s">
        <v>28</v>
      </c>
      <c r="L625" t="s">
        <v>89</v>
      </c>
      <c r="M625" t="s">
        <v>90</v>
      </c>
    </row>
    <row r="626" spans="1:13" x14ac:dyDescent="0.25">
      <c r="A626" t="s">
        <v>86</v>
      </c>
      <c r="B626" t="s">
        <v>1127</v>
      </c>
      <c r="C626" t="s">
        <v>1951</v>
      </c>
      <c r="D626" t="str">
        <f>HYPERLINK("https://ebird.org/atlasnc/checklist/S130145811", "S130145811")</f>
        <v>S130145811</v>
      </c>
      <c r="E626" t="s">
        <v>1953</v>
      </c>
      <c r="F626" t="s">
        <v>1942</v>
      </c>
      <c r="G626">
        <v>2</v>
      </c>
      <c r="H626" t="s">
        <v>87</v>
      </c>
      <c r="I626" t="s">
        <v>33</v>
      </c>
      <c r="J626" t="s">
        <v>88</v>
      </c>
      <c r="K626" t="s">
        <v>28</v>
      </c>
      <c r="L626" t="s">
        <v>89</v>
      </c>
      <c r="M626" t="s">
        <v>90</v>
      </c>
    </row>
    <row r="627" spans="1:13" x14ac:dyDescent="0.25">
      <c r="A627" t="s">
        <v>86</v>
      </c>
      <c r="B627" t="s">
        <v>1127</v>
      </c>
      <c r="C627" t="s">
        <v>1951</v>
      </c>
      <c r="D627" t="str">
        <f>HYPERLINK("https://ebird.org/atlasnc/checklist/S130143440", "S130143440")</f>
        <v>S130143440</v>
      </c>
      <c r="E627" t="s">
        <v>1889</v>
      </c>
      <c r="F627" t="s">
        <v>1885</v>
      </c>
      <c r="G627">
        <v>4</v>
      </c>
      <c r="H627" t="s">
        <v>87</v>
      </c>
      <c r="I627" t="s">
        <v>33</v>
      </c>
      <c r="J627" t="s">
        <v>88</v>
      </c>
      <c r="K627" t="s">
        <v>28</v>
      </c>
      <c r="L627" t="s">
        <v>89</v>
      </c>
      <c r="M627" t="s">
        <v>90</v>
      </c>
    </row>
    <row r="628" spans="1:13" x14ac:dyDescent="0.25">
      <c r="A628" t="s">
        <v>86</v>
      </c>
      <c r="B628" t="s">
        <v>1127</v>
      </c>
      <c r="C628" t="s">
        <v>1954</v>
      </c>
      <c r="D628" t="str">
        <f>HYPERLINK("https://ebird.org/atlasnc/checklist/S129783917", "S129783917")</f>
        <v>S129783917</v>
      </c>
      <c r="E628" t="s">
        <v>1955</v>
      </c>
      <c r="F628" t="s">
        <v>1942</v>
      </c>
      <c r="G628">
        <v>5</v>
      </c>
      <c r="H628" t="s">
        <v>87</v>
      </c>
      <c r="I628" t="s">
        <v>33</v>
      </c>
      <c r="J628" t="s">
        <v>88</v>
      </c>
      <c r="K628" t="s">
        <v>28</v>
      </c>
      <c r="L628" t="s">
        <v>89</v>
      </c>
      <c r="M628" t="s">
        <v>90</v>
      </c>
    </row>
    <row r="629" spans="1:13" x14ac:dyDescent="0.25">
      <c r="A629" t="s">
        <v>86</v>
      </c>
      <c r="B629" t="s">
        <v>1127</v>
      </c>
      <c r="C629" t="s">
        <v>1954</v>
      </c>
      <c r="D629" t="str">
        <f>HYPERLINK("https://ebird.org/atlasnc/checklist/S129781262", "S129781262")</f>
        <v>S129781262</v>
      </c>
      <c r="E629" t="s">
        <v>1282</v>
      </c>
      <c r="F629" t="s">
        <v>1942</v>
      </c>
      <c r="G629">
        <v>18</v>
      </c>
      <c r="H629" t="s">
        <v>87</v>
      </c>
      <c r="I629" t="s">
        <v>33</v>
      </c>
      <c r="J629" t="s">
        <v>88</v>
      </c>
      <c r="K629" t="s">
        <v>28</v>
      </c>
      <c r="L629" t="s">
        <v>89</v>
      </c>
      <c r="M629" t="s">
        <v>90</v>
      </c>
    </row>
    <row r="630" spans="1:13" x14ac:dyDescent="0.25">
      <c r="A630" t="s">
        <v>86</v>
      </c>
      <c r="B630" t="s">
        <v>1127</v>
      </c>
      <c r="C630" t="s">
        <v>1956</v>
      </c>
      <c r="D630" t="str">
        <f>HYPERLINK("https://ebird.org/atlasnc/checklist/S129609797", "S129609797")</f>
        <v>S129609797</v>
      </c>
      <c r="E630" t="s">
        <v>1941</v>
      </c>
      <c r="F630" t="s">
        <v>1942</v>
      </c>
      <c r="G630">
        <v>20</v>
      </c>
      <c r="H630" t="s">
        <v>87</v>
      </c>
      <c r="I630" t="s">
        <v>33</v>
      </c>
      <c r="J630" t="s">
        <v>88</v>
      </c>
      <c r="K630" t="s">
        <v>28</v>
      </c>
      <c r="L630" t="s">
        <v>89</v>
      </c>
      <c r="M630" t="s">
        <v>90</v>
      </c>
    </row>
    <row r="631" spans="1:13" x14ac:dyDescent="0.25">
      <c r="A631" t="s">
        <v>86</v>
      </c>
      <c r="B631" t="s">
        <v>1127</v>
      </c>
      <c r="C631" t="s">
        <v>1957</v>
      </c>
      <c r="D631" t="str">
        <f>HYPERLINK("https://ebird.org/atlasnc/checklist/S129497859", "S129497859")</f>
        <v>S129497859</v>
      </c>
      <c r="E631" t="s">
        <v>1263</v>
      </c>
      <c r="F631" t="s">
        <v>1942</v>
      </c>
      <c r="G631">
        <v>9</v>
      </c>
      <c r="H631" t="s">
        <v>87</v>
      </c>
      <c r="I631" t="s">
        <v>33</v>
      </c>
      <c r="J631" t="s">
        <v>88</v>
      </c>
      <c r="K631" t="s">
        <v>28</v>
      </c>
      <c r="L631" t="s">
        <v>89</v>
      </c>
      <c r="M631" t="s">
        <v>90</v>
      </c>
    </row>
    <row r="632" spans="1:13" x14ac:dyDescent="0.25">
      <c r="A632" t="s">
        <v>86</v>
      </c>
      <c r="B632" t="s">
        <v>1127</v>
      </c>
      <c r="C632" t="s">
        <v>1957</v>
      </c>
      <c r="D632" t="str">
        <f>HYPERLINK("https://ebird.org/atlasnc/checklist/S129536999", "S129536999")</f>
        <v>S129536999</v>
      </c>
      <c r="E632" t="s">
        <v>1744</v>
      </c>
      <c r="F632" t="s">
        <v>1892</v>
      </c>
      <c r="G632">
        <v>3</v>
      </c>
      <c r="H632" t="s">
        <v>87</v>
      </c>
      <c r="I632" t="s">
        <v>33</v>
      </c>
      <c r="J632" t="s">
        <v>88</v>
      </c>
      <c r="K632" t="s">
        <v>28</v>
      </c>
      <c r="L632" t="s">
        <v>89</v>
      </c>
      <c r="M632" t="s">
        <v>90</v>
      </c>
    </row>
    <row r="633" spans="1:13" x14ac:dyDescent="0.25">
      <c r="A633" t="s">
        <v>86</v>
      </c>
      <c r="B633" t="s">
        <v>1127</v>
      </c>
      <c r="C633" t="s">
        <v>1957</v>
      </c>
      <c r="D633" t="str">
        <f>HYPERLINK("https://ebird.org/atlasnc/checklist/S129494955", "S129494955")</f>
        <v>S129494955</v>
      </c>
      <c r="E633" t="s">
        <v>1217</v>
      </c>
      <c r="F633" t="s">
        <v>1885</v>
      </c>
      <c r="G633">
        <v>4</v>
      </c>
      <c r="H633" t="s">
        <v>87</v>
      </c>
      <c r="I633" t="s">
        <v>33</v>
      </c>
      <c r="J633" t="s">
        <v>88</v>
      </c>
      <c r="K633" t="s">
        <v>28</v>
      </c>
      <c r="L633" t="s">
        <v>89</v>
      </c>
      <c r="M633" t="s">
        <v>90</v>
      </c>
    </row>
    <row r="634" spans="1:13" x14ac:dyDescent="0.25">
      <c r="A634" t="s">
        <v>86</v>
      </c>
      <c r="B634" t="s">
        <v>1127</v>
      </c>
      <c r="C634" t="s">
        <v>1958</v>
      </c>
      <c r="D634" t="str">
        <f>HYPERLINK("https://ebird.org/atlasnc/checklist/S129380449", "S129380449")</f>
        <v>S129380449</v>
      </c>
      <c r="E634" t="s">
        <v>1946</v>
      </c>
      <c r="F634" t="s">
        <v>1942</v>
      </c>
      <c r="G634">
        <v>4</v>
      </c>
      <c r="H634" t="s">
        <v>87</v>
      </c>
      <c r="I634" t="s">
        <v>33</v>
      </c>
      <c r="J634" t="s">
        <v>88</v>
      </c>
      <c r="K634" t="s">
        <v>28</v>
      </c>
      <c r="L634" t="s">
        <v>89</v>
      </c>
      <c r="M634" t="s">
        <v>90</v>
      </c>
    </row>
    <row r="635" spans="1:13" x14ac:dyDescent="0.25">
      <c r="A635" t="s">
        <v>86</v>
      </c>
      <c r="B635" t="s">
        <v>1127</v>
      </c>
      <c r="C635" t="s">
        <v>1958</v>
      </c>
      <c r="D635" t="str">
        <f>HYPERLINK("https://ebird.org/atlasnc/checklist/S129378157", "S129378157")</f>
        <v>S129378157</v>
      </c>
      <c r="E635" t="s">
        <v>1959</v>
      </c>
      <c r="F635" t="s">
        <v>1885</v>
      </c>
      <c r="G635">
        <v>11</v>
      </c>
      <c r="H635" t="s">
        <v>87</v>
      </c>
      <c r="I635" t="s">
        <v>33</v>
      </c>
      <c r="J635" t="s">
        <v>88</v>
      </c>
      <c r="K635" t="s">
        <v>28</v>
      </c>
      <c r="L635" t="s">
        <v>89</v>
      </c>
      <c r="M635" t="s">
        <v>90</v>
      </c>
    </row>
    <row r="636" spans="1:13" x14ac:dyDescent="0.25">
      <c r="A636" t="s">
        <v>86</v>
      </c>
      <c r="B636" t="s">
        <v>1127</v>
      </c>
      <c r="C636" t="s">
        <v>721</v>
      </c>
      <c r="D636" t="str">
        <f>HYPERLINK("https://ebird.org/atlasnc/checklist/S128969107", "S128969107")</f>
        <v>S128969107</v>
      </c>
      <c r="E636" t="s">
        <v>1960</v>
      </c>
      <c r="F636" t="s">
        <v>1942</v>
      </c>
      <c r="G636">
        <v>20</v>
      </c>
      <c r="H636" t="s">
        <v>87</v>
      </c>
      <c r="I636" t="s">
        <v>33</v>
      </c>
      <c r="J636" t="s">
        <v>88</v>
      </c>
      <c r="K636" t="s">
        <v>28</v>
      </c>
      <c r="L636" t="s">
        <v>89</v>
      </c>
      <c r="M636" t="s">
        <v>90</v>
      </c>
    </row>
    <row r="637" spans="1:13" x14ac:dyDescent="0.25">
      <c r="A637" t="s">
        <v>86</v>
      </c>
      <c r="B637" t="s">
        <v>1117</v>
      </c>
      <c r="C637" t="s">
        <v>723</v>
      </c>
      <c r="D637" t="str">
        <f>HYPERLINK("https://ebird.org/atlasnc/checklist/S127827956", "S127827956")</f>
        <v>S127827956</v>
      </c>
      <c r="E637" t="s">
        <v>1961</v>
      </c>
      <c r="F637" t="s">
        <v>1962</v>
      </c>
      <c r="G637">
        <v>16</v>
      </c>
      <c r="H637" t="s">
        <v>87</v>
      </c>
      <c r="I637" t="s">
        <v>33</v>
      </c>
      <c r="J637" t="s">
        <v>88</v>
      </c>
      <c r="K637" t="s">
        <v>28</v>
      </c>
      <c r="L637" t="s">
        <v>89</v>
      </c>
      <c r="M637" t="s">
        <v>90</v>
      </c>
    </row>
    <row r="638" spans="1:13" x14ac:dyDescent="0.25">
      <c r="A638" t="s">
        <v>86</v>
      </c>
      <c r="B638" t="s">
        <v>1117</v>
      </c>
      <c r="C638" t="s">
        <v>723</v>
      </c>
      <c r="D638" t="str">
        <f>HYPERLINK("https://ebird.org/atlasnc/checklist/S127827933", "S127827933")</f>
        <v>S127827933</v>
      </c>
      <c r="E638" t="s">
        <v>1963</v>
      </c>
      <c r="F638" t="s">
        <v>1964</v>
      </c>
      <c r="G638">
        <v>4</v>
      </c>
      <c r="H638" t="s">
        <v>87</v>
      </c>
      <c r="I638" t="s">
        <v>33</v>
      </c>
      <c r="J638" t="s">
        <v>88</v>
      </c>
      <c r="K638" t="s">
        <v>28</v>
      </c>
      <c r="L638" t="s">
        <v>89</v>
      </c>
      <c r="M638" t="s">
        <v>90</v>
      </c>
    </row>
    <row r="639" spans="1:13" x14ac:dyDescent="0.25">
      <c r="A639" t="s">
        <v>86</v>
      </c>
      <c r="B639" t="s">
        <v>1117</v>
      </c>
      <c r="C639" t="s">
        <v>723</v>
      </c>
      <c r="D639" t="str">
        <f>HYPERLINK("https://ebird.org/atlasnc/checklist/S127827609", "S127827609")</f>
        <v>S127827609</v>
      </c>
      <c r="E639" t="s">
        <v>1965</v>
      </c>
      <c r="F639" t="s">
        <v>1966</v>
      </c>
      <c r="G639">
        <v>3</v>
      </c>
      <c r="H639" t="s">
        <v>87</v>
      </c>
      <c r="I639" t="s">
        <v>33</v>
      </c>
      <c r="J639" t="s">
        <v>88</v>
      </c>
      <c r="K639" t="s">
        <v>28</v>
      </c>
      <c r="L639" t="s">
        <v>89</v>
      </c>
      <c r="M639" t="s">
        <v>90</v>
      </c>
    </row>
    <row r="640" spans="1:13" x14ac:dyDescent="0.25">
      <c r="A640" t="s">
        <v>86</v>
      </c>
      <c r="B640" t="s">
        <v>1117</v>
      </c>
      <c r="C640" t="s">
        <v>723</v>
      </c>
      <c r="D640" t="str">
        <f>HYPERLINK("https://ebird.org/atlasnc/checklist/S127827728", "S127827728")</f>
        <v>S127827728</v>
      </c>
      <c r="E640" t="s">
        <v>1555</v>
      </c>
      <c r="F640" t="s">
        <v>1967</v>
      </c>
      <c r="G640">
        <v>6</v>
      </c>
      <c r="H640" t="s">
        <v>87</v>
      </c>
      <c r="I640" t="s">
        <v>33</v>
      </c>
      <c r="J640" t="s">
        <v>88</v>
      </c>
      <c r="K640" t="s">
        <v>28</v>
      </c>
      <c r="L640" t="s">
        <v>89</v>
      </c>
      <c r="M640" t="s">
        <v>90</v>
      </c>
    </row>
    <row r="641" spans="1:13" x14ac:dyDescent="0.25">
      <c r="A641" t="s">
        <v>86</v>
      </c>
      <c r="B641" t="s">
        <v>1117</v>
      </c>
      <c r="C641" t="s">
        <v>723</v>
      </c>
      <c r="D641" t="str">
        <f>HYPERLINK("https://ebird.org/atlasnc/checklist/S127817558", "S127817558")</f>
        <v>S127817558</v>
      </c>
      <c r="E641" t="s">
        <v>1858</v>
      </c>
      <c r="F641" t="s">
        <v>1968</v>
      </c>
      <c r="G641">
        <v>14</v>
      </c>
      <c r="H641" t="s">
        <v>87</v>
      </c>
      <c r="I641" t="s">
        <v>33</v>
      </c>
      <c r="J641" t="s">
        <v>88</v>
      </c>
      <c r="K641" t="s">
        <v>28</v>
      </c>
      <c r="L641" t="s">
        <v>89</v>
      </c>
      <c r="M641" t="s">
        <v>90</v>
      </c>
    </row>
    <row r="642" spans="1:13" x14ac:dyDescent="0.25">
      <c r="A642" t="s">
        <v>86</v>
      </c>
      <c r="B642" t="s">
        <v>1117</v>
      </c>
      <c r="C642" t="s">
        <v>723</v>
      </c>
      <c r="D642" t="str">
        <f>HYPERLINK("https://ebird.org/atlasnc/checklist/S127813428", "S127813428")</f>
        <v>S127813428</v>
      </c>
      <c r="E642" t="s">
        <v>1969</v>
      </c>
      <c r="F642" t="s">
        <v>1970</v>
      </c>
      <c r="G642">
        <v>3</v>
      </c>
      <c r="H642" t="s">
        <v>87</v>
      </c>
      <c r="I642" t="s">
        <v>33</v>
      </c>
      <c r="J642" t="s">
        <v>88</v>
      </c>
      <c r="K642" t="s">
        <v>28</v>
      </c>
      <c r="L642" t="s">
        <v>89</v>
      </c>
      <c r="M642" t="s">
        <v>90</v>
      </c>
    </row>
    <row r="643" spans="1:13" x14ac:dyDescent="0.25">
      <c r="A643" t="s">
        <v>86</v>
      </c>
      <c r="B643" t="s">
        <v>1117</v>
      </c>
      <c r="C643" t="s">
        <v>723</v>
      </c>
      <c r="D643" t="str">
        <f>HYPERLINK("https://ebird.org/atlasnc/checklist/S127813170", "S127813170")</f>
        <v>S127813170</v>
      </c>
      <c r="E643" t="s">
        <v>1627</v>
      </c>
      <c r="F643" t="s">
        <v>1930</v>
      </c>
      <c r="G643">
        <v>6</v>
      </c>
      <c r="H643" t="s">
        <v>87</v>
      </c>
      <c r="I643" t="s">
        <v>33</v>
      </c>
      <c r="J643" t="s">
        <v>88</v>
      </c>
      <c r="K643" t="s">
        <v>28</v>
      </c>
      <c r="L643" t="s">
        <v>89</v>
      </c>
      <c r="M643" t="s">
        <v>90</v>
      </c>
    </row>
    <row r="644" spans="1:13" x14ac:dyDescent="0.25">
      <c r="A644" t="s">
        <v>86</v>
      </c>
      <c r="B644" t="s">
        <v>1117</v>
      </c>
      <c r="C644" t="s">
        <v>723</v>
      </c>
      <c r="D644" t="str">
        <f>HYPERLINK("https://ebird.org/atlasnc/checklist/S127812755", "S127812755")</f>
        <v>S127812755</v>
      </c>
      <c r="E644" t="s">
        <v>1496</v>
      </c>
      <c r="F644" t="s">
        <v>1971</v>
      </c>
      <c r="G644">
        <v>5</v>
      </c>
      <c r="H644" t="s">
        <v>87</v>
      </c>
      <c r="I644" t="s">
        <v>33</v>
      </c>
      <c r="J644" t="s">
        <v>88</v>
      </c>
      <c r="K644" t="s">
        <v>28</v>
      </c>
      <c r="L644" t="s">
        <v>89</v>
      </c>
      <c r="M644" t="s">
        <v>90</v>
      </c>
    </row>
    <row r="645" spans="1:13" x14ac:dyDescent="0.25">
      <c r="A645" t="s">
        <v>86</v>
      </c>
      <c r="B645" t="s">
        <v>1117</v>
      </c>
      <c r="C645" t="s">
        <v>723</v>
      </c>
      <c r="D645" t="str">
        <f>HYPERLINK("https://ebird.org/atlasnc/checklist/S127811693", "S127811693")</f>
        <v>S127811693</v>
      </c>
      <c r="E645" t="s">
        <v>1160</v>
      </c>
      <c r="F645" t="s">
        <v>1972</v>
      </c>
      <c r="G645">
        <v>16</v>
      </c>
      <c r="H645" t="s">
        <v>87</v>
      </c>
      <c r="I645" t="s">
        <v>33</v>
      </c>
      <c r="J645" t="s">
        <v>88</v>
      </c>
      <c r="K645" t="s">
        <v>28</v>
      </c>
      <c r="L645" t="s">
        <v>89</v>
      </c>
      <c r="M645" t="s">
        <v>90</v>
      </c>
    </row>
    <row r="646" spans="1:13" x14ac:dyDescent="0.25">
      <c r="A646" t="s">
        <v>86</v>
      </c>
      <c r="B646" t="s">
        <v>1127</v>
      </c>
      <c r="C646" t="s">
        <v>726</v>
      </c>
      <c r="D646" t="str">
        <f>HYPERLINK("https://ebird.org/atlasnc/checklist/S127673838", "S127673838")</f>
        <v>S127673838</v>
      </c>
      <c r="E646" t="s">
        <v>1973</v>
      </c>
      <c r="F646" t="s">
        <v>1942</v>
      </c>
      <c r="G646">
        <v>12</v>
      </c>
      <c r="H646" t="s">
        <v>87</v>
      </c>
      <c r="I646" t="s">
        <v>33</v>
      </c>
      <c r="J646" t="s">
        <v>88</v>
      </c>
      <c r="K646" t="s">
        <v>28</v>
      </c>
      <c r="L646" t="s">
        <v>89</v>
      </c>
      <c r="M646" t="s">
        <v>90</v>
      </c>
    </row>
    <row r="647" spans="1:13" x14ac:dyDescent="0.25">
      <c r="A647" t="s">
        <v>86</v>
      </c>
      <c r="B647" t="s">
        <v>1127</v>
      </c>
      <c r="C647" t="s">
        <v>1974</v>
      </c>
      <c r="D647" t="str">
        <f>HYPERLINK("https://ebird.org/atlasnc/checklist/S127192323", "S127192323")</f>
        <v>S127192323</v>
      </c>
      <c r="E647" t="s">
        <v>1749</v>
      </c>
      <c r="F647" t="s">
        <v>1942</v>
      </c>
      <c r="G647">
        <v>4</v>
      </c>
      <c r="H647" t="s">
        <v>87</v>
      </c>
      <c r="I647" t="s">
        <v>33</v>
      </c>
      <c r="J647" t="s">
        <v>88</v>
      </c>
      <c r="K647" t="s">
        <v>28</v>
      </c>
      <c r="L647" t="s">
        <v>89</v>
      </c>
      <c r="M647" t="s">
        <v>90</v>
      </c>
    </row>
    <row r="648" spans="1:13" x14ac:dyDescent="0.25">
      <c r="A648" t="s">
        <v>86</v>
      </c>
      <c r="B648" t="s">
        <v>1127</v>
      </c>
      <c r="C648" t="s">
        <v>1974</v>
      </c>
      <c r="D648" t="str">
        <f>HYPERLINK("https://ebird.org/atlasnc/checklist/S127189598", "S127189598")</f>
        <v>S127189598</v>
      </c>
      <c r="E648" t="s">
        <v>1973</v>
      </c>
      <c r="F648" t="s">
        <v>1885</v>
      </c>
      <c r="G648">
        <v>4</v>
      </c>
      <c r="H648" t="s">
        <v>87</v>
      </c>
      <c r="I648" t="s">
        <v>33</v>
      </c>
      <c r="J648" t="s">
        <v>88</v>
      </c>
      <c r="K648" t="s">
        <v>28</v>
      </c>
      <c r="L648" t="s">
        <v>89</v>
      </c>
      <c r="M648" t="s">
        <v>90</v>
      </c>
    </row>
    <row r="649" spans="1:13" x14ac:dyDescent="0.25">
      <c r="A649" t="s">
        <v>86</v>
      </c>
      <c r="B649" t="s">
        <v>1127</v>
      </c>
      <c r="C649" t="s">
        <v>1975</v>
      </c>
      <c r="D649" t="str">
        <f>HYPERLINK("https://ebird.org/atlasnc/checklist/S126803485", "S126803485")</f>
        <v>S126803485</v>
      </c>
      <c r="E649" t="s">
        <v>1976</v>
      </c>
      <c r="F649" t="s">
        <v>1942</v>
      </c>
      <c r="G649">
        <v>4</v>
      </c>
      <c r="H649" t="s">
        <v>87</v>
      </c>
      <c r="I649" t="s">
        <v>33</v>
      </c>
      <c r="J649" t="s">
        <v>88</v>
      </c>
      <c r="K649" t="s">
        <v>28</v>
      </c>
      <c r="L649" t="s">
        <v>89</v>
      </c>
      <c r="M649" t="s">
        <v>90</v>
      </c>
    </row>
    <row r="650" spans="1:13" x14ac:dyDescent="0.25">
      <c r="A650" t="s">
        <v>86</v>
      </c>
      <c r="B650" t="s">
        <v>1127</v>
      </c>
      <c r="C650" t="s">
        <v>1977</v>
      </c>
      <c r="D650" t="str">
        <f>HYPERLINK("https://ebird.org/atlasnc/checklist/S126644478", "S126644478")</f>
        <v>S126644478</v>
      </c>
      <c r="E650" t="s">
        <v>1978</v>
      </c>
      <c r="F650" t="s">
        <v>1942</v>
      </c>
      <c r="G650">
        <v>8</v>
      </c>
      <c r="H650" t="s">
        <v>87</v>
      </c>
      <c r="I650" t="s">
        <v>33</v>
      </c>
      <c r="J650" t="s">
        <v>88</v>
      </c>
      <c r="K650" t="s">
        <v>28</v>
      </c>
      <c r="L650" t="s">
        <v>89</v>
      </c>
      <c r="M650" t="s">
        <v>90</v>
      </c>
    </row>
    <row r="651" spans="1:13" x14ac:dyDescent="0.25">
      <c r="A651" t="s">
        <v>86</v>
      </c>
      <c r="B651" t="s">
        <v>1127</v>
      </c>
      <c r="C651" t="s">
        <v>1977</v>
      </c>
      <c r="D651" t="str">
        <f>HYPERLINK("https://ebird.org/atlasnc/checklist/S126635576", "S126635576")</f>
        <v>S126635576</v>
      </c>
      <c r="E651" t="s">
        <v>1959</v>
      </c>
      <c r="F651" t="s">
        <v>1885</v>
      </c>
      <c r="G651">
        <v>5</v>
      </c>
      <c r="H651" t="s">
        <v>87</v>
      </c>
      <c r="I651" t="s">
        <v>33</v>
      </c>
      <c r="J651" t="s">
        <v>88</v>
      </c>
      <c r="K651" t="s">
        <v>28</v>
      </c>
      <c r="L651" t="s">
        <v>89</v>
      </c>
      <c r="M651" t="s">
        <v>90</v>
      </c>
    </row>
    <row r="652" spans="1:13" x14ac:dyDescent="0.25">
      <c r="A652" t="s">
        <v>86</v>
      </c>
      <c r="B652" t="s">
        <v>1127</v>
      </c>
      <c r="C652" t="s">
        <v>547</v>
      </c>
      <c r="D652" t="str">
        <f>HYPERLINK("https://ebird.org/atlasnc/checklist/S126433266", "S126433266")</f>
        <v>S126433266</v>
      </c>
      <c r="E652" t="s">
        <v>1979</v>
      </c>
      <c r="F652" t="s">
        <v>1885</v>
      </c>
      <c r="G652">
        <v>3</v>
      </c>
      <c r="H652" t="s">
        <v>87</v>
      </c>
      <c r="I652" t="s">
        <v>33</v>
      </c>
      <c r="J652" t="s">
        <v>88</v>
      </c>
      <c r="K652" t="s">
        <v>28</v>
      </c>
      <c r="L652" t="s">
        <v>89</v>
      </c>
      <c r="M652" t="s">
        <v>90</v>
      </c>
    </row>
    <row r="653" spans="1:13" x14ac:dyDescent="0.25">
      <c r="A653" t="s">
        <v>86</v>
      </c>
      <c r="B653" t="s">
        <v>1127</v>
      </c>
      <c r="C653" t="s">
        <v>1980</v>
      </c>
      <c r="D653" t="str">
        <f>HYPERLINK("https://ebird.org/atlasnc/checklist/S125936886", "S125936886")</f>
        <v>S125936886</v>
      </c>
      <c r="E653" t="s">
        <v>1981</v>
      </c>
      <c r="F653" t="s">
        <v>1890</v>
      </c>
      <c r="G653">
        <v>5</v>
      </c>
      <c r="H653" t="s">
        <v>87</v>
      </c>
      <c r="I653" t="s">
        <v>33</v>
      </c>
      <c r="J653" t="s">
        <v>88</v>
      </c>
      <c r="K653" t="s">
        <v>28</v>
      </c>
      <c r="L653" t="s">
        <v>89</v>
      </c>
      <c r="M653" t="s">
        <v>90</v>
      </c>
    </row>
    <row r="654" spans="1:13" x14ac:dyDescent="0.25">
      <c r="A654" t="s">
        <v>86</v>
      </c>
      <c r="B654" t="s">
        <v>1127</v>
      </c>
      <c r="C654" t="s">
        <v>1980</v>
      </c>
      <c r="D654" t="str">
        <f>HYPERLINK("https://ebird.org/atlasnc/checklist/S125935830", "S125935830")</f>
        <v>S125935830</v>
      </c>
      <c r="E654" t="s">
        <v>1622</v>
      </c>
      <c r="F654" t="s">
        <v>1885</v>
      </c>
      <c r="G654">
        <v>7</v>
      </c>
      <c r="H654" t="s">
        <v>87</v>
      </c>
      <c r="I654" t="s">
        <v>33</v>
      </c>
      <c r="J654" t="s">
        <v>88</v>
      </c>
      <c r="K654" t="s">
        <v>28</v>
      </c>
      <c r="L654" t="s">
        <v>89</v>
      </c>
      <c r="M654" t="s">
        <v>90</v>
      </c>
    </row>
    <row r="655" spans="1:13" x14ac:dyDescent="0.25">
      <c r="A655" t="s">
        <v>86</v>
      </c>
      <c r="B655" t="s">
        <v>1982</v>
      </c>
      <c r="C655" t="s">
        <v>1983</v>
      </c>
      <c r="D655" t="str">
        <f>HYPERLINK("https://ebird.org/atlasnc/checklist/S125782704", "S125782704")</f>
        <v>S125782704</v>
      </c>
      <c r="E655" t="s">
        <v>1984</v>
      </c>
      <c r="F655" t="s">
        <v>1885</v>
      </c>
      <c r="G655">
        <v>15</v>
      </c>
      <c r="H655" t="s">
        <v>87</v>
      </c>
      <c r="I655" t="s">
        <v>33</v>
      </c>
      <c r="J655" t="s">
        <v>88</v>
      </c>
      <c r="K655" t="s">
        <v>28</v>
      </c>
      <c r="L655" t="s">
        <v>89</v>
      </c>
      <c r="M655" t="s">
        <v>90</v>
      </c>
    </row>
    <row r="656" spans="1:13" x14ac:dyDescent="0.25">
      <c r="A656" t="s">
        <v>86</v>
      </c>
      <c r="B656" t="s">
        <v>1127</v>
      </c>
      <c r="C656" t="s">
        <v>1985</v>
      </c>
      <c r="D656" t="str">
        <f>HYPERLINK("https://ebird.org/atlasnc/checklist/S125614047", "S125614047")</f>
        <v>S125614047</v>
      </c>
      <c r="E656" t="s">
        <v>1941</v>
      </c>
      <c r="F656" t="s">
        <v>1890</v>
      </c>
      <c r="G656">
        <v>5</v>
      </c>
      <c r="H656" t="s">
        <v>87</v>
      </c>
      <c r="I656" t="s">
        <v>33</v>
      </c>
      <c r="J656" t="s">
        <v>88</v>
      </c>
      <c r="K656" t="s">
        <v>28</v>
      </c>
      <c r="L656" t="s">
        <v>89</v>
      </c>
      <c r="M656" t="s">
        <v>90</v>
      </c>
    </row>
    <row r="657" spans="1:13" x14ac:dyDescent="0.25">
      <c r="A657" t="s">
        <v>86</v>
      </c>
      <c r="B657" t="s">
        <v>1127</v>
      </c>
      <c r="C657" t="s">
        <v>1985</v>
      </c>
      <c r="D657" t="str">
        <f>HYPERLINK("https://ebird.org/atlasnc/checklist/S125611691", "S125611691")</f>
        <v>S125611691</v>
      </c>
      <c r="E657" t="s">
        <v>1986</v>
      </c>
      <c r="F657" t="s">
        <v>1885</v>
      </c>
      <c r="G657">
        <v>4</v>
      </c>
      <c r="H657" t="s">
        <v>87</v>
      </c>
      <c r="I657" t="s">
        <v>33</v>
      </c>
      <c r="J657" t="s">
        <v>88</v>
      </c>
      <c r="K657" t="s">
        <v>28</v>
      </c>
      <c r="L657" t="s">
        <v>89</v>
      </c>
      <c r="M657" t="s">
        <v>90</v>
      </c>
    </row>
    <row r="658" spans="1:13" x14ac:dyDescent="0.25">
      <c r="A658" t="s">
        <v>86</v>
      </c>
      <c r="B658" t="s">
        <v>1127</v>
      </c>
      <c r="C658" t="s">
        <v>1985</v>
      </c>
      <c r="D658" t="str">
        <f>HYPERLINK("https://ebird.org/atlasnc/checklist/S125607283", "S125607283")</f>
        <v>S125607283</v>
      </c>
      <c r="E658" t="s">
        <v>1204</v>
      </c>
      <c r="F658" t="s">
        <v>1942</v>
      </c>
      <c r="G658">
        <v>3</v>
      </c>
      <c r="H658" t="s">
        <v>87</v>
      </c>
      <c r="I658" t="s">
        <v>33</v>
      </c>
      <c r="J658" t="s">
        <v>88</v>
      </c>
      <c r="K658" t="s">
        <v>28</v>
      </c>
      <c r="L658" t="s">
        <v>89</v>
      </c>
      <c r="M658" t="s">
        <v>90</v>
      </c>
    </row>
    <row r="659" spans="1:13" x14ac:dyDescent="0.25">
      <c r="A659" t="s">
        <v>86</v>
      </c>
      <c r="B659" t="s">
        <v>1127</v>
      </c>
      <c r="C659" t="s">
        <v>1987</v>
      </c>
      <c r="D659" t="str">
        <f>HYPERLINK("https://ebird.org/atlasnc/checklist/S125481131", "S125481131")</f>
        <v>S125481131</v>
      </c>
      <c r="E659" t="s">
        <v>1988</v>
      </c>
      <c r="F659" t="s">
        <v>1942</v>
      </c>
      <c r="G659">
        <v>23</v>
      </c>
      <c r="H659" t="s">
        <v>87</v>
      </c>
      <c r="I659" t="s">
        <v>33</v>
      </c>
      <c r="J659" t="s">
        <v>88</v>
      </c>
      <c r="K659" t="s">
        <v>28</v>
      </c>
      <c r="L659" t="s">
        <v>89</v>
      </c>
      <c r="M659" t="s">
        <v>90</v>
      </c>
    </row>
    <row r="660" spans="1:13" x14ac:dyDescent="0.25">
      <c r="A660" t="s">
        <v>86</v>
      </c>
      <c r="B660" t="s">
        <v>1127</v>
      </c>
      <c r="C660" t="s">
        <v>727</v>
      </c>
      <c r="D660" t="str">
        <f>HYPERLINK("https://ebird.org/atlasnc/checklist/S125076577", "S125076577")</f>
        <v>S125076577</v>
      </c>
      <c r="E660" t="s">
        <v>1162</v>
      </c>
      <c r="F660" t="s">
        <v>1885</v>
      </c>
      <c r="G660">
        <v>11</v>
      </c>
      <c r="H660" t="s">
        <v>87</v>
      </c>
      <c r="I660" t="s">
        <v>33</v>
      </c>
      <c r="J660" t="s">
        <v>88</v>
      </c>
      <c r="K660" t="s">
        <v>28</v>
      </c>
      <c r="L660" t="s">
        <v>89</v>
      </c>
      <c r="M660" t="s">
        <v>90</v>
      </c>
    </row>
    <row r="661" spans="1:13" x14ac:dyDescent="0.25">
      <c r="A661" t="s">
        <v>86</v>
      </c>
      <c r="B661" t="s">
        <v>1127</v>
      </c>
      <c r="C661" t="s">
        <v>845</v>
      </c>
      <c r="D661" t="str">
        <f>HYPERLINK("https://ebird.org/atlasnc/checklist/S113043002", "S113043002")</f>
        <v>S113043002</v>
      </c>
      <c r="E661" t="s">
        <v>1893</v>
      </c>
      <c r="F661" t="s">
        <v>1885</v>
      </c>
      <c r="G661">
        <v>22</v>
      </c>
      <c r="H661" t="s">
        <v>87</v>
      </c>
      <c r="I661" t="s">
        <v>33</v>
      </c>
      <c r="J661" t="s">
        <v>88</v>
      </c>
      <c r="K661" t="s">
        <v>28</v>
      </c>
      <c r="L661" t="s">
        <v>89</v>
      </c>
      <c r="M661" t="s">
        <v>90</v>
      </c>
    </row>
    <row r="662" spans="1:13" x14ac:dyDescent="0.25">
      <c r="A662" t="s">
        <v>86</v>
      </c>
      <c r="B662" t="s">
        <v>1106</v>
      </c>
      <c r="C662" t="s">
        <v>1989</v>
      </c>
      <c r="D662" t="str">
        <f>HYPERLINK("https://ebird.org/atlasnc/checklist/S112386344", "S112386344")</f>
        <v>S112386344</v>
      </c>
      <c r="E662" t="s">
        <v>1548</v>
      </c>
      <c r="F662" t="s">
        <v>1990</v>
      </c>
      <c r="G662">
        <v>1</v>
      </c>
      <c r="H662" t="s">
        <v>87</v>
      </c>
      <c r="I662" t="s">
        <v>33</v>
      </c>
      <c r="J662" t="s">
        <v>88</v>
      </c>
      <c r="K662" t="s">
        <v>28</v>
      </c>
      <c r="L662" t="s">
        <v>89</v>
      </c>
      <c r="M662" t="s">
        <v>90</v>
      </c>
    </row>
    <row r="663" spans="1:13" x14ac:dyDescent="0.25">
      <c r="A663" t="s">
        <v>86</v>
      </c>
      <c r="B663" t="s">
        <v>1106</v>
      </c>
      <c r="C663" t="s">
        <v>441</v>
      </c>
      <c r="D663" t="str">
        <f>HYPERLINK("https://ebird.org/atlasnc/checklist/S112326609", "S112326609")</f>
        <v>S112326609</v>
      </c>
      <c r="E663" t="s">
        <v>1991</v>
      </c>
      <c r="F663" t="s">
        <v>1990</v>
      </c>
      <c r="G663">
        <v>9</v>
      </c>
      <c r="H663" t="s">
        <v>87</v>
      </c>
      <c r="I663" t="s">
        <v>33</v>
      </c>
      <c r="J663" t="s">
        <v>88</v>
      </c>
      <c r="K663" t="s">
        <v>28</v>
      </c>
      <c r="L663" t="s">
        <v>89</v>
      </c>
      <c r="M663" t="s">
        <v>90</v>
      </c>
    </row>
    <row r="664" spans="1:13" x14ac:dyDescent="0.25">
      <c r="A664" t="s">
        <v>86</v>
      </c>
      <c r="B664" t="s">
        <v>1106</v>
      </c>
      <c r="C664" t="s">
        <v>441</v>
      </c>
      <c r="D664" t="str">
        <f>HYPERLINK("https://ebird.org/atlasnc/checklist/S112326664", "S112326664")</f>
        <v>S112326664</v>
      </c>
      <c r="E664" t="s">
        <v>1953</v>
      </c>
      <c r="F664" t="s">
        <v>1992</v>
      </c>
      <c r="G664">
        <v>2</v>
      </c>
      <c r="H664" t="s">
        <v>87</v>
      </c>
      <c r="I664" t="s">
        <v>33</v>
      </c>
      <c r="J664" t="s">
        <v>88</v>
      </c>
      <c r="K664" t="s">
        <v>28</v>
      </c>
      <c r="L664" t="s">
        <v>89</v>
      </c>
      <c r="M664" t="s">
        <v>90</v>
      </c>
    </row>
    <row r="665" spans="1:13" x14ac:dyDescent="0.25">
      <c r="A665" t="s">
        <v>86</v>
      </c>
      <c r="B665" t="s">
        <v>1106</v>
      </c>
      <c r="C665" t="s">
        <v>441</v>
      </c>
      <c r="D665" t="str">
        <f>HYPERLINK("https://ebird.org/atlasnc/checklist/S112326651", "S112326651")</f>
        <v>S112326651</v>
      </c>
      <c r="E665" t="s">
        <v>1993</v>
      </c>
      <c r="F665" t="s">
        <v>1994</v>
      </c>
      <c r="G665">
        <v>17</v>
      </c>
      <c r="H665" t="s">
        <v>87</v>
      </c>
      <c r="I665" t="s">
        <v>33</v>
      </c>
      <c r="J665" t="s">
        <v>88</v>
      </c>
      <c r="K665" t="s">
        <v>28</v>
      </c>
      <c r="L665" t="s">
        <v>89</v>
      </c>
      <c r="M665" t="s">
        <v>90</v>
      </c>
    </row>
    <row r="666" spans="1:13" x14ac:dyDescent="0.25">
      <c r="A666" t="s">
        <v>86</v>
      </c>
      <c r="B666" t="s">
        <v>1106</v>
      </c>
      <c r="C666" t="s">
        <v>441</v>
      </c>
      <c r="D666" t="str">
        <f>HYPERLINK("https://ebird.org/atlasnc/checklist/S112326634", "S112326634")</f>
        <v>S112326634</v>
      </c>
      <c r="E666" t="s">
        <v>1960</v>
      </c>
      <c r="F666" t="s">
        <v>1995</v>
      </c>
      <c r="G666">
        <v>19</v>
      </c>
      <c r="H666" t="s">
        <v>87</v>
      </c>
      <c r="I666" t="s">
        <v>33</v>
      </c>
      <c r="J666" t="s">
        <v>88</v>
      </c>
      <c r="K666" t="s">
        <v>28</v>
      </c>
      <c r="L666" t="s">
        <v>89</v>
      </c>
      <c r="M666" t="s">
        <v>90</v>
      </c>
    </row>
    <row r="667" spans="1:13" x14ac:dyDescent="0.25">
      <c r="A667" t="s">
        <v>91</v>
      </c>
      <c r="B667" t="s">
        <v>1130</v>
      </c>
      <c r="C667" t="s">
        <v>731</v>
      </c>
      <c r="D667" t="str">
        <f>HYPERLINK("https://ebird.org/atlasnc/checklist/S113234408", "S113234408")</f>
        <v>S113234408</v>
      </c>
      <c r="E667" t="s">
        <v>1168</v>
      </c>
      <c r="F667" t="s">
        <v>1996</v>
      </c>
      <c r="G667">
        <v>1</v>
      </c>
      <c r="H667" t="s">
        <v>81</v>
      </c>
      <c r="I667" t="s">
        <v>82</v>
      </c>
      <c r="J667" t="s">
        <v>92</v>
      </c>
      <c r="K667" t="s">
        <v>28</v>
      </c>
      <c r="L667" t="s">
        <v>93</v>
      </c>
      <c r="M667" t="s">
        <v>94</v>
      </c>
    </row>
    <row r="668" spans="1:13" x14ac:dyDescent="0.25">
      <c r="A668" t="s">
        <v>91</v>
      </c>
      <c r="B668" t="s">
        <v>1130</v>
      </c>
      <c r="C668" t="s">
        <v>731</v>
      </c>
      <c r="D668" t="str">
        <f>HYPERLINK("https://ebird.org/atlasnc/checklist/S113234398", "S113234398")</f>
        <v>S113234398</v>
      </c>
      <c r="E668" t="s">
        <v>1596</v>
      </c>
      <c r="F668" t="s">
        <v>1997</v>
      </c>
      <c r="G668">
        <v>1</v>
      </c>
      <c r="H668" t="s">
        <v>81</v>
      </c>
      <c r="I668" t="s">
        <v>82</v>
      </c>
      <c r="J668" t="s">
        <v>92</v>
      </c>
      <c r="K668" t="s">
        <v>28</v>
      </c>
      <c r="L668" t="s">
        <v>93</v>
      </c>
      <c r="M668" t="s">
        <v>94</v>
      </c>
    </row>
    <row r="669" spans="1:13" x14ac:dyDescent="0.25">
      <c r="A669" t="s">
        <v>91</v>
      </c>
      <c r="B669" t="s">
        <v>1130</v>
      </c>
      <c r="C669" t="s">
        <v>731</v>
      </c>
      <c r="D669" t="str">
        <f>HYPERLINK("https://ebird.org/atlasnc/checklist/S113234387", "S113234387")</f>
        <v>S113234387</v>
      </c>
      <c r="E669" t="s">
        <v>1559</v>
      </c>
      <c r="F669" t="s">
        <v>1998</v>
      </c>
      <c r="G669">
        <v>6</v>
      </c>
      <c r="H669" t="s">
        <v>81</v>
      </c>
      <c r="I669" t="s">
        <v>82</v>
      </c>
      <c r="J669" t="s">
        <v>92</v>
      </c>
      <c r="K669" t="s">
        <v>28</v>
      </c>
      <c r="L669" t="s">
        <v>93</v>
      </c>
      <c r="M669" t="s">
        <v>94</v>
      </c>
    </row>
    <row r="670" spans="1:13" x14ac:dyDescent="0.25">
      <c r="A670" t="s">
        <v>91</v>
      </c>
      <c r="B670" t="s">
        <v>1130</v>
      </c>
      <c r="C670" t="s">
        <v>731</v>
      </c>
      <c r="D670" t="str">
        <f>HYPERLINK("https://ebird.org/atlasnc/checklist/S113234350", "S113234350")</f>
        <v>S113234350</v>
      </c>
      <c r="E670" t="s">
        <v>1548</v>
      </c>
      <c r="F670" t="s">
        <v>1999</v>
      </c>
      <c r="G670">
        <v>1</v>
      </c>
      <c r="H670" t="s">
        <v>81</v>
      </c>
      <c r="I670" t="s">
        <v>82</v>
      </c>
      <c r="J670" t="s">
        <v>92</v>
      </c>
      <c r="K670" t="s">
        <v>28</v>
      </c>
      <c r="L670" t="s">
        <v>93</v>
      </c>
      <c r="M670" t="s">
        <v>94</v>
      </c>
    </row>
    <row r="671" spans="1:13" x14ac:dyDescent="0.25">
      <c r="A671" t="s">
        <v>91</v>
      </c>
      <c r="B671" t="s">
        <v>1130</v>
      </c>
      <c r="C671" t="s">
        <v>735</v>
      </c>
      <c r="D671" t="str">
        <f>HYPERLINK("https://ebird.org/atlasnc/checklist/S108728172", "S108728172")</f>
        <v>S108728172</v>
      </c>
      <c r="E671" t="s">
        <v>1225</v>
      </c>
      <c r="F671" t="s">
        <v>2000</v>
      </c>
      <c r="G671">
        <v>12</v>
      </c>
      <c r="H671" t="s">
        <v>81</v>
      </c>
      <c r="I671" t="s">
        <v>82</v>
      </c>
      <c r="J671" t="s">
        <v>92</v>
      </c>
      <c r="K671" t="s">
        <v>28</v>
      </c>
      <c r="L671" t="s">
        <v>93</v>
      </c>
      <c r="M671" t="s">
        <v>94</v>
      </c>
    </row>
    <row r="672" spans="1:13" x14ac:dyDescent="0.25">
      <c r="A672" t="s">
        <v>91</v>
      </c>
      <c r="B672" t="s">
        <v>1130</v>
      </c>
      <c r="C672" t="s">
        <v>735</v>
      </c>
      <c r="D672" t="str">
        <f>HYPERLINK("https://ebird.org/atlasnc/checklist/S108728148", "S108728148")</f>
        <v>S108728148</v>
      </c>
      <c r="E672" t="s">
        <v>1446</v>
      </c>
      <c r="F672" t="s">
        <v>2001</v>
      </c>
      <c r="G672">
        <v>8</v>
      </c>
      <c r="H672" t="s">
        <v>81</v>
      </c>
      <c r="I672" t="s">
        <v>82</v>
      </c>
      <c r="J672" t="s">
        <v>92</v>
      </c>
      <c r="K672" t="s">
        <v>28</v>
      </c>
      <c r="L672" t="s">
        <v>93</v>
      </c>
      <c r="M672" t="s">
        <v>94</v>
      </c>
    </row>
    <row r="673" spans="1:13" x14ac:dyDescent="0.25">
      <c r="A673" t="s">
        <v>91</v>
      </c>
      <c r="B673" t="s">
        <v>1130</v>
      </c>
      <c r="C673" t="s">
        <v>735</v>
      </c>
      <c r="D673" t="str">
        <f>HYPERLINK("https://ebird.org/atlasnc/checklist/S108728076", "S108728076")</f>
        <v>S108728076</v>
      </c>
      <c r="E673" t="s">
        <v>1309</v>
      </c>
      <c r="F673" t="s">
        <v>2002</v>
      </c>
      <c r="G673">
        <v>4</v>
      </c>
      <c r="H673" t="s">
        <v>81</v>
      </c>
      <c r="I673" t="s">
        <v>82</v>
      </c>
      <c r="J673" t="s">
        <v>92</v>
      </c>
      <c r="K673" t="s">
        <v>28</v>
      </c>
      <c r="L673" t="s">
        <v>93</v>
      </c>
      <c r="M673" t="s">
        <v>94</v>
      </c>
    </row>
    <row r="674" spans="1:13" x14ac:dyDescent="0.25">
      <c r="A674" t="s">
        <v>91</v>
      </c>
      <c r="B674" t="s">
        <v>1130</v>
      </c>
      <c r="C674" t="s">
        <v>735</v>
      </c>
      <c r="D674" t="str">
        <f>HYPERLINK("https://ebird.org/atlasnc/checklist/S108728031", "S108728031")</f>
        <v>S108728031</v>
      </c>
      <c r="E674" t="s">
        <v>1605</v>
      </c>
      <c r="F674" t="s">
        <v>1998</v>
      </c>
      <c r="G674">
        <v>9</v>
      </c>
      <c r="H674" t="s">
        <v>81</v>
      </c>
      <c r="I674" t="s">
        <v>82</v>
      </c>
      <c r="J674" t="s">
        <v>92</v>
      </c>
      <c r="K674" t="s">
        <v>28</v>
      </c>
      <c r="L674" t="s">
        <v>93</v>
      </c>
      <c r="M674" t="s">
        <v>94</v>
      </c>
    </row>
    <row r="675" spans="1:13" x14ac:dyDescent="0.25">
      <c r="A675" t="s">
        <v>91</v>
      </c>
      <c r="B675" t="s">
        <v>1130</v>
      </c>
      <c r="C675" t="s">
        <v>735</v>
      </c>
      <c r="D675" t="str">
        <f>HYPERLINK("https://ebird.org/atlasnc/checklist/S108728005", "S108728005")</f>
        <v>S108728005</v>
      </c>
      <c r="E675" t="s">
        <v>1370</v>
      </c>
      <c r="F675" t="s">
        <v>2003</v>
      </c>
      <c r="G675">
        <v>11</v>
      </c>
      <c r="H675" t="s">
        <v>81</v>
      </c>
      <c r="I675" t="s">
        <v>82</v>
      </c>
      <c r="J675" t="s">
        <v>92</v>
      </c>
      <c r="K675" t="s">
        <v>28</v>
      </c>
      <c r="L675" t="s">
        <v>93</v>
      </c>
      <c r="M675" t="s">
        <v>94</v>
      </c>
    </row>
    <row r="676" spans="1:13" x14ac:dyDescent="0.25">
      <c r="A676" t="s">
        <v>91</v>
      </c>
      <c r="B676" t="s">
        <v>1130</v>
      </c>
      <c r="C676" t="s">
        <v>735</v>
      </c>
      <c r="D676" t="str">
        <f>HYPERLINK("https://ebird.org/atlasnc/checklist/S108727978", "S108727978")</f>
        <v>S108727978</v>
      </c>
      <c r="E676" t="s">
        <v>2004</v>
      </c>
      <c r="F676" t="s">
        <v>2005</v>
      </c>
      <c r="G676">
        <v>14</v>
      </c>
      <c r="H676" t="s">
        <v>81</v>
      </c>
      <c r="I676" t="s">
        <v>82</v>
      </c>
      <c r="J676" t="s">
        <v>92</v>
      </c>
      <c r="K676" t="s">
        <v>28</v>
      </c>
      <c r="L676" t="s">
        <v>93</v>
      </c>
      <c r="M676" t="s">
        <v>94</v>
      </c>
    </row>
    <row r="677" spans="1:13" x14ac:dyDescent="0.25">
      <c r="A677" t="s">
        <v>91</v>
      </c>
      <c r="B677" t="s">
        <v>1130</v>
      </c>
      <c r="C677" t="s">
        <v>735</v>
      </c>
      <c r="D677" t="str">
        <f>HYPERLINK("https://ebird.org/atlasnc/checklist/S108727952", "S108727952")</f>
        <v>S108727952</v>
      </c>
      <c r="E677" t="s">
        <v>2006</v>
      </c>
      <c r="F677" t="s">
        <v>2007</v>
      </c>
      <c r="G677">
        <v>13</v>
      </c>
      <c r="H677" t="s">
        <v>81</v>
      </c>
      <c r="I677" t="s">
        <v>82</v>
      </c>
      <c r="J677" t="s">
        <v>92</v>
      </c>
      <c r="K677" t="s">
        <v>28</v>
      </c>
      <c r="L677" t="s">
        <v>93</v>
      </c>
      <c r="M677" t="s">
        <v>94</v>
      </c>
    </row>
    <row r="678" spans="1:13" x14ac:dyDescent="0.25">
      <c r="A678" t="s">
        <v>91</v>
      </c>
      <c r="B678" t="s">
        <v>1130</v>
      </c>
      <c r="C678" t="s">
        <v>735</v>
      </c>
      <c r="D678" t="str">
        <f>HYPERLINK("https://ebird.org/atlasnc/checklist/S108727926", "S108727926")</f>
        <v>S108727926</v>
      </c>
      <c r="E678" t="s">
        <v>1822</v>
      </c>
      <c r="F678" t="s">
        <v>2008</v>
      </c>
      <c r="G678">
        <v>11</v>
      </c>
      <c r="H678" t="s">
        <v>81</v>
      </c>
      <c r="I678" t="s">
        <v>82</v>
      </c>
      <c r="J678" t="s">
        <v>92</v>
      </c>
      <c r="K678" t="s">
        <v>28</v>
      </c>
      <c r="L678" t="s">
        <v>93</v>
      </c>
      <c r="M678" t="s">
        <v>94</v>
      </c>
    </row>
    <row r="679" spans="1:13" x14ac:dyDescent="0.25">
      <c r="A679" t="s">
        <v>91</v>
      </c>
      <c r="B679" t="s">
        <v>1130</v>
      </c>
      <c r="C679" t="s">
        <v>735</v>
      </c>
      <c r="D679" t="str">
        <f>HYPERLINK("https://ebird.org/atlasnc/checklist/S108727899", "S108727899")</f>
        <v>S108727899</v>
      </c>
      <c r="E679" t="s">
        <v>1548</v>
      </c>
      <c r="F679" t="s">
        <v>2009</v>
      </c>
      <c r="G679">
        <v>6</v>
      </c>
      <c r="H679" t="s">
        <v>81</v>
      </c>
      <c r="I679" t="s">
        <v>82</v>
      </c>
      <c r="J679" t="s">
        <v>92</v>
      </c>
      <c r="K679" t="s">
        <v>28</v>
      </c>
      <c r="L679" t="s">
        <v>93</v>
      </c>
      <c r="M679" t="s">
        <v>94</v>
      </c>
    </row>
    <row r="680" spans="1:13" x14ac:dyDescent="0.25">
      <c r="A680" t="s">
        <v>91</v>
      </c>
      <c r="B680" t="s">
        <v>1130</v>
      </c>
      <c r="C680" t="s">
        <v>735</v>
      </c>
      <c r="D680" t="str">
        <f>HYPERLINK("https://ebird.org/atlasnc/checklist/S108728328", "S108728328")</f>
        <v>S108728328</v>
      </c>
      <c r="E680" t="s">
        <v>1550</v>
      </c>
      <c r="F680" t="s">
        <v>2010</v>
      </c>
      <c r="G680">
        <v>11</v>
      </c>
      <c r="H680" t="s">
        <v>81</v>
      </c>
      <c r="I680" t="s">
        <v>82</v>
      </c>
      <c r="J680" t="s">
        <v>92</v>
      </c>
      <c r="K680" t="s">
        <v>28</v>
      </c>
      <c r="L680" t="s">
        <v>93</v>
      </c>
      <c r="M680" t="s">
        <v>94</v>
      </c>
    </row>
    <row r="681" spans="1:13" x14ac:dyDescent="0.25">
      <c r="A681" t="s">
        <v>95</v>
      </c>
      <c r="B681" t="s">
        <v>1122</v>
      </c>
      <c r="C681" t="s">
        <v>164</v>
      </c>
      <c r="D681" t="str">
        <f>HYPERLINK("https://ebird.org/atlasnc/checklist/S185096719", "S185096719")</f>
        <v>S185096719</v>
      </c>
      <c r="E681" t="s">
        <v>1559</v>
      </c>
      <c r="F681" t="s">
        <v>2011</v>
      </c>
      <c r="G681">
        <v>20</v>
      </c>
      <c r="H681" t="s">
        <v>87</v>
      </c>
      <c r="I681" t="s">
        <v>33</v>
      </c>
      <c r="J681" t="s">
        <v>96</v>
      </c>
      <c r="K681" t="s">
        <v>28</v>
      </c>
      <c r="L681" t="s">
        <v>97</v>
      </c>
      <c r="M681" t="s">
        <v>98</v>
      </c>
    </row>
    <row r="682" spans="1:13" x14ac:dyDescent="0.25">
      <c r="A682" t="s">
        <v>95</v>
      </c>
      <c r="B682" t="s">
        <v>1122</v>
      </c>
      <c r="C682" t="s">
        <v>164</v>
      </c>
      <c r="D682" t="str">
        <f>HYPERLINK("https://ebird.org/atlasnc/checklist/S185096756", "S185096756")</f>
        <v>S185096756</v>
      </c>
      <c r="E682" t="s">
        <v>1822</v>
      </c>
      <c r="F682" t="s">
        <v>2012</v>
      </c>
      <c r="G682">
        <v>17</v>
      </c>
      <c r="H682" t="s">
        <v>87</v>
      </c>
      <c r="I682" t="s">
        <v>33</v>
      </c>
      <c r="J682" t="s">
        <v>96</v>
      </c>
      <c r="K682" t="s">
        <v>28</v>
      </c>
      <c r="L682" t="s">
        <v>97</v>
      </c>
      <c r="M682" t="s">
        <v>98</v>
      </c>
    </row>
    <row r="683" spans="1:13" x14ac:dyDescent="0.25">
      <c r="A683" t="s">
        <v>95</v>
      </c>
      <c r="B683" t="s">
        <v>1122</v>
      </c>
      <c r="C683" t="s">
        <v>164</v>
      </c>
      <c r="D683" t="str">
        <f>HYPERLINK("https://ebird.org/atlasnc/checklist/S185074368", "S185074368")</f>
        <v>S185074368</v>
      </c>
      <c r="E683" t="s">
        <v>1561</v>
      </c>
      <c r="F683" t="s">
        <v>2013</v>
      </c>
      <c r="G683">
        <v>24</v>
      </c>
      <c r="H683" t="s">
        <v>87</v>
      </c>
      <c r="I683" t="s">
        <v>33</v>
      </c>
      <c r="J683" t="s">
        <v>96</v>
      </c>
      <c r="K683" t="s">
        <v>28</v>
      </c>
      <c r="L683" t="s">
        <v>97</v>
      </c>
      <c r="M683" t="s">
        <v>98</v>
      </c>
    </row>
    <row r="684" spans="1:13" x14ac:dyDescent="0.25">
      <c r="A684" t="s">
        <v>95</v>
      </c>
      <c r="B684" t="s">
        <v>1122</v>
      </c>
      <c r="C684" t="s">
        <v>749</v>
      </c>
      <c r="D684" t="str">
        <f>HYPERLINK("https://ebird.org/atlasnc/checklist/S182874406", "S182874406")</f>
        <v>S182874406</v>
      </c>
      <c r="E684" t="s">
        <v>2014</v>
      </c>
      <c r="F684" t="s">
        <v>2015</v>
      </c>
      <c r="G684">
        <v>14</v>
      </c>
      <c r="H684" t="s">
        <v>87</v>
      </c>
      <c r="I684" t="s">
        <v>33</v>
      </c>
      <c r="J684" t="s">
        <v>96</v>
      </c>
      <c r="K684" t="s">
        <v>28</v>
      </c>
      <c r="L684" t="s">
        <v>97</v>
      </c>
      <c r="M684" t="s">
        <v>98</v>
      </c>
    </row>
    <row r="685" spans="1:13" x14ac:dyDescent="0.25">
      <c r="A685" t="s">
        <v>95</v>
      </c>
      <c r="B685" t="s">
        <v>1122</v>
      </c>
      <c r="C685" t="s">
        <v>749</v>
      </c>
      <c r="D685" t="str">
        <f>HYPERLINK("https://ebird.org/atlasnc/checklist/S182863842", "S182863842")</f>
        <v>S182863842</v>
      </c>
      <c r="E685" t="s">
        <v>2016</v>
      </c>
      <c r="F685" t="s">
        <v>2017</v>
      </c>
      <c r="G685">
        <v>14</v>
      </c>
      <c r="H685" t="s">
        <v>87</v>
      </c>
      <c r="I685" t="s">
        <v>33</v>
      </c>
      <c r="J685" t="s">
        <v>96</v>
      </c>
      <c r="K685" t="s">
        <v>28</v>
      </c>
      <c r="L685" t="s">
        <v>97</v>
      </c>
      <c r="M685" t="s">
        <v>98</v>
      </c>
    </row>
    <row r="686" spans="1:13" x14ac:dyDescent="0.25">
      <c r="A686" t="s">
        <v>95</v>
      </c>
      <c r="B686" t="s">
        <v>1122</v>
      </c>
      <c r="C686" t="s">
        <v>749</v>
      </c>
      <c r="D686" t="str">
        <f>HYPERLINK("https://ebird.org/atlasnc/checklist/S182858681", "S182858681")</f>
        <v>S182858681</v>
      </c>
      <c r="E686" t="s">
        <v>1213</v>
      </c>
      <c r="F686" t="s">
        <v>2018</v>
      </c>
      <c r="G686">
        <v>25</v>
      </c>
      <c r="H686" t="s">
        <v>87</v>
      </c>
      <c r="I686" t="s">
        <v>33</v>
      </c>
      <c r="J686" t="s">
        <v>96</v>
      </c>
      <c r="K686" t="s">
        <v>28</v>
      </c>
      <c r="L686" t="s">
        <v>97</v>
      </c>
      <c r="M686" t="s">
        <v>98</v>
      </c>
    </row>
    <row r="687" spans="1:13" x14ac:dyDescent="0.25">
      <c r="A687" t="s">
        <v>95</v>
      </c>
      <c r="B687" t="s">
        <v>1122</v>
      </c>
      <c r="C687" t="s">
        <v>749</v>
      </c>
      <c r="D687" t="str">
        <f>HYPERLINK("https://ebird.org/atlasnc/checklist/S182858803", "S182858803")</f>
        <v>S182858803</v>
      </c>
      <c r="E687" t="s">
        <v>1510</v>
      </c>
      <c r="F687" t="s">
        <v>2019</v>
      </c>
      <c r="G687">
        <v>14</v>
      </c>
      <c r="H687" t="s">
        <v>87</v>
      </c>
      <c r="I687" t="s">
        <v>33</v>
      </c>
      <c r="J687" t="s">
        <v>96</v>
      </c>
      <c r="K687" t="s">
        <v>28</v>
      </c>
      <c r="L687" t="s">
        <v>97</v>
      </c>
      <c r="M687" t="s">
        <v>98</v>
      </c>
    </row>
    <row r="688" spans="1:13" x14ac:dyDescent="0.25">
      <c r="A688" t="s">
        <v>95</v>
      </c>
      <c r="B688" t="s">
        <v>1122</v>
      </c>
      <c r="C688" t="s">
        <v>749</v>
      </c>
      <c r="D688" t="str">
        <f>HYPERLINK("https://ebird.org/atlasnc/checklist/S182824985", "S182824985")</f>
        <v>S182824985</v>
      </c>
      <c r="E688" t="s">
        <v>2020</v>
      </c>
      <c r="F688" t="s">
        <v>2021</v>
      </c>
      <c r="G688">
        <v>33</v>
      </c>
      <c r="H688" t="s">
        <v>87</v>
      </c>
      <c r="I688" t="s">
        <v>33</v>
      </c>
      <c r="J688" t="s">
        <v>96</v>
      </c>
      <c r="K688" t="s">
        <v>28</v>
      </c>
      <c r="L688" t="s">
        <v>97</v>
      </c>
      <c r="M688" t="s">
        <v>98</v>
      </c>
    </row>
    <row r="689" spans="1:13" x14ac:dyDescent="0.25">
      <c r="A689" t="s">
        <v>95</v>
      </c>
      <c r="B689" t="s">
        <v>1122</v>
      </c>
      <c r="C689" t="s">
        <v>749</v>
      </c>
      <c r="D689" t="str">
        <f>HYPERLINK("https://ebird.org/atlasnc/checklist/S182817406", "S182817406")</f>
        <v>S182817406</v>
      </c>
      <c r="E689" t="s">
        <v>2022</v>
      </c>
      <c r="F689" t="s">
        <v>2023</v>
      </c>
      <c r="G689">
        <v>25</v>
      </c>
      <c r="H689" t="s">
        <v>87</v>
      </c>
      <c r="I689" t="s">
        <v>33</v>
      </c>
      <c r="J689" t="s">
        <v>96</v>
      </c>
      <c r="K689" t="s">
        <v>28</v>
      </c>
      <c r="L689" t="s">
        <v>97</v>
      </c>
      <c r="M689" t="s">
        <v>98</v>
      </c>
    </row>
    <row r="690" spans="1:13" x14ac:dyDescent="0.25">
      <c r="A690" t="s">
        <v>95</v>
      </c>
      <c r="B690" t="s">
        <v>1122</v>
      </c>
      <c r="C690" t="s">
        <v>756</v>
      </c>
      <c r="D690" t="str">
        <f>HYPERLINK("https://ebird.org/atlasnc/checklist/S180602342", "S180602342")</f>
        <v>S180602342</v>
      </c>
      <c r="E690" t="s">
        <v>2024</v>
      </c>
      <c r="F690" t="s">
        <v>2025</v>
      </c>
      <c r="G690">
        <v>14</v>
      </c>
      <c r="H690" t="s">
        <v>87</v>
      </c>
      <c r="I690" t="s">
        <v>33</v>
      </c>
      <c r="J690" t="s">
        <v>96</v>
      </c>
      <c r="K690" t="s">
        <v>28</v>
      </c>
      <c r="L690" t="s">
        <v>97</v>
      </c>
      <c r="M690" t="s">
        <v>98</v>
      </c>
    </row>
    <row r="691" spans="1:13" x14ac:dyDescent="0.25">
      <c r="A691" t="s">
        <v>95</v>
      </c>
      <c r="B691" t="s">
        <v>1122</v>
      </c>
      <c r="C691" t="s">
        <v>756</v>
      </c>
      <c r="D691" t="str">
        <f>HYPERLINK("https://ebird.org/atlasnc/checklist/S180589855", "S180589855")</f>
        <v>S180589855</v>
      </c>
      <c r="E691" t="s">
        <v>1856</v>
      </c>
      <c r="F691" t="s">
        <v>2026</v>
      </c>
      <c r="G691">
        <v>19</v>
      </c>
      <c r="H691" t="s">
        <v>87</v>
      </c>
      <c r="I691" t="s">
        <v>33</v>
      </c>
      <c r="J691" t="s">
        <v>96</v>
      </c>
      <c r="K691" t="s">
        <v>28</v>
      </c>
      <c r="L691" t="s">
        <v>97</v>
      </c>
      <c r="M691" t="s">
        <v>98</v>
      </c>
    </row>
    <row r="692" spans="1:13" x14ac:dyDescent="0.25">
      <c r="A692" t="s">
        <v>95</v>
      </c>
      <c r="B692" t="s">
        <v>1122</v>
      </c>
      <c r="C692" t="s">
        <v>756</v>
      </c>
      <c r="D692" t="str">
        <f>HYPERLINK("https://ebird.org/atlasnc/checklist/S180581816", "S180581816")</f>
        <v>S180581816</v>
      </c>
      <c r="E692" t="s">
        <v>1380</v>
      </c>
      <c r="F692" t="s">
        <v>2027</v>
      </c>
      <c r="G692">
        <v>11</v>
      </c>
      <c r="H692" t="s">
        <v>87</v>
      </c>
      <c r="I692" t="s">
        <v>33</v>
      </c>
      <c r="J692" t="s">
        <v>96</v>
      </c>
      <c r="K692" t="s">
        <v>28</v>
      </c>
      <c r="L692" t="s">
        <v>97</v>
      </c>
      <c r="M692" t="s">
        <v>98</v>
      </c>
    </row>
    <row r="693" spans="1:13" x14ac:dyDescent="0.25">
      <c r="A693" t="s">
        <v>95</v>
      </c>
      <c r="B693" t="s">
        <v>1122</v>
      </c>
      <c r="C693" t="s">
        <v>756</v>
      </c>
      <c r="D693" t="str">
        <f>HYPERLINK("https://ebird.org/atlasnc/checklist/S180579898", "S180579898")</f>
        <v>S180579898</v>
      </c>
      <c r="E693" t="s">
        <v>1233</v>
      </c>
      <c r="F693" t="s">
        <v>2028</v>
      </c>
      <c r="G693">
        <v>12</v>
      </c>
      <c r="H693" t="s">
        <v>87</v>
      </c>
      <c r="I693" t="s">
        <v>33</v>
      </c>
      <c r="J693" t="s">
        <v>96</v>
      </c>
      <c r="K693" t="s">
        <v>28</v>
      </c>
      <c r="L693" t="s">
        <v>97</v>
      </c>
      <c r="M693" t="s">
        <v>98</v>
      </c>
    </row>
    <row r="694" spans="1:13" x14ac:dyDescent="0.25">
      <c r="A694" t="s">
        <v>95</v>
      </c>
      <c r="B694" t="s">
        <v>1122</v>
      </c>
      <c r="C694" t="s">
        <v>756</v>
      </c>
      <c r="D694" t="str">
        <f>HYPERLINK("https://ebird.org/atlasnc/checklist/S180564129", "S180564129")</f>
        <v>S180564129</v>
      </c>
      <c r="E694" t="s">
        <v>1219</v>
      </c>
      <c r="F694" t="s">
        <v>2029</v>
      </c>
      <c r="G694">
        <v>28</v>
      </c>
      <c r="H694" t="s">
        <v>87</v>
      </c>
      <c r="I694" t="s">
        <v>33</v>
      </c>
      <c r="J694" t="s">
        <v>96</v>
      </c>
      <c r="K694" t="s">
        <v>28</v>
      </c>
      <c r="L694" t="s">
        <v>97</v>
      </c>
      <c r="M694" t="s">
        <v>98</v>
      </c>
    </row>
    <row r="695" spans="1:13" x14ac:dyDescent="0.25">
      <c r="A695" t="s">
        <v>95</v>
      </c>
      <c r="B695" t="s">
        <v>1122</v>
      </c>
      <c r="C695" t="s">
        <v>756</v>
      </c>
      <c r="D695" t="str">
        <f>HYPERLINK("https://ebird.org/atlasnc/checklist/S180551694", "S180551694")</f>
        <v>S180551694</v>
      </c>
      <c r="E695" t="s">
        <v>1919</v>
      </c>
      <c r="F695" t="s">
        <v>2030</v>
      </c>
      <c r="G695">
        <v>33</v>
      </c>
      <c r="H695" t="s">
        <v>87</v>
      </c>
      <c r="I695" t="s">
        <v>33</v>
      </c>
      <c r="J695" t="s">
        <v>96</v>
      </c>
      <c r="K695" t="s">
        <v>28</v>
      </c>
      <c r="L695" t="s">
        <v>97</v>
      </c>
      <c r="M695" t="s">
        <v>98</v>
      </c>
    </row>
    <row r="696" spans="1:13" x14ac:dyDescent="0.25">
      <c r="A696" t="s">
        <v>95</v>
      </c>
      <c r="B696" t="s">
        <v>1122</v>
      </c>
      <c r="C696" t="s">
        <v>756</v>
      </c>
      <c r="D696" t="str">
        <f>HYPERLINK("https://ebird.org/atlasnc/checklist/S180542102", "S180542102")</f>
        <v>S180542102</v>
      </c>
      <c r="E696" t="s">
        <v>1184</v>
      </c>
      <c r="F696" t="s">
        <v>2031</v>
      </c>
      <c r="G696">
        <v>21</v>
      </c>
      <c r="H696" t="s">
        <v>87</v>
      </c>
      <c r="I696" t="s">
        <v>33</v>
      </c>
      <c r="J696" t="s">
        <v>96</v>
      </c>
      <c r="K696" t="s">
        <v>28</v>
      </c>
      <c r="L696" t="s">
        <v>97</v>
      </c>
      <c r="M696" t="s">
        <v>98</v>
      </c>
    </row>
    <row r="697" spans="1:13" x14ac:dyDescent="0.25">
      <c r="A697" t="s">
        <v>95</v>
      </c>
      <c r="B697" t="s">
        <v>1122</v>
      </c>
      <c r="C697" t="s">
        <v>756</v>
      </c>
      <c r="D697" t="str">
        <f>HYPERLINK("https://ebird.org/atlasnc/checklist/S180540169", "S180540169")</f>
        <v>S180540169</v>
      </c>
      <c r="E697" t="s">
        <v>2032</v>
      </c>
      <c r="F697" t="s">
        <v>2033</v>
      </c>
      <c r="G697">
        <v>15</v>
      </c>
      <c r="H697" t="s">
        <v>87</v>
      </c>
      <c r="I697" t="s">
        <v>33</v>
      </c>
      <c r="J697" t="s">
        <v>96</v>
      </c>
      <c r="K697" t="s">
        <v>28</v>
      </c>
      <c r="L697" t="s">
        <v>97</v>
      </c>
      <c r="M697" t="s">
        <v>98</v>
      </c>
    </row>
    <row r="698" spans="1:13" x14ac:dyDescent="0.25">
      <c r="A698" t="s">
        <v>95</v>
      </c>
      <c r="B698" t="s">
        <v>2034</v>
      </c>
      <c r="C698" t="s">
        <v>2035</v>
      </c>
      <c r="D698" t="str">
        <f>HYPERLINK("https://ebird.org/atlasnc/checklist/S166338047", "S166338047")</f>
        <v>S166338047</v>
      </c>
      <c r="E698" t="s">
        <v>1791</v>
      </c>
      <c r="F698" t="s">
        <v>2036</v>
      </c>
      <c r="G698">
        <v>3</v>
      </c>
      <c r="H698" t="s">
        <v>87</v>
      </c>
      <c r="I698" t="s">
        <v>33</v>
      </c>
      <c r="J698" t="s">
        <v>96</v>
      </c>
      <c r="K698" t="s">
        <v>28</v>
      </c>
      <c r="L698" t="s">
        <v>97</v>
      </c>
      <c r="M698" t="s">
        <v>98</v>
      </c>
    </row>
    <row r="699" spans="1:13" x14ac:dyDescent="0.25">
      <c r="A699" t="s">
        <v>95</v>
      </c>
      <c r="B699" t="s">
        <v>1127</v>
      </c>
      <c r="C699" t="s">
        <v>381</v>
      </c>
      <c r="D699" t="str">
        <f>HYPERLINK("https://ebird.org/atlasnc/checklist/S165399424", "S165399424")</f>
        <v>S165399424</v>
      </c>
      <c r="E699" t="s">
        <v>1525</v>
      </c>
      <c r="F699" t="s">
        <v>2037</v>
      </c>
      <c r="G699">
        <v>3</v>
      </c>
      <c r="H699" t="s">
        <v>87</v>
      </c>
      <c r="I699" t="s">
        <v>33</v>
      </c>
      <c r="J699" t="s">
        <v>96</v>
      </c>
      <c r="K699" t="s">
        <v>28</v>
      </c>
      <c r="L699" t="s">
        <v>97</v>
      </c>
      <c r="M699" t="s">
        <v>98</v>
      </c>
    </row>
    <row r="700" spans="1:13" x14ac:dyDescent="0.25">
      <c r="A700" t="s">
        <v>95</v>
      </c>
      <c r="B700" t="s">
        <v>2034</v>
      </c>
      <c r="C700" t="s">
        <v>765</v>
      </c>
      <c r="D700" t="str">
        <f>HYPERLINK("https://ebird.org/atlasnc/checklist/S156424218", "S156424218")</f>
        <v>S156424218</v>
      </c>
      <c r="E700" t="s">
        <v>2038</v>
      </c>
      <c r="F700" t="s">
        <v>2036</v>
      </c>
      <c r="G700">
        <v>13</v>
      </c>
      <c r="H700" t="s">
        <v>87</v>
      </c>
      <c r="I700" t="s">
        <v>33</v>
      </c>
      <c r="J700" t="s">
        <v>96</v>
      </c>
      <c r="K700" t="s">
        <v>28</v>
      </c>
      <c r="L700" t="s">
        <v>97</v>
      </c>
      <c r="M700" t="s">
        <v>98</v>
      </c>
    </row>
    <row r="701" spans="1:13" x14ac:dyDescent="0.25">
      <c r="A701" t="s">
        <v>95</v>
      </c>
      <c r="B701" t="s">
        <v>2034</v>
      </c>
      <c r="C701" t="s">
        <v>765</v>
      </c>
      <c r="D701" t="str">
        <f>HYPERLINK("https://ebird.org/atlasnc/checklist/S156421521", "S156421521")</f>
        <v>S156421521</v>
      </c>
      <c r="E701" t="s">
        <v>1180</v>
      </c>
      <c r="F701" t="s">
        <v>2036</v>
      </c>
      <c r="G701">
        <v>21</v>
      </c>
      <c r="H701" t="s">
        <v>87</v>
      </c>
      <c r="I701" t="s">
        <v>33</v>
      </c>
      <c r="J701" t="s">
        <v>96</v>
      </c>
      <c r="K701" t="s">
        <v>28</v>
      </c>
      <c r="L701" t="s">
        <v>97</v>
      </c>
      <c r="M701" t="s">
        <v>98</v>
      </c>
    </row>
    <row r="702" spans="1:13" x14ac:dyDescent="0.25">
      <c r="A702" t="s">
        <v>95</v>
      </c>
      <c r="B702" t="s">
        <v>1119</v>
      </c>
      <c r="C702" t="s">
        <v>767</v>
      </c>
      <c r="D702" t="str">
        <f>HYPERLINK("https://ebird.org/atlasnc/checklist/S101610859", "S101610859")</f>
        <v>S101610859</v>
      </c>
      <c r="E702" t="s">
        <v>2039</v>
      </c>
      <c r="F702" t="s">
        <v>2040</v>
      </c>
      <c r="G702">
        <v>3</v>
      </c>
      <c r="H702" t="s">
        <v>87</v>
      </c>
      <c r="I702" t="s">
        <v>33</v>
      </c>
      <c r="J702" t="s">
        <v>96</v>
      </c>
      <c r="K702" t="s">
        <v>28</v>
      </c>
      <c r="L702" t="s">
        <v>97</v>
      </c>
      <c r="M702" t="s">
        <v>98</v>
      </c>
    </row>
    <row r="703" spans="1:13" x14ac:dyDescent="0.25">
      <c r="A703" t="s">
        <v>95</v>
      </c>
      <c r="B703" t="s">
        <v>1119</v>
      </c>
      <c r="C703" t="s">
        <v>767</v>
      </c>
      <c r="D703" t="str">
        <f>HYPERLINK("https://ebird.org/atlasnc/checklist/S101576452", "S101576452")</f>
        <v>S101576452</v>
      </c>
      <c r="E703" t="s">
        <v>1482</v>
      </c>
      <c r="F703" t="s">
        <v>2041</v>
      </c>
      <c r="G703">
        <v>1</v>
      </c>
      <c r="H703" t="s">
        <v>87</v>
      </c>
      <c r="I703" t="s">
        <v>33</v>
      </c>
      <c r="J703" t="s">
        <v>96</v>
      </c>
      <c r="K703" t="s">
        <v>28</v>
      </c>
      <c r="L703" t="s">
        <v>97</v>
      </c>
      <c r="M703" t="s">
        <v>98</v>
      </c>
    </row>
    <row r="704" spans="1:13" x14ac:dyDescent="0.25">
      <c r="A704" t="s">
        <v>95</v>
      </c>
      <c r="B704" t="s">
        <v>1119</v>
      </c>
      <c r="C704" t="s">
        <v>767</v>
      </c>
      <c r="D704" t="str">
        <f>HYPERLINK("https://ebird.org/atlasnc/checklist/S101576424", "S101576424")</f>
        <v>S101576424</v>
      </c>
      <c r="E704" t="s">
        <v>1265</v>
      </c>
      <c r="F704" t="s">
        <v>2042</v>
      </c>
      <c r="G704">
        <v>23</v>
      </c>
      <c r="H704" t="s">
        <v>87</v>
      </c>
      <c r="I704" t="s">
        <v>33</v>
      </c>
      <c r="J704" t="s">
        <v>96</v>
      </c>
      <c r="K704" t="s">
        <v>28</v>
      </c>
      <c r="L704" t="s">
        <v>97</v>
      </c>
      <c r="M704" t="s">
        <v>98</v>
      </c>
    </row>
    <row r="705" spans="1:13" x14ac:dyDescent="0.25">
      <c r="A705" t="s">
        <v>95</v>
      </c>
      <c r="B705" t="s">
        <v>1131</v>
      </c>
      <c r="C705" t="s">
        <v>770</v>
      </c>
      <c r="D705" t="str">
        <f>HYPERLINK("https://ebird.org/atlasnc/checklist/S89083523", "S89083523")</f>
        <v>S89083523</v>
      </c>
      <c r="E705" t="s">
        <v>1305</v>
      </c>
      <c r="F705" t="s">
        <v>2043</v>
      </c>
      <c r="G705">
        <v>1</v>
      </c>
      <c r="H705" t="s">
        <v>87</v>
      </c>
      <c r="I705" t="s">
        <v>33</v>
      </c>
      <c r="J705" t="s">
        <v>96</v>
      </c>
      <c r="K705" t="s">
        <v>28</v>
      </c>
      <c r="L705" t="s">
        <v>97</v>
      </c>
      <c r="M705" t="s">
        <v>98</v>
      </c>
    </row>
    <row r="706" spans="1:13" x14ac:dyDescent="0.25">
      <c r="A706" t="s">
        <v>95</v>
      </c>
      <c r="B706" t="s">
        <v>1131</v>
      </c>
      <c r="C706" t="s">
        <v>770</v>
      </c>
      <c r="D706" t="str">
        <f>HYPERLINK("https://ebird.org/atlasnc/checklist/S89083731", "S89083731")</f>
        <v>S89083731</v>
      </c>
      <c r="E706" t="s">
        <v>1622</v>
      </c>
      <c r="F706" t="s">
        <v>2044</v>
      </c>
      <c r="G706">
        <v>22</v>
      </c>
      <c r="H706" t="s">
        <v>87</v>
      </c>
      <c r="I706" t="s">
        <v>33</v>
      </c>
      <c r="J706" t="s">
        <v>96</v>
      </c>
      <c r="K706" t="s">
        <v>28</v>
      </c>
      <c r="L706" t="s">
        <v>97</v>
      </c>
      <c r="M706" t="s">
        <v>98</v>
      </c>
    </row>
    <row r="707" spans="1:13" x14ac:dyDescent="0.25">
      <c r="A707" t="s">
        <v>95</v>
      </c>
      <c r="B707" t="s">
        <v>1131</v>
      </c>
      <c r="C707" t="s">
        <v>770</v>
      </c>
      <c r="D707" t="str">
        <f>HYPERLINK("https://ebird.org/atlasnc/checklist/S89081163", "S89081163")</f>
        <v>S89081163</v>
      </c>
      <c r="E707" t="s">
        <v>2045</v>
      </c>
      <c r="F707" t="s">
        <v>2046</v>
      </c>
      <c r="G707">
        <v>18</v>
      </c>
      <c r="H707" t="s">
        <v>87</v>
      </c>
      <c r="I707" t="s">
        <v>33</v>
      </c>
      <c r="J707" t="s">
        <v>96</v>
      </c>
      <c r="K707" t="s">
        <v>28</v>
      </c>
      <c r="L707" t="s">
        <v>97</v>
      </c>
      <c r="M707" t="s">
        <v>98</v>
      </c>
    </row>
    <row r="708" spans="1:13" x14ac:dyDescent="0.25">
      <c r="A708" t="s">
        <v>95</v>
      </c>
      <c r="B708" t="s">
        <v>1131</v>
      </c>
      <c r="C708" t="s">
        <v>770</v>
      </c>
      <c r="D708" t="str">
        <f>HYPERLINK("https://ebird.org/atlasnc/checklist/S89080529", "S89080529")</f>
        <v>S89080529</v>
      </c>
      <c r="E708" t="s">
        <v>2047</v>
      </c>
      <c r="F708" t="s">
        <v>2048</v>
      </c>
      <c r="G708">
        <v>1</v>
      </c>
      <c r="H708" t="s">
        <v>87</v>
      </c>
      <c r="I708" t="s">
        <v>33</v>
      </c>
      <c r="J708" t="s">
        <v>96</v>
      </c>
      <c r="K708" t="s">
        <v>28</v>
      </c>
      <c r="L708" t="s">
        <v>97</v>
      </c>
      <c r="M708" t="s">
        <v>98</v>
      </c>
    </row>
    <row r="709" spans="1:13" x14ac:dyDescent="0.25">
      <c r="A709" t="s">
        <v>95</v>
      </c>
      <c r="B709" t="s">
        <v>1131</v>
      </c>
      <c r="C709" t="s">
        <v>770</v>
      </c>
      <c r="D709" t="str">
        <f>HYPERLINK("https://ebird.org/atlasnc/checklist/S89080402", "S89080402")</f>
        <v>S89080402</v>
      </c>
      <c r="E709" t="s">
        <v>1557</v>
      </c>
      <c r="F709" t="s">
        <v>2049</v>
      </c>
      <c r="G709">
        <v>15</v>
      </c>
      <c r="H709" t="s">
        <v>87</v>
      </c>
      <c r="I709" t="s">
        <v>33</v>
      </c>
      <c r="J709" t="s">
        <v>96</v>
      </c>
      <c r="K709" t="s">
        <v>28</v>
      </c>
      <c r="L709" t="s">
        <v>97</v>
      </c>
      <c r="M709" t="s">
        <v>98</v>
      </c>
    </row>
    <row r="710" spans="1:13" x14ac:dyDescent="0.25">
      <c r="A710" t="s">
        <v>95</v>
      </c>
      <c r="B710" t="s">
        <v>1131</v>
      </c>
      <c r="C710" t="s">
        <v>770</v>
      </c>
      <c r="D710" t="str">
        <f>HYPERLINK("https://ebird.org/atlasnc/checklist/S89077331", "S89077331")</f>
        <v>S89077331</v>
      </c>
      <c r="E710" t="s">
        <v>1478</v>
      </c>
      <c r="F710" t="s">
        <v>2050</v>
      </c>
      <c r="G710">
        <v>1</v>
      </c>
      <c r="H710" t="s">
        <v>87</v>
      </c>
      <c r="I710" t="s">
        <v>33</v>
      </c>
      <c r="J710" t="s">
        <v>96</v>
      </c>
      <c r="K710" t="s">
        <v>28</v>
      </c>
      <c r="L710" t="s">
        <v>97</v>
      </c>
      <c r="M710" t="s">
        <v>98</v>
      </c>
    </row>
    <row r="711" spans="1:13" x14ac:dyDescent="0.25">
      <c r="A711" t="s">
        <v>95</v>
      </c>
      <c r="B711" t="s">
        <v>1131</v>
      </c>
      <c r="C711" t="s">
        <v>770</v>
      </c>
      <c r="D711" t="str">
        <f>HYPERLINK("https://ebird.org/atlasnc/checklist/S89077164", "S89077164")</f>
        <v>S89077164</v>
      </c>
      <c r="E711" t="s">
        <v>1860</v>
      </c>
      <c r="F711" t="s">
        <v>2051</v>
      </c>
      <c r="G711">
        <v>22</v>
      </c>
      <c r="H711" t="s">
        <v>87</v>
      </c>
      <c r="I711" t="s">
        <v>33</v>
      </c>
      <c r="J711" t="s">
        <v>96</v>
      </c>
      <c r="K711" t="s">
        <v>28</v>
      </c>
      <c r="L711" t="s">
        <v>97</v>
      </c>
      <c r="M711" t="s">
        <v>98</v>
      </c>
    </row>
    <row r="712" spans="1:13" x14ac:dyDescent="0.25">
      <c r="A712" t="s">
        <v>95</v>
      </c>
      <c r="B712" t="s">
        <v>1131</v>
      </c>
      <c r="C712" t="s">
        <v>770</v>
      </c>
      <c r="D712" t="str">
        <f>HYPERLINK("https://ebird.org/atlasnc/checklist/S89079318", "S89079318")</f>
        <v>S89079318</v>
      </c>
      <c r="E712" t="s">
        <v>1258</v>
      </c>
      <c r="F712" t="s">
        <v>2052</v>
      </c>
      <c r="G712">
        <v>19</v>
      </c>
      <c r="H712" t="s">
        <v>87</v>
      </c>
      <c r="I712" t="s">
        <v>33</v>
      </c>
      <c r="J712" t="s">
        <v>96</v>
      </c>
      <c r="K712" t="s">
        <v>28</v>
      </c>
      <c r="L712" t="s">
        <v>97</v>
      </c>
      <c r="M712" t="s">
        <v>98</v>
      </c>
    </row>
    <row r="713" spans="1:13" x14ac:dyDescent="0.25">
      <c r="A713" t="s">
        <v>95</v>
      </c>
      <c r="B713" t="s">
        <v>1131</v>
      </c>
      <c r="C713" t="s">
        <v>770</v>
      </c>
      <c r="D713" t="str">
        <f>HYPERLINK("https://ebird.org/atlasnc/checklist/S89075248", "S89075248")</f>
        <v>S89075248</v>
      </c>
      <c r="E713" t="s">
        <v>1558</v>
      </c>
      <c r="F713" t="s">
        <v>2053</v>
      </c>
      <c r="G713">
        <v>20</v>
      </c>
      <c r="H713" t="s">
        <v>87</v>
      </c>
      <c r="I713" t="s">
        <v>33</v>
      </c>
      <c r="J713" t="s">
        <v>96</v>
      </c>
      <c r="K713" t="s">
        <v>28</v>
      </c>
      <c r="L713" t="s">
        <v>97</v>
      </c>
      <c r="M713" t="s">
        <v>98</v>
      </c>
    </row>
    <row r="714" spans="1:13" x14ac:dyDescent="0.25">
      <c r="A714" t="s">
        <v>95</v>
      </c>
      <c r="B714" t="s">
        <v>1131</v>
      </c>
      <c r="C714" t="s">
        <v>770</v>
      </c>
      <c r="D714" t="str">
        <f>HYPERLINK("https://ebird.org/atlasnc/checklist/S89089556", "S89089556")</f>
        <v>S89089556</v>
      </c>
      <c r="E714" t="s">
        <v>1744</v>
      </c>
      <c r="F714" t="s">
        <v>2054</v>
      </c>
      <c r="G714">
        <v>6</v>
      </c>
      <c r="H714" t="s">
        <v>87</v>
      </c>
      <c r="I714" t="s">
        <v>33</v>
      </c>
      <c r="J714" t="s">
        <v>96</v>
      </c>
      <c r="K714" t="s">
        <v>28</v>
      </c>
      <c r="L714" t="s">
        <v>97</v>
      </c>
      <c r="M714" t="s">
        <v>98</v>
      </c>
    </row>
    <row r="715" spans="1:13" x14ac:dyDescent="0.25">
      <c r="A715" t="s">
        <v>95</v>
      </c>
      <c r="B715" t="s">
        <v>1131</v>
      </c>
      <c r="C715" t="s">
        <v>770</v>
      </c>
      <c r="D715" t="str">
        <f>HYPERLINK("https://ebird.org/atlasnc/checklist/S89066840", "S89066840")</f>
        <v>S89066840</v>
      </c>
      <c r="E715" t="s">
        <v>1924</v>
      </c>
      <c r="F715" t="s">
        <v>2055</v>
      </c>
      <c r="G715">
        <v>18</v>
      </c>
      <c r="H715" t="s">
        <v>87</v>
      </c>
      <c r="I715" t="s">
        <v>33</v>
      </c>
      <c r="J715" t="s">
        <v>96</v>
      </c>
      <c r="K715" t="s">
        <v>28</v>
      </c>
      <c r="L715" t="s">
        <v>97</v>
      </c>
      <c r="M715" t="s">
        <v>98</v>
      </c>
    </row>
    <row r="716" spans="1:13" x14ac:dyDescent="0.25">
      <c r="A716" t="s">
        <v>95</v>
      </c>
      <c r="B716" t="s">
        <v>1131</v>
      </c>
      <c r="C716" t="s">
        <v>770</v>
      </c>
      <c r="D716" t="str">
        <f>HYPERLINK("https://ebird.org/atlasnc/checklist/S89066856", "S89066856")</f>
        <v>S89066856</v>
      </c>
      <c r="E716" t="s">
        <v>1275</v>
      </c>
      <c r="F716" t="s">
        <v>2056</v>
      </c>
      <c r="G716">
        <v>1</v>
      </c>
      <c r="H716" t="s">
        <v>87</v>
      </c>
      <c r="I716" t="s">
        <v>33</v>
      </c>
      <c r="J716" t="s">
        <v>96</v>
      </c>
      <c r="K716" t="s">
        <v>28</v>
      </c>
      <c r="L716" t="s">
        <v>97</v>
      </c>
      <c r="M716" t="s">
        <v>98</v>
      </c>
    </row>
    <row r="717" spans="1:13" x14ac:dyDescent="0.25">
      <c r="A717" t="s">
        <v>99</v>
      </c>
      <c r="B717" t="s">
        <v>2057</v>
      </c>
      <c r="C717" t="s">
        <v>780</v>
      </c>
      <c r="D717" t="str">
        <f>HYPERLINK("https://ebird.org/atlasnc/checklist/S192728880", "S192728880")</f>
        <v>S192728880</v>
      </c>
      <c r="E717" t="s">
        <v>2058</v>
      </c>
      <c r="F717" t="s">
        <v>2059</v>
      </c>
      <c r="G717">
        <v>36</v>
      </c>
      <c r="H717" t="s">
        <v>38</v>
      </c>
      <c r="I717" t="s">
        <v>33</v>
      </c>
      <c r="J717" t="s">
        <v>100</v>
      </c>
      <c r="K717" t="s">
        <v>28</v>
      </c>
      <c r="L717" t="s">
        <v>101</v>
      </c>
      <c r="M717" t="s">
        <v>102</v>
      </c>
    </row>
    <row r="718" spans="1:13" x14ac:dyDescent="0.25">
      <c r="A718" t="s">
        <v>99</v>
      </c>
      <c r="B718" t="s">
        <v>2060</v>
      </c>
      <c r="C718" t="s">
        <v>780</v>
      </c>
      <c r="D718" t="str">
        <f>HYPERLINK("https://ebird.org/atlasnc/checklist/S192734824", "S192734824")</f>
        <v>S192734824</v>
      </c>
      <c r="E718" t="s">
        <v>2058</v>
      </c>
      <c r="F718" t="s">
        <v>2059</v>
      </c>
      <c r="G718">
        <v>36</v>
      </c>
      <c r="H718" t="s">
        <v>38</v>
      </c>
      <c r="I718" t="s">
        <v>33</v>
      </c>
      <c r="J718" t="s">
        <v>100</v>
      </c>
      <c r="K718" t="s">
        <v>28</v>
      </c>
      <c r="L718" t="s">
        <v>101</v>
      </c>
      <c r="M718" t="s">
        <v>102</v>
      </c>
    </row>
    <row r="719" spans="1:13" x14ac:dyDescent="0.25">
      <c r="A719" t="s">
        <v>99</v>
      </c>
      <c r="B719" t="s">
        <v>2061</v>
      </c>
      <c r="C719" t="s">
        <v>780</v>
      </c>
      <c r="D719" t="str">
        <f>HYPERLINK("https://ebird.org/atlasnc/checklist/S192735137", "S192735137")</f>
        <v>S192735137</v>
      </c>
      <c r="E719" t="s">
        <v>2058</v>
      </c>
      <c r="F719" t="s">
        <v>2059</v>
      </c>
      <c r="G719">
        <v>36</v>
      </c>
      <c r="H719" t="s">
        <v>38</v>
      </c>
      <c r="I719" t="s">
        <v>33</v>
      </c>
      <c r="J719" t="s">
        <v>100</v>
      </c>
      <c r="K719" t="s">
        <v>28</v>
      </c>
      <c r="L719" t="s">
        <v>101</v>
      </c>
      <c r="M719" t="s">
        <v>102</v>
      </c>
    </row>
    <row r="720" spans="1:13" x14ac:dyDescent="0.25">
      <c r="A720" t="s">
        <v>99</v>
      </c>
      <c r="B720" t="s">
        <v>2062</v>
      </c>
      <c r="C720" t="s">
        <v>780</v>
      </c>
      <c r="D720" t="str">
        <f>HYPERLINK("https://ebird.org/atlasnc/checklist/S192729850", "S192729850")</f>
        <v>S192729850</v>
      </c>
      <c r="E720" t="s">
        <v>2058</v>
      </c>
      <c r="F720" t="s">
        <v>2059</v>
      </c>
      <c r="G720">
        <v>36</v>
      </c>
      <c r="H720" t="s">
        <v>38</v>
      </c>
      <c r="I720" t="s">
        <v>33</v>
      </c>
      <c r="J720" t="s">
        <v>100</v>
      </c>
      <c r="K720" t="s">
        <v>28</v>
      </c>
      <c r="L720" t="s">
        <v>101</v>
      </c>
      <c r="M720" t="s">
        <v>102</v>
      </c>
    </row>
    <row r="721" spans="1:13" x14ac:dyDescent="0.25">
      <c r="A721" t="s">
        <v>99</v>
      </c>
      <c r="B721" t="s">
        <v>2063</v>
      </c>
      <c r="C721" t="s">
        <v>780</v>
      </c>
      <c r="D721" t="str">
        <f>HYPERLINK("https://ebird.org/atlasnc/checklist/S192733698", "S192733698")</f>
        <v>S192733698</v>
      </c>
      <c r="E721" t="s">
        <v>2058</v>
      </c>
      <c r="F721" t="s">
        <v>2059</v>
      </c>
      <c r="G721">
        <v>36</v>
      </c>
      <c r="H721" t="s">
        <v>38</v>
      </c>
      <c r="I721" t="s">
        <v>33</v>
      </c>
      <c r="J721" t="s">
        <v>100</v>
      </c>
      <c r="K721" t="s">
        <v>28</v>
      </c>
      <c r="L721" t="s">
        <v>101</v>
      </c>
      <c r="M721" t="s">
        <v>102</v>
      </c>
    </row>
    <row r="722" spans="1:13" x14ac:dyDescent="0.25">
      <c r="A722" t="s">
        <v>99</v>
      </c>
      <c r="B722" t="s">
        <v>2064</v>
      </c>
      <c r="C722" t="s">
        <v>2065</v>
      </c>
      <c r="D722" t="str">
        <f>HYPERLINK("https://ebird.org/atlasnc/checklist/S190549309", "S190549309")</f>
        <v>S190549309</v>
      </c>
      <c r="E722" t="s">
        <v>1543</v>
      </c>
      <c r="F722" t="s">
        <v>2059</v>
      </c>
      <c r="G722">
        <v>27</v>
      </c>
      <c r="H722" t="s">
        <v>38</v>
      </c>
      <c r="I722" t="s">
        <v>33</v>
      </c>
      <c r="J722" t="s">
        <v>100</v>
      </c>
      <c r="K722" t="s">
        <v>28</v>
      </c>
      <c r="L722" t="s">
        <v>101</v>
      </c>
      <c r="M722" t="s">
        <v>102</v>
      </c>
    </row>
    <row r="723" spans="1:13" x14ac:dyDescent="0.25">
      <c r="A723" t="s">
        <v>99</v>
      </c>
      <c r="B723" t="s">
        <v>2057</v>
      </c>
      <c r="C723" t="s">
        <v>2065</v>
      </c>
      <c r="D723" t="str">
        <f>HYPERLINK("https://ebird.org/atlasnc/checklist/S188081365", "S188081365")</f>
        <v>S188081365</v>
      </c>
      <c r="E723" t="s">
        <v>1543</v>
      </c>
      <c r="F723" t="s">
        <v>2059</v>
      </c>
      <c r="G723">
        <v>27</v>
      </c>
      <c r="H723" t="s">
        <v>38</v>
      </c>
      <c r="I723" t="s">
        <v>33</v>
      </c>
      <c r="J723" t="s">
        <v>100</v>
      </c>
      <c r="K723" t="s">
        <v>28</v>
      </c>
      <c r="L723" t="s">
        <v>101</v>
      </c>
      <c r="M723" t="s">
        <v>102</v>
      </c>
    </row>
    <row r="724" spans="1:13" x14ac:dyDescent="0.25">
      <c r="A724" t="s">
        <v>99</v>
      </c>
      <c r="B724" t="s">
        <v>2066</v>
      </c>
      <c r="C724" t="s">
        <v>2065</v>
      </c>
      <c r="D724" t="str">
        <f>HYPERLINK("https://ebird.org/atlasnc/checklist/S188113948", "S188113948")</f>
        <v>S188113948</v>
      </c>
      <c r="E724" t="s">
        <v>1543</v>
      </c>
      <c r="F724" t="s">
        <v>2059</v>
      </c>
      <c r="G724">
        <v>27</v>
      </c>
      <c r="H724" t="s">
        <v>38</v>
      </c>
      <c r="I724" t="s">
        <v>33</v>
      </c>
      <c r="J724" t="s">
        <v>100</v>
      </c>
      <c r="K724" t="s">
        <v>28</v>
      </c>
      <c r="L724" t="s">
        <v>101</v>
      </c>
      <c r="M724" t="s">
        <v>102</v>
      </c>
    </row>
    <row r="725" spans="1:13" x14ac:dyDescent="0.25">
      <c r="A725" t="s">
        <v>99</v>
      </c>
      <c r="B725" t="s">
        <v>2060</v>
      </c>
      <c r="C725" t="s">
        <v>2065</v>
      </c>
      <c r="D725" t="str">
        <f>HYPERLINK("https://ebird.org/atlasnc/checklist/S188100050", "S188100050")</f>
        <v>S188100050</v>
      </c>
      <c r="E725" t="s">
        <v>1543</v>
      </c>
      <c r="F725" t="s">
        <v>2059</v>
      </c>
      <c r="G725">
        <v>27</v>
      </c>
      <c r="H725" t="s">
        <v>38</v>
      </c>
      <c r="I725" t="s">
        <v>33</v>
      </c>
      <c r="J725" t="s">
        <v>100</v>
      </c>
      <c r="K725" t="s">
        <v>28</v>
      </c>
      <c r="L725" t="s">
        <v>101</v>
      </c>
      <c r="M725" t="s">
        <v>102</v>
      </c>
    </row>
    <row r="726" spans="1:13" x14ac:dyDescent="0.25">
      <c r="A726" t="s">
        <v>99</v>
      </c>
      <c r="B726" t="s">
        <v>2061</v>
      </c>
      <c r="C726" t="s">
        <v>2065</v>
      </c>
      <c r="D726" t="str">
        <f>HYPERLINK("https://ebird.org/atlasnc/checklist/S188100285", "S188100285")</f>
        <v>S188100285</v>
      </c>
      <c r="E726" t="s">
        <v>1543</v>
      </c>
      <c r="F726" t="s">
        <v>2059</v>
      </c>
      <c r="G726">
        <v>27</v>
      </c>
      <c r="H726" t="s">
        <v>38</v>
      </c>
      <c r="I726" t="s">
        <v>33</v>
      </c>
      <c r="J726" t="s">
        <v>100</v>
      </c>
      <c r="K726" t="s">
        <v>28</v>
      </c>
      <c r="L726" t="s">
        <v>101</v>
      </c>
      <c r="M726" t="s">
        <v>102</v>
      </c>
    </row>
    <row r="727" spans="1:13" x14ac:dyDescent="0.25">
      <c r="A727" t="s">
        <v>99</v>
      </c>
      <c r="B727" t="s">
        <v>2064</v>
      </c>
      <c r="C727" t="s">
        <v>2065</v>
      </c>
      <c r="D727" t="str">
        <f>HYPERLINK("https://ebird.org/atlasnc/checklist/S188101251", "S188101251")</f>
        <v>S188101251</v>
      </c>
      <c r="E727" t="s">
        <v>1543</v>
      </c>
      <c r="F727" t="s">
        <v>2059</v>
      </c>
      <c r="G727">
        <v>27</v>
      </c>
      <c r="H727" t="s">
        <v>38</v>
      </c>
      <c r="I727" t="s">
        <v>33</v>
      </c>
      <c r="J727" t="s">
        <v>100</v>
      </c>
      <c r="K727" t="s">
        <v>28</v>
      </c>
      <c r="L727" t="s">
        <v>101</v>
      </c>
      <c r="M727" t="s">
        <v>102</v>
      </c>
    </row>
    <row r="728" spans="1:13" x14ac:dyDescent="0.25">
      <c r="A728" t="s">
        <v>99</v>
      </c>
      <c r="B728" t="s">
        <v>2063</v>
      </c>
      <c r="C728" t="s">
        <v>2065</v>
      </c>
      <c r="D728" t="str">
        <f>HYPERLINK("https://ebird.org/atlasnc/checklist/S192733705", "S192733705")</f>
        <v>S192733705</v>
      </c>
      <c r="E728" t="s">
        <v>1543</v>
      </c>
      <c r="F728" t="s">
        <v>2059</v>
      </c>
      <c r="G728">
        <v>27</v>
      </c>
      <c r="H728" t="s">
        <v>38</v>
      </c>
      <c r="I728" t="s">
        <v>33</v>
      </c>
      <c r="J728" t="s">
        <v>100</v>
      </c>
      <c r="K728" t="s">
        <v>28</v>
      </c>
      <c r="L728" t="s">
        <v>101</v>
      </c>
      <c r="M728" t="s">
        <v>102</v>
      </c>
    </row>
    <row r="729" spans="1:13" x14ac:dyDescent="0.25">
      <c r="A729" t="s">
        <v>99</v>
      </c>
      <c r="B729" t="s">
        <v>2067</v>
      </c>
      <c r="C729" t="s">
        <v>2065</v>
      </c>
      <c r="D729" t="str">
        <f>HYPERLINK("https://ebird.org/atlasnc/checklist/S188098927", "S188098927")</f>
        <v>S188098927</v>
      </c>
      <c r="E729" t="s">
        <v>1543</v>
      </c>
      <c r="F729" t="s">
        <v>2059</v>
      </c>
      <c r="G729">
        <v>27</v>
      </c>
      <c r="H729" t="s">
        <v>38</v>
      </c>
      <c r="I729" t="s">
        <v>33</v>
      </c>
      <c r="J729" t="s">
        <v>100</v>
      </c>
      <c r="K729" t="s">
        <v>28</v>
      </c>
      <c r="L729" t="s">
        <v>101</v>
      </c>
      <c r="M729" t="s">
        <v>102</v>
      </c>
    </row>
    <row r="730" spans="1:13" x14ac:dyDescent="0.25">
      <c r="A730" t="s">
        <v>99</v>
      </c>
      <c r="B730" t="s">
        <v>2068</v>
      </c>
      <c r="C730" t="s">
        <v>2065</v>
      </c>
      <c r="D730" t="str">
        <f>HYPERLINK("https://ebird.org/atlasnc/checklist/S188101306", "S188101306")</f>
        <v>S188101306</v>
      </c>
      <c r="E730" t="s">
        <v>1543</v>
      </c>
      <c r="F730" t="s">
        <v>2059</v>
      </c>
      <c r="G730">
        <v>27</v>
      </c>
      <c r="H730" t="s">
        <v>38</v>
      </c>
      <c r="I730" t="s">
        <v>33</v>
      </c>
      <c r="J730" t="s">
        <v>100</v>
      </c>
      <c r="K730" t="s">
        <v>28</v>
      </c>
      <c r="L730" t="s">
        <v>101</v>
      </c>
      <c r="M730" t="s">
        <v>102</v>
      </c>
    </row>
    <row r="731" spans="1:13" x14ac:dyDescent="0.25">
      <c r="A731" t="s">
        <v>99</v>
      </c>
      <c r="B731" t="s">
        <v>2064</v>
      </c>
      <c r="C731" t="s">
        <v>2069</v>
      </c>
      <c r="D731" t="str">
        <f>HYPERLINK("https://ebird.org/atlasnc/checklist/S184570566", "S184570566")</f>
        <v>S184570566</v>
      </c>
      <c r="E731" t="s">
        <v>1822</v>
      </c>
      <c r="F731" t="s">
        <v>2059</v>
      </c>
      <c r="G731">
        <v>24</v>
      </c>
      <c r="H731" t="s">
        <v>38</v>
      </c>
      <c r="I731" t="s">
        <v>33</v>
      </c>
      <c r="J731" t="s">
        <v>100</v>
      </c>
      <c r="K731" t="s">
        <v>28</v>
      </c>
      <c r="L731" t="s">
        <v>101</v>
      </c>
      <c r="M731" t="s">
        <v>102</v>
      </c>
    </row>
    <row r="732" spans="1:13" x14ac:dyDescent="0.25">
      <c r="A732" t="s">
        <v>99</v>
      </c>
      <c r="B732" t="s">
        <v>2057</v>
      </c>
      <c r="C732" t="s">
        <v>2069</v>
      </c>
      <c r="D732" t="str">
        <f>HYPERLINK("https://ebird.org/atlasnc/checklist/S184565524", "S184565524")</f>
        <v>S184565524</v>
      </c>
      <c r="E732" t="s">
        <v>1822</v>
      </c>
      <c r="F732" t="s">
        <v>2059</v>
      </c>
      <c r="G732">
        <v>28</v>
      </c>
      <c r="H732" t="s">
        <v>38</v>
      </c>
      <c r="I732" t="s">
        <v>33</v>
      </c>
      <c r="J732" t="s">
        <v>100</v>
      </c>
      <c r="K732" t="s">
        <v>28</v>
      </c>
      <c r="L732" t="s">
        <v>101</v>
      </c>
      <c r="M732" t="s">
        <v>102</v>
      </c>
    </row>
    <row r="733" spans="1:13" x14ac:dyDescent="0.25">
      <c r="A733" t="s">
        <v>99</v>
      </c>
      <c r="B733" t="s">
        <v>2070</v>
      </c>
      <c r="C733" t="s">
        <v>2069</v>
      </c>
      <c r="D733" t="str">
        <f>HYPERLINK("https://ebird.org/atlasnc/checklist/S184612578", "S184612578")</f>
        <v>S184612578</v>
      </c>
      <c r="E733" t="s">
        <v>1822</v>
      </c>
      <c r="F733" t="s">
        <v>2059</v>
      </c>
      <c r="G733">
        <v>28</v>
      </c>
      <c r="H733" t="s">
        <v>38</v>
      </c>
      <c r="I733" t="s">
        <v>33</v>
      </c>
      <c r="J733" t="s">
        <v>100</v>
      </c>
      <c r="K733" t="s">
        <v>28</v>
      </c>
      <c r="L733" t="s">
        <v>101</v>
      </c>
      <c r="M733" t="s">
        <v>102</v>
      </c>
    </row>
    <row r="734" spans="1:13" x14ac:dyDescent="0.25">
      <c r="A734" t="s">
        <v>99</v>
      </c>
      <c r="B734" t="s">
        <v>2060</v>
      </c>
      <c r="C734" t="s">
        <v>2069</v>
      </c>
      <c r="D734" t="str">
        <f>HYPERLINK("https://ebird.org/atlasnc/checklist/S184571983", "S184571983")</f>
        <v>S184571983</v>
      </c>
      <c r="E734" t="s">
        <v>1822</v>
      </c>
      <c r="F734" t="s">
        <v>2059</v>
      </c>
      <c r="G734">
        <v>24</v>
      </c>
      <c r="H734" t="s">
        <v>38</v>
      </c>
      <c r="I734" t="s">
        <v>33</v>
      </c>
      <c r="J734" t="s">
        <v>100</v>
      </c>
      <c r="K734" t="s">
        <v>28</v>
      </c>
      <c r="L734" t="s">
        <v>101</v>
      </c>
      <c r="M734" t="s">
        <v>102</v>
      </c>
    </row>
    <row r="735" spans="1:13" x14ac:dyDescent="0.25">
      <c r="A735" t="s">
        <v>99</v>
      </c>
      <c r="B735" t="s">
        <v>2061</v>
      </c>
      <c r="C735" t="s">
        <v>2069</v>
      </c>
      <c r="D735" t="str">
        <f>HYPERLINK("https://ebird.org/atlasnc/checklist/S184573975", "S184573975")</f>
        <v>S184573975</v>
      </c>
      <c r="E735" t="s">
        <v>1822</v>
      </c>
      <c r="F735" t="s">
        <v>2059</v>
      </c>
      <c r="G735">
        <v>24</v>
      </c>
      <c r="H735" t="s">
        <v>38</v>
      </c>
      <c r="I735" t="s">
        <v>33</v>
      </c>
      <c r="J735" t="s">
        <v>100</v>
      </c>
      <c r="K735" t="s">
        <v>28</v>
      </c>
      <c r="L735" t="s">
        <v>101</v>
      </c>
      <c r="M735" t="s">
        <v>102</v>
      </c>
    </row>
    <row r="736" spans="1:13" x14ac:dyDescent="0.25">
      <c r="A736" t="s">
        <v>99</v>
      </c>
      <c r="B736" t="s">
        <v>2064</v>
      </c>
      <c r="C736" t="s">
        <v>2069</v>
      </c>
      <c r="D736" t="str">
        <f>HYPERLINK("https://ebird.org/atlasnc/checklist/S184647512", "S184647512")</f>
        <v>S184647512</v>
      </c>
      <c r="E736" t="s">
        <v>1822</v>
      </c>
      <c r="F736" t="s">
        <v>2059</v>
      </c>
      <c r="G736">
        <v>27</v>
      </c>
      <c r="H736" t="s">
        <v>38</v>
      </c>
      <c r="I736" t="s">
        <v>33</v>
      </c>
      <c r="J736" t="s">
        <v>100</v>
      </c>
      <c r="K736" t="s">
        <v>28</v>
      </c>
      <c r="L736" t="s">
        <v>101</v>
      </c>
      <c r="M736" t="s">
        <v>102</v>
      </c>
    </row>
    <row r="737" spans="1:13" x14ac:dyDescent="0.25">
      <c r="A737" t="s">
        <v>99</v>
      </c>
      <c r="B737" t="s">
        <v>2071</v>
      </c>
      <c r="C737" t="s">
        <v>2069</v>
      </c>
      <c r="D737" t="str">
        <f>HYPERLINK("https://ebird.org/atlasnc/checklist/S184595365", "S184595365")</f>
        <v>S184595365</v>
      </c>
      <c r="E737" t="s">
        <v>1822</v>
      </c>
      <c r="F737" t="s">
        <v>2059</v>
      </c>
      <c r="G737">
        <v>24</v>
      </c>
      <c r="H737" t="s">
        <v>38</v>
      </c>
      <c r="I737" t="s">
        <v>33</v>
      </c>
      <c r="J737" t="s">
        <v>100</v>
      </c>
      <c r="K737" t="s">
        <v>28</v>
      </c>
      <c r="L737" t="s">
        <v>101</v>
      </c>
      <c r="M737" t="s">
        <v>102</v>
      </c>
    </row>
    <row r="738" spans="1:13" x14ac:dyDescent="0.25">
      <c r="A738" t="s">
        <v>99</v>
      </c>
      <c r="B738" t="s">
        <v>2064</v>
      </c>
      <c r="C738" t="s">
        <v>781</v>
      </c>
      <c r="D738" t="str">
        <f>HYPERLINK("https://ebird.org/atlasnc/checklist/S177343432", "S177343432")</f>
        <v>S177343432</v>
      </c>
      <c r="E738" t="s">
        <v>1333</v>
      </c>
      <c r="F738" t="s">
        <v>2059</v>
      </c>
      <c r="G738">
        <v>37</v>
      </c>
      <c r="H738" t="s">
        <v>38</v>
      </c>
      <c r="I738" t="s">
        <v>33</v>
      </c>
      <c r="J738" t="s">
        <v>100</v>
      </c>
      <c r="K738" t="s">
        <v>28</v>
      </c>
      <c r="L738" t="s">
        <v>101</v>
      </c>
      <c r="M738" t="s">
        <v>102</v>
      </c>
    </row>
    <row r="739" spans="1:13" x14ac:dyDescent="0.25">
      <c r="A739" t="s">
        <v>99</v>
      </c>
      <c r="B739" t="s">
        <v>2057</v>
      </c>
      <c r="C739" t="s">
        <v>781</v>
      </c>
      <c r="D739" t="str">
        <f>HYPERLINK("https://ebird.org/atlasnc/checklist/S177288173", "S177288173")</f>
        <v>S177288173</v>
      </c>
      <c r="E739" t="s">
        <v>1333</v>
      </c>
      <c r="F739" t="s">
        <v>2059</v>
      </c>
      <c r="G739">
        <v>37</v>
      </c>
      <c r="H739" t="s">
        <v>38</v>
      </c>
      <c r="I739" t="s">
        <v>33</v>
      </c>
      <c r="J739" t="s">
        <v>100</v>
      </c>
      <c r="K739" t="s">
        <v>28</v>
      </c>
      <c r="L739" t="s">
        <v>101</v>
      </c>
      <c r="M739" t="s">
        <v>102</v>
      </c>
    </row>
    <row r="740" spans="1:13" x14ac:dyDescent="0.25">
      <c r="A740" t="s">
        <v>99</v>
      </c>
      <c r="B740" t="s">
        <v>2066</v>
      </c>
      <c r="C740" t="s">
        <v>781</v>
      </c>
      <c r="D740" t="str">
        <f>HYPERLINK("https://ebird.org/atlasnc/checklist/S177319274", "S177319274")</f>
        <v>S177319274</v>
      </c>
      <c r="E740" t="s">
        <v>1333</v>
      </c>
      <c r="F740" t="s">
        <v>2059</v>
      </c>
      <c r="G740">
        <v>38</v>
      </c>
      <c r="H740" t="s">
        <v>38</v>
      </c>
      <c r="I740" t="s">
        <v>33</v>
      </c>
      <c r="J740" t="s">
        <v>100</v>
      </c>
      <c r="K740" t="s">
        <v>28</v>
      </c>
      <c r="L740" t="s">
        <v>101</v>
      </c>
      <c r="M740" t="s">
        <v>102</v>
      </c>
    </row>
    <row r="741" spans="1:13" x14ac:dyDescent="0.25">
      <c r="A741" t="s">
        <v>99</v>
      </c>
      <c r="B741" t="s">
        <v>2060</v>
      </c>
      <c r="C741" t="s">
        <v>781</v>
      </c>
      <c r="D741" t="str">
        <f>HYPERLINK("https://ebird.org/atlasnc/checklist/S177338267", "S177338267")</f>
        <v>S177338267</v>
      </c>
      <c r="E741" t="s">
        <v>1333</v>
      </c>
      <c r="F741" t="s">
        <v>2059</v>
      </c>
      <c r="G741">
        <v>37</v>
      </c>
      <c r="H741" t="s">
        <v>38</v>
      </c>
      <c r="I741" t="s">
        <v>33</v>
      </c>
      <c r="J741" t="s">
        <v>100</v>
      </c>
      <c r="K741" t="s">
        <v>28</v>
      </c>
      <c r="L741" t="s">
        <v>101</v>
      </c>
      <c r="M741" t="s">
        <v>102</v>
      </c>
    </row>
    <row r="742" spans="1:13" x14ac:dyDescent="0.25">
      <c r="A742" t="s">
        <v>99</v>
      </c>
      <c r="B742" t="s">
        <v>2061</v>
      </c>
      <c r="C742" t="s">
        <v>781</v>
      </c>
      <c r="D742" t="str">
        <f>HYPERLINK("https://ebird.org/atlasnc/checklist/S177340303", "S177340303")</f>
        <v>S177340303</v>
      </c>
      <c r="E742" t="s">
        <v>1333</v>
      </c>
      <c r="F742" t="s">
        <v>2059</v>
      </c>
      <c r="G742">
        <v>37</v>
      </c>
      <c r="H742" t="s">
        <v>38</v>
      </c>
      <c r="I742" t="s">
        <v>33</v>
      </c>
      <c r="J742" t="s">
        <v>100</v>
      </c>
      <c r="K742" t="s">
        <v>28</v>
      </c>
      <c r="L742" t="s">
        <v>101</v>
      </c>
      <c r="M742" t="s">
        <v>102</v>
      </c>
    </row>
    <row r="743" spans="1:13" x14ac:dyDescent="0.25">
      <c r="A743" t="s">
        <v>99</v>
      </c>
      <c r="B743" t="s">
        <v>2072</v>
      </c>
      <c r="C743" t="s">
        <v>781</v>
      </c>
      <c r="D743" t="str">
        <f>HYPERLINK("https://ebird.org/atlasnc/checklist/S177310506", "S177310506")</f>
        <v>S177310506</v>
      </c>
      <c r="E743" t="s">
        <v>1333</v>
      </c>
      <c r="F743" t="s">
        <v>2059</v>
      </c>
      <c r="G743">
        <v>37</v>
      </c>
      <c r="H743" t="s">
        <v>38</v>
      </c>
      <c r="I743" t="s">
        <v>33</v>
      </c>
      <c r="J743" t="s">
        <v>100</v>
      </c>
      <c r="K743" t="s">
        <v>28</v>
      </c>
      <c r="L743" t="s">
        <v>101</v>
      </c>
      <c r="M743" t="s">
        <v>102</v>
      </c>
    </row>
    <row r="744" spans="1:13" x14ac:dyDescent="0.25">
      <c r="A744" t="s">
        <v>99</v>
      </c>
      <c r="B744" t="s">
        <v>2062</v>
      </c>
      <c r="C744" t="s">
        <v>781</v>
      </c>
      <c r="D744" t="str">
        <f>HYPERLINK("https://ebird.org/atlasnc/checklist/S179329566", "S179329566")</f>
        <v>S179329566</v>
      </c>
      <c r="E744" t="s">
        <v>1333</v>
      </c>
      <c r="F744" t="s">
        <v>2059</v>
      </c>
      <c r="G744">
        <v>37</v>
      </c>
      <c r="H744" t="s">
        <v>38</v>
      </c>
      <c r="I744" t="s">
        <v>33</v>
      </c>
      <c r="J744" t="s">
        <v>100</v>
      </c>
      <c r="K744" t="s">
        <v>28</v>
      </c>
      <c r="L744" t="s">
        <v>101</v>
      </c>
      <c r="M744" t="s">
        <v>102</v>
      </c>
    </row>
    <row r="745" spans="1:13" x14ac:dyDescent="0.25">
      <c r="A745" t="s">
        <v>99</v>
      </c>
      <c r="B745" t="s">
        <v>2073</v>
      </c>
      <c r="C745" t="s">
        <v>781</v>
      </c>
      <c r="D745" t="str">
        <f>HYPERLINK("https://ebird.org/atlasnc/checklist/S177363027", "S177363027")</f>
        <v>S177363027</v>
      </c>
      <c r="E745" t="s">
        <v>1333</v>
      </c>
      <c r="F745" t="s">
        <v>2059</v>
      </c>
      <c r="G745">
        <v>37</v>
      </c>
      <c r="H745" t="s">
        <v>38</v>
      </c>
      <c r="I745" t="s">
        <v>33</v>
      </c>
      <c r="J745" t="s">
        <v>100</v>
      </c>
      <c r="K745" t="s">
        <v>28</v>
      </c>
      <c r="L745" t="s">
        <v>101</v>
      </c>
      <c r="M745" t="s">
        <v>102</v>
      </c>
    </row>
    <row r="746" spans="1:13" x14ac:dyDescent="0.25">
      <c r="A746" t="s">
        <v>99</v>
      </c>
      <c r="B746" t="s">
        <v>1139</v>
      </c>
      <c r="C746" t="s">
        <v>782</v>
      </c>
      <c r="D746" t="str">
        <f>HYPERLINK("https://ebird.org/atlasnc/checklist/S174210089", "S174210089")</f>
        <v>S174210089</v>
      </c>
      <c r="E746" t="s">
        <v>1688</v>
      </c>
      <c r="F746" t="s">
        <v>2059</v>
      </c>
      <c r="G746">
        <v>51</v>
      </c>
      <c r="H746" t="s">
        <v>38</v>
      </c>
      <c r="I746" t="s">
        <v>33</v>
      </c>
      <c r="J746" t="s">
        <v>100</v>
      </c>
      <c r="K746" t="s">
        <v>28</v>
      </c>
      <c r="L746" t="s">
        <v>101</v>
      </c>
      <c r="M746" t="s">
        <v>102</v>
      </c>
    </row>
    <row r="747" spans="1:13" x14ac:dyDescent="0.25">
      <c r="A747" t="s">
        <v>99</v>
      </c>
      <c r="B747" t="s">
        <v>2074</v>
      </c>
      <c r="C747" t="s">
        <v>469</v>
      </c>
      <c r="D747" t="str">
        <f>HYPERLINK("https://ebird.org/atlasnc/checklist/S172831976", "S172831976")</f>
        <v>S172831976</v>
      </c>
      <c r="E747" t="s">
        <v>1333</v>
      </c>
      <c r="F747" t="s">
        <v>2075</v>
      </c>
      <c r="G747">
        <v>54</v>
      </c>
      <c r="H747" t="s">
        <v>38</v>
      </c>
      <c r="I747" t="s">
        <v>33</v>
      </c>
      <c r="J747" t="s">
        <v>100</v>
      </c>
      <c r="K747" t="s">
        <v>28</v>
      </c>
      <c r="L747" t="s">
        <v>101</v>
      </c>
      <c r="M747" t="s">
        <v>102</v>
      </c>
    </row>
    <row r="748" spans="1:13" x14ac:dyDescent="0.25">
      <c r="A748" t="s">
        <v>99</v>
      </c>
      <c r="B748" t="s">
        <v>1141</v>
      </c>
      <c r="C748" t="s">
        <v>788</v>
      </c>
      <c r="D748" t="str">
        <f>HYPERLINK("https://ebird.org/atlasnc/checklist/S171648312", "S171648312")</f>
        <v>S171648312</v>
      </c>
      <c r="E748" t="s">
        <v>2076</v>
      </c>
      <c r="F748" t="s">
        <v>2059</v>
      </c>
      <c r="G748">
        <v>56</v>
      </c>
      <c r="H748" t="s">
        <v>38</v>
      </c>
      <c r="I748" t="s">
        <v>33</v>
      </c>
      <c r="J748" t="s">
        <v>100</v>
      </c>
      <c r="K748" t="s">
        <v>28</v>
      </c>
      <c r="L748" t="s">
        <v>101</v>
      </c>
      <c r="M748" t="s">
        <v>102</v>
      </c>
    </row>
    <row r="749" spans="1:13" x14ac:dyDescent="0.25">
      <c r="A749" t="s">
        <v>99</v>
      </c>
      <c r="B749" t="s">
        <v>1139</v>
      </c>
      <c r="C749" t="s">
        <v>790</v>
      </c>
      <c r="D749" t="str">
        <f>HYPERLINK("https://ebird.org/atlasnc/checklist/S171474679", "S171474679")</f>
        <v>S171474679</v>
      </c>
      <c r="E749" t="s">
        <v>1561</v>
      </c>
      <c r="F749" t="s">
        <v>2059</v>
      </c>
      <c r="G749">
        <v>58</v>
      </c>
      <c r="H749" t="s">
        <v>38</v>
      </c>
      <c r="I749" t="s">
        <v>33</v>
      </c>
      <c r="J749" t="s">
        <v>100</v>
      </c>
      <c r="K749" t="s">
        <v>28</v>
      </c>
      <c r="L749" t="s">
        <v>101</v>
      </c>
      <c r="M749" t="s">
        <v>102</v>
      </c>
    </row>
    <row r="750" spans="1:13" x14ac:dyDescent="0.25">
      <c r="A750" t="s">
        <v>99</v>
      </c>
      <c r="B750" t="s">
        <v>1141</v>
      </c>
      <c r="C750" t="s">
        <v>792</v>
      </c>
      <c r="D750" t="str">
        <f>HYPERLINK("https://ebird.org/atlasnc/checklist/S170329043", "S170329043")</f>
        <v>S170329043</v>
      </c>
      <c r="E750" t="s">
        <v>1366</v>
      </c>
      <c r="F750" t="s">
        <v>2059</v>
      </c>
      <c r="G750">
        <v>42</v>
      </c>
      <c r="H750" t="s">
        <v>38</v>
      </c>
      <c r="I750" t="s">
        <v>33</v>
      </c>
      <c r="J750" t="s">
        <v>100</v>
      </c>
      <c r="K750" t="s">
        <v>28</v>
      </c>
      <c r="L750" t="s">
        <v>101</v>
      </c>
      <c r="M750" t="s">
        <v>102</v>
      </c>
    </row>
    <row r="751" spans="1:13" x14ac:dyDescent="0.25">
      <c r="A751" t="s">
        <v>99</v>
      </c>
      <c r="B751" t="s">
        <v>1139</v>
      </c>
      <c r="C751" t="s">
        <v>793</v>
      </c>
      <c r="D751" t="str">
        <f>HYPERLINK("https://ebird.org/atlasnc/checklist/S170198236", "S170198236")</f>
        <v>S170198236</v>
      </c>
      <c r="E751" t="s">
        <v>1717</v>
      </c>
      <c r="F751" t="s">
        <v>2059</v>
      </c>
      <c r="G751">
        <v>55</v>
      </c>
      <c r="H751" t="s">
        <v>38</v>
      </c>
      <c r="I751" t="s">
        <v>33</v>
      </c>
      <c r="J751" t="s">
        <v>100</v>
      </c>
      <c r="K751" t="s">
        <v>28</v>
      </c>
      <c r="L751" t="s">
        <v>101</v>
      </c>
      <c r="M751" t="s">
        <v>102</v>
      </c>
    </row>
    <row r="752" spans="1:13" x14ac:dyDescent="0.25">
      <c r="A752" t="s">
        <v>99</v>
      </c>
      <c r="B752" t="s">
        <v>1141</v>
      </c>
      <c r="C752" t="s">
        <v>2077</v>
      </c>
      <c r="D752" t="str">
        <f>HYPERLINK("https://ebird.org/atlasnc/checklist/S168911271", "S168911271")</f>
        <v>S168911271</v>
      </c>
      <c r="E752" t="s">
        <v>2078</v>
      </c>
      <c r="F752" t="s">
        <v>2059</v>
      </c>
      <c r="G752">
        <v>20</v>
      </c>
      <c r="H752" t="s">
        <v>38</v>
      </c>
      <c r="I752" t="s">
        <v>33</v>
      </c>
      <c r="J752" t="s">
        <v>100</v>
      </c>
      <c r="K752" t="s">
        <v>28</v>
      </c>
      <c r="L752" t="s">
        <v>101</v>
      </c>
      <c r="M752" t="s">
        <v>102</v>
      </c>
    </row>
    <row r="753" spans="1:13" x14ac:dyDescent="0.25">
      <c r="A753" t="s">
        <v>99</v>
      </c>
      <c r="B753" t="s">
        <v>1141</v>
      </c>
      <c r="C753" t="s">
        <v>2079</v>
      </c>
      <c r="D753" t="str">
        <f>HYPERLINK("https://ebird.org/atlasnc/checklist/S167908280", "S167908280")</f>
        <v>S167908280</v>
      </c>
      <c r="E753" t="s">
        <v>2080</v>
      </c>
      <c r="F753" t="s">
        <v>2059</v>
      </c>
      <c r="G753">
        <v>15</v>
      </c>
      <c r="H753" t="s">
        <v>38</v>
      </c>
      <c r="I753" t="s">
        <v>33</v>
      </c>
      <c r="J753" t="s">
        <v>100</v>
      </c>
      <c r="K753" t="s">
        <v>28</v>
      </c>
      <c r="L753" t="s">
        <v>101</v>
      </c>
      <c r="M753" t="s">
        <v>102</v>
      </c>
    </row>
    <row r="754" spans="1:13" x14ac:dyDescent="0.25">
      <c r="A754" t="s">
        <v>99</v>
      </c>
      <c r="B754" t="s">
        <v>1141</v>
      </c>
      <c r="C754" t="s">
        <v>796</v>
      </c>
      <c r="D754" t="str">
        <f>HYPERLINK("https://ebird.org/atlasnc/checklist/S167430571", "S167430571")</f>
        <v>S167430571</v>
      </c>
      <c r="E754" t="s">
        <v>2081</v>
      </c>
      <c r="F754" t="s">
        <v>2059</v>
      </c>
      <c r="G754">
        <v>37</v>
      </c>
      <c r="H754" t="s">
        <v>38</v>
      </c>
      <c r="I754" t="s">
        <v>33</v>
      </c>
      <c r="J754" t="s">
        <v>100</v>
      </c>
      <c r="K754" t="s">
        <v>28</v>
      </c>
      <c r="L754" t="s">
        <v>101</v>
      </c>
      <c r="M754" t="s">
        <v>102</v>
      </c>
    </row>
    <row r="755" spans="1:13" x14ac:dyDescent="0.25">
      <c r="A755" t="s">
        <v>99</v>
      </c>
      <c r="B755" t="s">
        <v>2057</v>
      </c>
      <c r="C755" t="s">
        <v>2082</v>
      </c>
      <c r="D755" t="str">
        <f>HYPERLINK("https://ebird.org/atlasnc/checklist/S167313835", "S167313835")</f>
        <v>S167313835</v>
      </c>
      <c r="E755" t="s">
        <v>1791</v>
      </c>
      <c r="F755" t="s">
        <v>2059</v>
      </c>
      <c r="G755">
        <v>30</v>
      </c>
      <c r="H755" t="s">
        <v>38</v>
      </c>
      <c r="I755" t="s">
        <v>33</v>
      </c>
      <c r="J755" t="s">
        <v>100</v>
      </c>
      <c r="K755" t="s">
        <v>28</v>
      </c>
      <c r="L755" t="s">
        <v>101</v>
      </c>
      <c r="M755" t="s">
        <v>102</v>
      </c>
    </row>
    <row r="756" spans="1:13" x14ac:dyDescent="0.25">
      <c r="A756" t="s">
        <v>99</v>
      </c>
      <c r="B756" t="s">
        <v>2083</v>
      </c>
      <c r="C756" t="s">
        <v>797</v>
      </c>
      <c r="D756" t="str">
        <f>HYPERLINK("https://ebird.org/atlasnc/checklist/S165810330", "S165810330")</f>
        <v>S165810330</v>
      </c>
      <c r="E756" t="s">
        <v>1400</v>
      </c>
      <c r="F756" t="s">
        <v>2059</v>
      </c>
      <c r="G756">
        <v>34</v>
      </c>
      <c r="H756" t="s">
        <v>38</v>
      </c>
      <c r="I756" t="s">
        <v>33</v>
      </c>
      <c r="J756" t="s">
        <v>100</v>
      </c>
      <c r="K756" t="s">
        <v>28</v>
      </c>
      <c r="L756" t="s">
        <v>101</v>
      </c>
      <c r="M756" t="s">
        <v>102</v>
      </c>
    </row>
    <row r="757" spans="1:13" x14ac:dyDescent="0.25">
      <c r="A757" t="s">
        <v>99</v>
      </c>
      <c r="B757" t="s">
        <v>1141</v>
      </c>
      <c r="C757" t="s">
        <v>797</v>
      </c>
      <c r="D757" t="str">
        <f>HYPERLINK("https://ebird.org/atlasnc/checklist/S165810327", "S165810327")</f>
        <v>S165810327</v>
      </c>
      <c r="E757" t="s">
        <v>1400</v>
      </c>
      <c r="F757" t="s">
        <v>2059</v>
      </c>
      <c r="G757">
        <v>34</v>
      </c>
      <c r="H757" t="s">
        <v>38</v>
      </c>
      <c r="I757" t="s">
        <v>33</v>
      </c>
      <c r="J757" t="s">
        <v>100</v>
      </c>
      <c r="K757" t="s">
        <v>28</v>
      </c>
      <c r="L757" t="s">
        <v>101</v>
      </c>
      <c r="M757" t="s">
        <v>102</v>
      </c>
    </row>
    <row r="758" spans="1:13" x14ac:dyDescent="0.25">
      <c r="A758" t="s">
        <v>99</v>
      </c>
      <c r="B758" t="s">
        <v>2064</v>
      </c>
      <c r="C758" t="s">
        <v>798</v>
      </c>
      <c r="D758" t="str">
        <f>HYPERLINK("https://ebird.org/atlasnc/checklist/S164320927", "S164320927")</f>
        <v>S164320927</v>
      </c>
      <c r="E758" t="s">
        <v>2084</v>
      </c>
      <c r="F758" t="s">
        <v>2059</v>
      </c>
      <c r="G758">
        <v>43</v>
      </c>
      <c r="H758" t="s">
        <v>38</v>
      </c>
      <c r="I758" t="s">
        <v>33</v>
      </c>
      <c r="J758" t="s">
        <v>100</v>
      </c>
      <c r="K758" t="s">
        <v>28</v>
      </c>
      <c r="L758" t="s">
        <v>101</v>
      </c>
      <c r="M758" t="s">
        <v>102</v>
      </c>
    </row>
    <row r="759" spans="1:13" x14ac:dyDescent="0.25">
      <c r="A759" t="s">
        <v>99</v>
      </c>
      <c r="B759" t="s">
        <v>2057</v>
      </c>
      <c r="C759" t="s">
        <v>798</v>
      </c>
      <c r="D759" t="str">
        <f>HYPERLINK("https://ebird.org/atlasnc/checklist/S164311712", "S164311712")</f>
        <v>S164311712</v>
      </c>
      <c r="E759" t="s">
        <v>2084</v>
      </c>
      <c r="F759" t="s">
        <v>2059</v>
      </c>
      <c r="G759">
        <v>43</v>
      </c>
      <c r="H759" t="s">
        <v>38</v>
      </c>
      <c r="I759" t="s">
        <v>33</v>
      </c>
      <c r="J759" t="s">
        <v>100</v>
      </c>
      <c r="K759" t="s">
        <v>28</v>
      </c>
      <c r="L759" t="s">
        <v>101</v>
      </c>
      <c r="M759" t="s">
        <v>102</v>
      </c>
    </row>
    <row r="760" spans="1:13" x14ac:dyDescent="0.25">
      <c r="A760" t="s">
        <v>99</v>
      </c>
      <c r="B760" t="s">
        <v>2060</v>
      </c>
      <c r="C760" t="s">
        <v>798</v>
      </c>
      <c r="D760" t="str">
        <f>HYPERLINK("https://ebird.org/atlasnc/checklist/S164318774", "S164318774")</f>
        <v>S164318774</v>
      </c>
      <c r="E760" t="s">
        <v>2084</v>
      </c>
      <c r="F760" t="s">
        <v>2059</v>
      </c>
      <c r="G760">
        <v>43</v>
      </c>
      <c r="H760" t="s">
        <v>38</v>
      </c>
      <c r="I760" t="s">
        <v>33</v>
      </c>
      <c r="J760" t="s">
        <v>100</v>
      </c>
      <c r="K760" t="s">
        <v>28</v>
      </c>
      <c r="L760" t="s">
        <v>101</v>
      </c>
      <c r="M760" t="s">
        <v>102</v>
      </c>
    </row>
    <row r="761" spans="1:13" x14ac:dyDescent="0.25">
      <c r="A761" t="s">
        <v>99</v>
      </c>
      <c r="B761" t="s">
        <v>2071</v>
      </c>
      <c r="C761" t="s">
        <v>798</v>
      </c>
      <c r="D761" t="str">
        <f>HYPERLINK("https://ebird.org/atlasnc/checklist/S164327337", "S164327337")</f>
        <v>S164327337</v>
      </c>
      <c r="E761" t="s">
        <v>2084</v>
      </c>
      <c r="F761" t="s">
        <v>2059</v>
      </c>
      <c r="G761">
        <v>43</v>
      </c>
      <c r="H761" t="s">
        <v>38</v>
      </c>
      <c r="I761" t="s">
        <v>33</v>
      </c>
      <c r="J761" t="s">
        <v>100</v>
      </c>
      <c r="K761" t="s">
        <v>28</v>
      </c>
      <c r="L761" t="s">
        <v>101</v>
      </c>
      <c r="M761" t="s">
        <v>102</v>
      </c>
    </row>
    <row r="762" spans="1:13" x14ac:dyDescent="0.25">
      <c r="A762" t="s">
        <v>99</v>
      </c>
      <c r="B762" t="s">
        <v>2063</v>
      </c>
      <c r="C762" t="s">
        <v>798</v>
      </c>
      <c r="D762" t="str">
        <f>HYPERLINK("https://ebird.org/atlasnc/checklist/S166385607", "S166385607")</f>
        <v>S166385607</v>
      </c>
      <c r="E762" t="s">
        <v>2084</v>
      </c>
      <c r="F762" t="s">
        <v>2059</v>
      </c>
      <c r="G762">
        <v>43</v>
      </c>
      <c r="H762" t="s">
        <v>38</v>
      </c>
      <c r="I762" t="s">
        <v>33</v>
      </c>
      <c r="J762" t="s">
        <v>100</v>
      </c>
      <c r="K762" t="s">
        <v>28</v>
      </c>
      <c r="L762" t="s">
        <v>101</v>
      </c>
      <c r="M762" t="s">
        <v>102</v>
      </c>
    </row>
    <row r="763" spans="1:13" x14ac:dyDescent="0.25">
      <c r="A763" t="s">
        <v>99</v>
      </c>
      <c r="B763" t="s">
        <v>2085</v>
      </c>
      <c r="C763" t="s">
        <v>798</v>
      </c>
      <c r="D763" t="str">
        <f>HYPERLINK("https://ebird.org/atlasnc/checklist/S164328595", "S164328595")</f>
        <v>S164328595</v>
      </c>
      <c r="E763" t="s">
        <v>2084</v>
      </c>
      <c r="F763" t="s">
        <v>2059</v>
      </c>
      <c r="G763">
        <v>43</v>
      </c>
      <c r="H763" t="s">
        <v>38</v>
      </c>
      <c r="I763" t="s">
        <v>33</v>
      </c>
      <c r="J763" t="s">
        <v>100</v>
      </c>
      <c r="K763" t="s">
        <v>28</v>
      </c>
      <c r="L763" t="s">
        <v>101</v>
      </c>
      <c r="M763" t="s">
        <v>102</v>
      </c>
    </row>
    <row r="764" spans="1:13" x14ac:dyDescent="0.25">
      <c r="A764" t="s">
        <v>99</v>
      </c>
      <c r="B764" t="s">
        <v>2073</v>
      </c>
      <c r="C764" t="s">
        <v>798</v>
      </c>
      <c r="D764" t="str">
        <f>HYPERLINK("https://ebird.org/atlasnc/checklist/S164341384", "S164341384")</f>
        <v>S164341384</v>
      </c>
      <c r="E764" t="s">
        <v>2084</v>
      </c>
      <c r="F764" t="s">
        <v>2059</v>
      </c>
      <c r="G764">
        <v>43</v>
      </c>
      <c r="H764" t="s">
        <v>38</v>
      </c>
      <c r="I764" t="s">
        <v>33</v>
      </c>
      <c r="J764" t="s">
        <v>100</v>
      </c>
      <c r="K764" t="s">
        <v>28</v>
      </c>
      <c r="L764" t="s">
        <v>101</v>
      </c>
      <c r="M764" t="s">
        <v>102</v>
      </c>
    </row>
    <row r="765" spans="1:13" x14ac:dyDescent="0.25">
      <c r="A765" t="s">
        <v>99</v>
      </c>
      <c r="B765" t="s">
        <v>1141</v>
      </c>
      <c r="C765" t="s">
        <v>2086</v>
      </c>
      <c r="D765" t="str">
        <f>HYPERLINK("https://ebird.org/atlasnc/checklist/S163097486", "S163097486")</f>
        <v>S163097486</v>
      </c>
      <c r="E765" t="s">
        <v>1850</v>
      </c>
      <c r="F765" t="s">
        <v>2059</v>
      </c>
      <c r="G765">
        <v>23</v>
      </c>
      <c r="H765" t="s">
        <v>38</v>
      </c>
      <c r="I765" t="s">
        <v>33</v>
      </c>
      <c r="J765" t="s">
        <v>100</v>
      </c>
      <c r="K765" t="s">
        <v>28</v>
      </c>
      <c r="L765" t="s">
        <v>101</v>
      </c>
      <c r="M765" t="s">
        <v>102</v>
      </c>
    </row>
    <row r="766" spans="1:13" x14ac:dyDescent="0.25">
      <c r="A766" t="s">
        <v>99</v>
      </c>
      <c r="B766" t="s">
        <v>2087</v>
      </c>
      <c r="C766" t="s">
        <v>799</v>
      </c>
      <c r="D766" t="str">
        <f>HYPERLINK("https://ebird.org/atlasnc/checklist/S165446325", "S165446325")</f>
        <v>S165446325</v>
      </c>
      <c r="E766" t="s">
        <v>1543</v>
      </c>
      <c r="F766" t="s">
        <v>2059</v>
      </c>
      <c r="G766">
        <v>40</v>
      </c>
      <c r="H766" t="s">
        <v>38</v>
      </c>
      <c r="I766" t="s">
        <v>33</v>
      </c>
      <c r="J766" t="s">
        <v>100</v>
      </c>
      <c r="K766" t="s">
        <v>28</v>
      </c>
      <c r="L766" t="s">
        <v>101</v>
      </c>
      <c r="M766" t="s">
        <v>102</v>
      </c>
    </row>
    <row r="767" spans="1:13" x14ac:dyDescent="0.25">
      <c r="A767" t="s">
        <v>99</v>
      </c>
      <c r="B767" t="s">
        <v>2088</v>
      </c>
      <c r="C767" t="s">
        <v>799</v>
      </c>
      <c r="D767" t="str">
        <f>HYPERLINK("https://ebird.org/atlasnc/checklist/S162891972", "S162891972")</f>
        <v>S162891972</v>
      </c>
      <c r="E767" t="s">
        <v>1543</v>
      </c>
      <c r="F767" t="s">
        <v>2059</v>
      </c>
      <c r="G767">
        <v>40</v>
      </c>
      <c r="H767" t="s">
        <v>38</v>
      </c>
      <c r="I767" t="s">
        <v>33</v>
      </c>
      <c r="J767" t="s">
        <v>100</v>
      </c>
      <c r="K767" t="s">
        <v>28</v>
      </c>
      <c r="L767" t="s">
        <v>101</v>
      </c>
      <c r="M767" t="s">
        <v>102</v>
      </c>
    </row>
    <row r="768" spans="1:13" x14ac:dyDescent="0.25">
      <c r="A768" t="s">
        <v>99</v>
      </c>
      <c r="B768" t="s">
        <v>2057</v>
      </c>
      <c r="C768" t="s">
        <v>799</v>
      </c>
      <c r="D768" t="str">
        <f>HYPERLINK("https://ebird.org/atlasnc/checklist/S162878443", "S162878443")</f>
        <v>S162878443</v>
      </c>
      <c r="E768" t="s">
        <v>1543</v>
      </c>
      <c r="F768" t="s">
        <v>2059</v>
      </c>
      <c r="G768">
        <v>40</v>
      </c>
      <c r="H768" t="s">
        <v>38</v>
      </c>
      <c r="I768" t="s">
        <v>33</v>
      </c>
      <c r="J768" t="s">
        <v>100</v>
      </c>
      <c r="K768" t="s">
        <v>28</v>
      </c>
      <c r="L768" t="s">
        <v>101</v>
      </c>
      <c r="M768" t="s">
        <v>102</v>
      </c>
    </row>
    <row r="769" spans="1:13" x14ac:dyDescent="0.25">
      <c r="A769" t="s">
        <v>99</v>
      </c>
      <c r="B769" t="s">
        <v>2061</v>
      </c>
      <c r="C769" t="s">
        <v>799</v>
      </c>
      <c r="D769" t="str">
        <f>HYPERLINK("https://ebird.org/atlasnc/checklist/S162894105", "S162894105")</f>
        <v>S162894105</v>
      </c>
      <c r="E769" t="s">
        <v>1543</v>
      </c>
      <c r="F769" t="s">
        <v>2059</v>
      </c>
      <c r="G769">
        <v>40</v>
      </c>
      <c r="H769" t="s">
        <v>38</v>
      </c>
      <c r="I769" t="s">
        <v>33</v>
      </c>
      <c r="J769" t="s">
        <v>100</v>
      </c>
      <c r="K769" t="s">
        <v>28</v>
      </c>
      <c r="L769" t="s">
        <v>101</v>
      </c>
      <c r="M769" t="s">
        <v>102</v>
      </c>
    </row>
    <row r="770" spans="1:13" x14ac:dyDescent="0.25">
      <c r="A770" t="s">
        <v>99</v>
      </c>
      <c r="B770" t="s">
        <v>2089</v>
      </c>
      <c r="C770" t="s">
        <v>799</v>
      </c>
      <c r="D770" t="str">
        <f>HYPERLINK("https://ebird.org/atlasnc/checklist/S162957914", "S162957914")</f>
        <v>S162957914</v>
      </c>
      <c r="E770" t="s">
        <v>1543</v>
      </c>
      <c r="F770" t="s">
        <v>2059</v>
      </c>
      <c r="G770">
        <v>40</v>
      </c>
      <c r="H770" t="s">
        <v>38</v>
      </c>
      <c r="I770" t="s">
        <v>33</v>
      </c>
      <c r="J770" t="s">
        <v>100</v>
      </c>
      <c r="K770" t="s">
        <v>28</v>
      </c>
      <c r="L770" t="s">
        <v>101</v>
      </c>
      <c r="M770" t="s">
        <v>102</v>
      </c>
    </row>
    <row r="771" spans="1:13" x14ac:dyDescent="0.25">
      <c r="A771" t="s">
        <v>99</v>
      </c>
      <c r="B771" t="s">
        <v>2090</v>
      </c>
      <c r="C771" t="s">
        <v>799</v>
      </c>
      <c r="D771" t="str">
        <f>HYPERLINK("https://ebird.org/atlasnc/checklist/S162883127", "S162883127")</f>
        <v>S162883127</v>
      </c>
      <c r="E771" t="s">
        <v>1543</v>
      </c>
      <c r="F771" t="s">
        <v>2059</v>
      </c>
      <c r="G771">
        <v>40</v>
      </c>
      <c r="H771" t="s">
        <v>38</v>
      </c>
      <c r="I771" t="s">
        <v>33</v>
      </c>
      <c r="J771" t="s">
        <v>100</v>
      </c>
      <c r="K771" t="s">
        <v>28</v>
      </c>
      <c r="L771" t="s">
        <v>101</v>
      </c>
      <c r="M771" t="s">
        <v>102</v>
      </c>
    </row>
    <row r="772" spans="1:13" x14ac:dyDescent="0.25">
      <c r="A772" t="s">
        <v>99</v>
      </c>
      <c r="B772" t="s">
        <v>2071</v>
      </c>
      <c r="C772" t="s">
        <v>799</v>
      </c>
      <c r="D772" t="str">
        <f>HYPERLINK("https://ebird.org/atlasnc/checklist/S164327333", "S164327333")</f>
        <v>S164327333</v>
      </c>
      <c r="E772" t="s">
        <v>1543</v>
      </c>
      <c r="F772" t="s">
        <v>2059</v>
      </c>
      <c r="G772">
        <v>40</v>
      </c>
      <c r="H772" t="s">
        <v>38</v>
      </c>
      <c r="I772" t="s">
        <v>33</v>
      </c>
      <c r="J772" t="s">
        <v>100</v>
      </c>
      <c r="K772" t="s">
        <v>28</v>
      </c>
      <c r="L772" t="s">
        <v>101</v>
      </c>
      <c r="M772" t="s">
        <v>102</v>
      </c>
    </row>
    <row r="773" spans="1:13" x14ac:dyDescent="0.25">
      <c r="A773" t="s">
        <v>99</v>
      </c>
      <c r="B773" t="s">
        <v>2091</v>
      </c>
      <c r="C773" t="s">
        <v>799</v>
      </c>
      <c r="D773" t="str">
        <f>HYPERLINK("https://ebird.org/atlasnc/checklist/S163001246", "S163001246")</f>
        <v>S163001246</v>
      </c>
      <c r="E773" t="s">
        <v>1543</v>
      </c>
      <c r="F773" t="s">
        <v>2059</v>
      </c>
      <c r="G773">
        <v>40</v>
      </c>
      <c r="H773" t="s">
        <v>38</v>
      </c>
      <c r="I773" t="s">
        <v>33</v>
      </c>
      <c r="J773" t="s">
        <v>100</v>
      </c>
      <c r="K773" t="s">
        <v>28</v>
      </c>
      <c r="L773" t="s">
        <v>101</v>
      </c>
      <c r="M773" t="s">
        <v>102</v>
      </c>
    </row>
    <row r="774" spans="1:13" x14ac:dyDescent="0.25">
      <c r="A774" t="s">
        <v>99</v>
      </c>
      <c r="B774" t="s">
        <v>2068</v>
      </c>
      <c r="C774" t="s">
        <v>799</v>
      </c>
      <c r="D774" t="str">
        <f>HYPERLINK("https://ebird.org/atlasnc/checklist/S163043196", "S163043196")</f>
        <v>S163043196</v>
      </c>
      <c r="E774" t="s">
        <v>1543</v>
      </c>
      <c r="F774" t="s">
        <v>2059</v>
      </c>
      <c r="G774">
        <v>40</v>
      </c>
      <c r="H774" t="s">
        <v>38</v>
      </c>
      <c r="I774" t="s">
        <v>33</v>
      </c>
      <c r="J774" t="s">
        <v>100</v>
      </c>
      <c r="K774" t="s">
        <v>28</v>
      </c>
      <c r="L774" t="s">
        <v>101</v>
      </c>
      <c r="M774" t="s">
        <v>102</v>
      </c>
    </row>
    <row r="775" spans="1:13" x14ac:dyDescent="0.25">
      <c r="A775" t="s">
        <v>99</v>
      </c>
      <c r="B775" t="s">
        <v>2092</v>
      </c>
      <c r="C775" t="s">
        <v>800</v>
      </c>
      <c r="D775" t="str">
        <f>HYPERLINK("https://ebird.org/atlasnc/checklist/S161661794", "S161661794")</f>
        <v>S161661794</v>
      </c>
      <c r="E775" t="s">
        <v>1319</v>
      </c>
      <c r="F775" t="s">
        <v>2059</v>
      </c>
      <c r="G775">
        <v>5</v>
      </c>
      <c r="H775" t="s">
        <v>38</v>
      </c>
      <c r="I775" t="s">
        <v>33</v>
      </c>
      <c r="J775" t="s">
        <v>100</v>
      </c>
      <c r="K775" t="s">
        <v>28</v>
      </c>
      <c r="L775" t="s">
        <v>101</v>
      </c>
      <c r="M775" t="s">
        <v>102</v>
      </c>
    </row>
    <row r="776" spans="1:13" x14ac:dyDescent="0.25">
      <c r="A776" t="s">
        <v>99</v>
      </c>
      <c r="B776" t="s">
        <v>1141</v>
      </c>
      <c r="C776" t="s">
        <v>2093</v>
      </c>
      <c r="D776" t="str">
        <f>HYPERLINK("https://ebird.org/atlasnc/checklist/S159545940", "S159545940")</f>
        <v>S159545940</v>
      </c>
      <c r="E776" t="s">
        <v>1398</v>
      </c>
      <c r="F776" t="s">
        <v>2059</v>
      </c>
      <c r="G776">
        <v>38</v>
      </c>
      <c r="H776" t="s">
        <v>38</v>
      </c>
      <c r="I776" t="s">
        <v>33</v>
      </c>
      <c r="J776" t="s">
        <v>100</v>
      </c>
      <c r="K776" t="s">
        <v>28</v>
      </c>
      <c r="L776" t="s">
        <v>101</v>
      </c>
      <c r="M776" t="s">
        <v>102</v>
      </c>
    </row>
    <row r="777" spans="1:13" x14ac:dyDescent="0.25">
      <c r="A777" t="s">
        <v>99</v>
      </c>
      <c r="B777" t="s">
        <v>2057</v>
      </c>
      <c r="C777" t="s">
        <v>801</v>
      </c>
      <c r="D777" t="str">
        <f>HYPERLINK("https://ebird.org/atlasnc/checklist/S159453086", "S159453086")</f>
        <v>S159453086</v>
      </c>
      <c r="E777" t="s">
        <v>1543</v>
      </c>
      <c r="F777" t="s">
        <v>2059</v>
      </c>
      <c r="G777">
        <v>42</v>
      </c>
      <c r="H777" t="s">
        <v>38</v>
      </c>
      <c r="I777" t="s">
        <v>33</v>
      </c>
      <c r="J777" t="s">
        <v>100</v>
      </c>
      <c r="K777" t="s">
        <v>28</v>
      </c>
      <c r="L777" t="s">
        <v>101</v>
      </c>
      <c r="M777" t="s">
        <v>102</v>
      </c>
    </row>
    <row r="778" spans="1:13" x14ac:dyDescent="0.25">
      <c r="A778" t="s">
        <v>99</v>
      </c>
      <c r="B778" t="s">
        <v>2094</v>
      </c>
      <c r="C778" t="s">
        <v>801</v>
      </c>
      <c r="D778" t="str">
        <f>HYPERLINK("https://ebird.org/atlasnc/checklist/S159540326", "S159540326")</f>
        <v>S159540326</v>
      </c>
      <c r="E778" t="s">
        <v>1543</v>
      </c>
      <c r="F778" t="s">
        <v>2059</v>
      </c>
      <c r="G778">
        <v>42</v>
      </c>
      <c r="H778" t="s">
        <v>38</v>
      </c>
      <c r="I778" t="s">
        <v>33</v>
      </c>
      <c r="J778" t="s">
        <v>100</v>
      </c>
      <c r="K778" t="s">
        <v>28</v>
      </c>
      <c r="L778" t="s">
        <v>101</v>
      </c>
      <c r="M778" t="s">
        <v>102</v>
      </c>
    </row>
    <row r="779" spans="1:13" x14ac:dyDescent="0.25">
      <c r="A779" t="s">
        <v>99</v>
      </c>
      <c r="B779" t="s">
        <v>2061</v>
      </c>
      <c r="C779" t="s">
        <v>801</v>
      </c>
      <c r="D779" t="str">
        <f>HYPERLINK("https://ebird.org/atlasnc/checklist/S162009134", "S162009134")</f>
        <v>S162009134</v>
      </c>
      <c r="E779" t="s">
        <v>1543</v>
      </c>
      <c r="F779" t="s">
        <v>2059</v>
      </c>
      <c r="G779">
        <v>42</v>
      </c>
      <c r="H779" t="s">
        <v>38</v>
      </c>
      <c r="I779" t="s">
        <v>33</v>
      </c>
      <c r="J779" t="s">
        <v>100</v>
      </c>
      <c r="K779" t="s">
        <v>28</v>
      </c>
      <c r="L779" t="s">
        <v>101</v>
      </c>
      <c r="M779" t="s">
        <v>102</v>
      </c>
    </row>
    <row r="780" spans="1:13" x14ac:dyDescent="0.25">
      <c r="A780" t="s">
        <v>99</v>
      </c>
      <c r="B780" t="s">
        <v>2064</v>
      </c>
      <c r="C780" t="s">
        <v>801</v>
      </c>
      <c r="D780" t="str">
        <f>HYPERLINK("https://ebird.org/atlasnc/checklist/S159489836", "S159489836")</f>
        <v>S159489836</v>
      </c>
      <c r="E780" t="s">
        <v>1543</v>
      </c>
      <c r="F780" t="s">
        <v>2059</v>
      </c>
      <c r="G780">
        <v>42</v>
      </c>
      <c r="H780" t="s">
        <v>38</v>
      </c>
      <c r="I780" t="s">
        <v>33</v>
      </c>
      <c r="J780" t="s">
        <v>100</v>
      </c>
      <c r="K780" t="s">
        <v>28</v>
      </c>
      <c r="L780" t="s">
        <v>101</v>
      </c>
      <c r="M780" t="s">
        <v>102</v>
      </c>
    </row>
    <row r="781" spans="1:13" x14ac:dyDescent="0.25">
      <c r="A781" t="s">
        <v>99</v>
      </c>
      <c r="B781" t="s">
        <v>2085</v>
      </c>
      <c r="C781" t="s">
        <v>801</v>
      </c>
      <c r="D781" t="str">
        <f>HYPERLINK("https://ebird.org/atlasnc/checklist/S159496113", "S159496113")</f>
        <v>S159496113</v>
      </c>
      <c r="E781" t="s">
        <v>1543</v>
      </c>
      <c r="F781" t="s">
        <v>2059</v>
      </c>
      <c r="G781">
        <v>42</v>
      </c>
      <c r="H781" t="s">
        <v>38</v>
      </c>
      <c r="I781" t="s">
        <v>33</v>
      </c>
      <c r="J781" t="s">
        <v>100</v>
      </c>
      <c r="K781" t="s">
        <v>28</v>
      </c>
      <c r="L781" t="s">
        <v>101</v>
      </c>
      <c r="M781" t="s">
        <v>102</v>
      </c>
    </row>
    <row r="782" spans="1:13" x14ac:dyDescent="0.25">
      <c r="A782" t="s">
        <v>99</v>
      </c>
      <c r="B782" t="s">
        <v>2095</v>
      </c>
      <c r="C782" t="s">
        <v>802</v>
      </c>
      <c r="D782" t="str">
        <f>HYPERLINK("https://ebird.org/atlasnc/checklist/S157940886", "S157940886")</f>
        <v>S157940886</v>
      </c>
      <c r="E782" t="s">
        <v>1666</v>
      </c>
      <c r="F782" t="s">
        <v>2059</v>
      </c>
      <c r="G782">
        <v>36</v>
      </c>
      <c r="H782" t="s">
        <v>38</v>
      </c>
      <c r="I782" t="s">
        <v>33</v>
      </c>
      <c r="J782" t="s">
        <v>100</v>
      </c>
      <c r="K782" t="s">
        <v>28</v>
      </c>
      <c r="L782" t="s">
        <v>101</v>
      </c>
      <c r="M782" t="s">
        <v>102</v>
      </c>
    </row>
    <row r="783" spans="1:13" x14ac:dyDescent="0.25">
      <c r="A783" t="s">
        <v>99</v>
      </c>
      <c r="B783" t="s">
        <v>1141</v>
      </c>
      <c r="C783" t="s">
        <v>2096</v>
      </c>
      <c r="D783" t="str">
        <f>HYPERLINK("https://ebird.org/atlasnc/checklist/S155492527", "S155492527")</f>
        <v>S155492527</v>
      </c>
      <c r="E783" t="s">
        <v>2097</v>
      </c>
      <c r="F783" t="s">
        <v>2059</v>
      </c>
      <c r="G783">
        <v>29</v>
      </c>
      <c r="H783" t="s">
        <v>38</v>
      </c>
      <c r="I783" t="s">
        <v>33</v>
      </c>
      <c r="J783" t="s">
        <v>100</v>
      </c>
      <c r="K783" t="s">
        <v>28</v>
      </c>
      <c r="L783" t="s">
        <v>101</v>
      </c>
      <c r="M783" t="s">
        <v>102</v>
      </c>
    </row>
    <row r="784" spans="1:13" x14ac:dyDescent="0.25">
      <c r="A784" t="s">
        <v>99</v>
      </c>
      <c r="B784" t="s">
        <v>2057</v>
      </c>
      <c r="C784" t="s">
        <v>2098</v>
      </c>
      <c r="D784" t="str">
        <f>HYPERLINK("https://ebird.org/atlasnc/checklist/S154763998", "S154763998")</f>
        <v>S154763998</v>
      </c>
      <c r="E784" t="s">
        <v>2099</v>
      </c>
      <c r="F784" t="s">
        <v>2059</v>
      </c>
      <c r="G784">
        <v>41</v>
      </c>
      <c r="H784" t="s">
        <v>38</v>
      </c>
      <c r="I784" t="s">
        <v>33</v>
      </c>
      <c r="J784" t="s">
        <v>100</v>
      </c>
      <c r="K784" t="s">
        <v>28</v>
      </c>
      <c r="L784" t="s">
        <v>101</v>
      </c>
      <c r="M784" t="s">
        <v>102</v>
      </c>
    </row>
    <row r="785" spans="1:13" x14ac:dyDescent="0.25">
      <c r="A785" t="s">
        <v>99</v>
      </c>
      <c r="B785" t="s">
        <v>1135</v>
      </c>
      <c r="C785" t="s">
        <v>2098</v>
      </c>
      <c r="D785" t="str">
        <f>HYPERLINK("https://ebird.org/atlasnc/checklist/S154817157", "S154817157")</f>
        <v>S154817157</v>
      </c>
      <c r="E785" t="s">
        <v>2099</v>
      </c>
      <c r="F785" t="s">
        <v>2059</v>
      </c>
      <c r="G785">
        <v>41</v>
      </c>
      <c r="H785" t="s">
        <v>38</v>
      </c>
      <c r="I785" t="s">
        <v>33</v>
      </c>
      <c r="J785" t="s">
        <v>100</v>
      </c>
      <c r="K785" t="s">
        <v>28</v>
      </c>
      <c r="L785" t="s">
        <v>101</v>
      </c>
      <c r="M785" t="s">
        <v>102</v>
      </c>
    </row>
    <row r="786" spans="1:13" x14ac:dyDescent="0.25">
      <c r="A786" t="s">
        <v>99</v>
      </c>
      <c r="B786" t="s">
        <v>2060</v>
      </c>
      <c r="C786" t="s">
        <v>2098</v>
      </c>
      <c r="D786" t="str">
        <f>HYPERLINK("https://ebird.org/atlasnc/checklist/S154764035", "S154764035")</f>
        <v>S154764035</v>
      </c>
      <c r="E786" t="s">
        <v>2099</v>
      </c>
      <c r="F786" t="s">
        <v>2059</v>
      </c>
      <c r="G786">
        <v>41</v>
      </c>
      <c r="H786" t="s">
        <v>38</v>
      </c>
      <c r="I786" t="s">
        <v>33</v>
      </c>
      <c r="J786" t="s">
        <v>100</v>
      </c>
      <c r="K786" t="s">
        <v>28</v>
      </c>
      <c r="L786" t="s">
        <v>101</v>
      </c>
      <c r="M786" t="s">
        <v>102</v>
      </c>
    </row>
    <row r="787" spans="1:13" x14ac:dyDescent="0.25">
      <c r="A787" t="s">
        <v>99</v>
      </c>
      <c r="B787" t="s">
        <v>2061</v>
      </c>
      <c r="C787" t="s">
        <v>2098</v>
      </c>
      <c r="D787" t="str">
        <f>HYPERLINK("https://ebird.org/atlasnc/checklist/S155940390", "S155940390")</f>
        <v>S155940390</v>
      </c>
      <c r="E787" t="s">
        <v>2099</v>
      </c>
      <c r="F787" t="s">
        <v>2059</v>
      </c>
      <c r="G787">
        <v>41</v>
      </c>
      <c r="H787" t="s">
        <v>38</v>
      </c>
      <c r="I787" t="s">
        <v>33</v>
      </c>
      <c r="J787" t="s">
        <v>100</v>
      </c>
      <c r="K787" t="s">
        <v>28</v>
      </c>
      <c r="L787" t="s">
        <v>101</v>
      </c>
      <c r="M787" t="s">
        <v>102</v>
      </c>
    </row>
    <row r="788" spans="1:13" x14ac:dyDescent="0.25">
      <c r="A788" t="s">
        <v>99</v>
      </c>
      <c r="B788" t="s">
        <v>2073</v>
      </c>
      <c r="C788" t="s">
        <v>2098</v>
      </c>
      <c r="D788" t="str">
        <f>HYPERLINK("https://ebird.org/atlasnc/checklist/S154788422", "S154788422")</f>
        <v>S154788422</v>
      </c>
      <c r="E788" t="s">
        <v>2099</v>
      </c>
      <c r="F788" t="s">
        <v>2059</v>
      </c>
      <c r="G788">
        <v>41</v>
      </c>
      <c r="H788" t="s">
        <v>38</v>
      </c>
      <c r="I788" t="s">
        <v>33</v>
      </c>
      <c r="J788" t="s">
        <v>100</v>
      </c>
      <c r="K788" t="s">
        <v>28</v>
      </c>
      <c r="L788" t="s">
        <v>101</v>
      </c>
      <c r="M788" t="s">
        <v>102</v>
      </c>
    </row>
    <row r="789" spans="1:13" x14ac:dyDescent="0.25">
      <c r="A789" t="s">
        <v>99</v>
      </c>
      <c r="B789" t="s">
        <v>1141</v>
      </c>
      <c r="C789" t="s">
        <v>804</v>
      </c>
      <c r="D789" t="str">
        <f>HYPERLINK("https://ebird.org/atlasnc/checklist/S154029115", "S154029115")</f>
        <v>S154029115</v>
      </c>
      <c r="E789" t="s">
        <v>2100</v>
      </c>
      <c r="F789" t="s">
        <v>2059</v>
      </c>
      <c r="G789">
        <v>32</v>
      </c>
      <c r="H789" t="s">
        <v>38</v>
      </c>
      <c r="I789" t="s">
        <v>33</v>
      </c>
      <c r="J789" t="s">
        <v>100</v>
      </c>
      <c r="K789" t="s">
        <v>28</v>
      </c>
      <c r="L789" t="s">
        <v>101</v>
      </c>
      <c r="M789" t="s">
        <v>102</v>
      </c>
    </row>
    <row r="790" spans="1:13" x14ac:dyDescent="0.25">
      <c r="A790" t="s">
        <v>99</v>
      </c>
      <c r="B790" t="s">
        <v>2101</v>
      </c>
      <c r="C790" t="s">
        <v>805</v>
      </c>
      <c r="D790" t="str">
        <f>HYPERLINK("https://ebird.org/atlasnc/checklist/S151789752", "S151789752")</f>
        <v>S151789752</v>
      </c>
      <c r="E790" t="s">
        <v>1781</v>
      </c>
      <c r="F790" t="s">
        <v>2059</v>
      </c>
      <c r="G790">
        <v>40</v>
      </c>
      <c r="H790" t="s">
        <v>38</v>
      </c>
      <c r="I790" t="s">
        <v>33</v>
      </c>
      <c r="J790" t="s">
        <v>100</v>
      </c>
      <c r="K790" t="s">
        <v>28</v>
      </c>
      <c r="L790" t="s">
        <v>101</v>
      </c>
      <c r="M790" t="s">
        <v>102</v>
      </c>
    </row>
    <row r="791" spans="1:13" x14ac:dyDescent="0.25">
      <c r="A791" t="s">
        <v>99</v>
      </c>
      <c r="B791" t="s">
        <v>1139</v>
      </c>
      <c r="C791" t="s">
        <v>805</v>
      </c>
      <c r="D791" t="str">
        <f>HYPERLINK("https://ebird.org/atlasnc/checklist/S151699390", "S151699390")</f>
        <v>S151699390</v>
      </c>
      <c r="E791" t="s">
        <v>1781</v>
      </c>
      <c r="F791" t="s">
        <v>2059</v>
      </c>
      <c r="G791">
        <v>40</v>
      </c>
      <c r="H791" t="s">
        <v>38</v>
      </c>
      <c r="I791" t="s">
        <v>33</v>
      </c>
      <c r="J791" t="s">
        <v>100</v>
      </c>
      <c r="K791" t="s">
        <v>28</v>
      </c>
      <c r="L791" t="s">
        <v>101</v>
      </c>
      <c r="M791" t="s">
        <v>102</v>
      </c>
    </row>
    <row r="792" spans="1:13" x14ac:dyDescent="0.25">
      <c r="A792" t="s">
        <v>99</v>
      </c>
      <c r="B792" t="s">
        <v>1139</v>
      </c>
      <c r="C792" t="s">
        <v>2102</v>
      </c>
      <c r="D792" t="str">
        <f>HYPERLINK("https://ebird.org/atlasnc/checklist/S151329705", "S151329705")</f>
        <v>S151329705</v>
      </c>
      <c r="E792" t="s">
        <v>2103</v>
      </c>
      <c r="F792" t="s">
        <v>2059</v>
      </c>
      <c r="G792">
        <v>43</v>
      </c>
      <c r="H792" t="s">
        <v>38</v>
      </c>
      <c r="I792" t="s">
        <v>33</v>
      </c>
      <c r="J792" t="s">
        <v>100</v>
      </c>
      <c r="K792" t="s">
        <v>28</v>
      </c>
      <c r="L792" t="s">
        <v>101</v>
      </c>
      <c r="M792" t="s">
        <v>102</v>
      </c>
    </row>
    <row r="793" spans="1:13" x14ac:dyDescent="0.25">
      <c r="A793" t="s">
        <v>99</v>
      </c>
      <c r="B793" t="s">
        <v>1139</v>
      </c>
      <c r="C793" t="s">
        <v>2104</v>
      </c>
      <c r="D793" t="str">
        <f>HYPERLINK("https://ebird.org/atlasnc/checklist/S150792548", "S150792548")</f>
        <v>S150792548</v>
      </c>
      <c r="E793" t="s">
        <v>1704</v>
      </c>
      <c r="F793" t="s">
        <v>2059</v>
      </c>
      <c r="G793">
        <v>35</v>
      </c>
      <c r="H793" t="s">
        <v>38</v>
      </c>
      <c r="I793" t="s">
        <v>33</v>
      </c>
      <c r="J793" t="s">
        <v>100</v>
      </c>
      <c r="K793" t="s">
        <v>28</v>
      </c>
      <c r="L793" t="s">
        <v>101</v>
      </c>
      <c r="M793" t="s">
        <v>102</v>
      </c>
    </row>
    <row r="794" spans="1:13" x14ac:dyDescent="0.25">
      <c r="A794" t="s">
        <v>99</v>
      </c>
      <c r="B794" t="s">
        <v>1141</v>
      </c>
      <c r="C794" t="s">
        <v>2105</v>
      </c>
      <c r="D794" t="str">
        <f>HYPERLINK("https://ebird.org/atlasnc/checklist/S150494262", "S150494262")</f>
        <v>S150494262</v>
      </c>
      <c r="E794" t="s">
        <v>2106</v>
      </c>
      <c r="F794" t="s">
        <v>2059</v>
      </c>
      <c r="G794">
        <v>24</v>
      </c>
      <c r="H794" t="s">
        <v>38</v>
      </c>
      <c r="I794" t="s">
        <v>33</v>
      </c>
      <c r="J794" t="s">
        <v>100</v>
      </c>
      <c r="K794" t="s">
        <v>28</v>
      </c>
      <c r="L794" t="s">
        <v>101</v>
      </c>
      <c r="M794" t="s">
        <v>102</v>
      </c>
    </row>
    <row r="795" spans="1:13" x14ac:dyDescent="0.25">
      <c r="A795" t="s">
        <v>99</v>
      </c>
      <c r="B795" t="s">
        <v>1139</v>
      </c>
      <c r="C795" t="s">
        <v>808</v>
      </c>
      <c r="D795" t="str">
        <f>HYPERLINK("https://ebird.org/atlasnc/checklist/S149922158", "S149922158")</f>
        <v>S149922158</v>
      </c>
      <c r="E795" t="s">
        <v>1884</v>
      </c>
      <c r="F795" t="s">
        <v>2059</v>
      </c>
      <c r="G795">
        <v>34</v>
      </c>
      <c r="H795" t="s">
        <v>38</v>
      </c>
      <c r="I795" t="s">
        <v>33</v>
      </c>
      <c r="J795" t="s">
        <v>100</v>
      </c>
      <c r="K795" t="s">
        <v>28</v>
      </c>
      <c r="L795" t="s">
        <v>101</v>
      </c>
      <c r="M795" t="s">
        <v>102</v>
      </c>
    </row>
    <row r="796" spans="1:13" x14ac:dyDescent="0.25">
      <c r="A796" t="s">
        <v>99</v>
      </c>
      <c r="B796" t="s">
        <v>2107</v>
      </c>
      <c r="C796" t="s">
        <v>809</v>
      </c>
      <c r="D796" t="str">
        <f>HYPERLINK("https://ebird.org/atlasnc/checklist/S149548805", "S149548805")</f>
        <v>S149548805</v>
      </c>
      <c r="E796" t="s">
        <v>1781</v>
      </c>
      <c r="F796" t="s">
        <v>2059</v>
      </c>
      <c r="G796">
        <v>30</v>
      </c>
      <c r="H796" t="s">
        <v>38</v>
      </c>
      <c r="I796" t="s">
        <v>33</v>
      </c>
      <c r="J796" t="s">
        <v>100</v>
      </c>
      <c r="K796" t="s">
        <v>28</v>
      </c>
      <c r="L796" t="s">
        <v>101</v>
      </c>
      <c r="M796" t="s">
        <v>102</v>
      </c>
    </row>
    <row r="797" spans="1:13" x14ac:dyDescent="0.25">
      <c r="A797" t="s">
        <v>99</v>
      </c>
      <c r="B797" t="s">
        <v>2057</v>
      </c>
      <c r="C797" t="s">
        <v>809</v>
      </c>
      <c r="D797" t="str">
        <f>HYPERLINK("https://ebird.org/atlasnc/checklist/S149536379", "S149536379")</f>
        <v>S149536379</v>
      </c>
      <c r="E797" t="s">
        <v>1781</v>
      </c>
      <c r="F797" t="s">
        <v>2059</v>
      </c>
      <c r="G797">
        <v>30</v>
      </c>
      <c r="H797" t="s">
        <v>38</v>
      </c>
      <c r="I797" t="s">
        <v>33</v>
      </c>
      <c r="J797" t="s">
        <v>100</v>
      </c>
      <c r="K797" t="s">
        <v>28</v>
      </c>
      <c r="L797" t="s">
        <v>101</v>
      </c>
      <c r="M797" t="s">
        <v>102</v>
      </c>
    </row>
    <row r="798" spans="1:13" x14ac:dyDescent="0.25">
      <c r="A798" t="s">
        <v>99</v>
      </c>
      <c r="B798" t="s">
        <v>2061</v>
      </c>
      <c r="C798" t="s">
        <v>809</v>
      </c>
      <c r="D798" t="str">
        <f>HYPERLINK("https://ebird.org/atlasnc/checklist/S149877804", "S149877804")</f>
        <v>S149877804</v>
      </c>
      <c r="E798" t="s">
        <v>1781</v>
      </c>
      <c r="F798" t="s">
        <v>2059</v>
      </c>
      <c r="G798">
        <v>30</v>
      </c>
      <c r="H798" t="s">
        <v>38</v>
      </c>
      <c r="I798" t="s">
        <v>33</v>
      </c>
      <c r="J798" t="s">
        <v>100</v>
      </c>
      <c r="K798" t="s">
        <v>28</v>
      </c>
      <c r="L798" t="s">
        <v>101</v>
      </c>
      <c r="M798" t="s">
        <v>102</v>
      </c>
    </row>
    <row r="799" spans="1:13" x14ac:dyDescent="0.25">
      <c r="A799" t="s">
        <v>99</v>
      </c>
      <c r="B799" t="s">
        <v>2108</v>
      </c>
      <c r="C799" t="s">
        <v>809</v>
      </c>
      <c r="D799" t="str">
        <f>HYPERLINK("https://ebird.org/atlasnc/checklist/S149547115", "S149547115")</f>
        <v>S149547115</v>
      </c>
      <c r="E799" t="s">
        <v>1781</v>
      </c>
      <c r="F799" t="s">
        <v>2059</v>
      </c>
      <c r="G799">
        <v>30</v>
      </c>
      <c r="H799" t="s">
        <v>38</v>
      </c>
      <c r="I799" t="s">
        <v>33</v>
      </c>
      <c r="J799" t="s">
        <v>100</v>
      </c>
      <c r="K799" t="s">
        <v>28</v>
      </c>
      <c r="L799" t="s">
        <v>101</v>
      </c>
      <c r="M799" t="s">
        <v>102</v>
      </c>
    </row>
    <row r="800" spans="1:13" x14ac:dyDescent="0.25">
      <c r="A800" t="s">
        <v>99</v>
      </c>
      <c r="B800" t="s">
        <v>2057</v>
      </c>
      <c r="C800" t="s">
        <v>2109</v>
      </c>
      <c r="D800" t="str">
        <f>HYPERLINK("https://ebird.org/atlasnc/checklist/S149271522", "S149271522")</f>
        <v>S149271522</v>
      </c>
      <c r="E800" t="s">
        <v>1327</v>
      </c>
      <c r="F800" t="s">
        <v>2059</v>
      </c>
      <c r="G800">
        <v>20</v>
      </c>
      <c r="H800" t="s">
        <v>38</v>
      </c>
      <c r="I800" t="s">
        <v>33</v>
      </c>
      <c r="J800" t="s">
        <v>100</v>
      </c>
      <c r="K800" t="s">
        <v>28</v>
      </c>
      <c r="L800" t="s">
        <v>101</v>
      </c>
      <c r="M800" t="s">
        <v>102</v>
      </c>
    </row>
    <row r="801" spans="1:13" x14ac:dyDescent="0.25">
      <c r="A801" t="s">
        <v>99</v>
      </c>
      <c r="B801" t="s">
        <v>2095</v>
      </c>
      <c r="C801" t="s">
        <v>2110</v>
      </c>
      <c r="D801" t="str">
        <f>HYPERLINK("https://ebird.org/atlasnc/checklist/S148787887", "S148787887")</f>
        <v>S148787887</v>
      </c>
      <c r="E801" t="s">
        <v>1674</v>
      </c>
      <c r="F801" t="s">
        <v>2059</v>
      </c>
      <c r="G801">
        <v>18</v>
      </c>
      <c r="H801" t="s">
        <v>38</v>
      </c>
      <c r="I801" t="s">
        <v>33</v>
      </c>
      <c r="J801" t="s">
        <v>100</v>
      </c>
      <c r="K801" t="s">
        <v>28</v>
      </c>
      <c r="L801" t="s">
        <v>101</v>
      </c>
      <c r="M801" t="s">
        <v>102</v>
      </c>
    </row>
    <row r="802" spans="1:13" x14ac:dyDescent="0.25">
      <c r="A802" t="s">
        <v>99</v>
      </c>
      <c r="B802" t="s">
        <v>1141</v>
      </c>
      <c r="C802" t="s">
        <v>2111</v>
      </c>
      <c r="D802" t="str">
        <f>HYPERLINK("https://ebird.org/atlasnc/checklist/S148792969", "S148792969")</f>
        <v>S148792969</v>
      </c>
      <c r="E802" t="s">
        <v>2112</v>
      </c>
      <c r="F802" t="s">
        <v>2059</v>
      </c>
      <c r="G802">
        <v>10</v>
      </c>
      <c r="H802" t="s">
        <v>38</v>
      </c>
      <c r="I802" t="s">
        <v>33</v>
      </c>
      <c r="J802" t="s">
        <v>100</v>
      </c>
      <c r="K802" t="s">
        <v>28</v>
      </c>
      <c r="L802" t="s">
        <v>101</v>
      </c>
      <c r="M802" t="s">
        <v>102</v>
      </c>
    </row>
    <row r="803" spans="1:13" x14ac:dyDescent="0.25">
      <c r="A803" t="s">
        <v>99</v>
      </c>
      <c r="B803" t="s">
        <v>1139</v>
      </c>
      <c r="C803" t="s">
        <v>2111</v>
      </c>
      <c r="D803" t="str">
        <f>HYPERLINK("https://ebird.org/atlasnc/checklist/S148675703", "S148675703")</f>
        <v>S148675703</v>
      </c>
      <c r="E803" t="s">
        <v>1408</v>
      </c>
      <c r="F803" t="s">
        <v>2059</v>
      </c>
      <c r="G803">
        <v>27</v>
      </c>
      <c r="H803" t="s">
        <v>38</v>
      </c>
      <c r="I803" t="s">
        <v>33</v>
      </c>
      <c r="J803" t="s">
        <v>100</v>
      </c>
      <c r="K803" t="s">
        <v>28</v>
      </c>
      <c r="L803" t="s">
        <v>101</v>
      </c>
      <c r="M803" t="s">
        <v>102</v>
      </c>
    </row>
    <row r="804" spans="1:13" x14ac:dyDescent="0.25">
      <c r="A804" t="s">
        <v>99</v>
      </c>
      <c r="B804" t="s">
        <v>1146</v>
      </c>
      <c r="C804" t="s">
        <v>2111</v>
      </c>
      <c r="D804" t="str">
        <f>HYPERLINK("https://ebird.org/atlasnc/checklist/S148674470", "S148674470")</f>
        <v>S148674470</v>
      </c>
      <c r="E804" t="s">
        <v>1408</v>
      </c>
      <c r="F804" t="s">
        <v>2059</v>
      </c>
      <c r="G804">
        <v>27</v>
      </c>
      <c r="H804" t="s">
        <v>38</v>
      </c>
      <c r="I804" t="s">
        <v>33</v>
      </c>
      <c r="J804" t="s">
        <v>100</v>
      </c>
      <c r="K804" t="s">
        <v>28</v>
      </c>
      <c r="L804" t="s">
        <v>101</v>
      </c>
      <c r="M804" t="s">
        <v>102</v>
      </c>
    </row>
    <row r="805" spans="1:13" x14ac:dyDescent="0.25">
      <c r="A805" t="s">
        <v>99</v>
      </c>
      <c r="B805" t="s">
        <v>2095</v>
      </c>
      <c r="C805" t="s">
        <v>2113</v>
      </c>
      <c r="D805" t="str">
        <f>HYPERLINK("https://ebird.org/atlasnc/checklist/S148446905", "S148446905")</f>
        <v>S148446905</v>
      </c>
      <c r="E805" t="s">
        <v>1289</v>
      </c>
      <c r="F805" t="s">
        <v>2059</v>
      </c>
      <c r="G805">
        <v>10</v>
      </c>
      <c r="H805" t="s">
        <v>38</v>
      </c>
      <c r="I805" t="s">
        <v>33</v>
      </c>
      <c r="J805" t="s">
        <v>100</v>
      </c>
      <c r="K805" t="s">
        <v>28</v>
      </c>
      <c r="L805" t="s">
        <v>101</v>
      </c>
      <c r="M805" t="s">
        <v>102</v>
      </c>
    </row>
    <row r="806" spans="1:13" x14ac:dyDescent="0.25">
      <c r="A806" t="s">
        <v>99</v>
      </c>
      <c r="B806" t="s">
        <v>2095</v>
      </c>
      <c r="C806" t="s">
        <v>2114</v>
      </c>
      <c r="D806" t="str">
        <f>HYPERLINK("https://ebird.org/atlasnc/checklist/S147984837", "S147984837")</f>
        <v>S147984837</v>
      </c>
      <c r="E806" t="s">
        <v>2115</v>
      </c>
      <c r="F806" t="s">
        <v>2059</v>
      </c>
      <c r="G806">
        <v>14</v>
      </c>
      <c r="H806" t="s">
        <v>38</v>
      </c>
      <c r="I806" t="s">
        <v>33</v>
      </c>
      <c r="J806" t="s">
        <v>100</v>
      </c>
      <c r="K806" t="s">
        <v>28</v>
      </c>
      <c r="L806" t="s">
        <v>101</v>
      </c>
      <c r="M806" t="s">
        <v>102</v>
      </c>
    </row>
    <row r="807" spans="1:13" x14ac:dyDescent="0.25">
      <c r="A807" t="s">
        <v>99</v>
      </c>
      <c r="B807" t="s">
        <v>2057</v>
      </c>
      <c r="C807" t="s">
        <v>2116</v>
      </c>
      <c r="D807" t="str">
        <f>HYPERLINK("https://ebird.org/atlasnc/checklist/S147703094", "S147703094")</f>
        <v>S147703094</v>
      </c>
      <c r="E807" t="s">
        <v>2084</v>
      </c>
      <c r="F807" t="s">
        <v>2059</v>
      </c>
      <c r="G807">
        <v>32</v>
      </c>
      <c r="H807" t="s">
        <v>38</v>
      </c>
      <c r="I807" t="s">
        <v>33</v>
      </c>
      <c r="J807" t="s">
        <v>100</v>
      </c>
      <c r="K807" t="s">
        <v>28</v>
      </c>
      <c r="L807" t="s">
        <v>101</v>
      </c>
      <c r="M807" t="s">
        <v>102</v>
      </c>
    </row>
    <row r="808" spans="1:13" x14ac:dyDescent="0.25">
      <c r="A808" t="s">
        <v>99</v>
      </c>
      <c r="B808" t="s">
        <v>2117</v>
      </c>
      <c r="C808" t="s">
        <v>2116</v>
      </c>
      <c r="D808" t="str">
        <f>HYPERLINK("https://ebird.org/atlasnc/checklist/S147710150", "S147710150")</f>
        <v>S147710150</v>
      </c>
      <c r="E808" t="s">
        <v>2084</v>
      </c>
      <c r="F808" t="s">
        <v>2059</v>
      </c>
      <c r="G808">
        <v>32</v>
      </c>
      <c r="H808" t="s">
        <v>38</v>
      </c>
      <c r="I808" t="s">
        <v>33</v>
      </c>
      <c r="J808" t="s">
        <v>100</v>
      </c>
      <c r="K808" t="s">
        <v>28</v>
      </c>
      <c r="L808" t="s">
        <v>101</v>
      </c>
      <c r="M808" t="s">
        <v>102</v>
      </c>
    </row>
    <row r="809" spans="1:13" x14ac:dyDescent="0.25">
      <c r="A809" t="s">
        <v>99</v>
      </c>
      <c r="B809" t="s">
        <v>2094</v>
      </c>
      <c r="C809" t="s">
        <v>2116</v>
      </c>
      <c r="D809" t="str">
        <f>HYPERLINK("https://ebird.org/atlasnc/checklist/S147710965", "S147710965")</f>
        <v>S147710965</v>
      </c>
      <c r="E809" t="s">
        <v>2084</v>
      </c>
      <c r="F809" t="s">
        <v>2059</v>
      </c>
      <c r="G809">
        <v>32</v>
      </c>
      <c r="H809" t="s">
        <v>38</v>
      </c>
      <c r="I809" t="s">
        <v>33</v>
      </c>
      <c r="J809" t="s">
        <v>100</v>
      </c>
      <c r="K809" t="s">
        <v>28</v>
      </c>
      <c r="L809" t="s">
        <v>101</v>
      </c>
      <c r="M809" t="s">
        <v>102</v>
      </c>
    </row>
    <row r="810" spans="1:13" x14ac:dyDescent="0.25">
      <c r="A810" t="s">
        <v>99</v>
      </c>
      <c r="B810" t="s">
        <v>2061</v>
      </c>
      <c r="C810" t="s">
        <v>2116</v>
      </c>
      <c r="D810" t="str">
        <f>HYPERLINK("https://ebird.org/atlasnc/checklist/S147704397", "S147704397")</f>
        <v>S147704397</v>
      </c>
      <c r="E810" t="s">
        <v>2084</v>
      </c>
      <c r="F810" t="s">
        <v>2059</v>
      </c>
      <c r="G810">
        <v>32</v>
      </c>
      <c r="H810" t="s">
        <v>38</v>
      </c>
      <c r="I810" t="s">
        <v>33</v>
      </c>
      <c r="J810" t="s">
        <v>100</v>
      </c>
      <c r="K810" t="s">
        <v>28</v>
      </c>
      <c r="L810" t="s">
        <v>101</v>
      </c>
      <c r="M810" t="s">
        <v>102</v>
      </c>
    </row>
    <row r="811" spans="1:13" x14ac:dyDescent="0.25">
      <c r="A811" t="s">
        <v>99</v>
      </c>
      <c r="B811" t="s">
        <v>2118</v>
      </c>
      <c r="C811" t="s">
        <v>2116</v>
      </c>
      <c r="D811" t="str">
        <f>HYPERLINK("https://ebird.org/atlasnc/checklist/S147716167", "S147716167")</f>
        <v>S147716167</v>
      </c>
      <c r="E811" t="s">
        <v>2084</v>
      </c>
      <c r="F811" t="s">
        <v>2059</v>
      </c>
      <c r="G811">
        <v>32</v>
      </c>
      <c r="H811" t="s">
        <v>38</v>
      </c>
      <c r="I811" t="s">
        <v>33</v>
      </c>
      <c r="J811" t="s">
        <v>100</v>
      </c>
      <c r="K811" t="s">
        <v>28</v>
      </c>
      <c r="L811" t="s">
        <v>101</v>
      </c>
      <c r="M811" t="s">
        <v>102</v>
      </c>
    </row>
    <row r="812" spans="1:13" x14ac:dyDescent="0.25">
      <c r="A812" t="s">
        <v>99</v>
      </c>
      <c r="B812" t="s">
        <v>2068</v>
      </c>
      <c r="C812" t="s">
        <v>2116</v>
      </c>
      <c r="D812" t="str">
        <f>HYPERLINK("https://ebird.org/atlasnc/checklist/S147720111", "S147720111")</f>
        <v>S147720111</v>
      </c>
      <c r="E812" t="s">
        <v>2084</v>
      </c>
      <c r="F812" t="s">
        <v>2059</v>
      </c>
      <c r="G812">
        <v>32</v>
      </c>
      <c r="H812" t="s">
        <v>38</v>
      </c>
      <c r="I812" t="s">
        <v>33</v>
      </c>
      <c r="J812" t="s">
        <v>100</v>
      </c>
      <c r="K812" t="s">
        <v>28</v>
      </c>
      <c r="L812" t="s">
        <v>101</v>
      </c>
      <c r="M812" t="s">
        <v>102</v>
      </c>
    </row>
    <row r="813" spans="1:13" x14ac:dyDescent="0.25">
      <c r="A813" t="s">
        <v>99</v>
      </c>
      <c r="B813" t="s">
        <v>2119</v>
      </c>
      <c r="C813" t="s">
        <v>2116</v>
      </c>
      <c r="D813" t="str">
        <f>HYPERLINK("https://ebird.org/atlasnc/checklist/S147705791", "S147705791")</f>
        <v>S147705791</v>
      </c>
      <c r="E813" t="s">
        <v>2084</v>
      </c>
      <c r="F813" t="s">
        <v>2059</v>
      </c>
      <c r="G813">
        <v>32</v>
      </c>
      <c r="H813" t="s">
        <v>38</v>
      </c>
      <c r="I813" t="s">
        <v>33</v>
      </c>
      <c r="J813" t="s">
        <v>100</v>
      </c>
      <c r="K813" t="s">
        <v>28</v>
      </c>
      <c r="L813" t="s">
        <v>101</v>
      </c>
      <c r="M813" t="s">
        <v>102</v>
      </c>
    </row>
    <row r="814" spans="1:13" x14ac:dyDescent="0.25">
      <c r="A814" t="s">
        <v>99</v>
      </c>
      <c r="B814" t="s">
        <v>1141</v>
      </c>
      <c r="C814" t="s">
        <v>810</v>
      </c>
      <c r="D814" t="str">
        <f>HYPERLINK("https://ebird.org/atlasnc/checklist/S147462571", "S147462571")</f>
        <v>S147462571</v>
      </c>
      <c r="E814" t="s">
        <v>1247</v>
      </c>
      <c r="F814" t="s">
        <v>2059</v>
      </c>
      <c r="G814">
        <v>39</v>
      </c>
      <c r="H814" t="s">
        <v>38</v>
      </c>
      <c r="I814" t="s">
        <v>33</v>
      </c>
      <c r="J814" t="s">
        <v>100</v>
      </c>
      <c r="K814" t="s">
        <v>28</v>
      </c>
      <c r="L814" t="s">
        <v>101</v>
      </c>
      <c r="M814" t="s">
        <v>102</v>
      </c>
    </row>
    <row r="815" spans="1:13" x14ac:dyDescent="0.25">
      <c r="A815" t="s">
        <v>99</v>
      </c>
      <c r="B815" t="s">
        <v>2057</v>
      </c>
      <c r="C815" t="s">
        <v>2120</v>
      </c>
      <c r="D815" t="str">
        <f>HYPERLINK("https://ebird.org/atlasnc/checklist/S145391939", "S145391939")</f>
        <v>S145391939</v>
      </c>
      <c r="E815" t="s">
        <v>1781</v>
      </c>
      <c r="F815" t="s">
        <v>2059</v>
      </c>
      <c r="G815">
        <v>28</v>
      </c>
      <c r="H815" t="s">
        <v>38</v>
      </c>
      <c r="I815" t="s">
        <v>33</v>
      </c>
      <c r="J815" t="s">
        <v>100</v>
      </c>
      <c r="K815" t="s">
        <v>28</v>
      </c>
      <c r="L815" t="s">
        <v>101</v>
      </c>
      <c r="M815" t="s">
        <v>102</v>
      </c>
    </row>
    <row r="816" spans="1:13" x14ac:dyDescent="0.25">
      <c r="A816" t="s">
        <v>99</v>
      </c>
      <c r="B816" t="s">
        <v>2060</v>
      </c>
      <c r="C816" t="s">
        <v>2120</v>
      </c>
      <c r="D816" t="str">
        <f>HYPERLINK("https://ebird.org/atlasnc/checklist/S145393413", "S145393413")</f>
        <v>S145393413</v>
      </c>
      <c r="E816" t="s">
        <v>1781</v>
      </c>
      <c r="F816" t="s">
        <v>2059</v>
      </c>
      <c r="G816">
        <v>28</v>
      </c>
      <c r="H816" t="s">
        <v>38</v>
      </c>
      <c r="I816" t="s">
        <v>33</v>
      </c>
      <c r="J816" t="s">
        <v>100</v>
      </c>
      <c r="K816" t="s">
        <v>28</v>
      </c>
      <c r="L816" t="s">
        <v>101</v>
      </c>
      <c r="M816" t="s">
        <v>102</v>
      </c>
    </row>
    <row r="817" spans="1:13" x14ac:dyDescent="0.25">
      <c r="A817" t="s">
        <v>99</v>
      </c>
      <c r="B817" t="s">
        <v>2061</v>
      </c>
      <c r="C817" t="s">
        <v>2120</v>
      </c>
      <c r="D817" t="str">
        <f>HYPERLINK("https://ebird.org/atlasnc/checklist/S145393395", "S145393395")</f>
        <v>S145393395</v>
      </c>
      <c r="E817" t="s">
        <v>1781</v>
      </c>
      <c r="F817" t="s">
        <v>2059</v>
      </c>
      <c r="G817">
        <v>28</v>
      </c>
      <c r="H817" t="s">
        <v>38</v>
      </c>
      <c r="I817" t="s">
        <v>33</v>
      </c>
      <c r="J817" t="s">
        <v>100</v>
      </c>
      <c r="K817" t="s">
        <v>28</v>
      </c>
      <c r="L817" t="s">
        <v>101</v>
      </c>
      <c r="M817" t="s">
        <v>102</v>
      </c>
    </row>
    <row r="818" spans="1:13" x14ac:dyDescent="0.25">
      <c r="A818" t="s">
        <v>99</v>
      </c>
      <c r="B818" t="s">
        <v>2118</v>
      </c>
      <c r="C818" t="s">
        <v>2120</v>
      </c>
      <c r="D818" t="str">
        <f>HYPERLINK("https://ebird.org/atlasnc/checklist/S145422656", "S145422656")</f>
        <v>S145422656</v>
      </c>
      <c r="E818" t="s">
        <v>1781</v>
      </c>
      <c r="F818" t="s">
        <v>2059</v>
      </c>
      <c r="G818">
        <v>28</v>
      </c>
      <c r="H818" t="s">
        <v>38</v>
      </c>
      <c r="I818" t="s">
        <v>33</v>
      </c>
      <c r="J818" t="s">
        <v>100</v>
      </c>
      <c r="K818" t="s">
        <v>28</v>
      </c>
      <c r="L818" t="s">
        <v>101</v>
      </c>
      <c r="M818" t="s">
        <v>102</v>
      </c>
    </row>
    <row r="819" spans="1:13" x14ac:dyDescent="0.25">
      <c r="A819" t="s">
        <v>99</v>
      </c>
      <c r="B819" t="s">
        <v>2064</v>
      </c>
      <c r="C819" t="s">
        <v>2120</v>
      </c>
      <c r="D819" t="str">
        <f>HYPERLINK("https://ebird.org/atlasnc/checklist/S145399288", "S145399288")</f>
        <v>S145399288</v>
      </c>
      <c r="E819" t="s">
        <v>1781</v>
      </c>
      <c r="F819" t="s">
        <v>2059</v>
      </c>
      <c r="G819">
        <v>28</v>
      </c>
      <c r="H819" t="s">
        <v>38</v>
      </c>
      <c r="I819" t="s">
        <v>33</v>
      </c>
      <c r="J819" t="s">
        <v>100</v>
      </c>
      <c r="K819" t="s">
        <v>28</v>
      </c>
      <c r="L819" t="s">
        <v>101</v>
      </c>
      <c r="M819" t="s">
        <v>102</v>
      </c>
    </row>
    <row r="820" spans="1:13" x14ac:dyDescent="0.25">
      <c r="A820" t="s">
        <v>99</v>
      </c>
      <c r="B820" t="s">
        <v>2063</v>
      </c>
      <c r="C820" t="s">
        <v>2120</v>
      </c>
      <c r="D820" t="str">
        <f>HYPERLINK("https://ebird.org/atlasnc/checklist/S146437585", "S146437585")</f>
        <v>S146437585</v>
      </c>
      <c r="E820" t="s">
        <v>1781</v>
      </c>
      <c r="F820" t="s">
        <v>2059</v>
      </c>
      <c r="G820">
        <v>28</v>
      </c>
      <c r="H820" t="s">
        <v>38</v>
      </c>
      <c r="I820" t="s">
        <v>33</v>
      </c>
      <c r="J820" t="s">
        <v>100</v>
      </c>
      <c r="K820" t="s">
        <v>28</v>
      </c>
      <c r="L820" t="s">
        <v>101</v>
      </c>
      <c r="M820" t="s">
        <v>102</v>
      </c>
    </row>
    <row r="821" spans="1:13" x14ac:dyDescent="0.25">
      <c r="A821" t="s">
        <v>99</v>
      </c>
      <c r="B821" t="s">
        <v>1141</v>
      </c>
      <c r="C821" t="s">
        <v>2120</v>
      </c>
      <c r="D821" t="str">
        <f>HYPERLINK("https://ebird.org/atlasnc/checklist/S145378928", "S145378928")</f>
        <v>S145378928</v>
      </c>
      <c r="E821" t="s">
        <v>1245</v>
      </c>
      <c r="F821" t="s">
        <v>2059</v>
      </c>
      <c r="G821">
        <v>35</v>
      </c>
      <c r="H821" t="s">
        <v>38</v>
      </c>
      <c r="I821" t="s">
        <v>33</v>
      </c>
      <c r="J821" t="s">
        <v>100</v>
      </c>
      <c r="K821" t="s">
        <v>28</v>
      </c>
      <c r="L821" t="s">
        <v>101</v>
      </c>
      <c r="M821" t="s">
        <v>102</v>
      </c>
    </row>
    <row r="822" spans="1:13" x14ac:dyDescent="0.25">
      <c r="A822" t="s">
        <v>99</v>
      </c>
      <c r="B822" t="s">
        <v>1132</v>
      </c>
      <c r="C822" t="s">
        <v>812</v>
      </c>
      <c r="D822" t="str">
        <f>HYPERLINK("https://ebird.org/atlasnc/checklist/S143728904", "S143728904")</f>
        <v>S143728904</v>
      </c>
      <c r="E822" t="s">
        <v>2121</v>
      </c>
      <c r="F822" t="s">
        <v>2122</v>
      </c>
      <c r="G822">
        <v>10</v>
      </c>
      <c r="H822" t="s">
        <v>38</v>
      </c>
      <c r="I822" t="s">
        <v>33</v>
      </c>
      <c r="J822" t="s">
        <v>100</v>
      </c>
      <c r="K822" t="s">
        <v>28</v>
      </c>
      <c r="L822" t="s">
        <v>101</v>
      </c>
      <c r="M822" t="s">
        <v>102</v>
      </c>
    </row>
    <row r="823" spans="1:13" x14ac:dyDescent="0.25">
      <c r="A823" t="s">
        <v>99</v>
      </c>
      <c r="B823" t="s">
        <v>1132</v>
      </c>
      <c r="C823" t="s">
        <v>812</v>
      </c>
      <c r="D823" t="str">
        <f>HYPERLINK("https://ebird.org/atlasnc/checklist/S143728813", "S143728813")</f>
        <v>S143728813</v>
      </c>
      <c r="E823" t="s">
        <v>1674</v>
      </c>
      <c r="F823" t="s">
        <v>2123</v>
      </c>
      <c r="G823">
        <v>12</v>
      </c>
      <c r="H823" t="s">
        <v>38</v>
      </c>
      <c r="I823" t="s">
        <v>33</v>
      </c>
      <c r="J823" t="s">
        <v>100</v>
      </c>
      <c r="K823" t="s">
        <v>28</v>
      </c>
      <c r="L823" t="s">
        <v>101</v>
      </c>
      <c r="M823" t="s">
        <v>102</v>
      </c>
    </row>
    <row r="824" spans="1:13" x14ac:dyDescent="0.25">
      <c r="A824" t="s">
        <v>99</v>
      </c>
      <c r="B824" t="s">
        <v>1132</v>
      </c>
      <c r="C824" t="s">
        <v>812</v>
      </c>
      <c r="D824" t="str">
        <f>HYPERLINK("https://ebird.org/atlasnc/checklist/S143728709", "S143728709")</f>
        <v>S143728709</v>
      </c>
      <c r="E824" t="s">
        <v>1285</v>
      </c>
      <c r="F824" t="s">
        <v>2123</v>
      </c>
      <c r="G824">
        <v>20</v>
      </c>
      <c r="H824" t="s">
        <v>38</v>
      </c>
      <c r="I824" t="s">
        <v>33</v>
      </c>
      <c r="J824" t="s">
        <v>100</v>
      </c>
      <c r="K824" t="s">
        <v>28</v>
      </c>
      <c r="L824" t="s">
        <v>101</v>
      </c>
      <c r="M824" t="s">
        <v>102</v>
      </c>
    </row>
    <row r="825" spans="1:13" x14ac:dyDescent="0.25">
      <c r="A825" t="s">
        <v>99</v>
      </c>
      <c r="B825" t="s">
        <v>1120</v>
      </c>
      <c r="C825" t="s">
        <v>812</v>
      </c>
      <c r="D825" t="str">
        <f>HYPERLINK("https://ebird.org/atlasnc/checklist/S143431086", "S143431086")</f>
        <v>S143431086</v>
      </c>
      <c r="E825" t="s">
        <v>1666</v>
      </c>
      <c r="F825" t="s">
        <v>2124</v>
      </c>
      <c r="G825">
        <v>1</v>
      </c>
      <c r="H825" t="s">
        <v>38</v>
      </c>
      <c r="I825" t="s">
        <v>33</v>
      </c>
      <c r="J825" t="s">
        <v>100</v>
      </c>
      <c r="K825" t="s">
        <v>28</v>
      </c>
      <c r="L825" t="s">
        <v>101</v>
      </c>
      <c r="M825" t="s">
        <v>102</v>
      </c>
    </row>
    <row r="826" spans="1:13" x14ac:dyDescent="0.25">
      <c r="A826" t="s">
        <v>99</v>
      </c>
      <c r="B826" t="s">
        <v>2057</v>
      </c>
      <c r="C826" t="s">
        <v>564</v>
      </c>
      <c r="D826" t="str">
        <f>HYPERLINK("https://ebird.org/atlasnc/checklist/S142669552", "S142669552")</f>
        <v>S142669552</v>
      </c>
      <c r="E826" t="s">
        <v>2038</v>
      </c>
      <c r="F826" t="s">
        <v>2059</v>
      </c>
      <c r="G826">
        <v>36</v>
      </c>
      <c r="H826" t="s">
        <v>38</v>
      </c>
      <c r="I826" t="s">
        <v>33</v>
      </c>
      <c r="J826" t="s">
        <v>100</v>
      </c>
      <c r="K826" t="s">
        <v>28</v>
      </c>
      <c r="L826" t="s">
        <v>101</v>
      </c>
      <c r="M826" t="s">
        <v>102</v>
      </c>
    </row>
    <row r="827" spans="1:13" x14ac:dyDescent="0.25">
      <c r="A827" t="s">
        <v>99</v>
      </c>
      <c r="B827" t="s">
        <v>2125</v>
      </c>
      <c r="C827" t="s">
        <v>564</v>
      </c>
      <c r="D827" t="str">
        <f>HYPERLINK("https://ebird.org/atlasnc/checklist/S142672896", "S142672896")</f>
        <v>S142672896</v>
      </c>
      <c r="E827" t="s">
        <v>2038</v>
      </c>
      <c r="F827" t="s">
        <v>2059</v>
      </c>
      <c r="G827">
        <v>37</v>
      </c>
      <c r="H827" t="s">
        <v>38</v>
      </c>
      <c r="I827" t="s">
        <v>33</v>
      </c>
      <c r="J827" t="s">
        <v>100</v>
      </c>
      <c r="K827" t="s">
        <v>28</v>
      </c>
      <c r="L827" t="s">
        <v>101</v>
      </c>
      <c r="M827" t="s">
        <v>102</v>
      </c>
    </row>
    <row r="828" spans="1:13" x14ac:dyDescent="0.25">
      <c r="A828" t="s">
        <v>99</v>
      </c>
      <c r="B828" t="s">
        <v>2126</v>
      </c>
      <c r="C828" t="s">
        <v>564</v>
      </c>
      <c r="D828" t="str">
        <f>HYPERLINK("https://ebird.org/atlasnc/checklist/S142688990", "S142688990")</f>
        <v>S142688990</v>
      </c>
      <c r="E828" t="s">
        <v>2038</v>
      </c>
      <c r="F828" t="s">
        <v>2059</v>
      </c>
      <c r="G828">
        <v>36</v>
      </c>
      <c r="H828" t="s">
        <v>38</v>
      </c>
      <c r="I828" t="s">
        <v>33</v>
      </c>
      <c r="J828" t="s">
        <v>100</v>
      </c>
      <c r="K828" t="s">
        <v>28</v>
      </c>
      <c r="L828" t="s">
        <v>101</v>
      </c>
      <c r="M828" t="s">
        <v>102</v>
      </c>
    </row>
    <row r="829" spans="1:13" x14ac:dyDescent="0.25">
      <c r="A829" t="s">
        <v>99</v>
      </c>
      <c r="B829" t="s">
        <v>2061</v>
      </c>
      <c r="C829" t="s">
        <v>564</v>
      </c>
      <c r="D829" t="str">
        <f>HYPERLINK("https://ebird.org/atlasnc/checklist/S145017371", "S145017371")</f>
        <v>S145017371</v>
      </c>
      <c r="E829" t="s">
        <v>2038</v>
      </c>
      <c r="F829" t="s">
        <v>2059</v>
      </c>
      <c r="G829">
        <v>36</v>
      </c>
      <c r="H829" t="s">
        <v>38</v>
      </c>
      <c r="I829" t="s">
        <v>33</v>
      </c>
      <c r="J829" t="s">
        <v>100</v>
      </c>
      <c r="K829" t="s">
        <v>28</v>
      </c>
      <c r="L829" t="s">
        <v>101</v>
      </c>
      <c r="M829" t="s">
        <v>102</v>
      </c>
    </row>
    <row r="830" spans="1:13" x14ac:dyDescent="0.25">
      <c r="A830" t="s">
        <v>99</v>
      </c>
      <c r="B830" t="s">
        <v>2064</v>
      </c>
      <c r="C830" t="s">
        <v>564</v>
      </c>
      <c r="D830" t="str">
        <f>HYPERLINK("https://ebird.org/atlasnc/checklist/S142687405", "S142687405")</f>
        <v>S142687405</v>
      </c>
      <c r="E830" t="s">
        <v>2038</v>
      </c>
      <c r="F830" t="s">
        <v>2059</v>
      </c>
      <c r="G830">
        <v>36</v>
      </c>
      <c r="H830" t="s">
        <v>38</v>
      </c>
      <c r="I830" t="s">
        <v>33</v>
      </c>
      <c r="J830" t="s">
        <v>100</v>
      </c>
      <c r="K830" t="s">
        <v>28</v>
      </c>
      <c r="L830" t="s">
        <v>101</v>
      </c>
      <c r="M830" t="s">
        <v>102</v>
      </c>
    </row>
    <row r="831" spans="1:13" x14ac:dyDescent="0.25">
      <c r="A831" t="s">
        <v>99</v>
      </c>
      <c r="B831" t="s">
        <v>2095</v>
      </c>
      <c r="C831" t="s">
        <v>2127</v>
      </c>
      <c r="D831" t="str">
        <f>HYPERLINK("https://ebird.org/atlasnc/checklist/S141626311", "S141626311")</f>
        <v>S141626311</v>
      </c>
      <c r="E831" t="s">
        <v>1265</v>
      </c>
      <c r="F831" t="s">
        <v>2059</v>
      </c>
      <c r="G831">
        <v>38</v>
      </c>
      <c r="H831" t="s">
        <v>38</v>
      </c>
      <c r="I831" t="s">
        <v>33</v>
      </c>
      <c r="J831" t="s">
        <v>100</v>
      </c>
      <c r="K831" t="s">
        <v>28</v>
      </c>
      <c r="L831" t="s">
        <v>101</v>
      </c>
      <c r="M831" t="s">
        <v>102</v>
      </c>
    </row>
    <row r="832" spans="1:13" x14ac:dyDescent="0.25">
      <c r="A832" t="s">
        <v>99</v>
      </c>
      <c r="B832" t="s">
        <v>1132</v>
      </c>
      <c r="C832" t="s">
        <v>814</v>
      </c>
      <c r="D832" t="str">
        <f>HYPERLINK("https://ebird.org/atlasnc/checklist/S141464027", "S141464027")</f>
        <v>S141464027</v>
      </c>
      <c r="E832" t="s">
        <v>1200</v>
      </c>
      <c r="F832" t="s">
        <v>2122</v>
      </c>
      <c r="G832">
        <v>18</v>
      </c>
      <c r="H832" t="s">
        <v>38</v>
      </c>
      <c r="I832" t="s">
        <v>33</v>
      </c>
      <c r="J832" t="s">
        <v>100</v>
      </c>
      <c r="K832" t="s">
        <v>28</v>
      </c>
      <c r="L832" t="s">
        <v>101</v>
      </c>
      <c r="M832" t="s">
        <v>102</v>
      </c>
    </row>
    <row r="833" spans="1:13" x14ac:dyDescent="0.25">
      <c r="A833" t="s">
        <v>99</v>
      </c>
      <c r="B833" t="s">
        <v>1133</v>
      </c>
      <c r="C833" t="s">
        <v>814</v>
      </c>
      <c r="D833" t="str">
        <f>HYPERLINK("https://ebird.org/atlasnc/checklist/S141466776", "S141466776")</f>
        <v>S141466776</v>
      </c>
      <c r="E833" t="s">
        <v>1200</v>
      </c>
      <c r="F833" t="s">
        <v>2122</v>
      </c>
      <c r="G833">
        <v>18</v>
      </c>
      <c r="H833" t="s">
        <v>38</v>
      </c>
      <c r="I833" t="s">
        <v>33</v>
      </c>
      <c r="J833" t="s">
        <v>100</v>
      </c>
      <c r="K833" t="s">
        <v>28</v>
      </c>
      <c r="L833" t="s">
        <v>101</v>
      </c>
      <c r="M833" t="s">
        <v>102</v>
      </c>
    </row>
    <row r="834" spans="1:13" x14ac:dyDescent="0.25">
      <c r="A834" t="s">
        <v>99</v>
      </c>
      <c r="B834" t="s">
        <v>1132</v>
      </c>
      <c r="C834" t="s">
        <v>814</v>
      </c>
      <c r="D834" t="str">
        <f>HYPERLINK("https://ebird.org/atlasnc/checklist/S141463686", "S141463686")</f>
        <v>S141463686</v>
      </c>
      <c r="E834" t="s">
        <v>2128</v>
      </c>
      <c r="F834" t="s">
        <v>2122</v>
      </c>
      <c r="G834">
        <v>17</v>
      </c>
      <c r="H834" t="s">
        <v>38</v>
      </c>
      <c r="I834" t="s">
        <v>33</v>
      </c>
      <c r="J834" t="s">
        <v>100</v>
      </c>
      <c r="K834" t="s">
        <v>28</v>
      </c>
      <c r="L834" t="s">
        <v>101</v>
      </c>
      <c r="M834" t="s">
        <v>102</v>
      </c>
    </row>
    <row r="835" spans="1:13" x14ac:dyDescent="0.25">
      <c r="A835" t="s">
        <v>99</v>
      </c>
      <c r="B835" t="s">
        <v>1133</v>
      </c>
      <c r="C835" t="s">
        <v>814</v>
      </c>
      <c r="D835" t="str">
        <f>HYPERLINK("https://ebird.org/atlasnc/checklist/S141466710", "S141466710")</f>
        <v>S141466710</v>
      </c>
      <c r="E835" t="s">
        <v>2128</v>
      </c>
      <c r="F835" t="s">
        <v>2122</v>
      </c>
      <c r="G835">
        <v>17</v>
      </c>
      <c r="H835" t="s">
        <v>38</v>
      </c>
      <c r="I835" t="s">
        <v>33</v>
      </c>
      <c r="J835" t="s">
        <v>100</v>
      </c>
      <c r="K835" t="s">
        <v>28</v>
      </c>
      <c r="L835" t="s">
        <v>101</v>
      </c>
      <c r="M835" t="s">
        <v>102</v>
      </c>
    </row>
    <row r="836" spans="1:13" x14ac:dyDescent="0.25">
      <c r="A836" t="s">
        <v>99</v>
      </c>
      <c r="B836" t="s">
        <v>1132</v>
      </c>
      <c r="C836" t="s">
        <v>814</v>
      </c>
      <c r="D836" t="str">
        <f>HYPERLINK("https://ebird.org/atlasnc/checklist/S141463567", "S141463567")</f>
        <v>S141463567</v>
      </c>
      <c r="E836" t="s">
        <v>1329</v>
      </c>
      <c r="F836" t="s">
        <v>2129</v>
      </c>
      <c r="G836">
        <v>24</v>
      </c>
      <c r="H836" t="s">
        <v>38</v>
      </c>
      <c r="I836" t="s">
        <v>33</v>
      </c>
      <c r="J836" t="s">
        <v>100</v>
      </c>
      <c r="K836" t="s">
        <v>28</v>
      </c>
      <c r="L836" t="s">
        <v>101</v>
      </c>
      <c r="M836" t="s">
        <v>102</v>
      </c>
    </row>
    <row r="837" spans="1:13" x14ac:dyDescent="0.25">
      <c r="A837" t="s">
        <v>99</v>
      </c>
      <c r="B837" t="s">
        <v>1133</v>
      </c>
      <c r="C837" t="s">
        <v>814</v>
      </c>
      <c r="D837" t="str">
        <f>HYPERLINK("https://ebird.org/atlasnc/checklist/S141466623", "S141466623")</f>
        <v>S141466623</v>
      </c>
      <c r="E837" t="s">
        <v>1329</v>
      </c>
      <c r="F837" t="s">
        <v>2129</v>
      </c>
      <c r="G837">
        <v>24</v>
      </c>
      <c r="H837" t="s">
        <v>38</v>
      </c>
      <c r="I837" t="s">
        <v>33</v>
      </c>
      <c r="J837" t="s">
        <v>100</v>
      </c>
      <c r="K837" t="s">
        <v>28</v>
      </c>
      <c r="L837" t="s">
        <v>101</v>
      </c>
      <c r="M837" t="s">
        <v>102</v>
      </c>
    </row>
    <row r="838" spans="1:13" x14ac:dyDescent="0.25">
      <c r="A838" t="s">
        <v>99</v>
      </c>
      <c r="B838" t="s">
        <v>1136</v>
      </c>
      <c r="C838" t="s">
        <v>817</v>
      </c>
      <c r="D838" t="str">
        <f>HYPERLINK("https://ebird.org/atlasnc/checklist/S146533348", "S146533348")</f>
        <v>S146533348</v>
      </c>
      <c r="E838" t="s">
        <v>1386</v>
      </c>
      <c r="F838" t="s">
        <v>2130</v>
      </c>
      <c r="G838">
        <v>23</v>
      </c>
      <c r="H838" t="s">
        <v>38</v>
      </c>
      <c r="I838" t="s">
        <v>33</v>
      </c>
      <c r="J838" t="s">
        <v>100</v>
      </c>
      <c r="K838" t="s">
        <v>28</v>
      </c>
      <c r="L838" t="s">
        <v>101</v>
      </c>
      <c r="M838" t="s">
        <v>102</v>
      </c>
    </row>
    <row r="839" spans="1:13" x14ac:dyDescent="0.25">
      <c r="A839" t="s">
        <v>99</v>
      </c>
      <c r="B839" t="s">
        <v>1136</v>
      </c>
      <c r="C839" t="s">
        <v>817</v>
      </c>
      <c r="D839" t="str">
        <f>HYPERLINK("https://ebird.org/atlasnc/checklist/S146533445", "S146533445")</f>
        <v>S146533445</v>
      </c>
      <c r="E839" t="s">
        <v>2103</v>
      </c>
      <c r="F839" t="s">
        <v>2131</v>
      </c>
      <c r="G839">
        <v>18</v>
      </c>
      <c r="H839" t="s">
        <v>38</v>
      </c>
      <c r="I839" t="s">
        <v>33</v>
      </c>
      <c r="J839" t="s">
        <v>100</v>
      </c>
      <c r="K839" t="s">
        <v>28</v>
      </c>
      <c r="L839" t="s">
        <v>101</v>
      </c>
      <c r="M839" t="s">
        <v>102</v>
      </c>
    </row>
    <row r="840" spans="1:13" x14ac:dyDescent="0.25">
      <c r="A840" t="s">
        <v>99</v>
      </c>
      <c r="B840" t="s">
        <v>1135</v>
      </c>
      <c r="C840" t="s">
        <v>819</v>
      </c>
      <c r="D840" t="str">
        <f>HYPERLINK("https://ebird.org/atlasnc/checklist/S138667776", "S138667776")</f>
        <v>S138667776</v>
      </c>
      <c r="E840" t="s">
        <v>2132</v>
      </c>
      <c r="F840" t="s">
        <v>2133</v>
      </c>
      <c r="G840">
        <v>26</v>
      </c>
      <c r="H840" t="s">
        <v>38</v>
      </c>
      <c r="I840" t="s">
        <v>33</v>
      </c>
      <c r="J840" t="s">
        <v>100</v>
      </c>
      <c r="K840" t="s">
        <v>28</v>
      </c>
      <c r="L840" t="s">
        <v>101</v>
      </c>
      <c r="M840" t="s">
        <v>102</v>
      </c>
    </row>
    <row r="841" spans="1:13" x14ac:dyDescent="0.25">
      <c r="A841" t="s">
        <v>99</v>
      </c>
      <c r="B841" t="s">
        <v>1135</v>
      </c>
      <c r="C841" t="s">
        <v>819</v>
      </c>
      <c r="D841" t="str">
        <f>HYPERLINK("https://ebird.org/atlasnc/checklist/S138654446", "S138654446")</f>
        <v>S138654446</v>
      </c>
      <c r="E841" t="s">
        <v>1654</v>
      </c>
      <c r="F841" t="s">
        <v>2134</v>
      </c>
      <c r="G841">
        <v>29</v>
      </c>
      <c r="H841" t="s">
        <v>38</v>
      </c>
      <c r="I841" t="s">
        <v>33</v>
      </c>
      <c r="J841" t="s">
        <v>100</v>
      </c>
      <c r="K841" t="s">
        <v>28</v>
      </c>
      <c r="L841" t="s">
        <v>101</v>
      </c>
      <c r="M841" t="s">
        <v>102</v>
      </c>
    </row>
    <row r="842" spans="1:13" x14ac:dyDescent="0.25">
      <c r="A842" t="s">
        <v>99</v>
      </c>
      <c r="B842" t="s">
        <v>1143</v>
      </c>
      <c r="C842" t="s">
        <v>819</v>
      </c>
      <c r="D842" t="str">
        <f>HYPERLINK("https://ebird.org/atlasnc/checklist/S138732522", "S138732522")</f>
        <v>S138732522</v>
      </c>
      <c r="E842" t="s">
        <v>1217</v>
      </c>
      <c r="F842" t="s">
        <v>2059</v>
      </c>
      <c r="G842">
        <v>36</v>
      </c>
      <c r="H842" t="s">
        <v>38</v>
      </c>
      <c r="I842" t="s">
        <v>33</v>
      </c>
      <c r="J842" t="s">
        <v>100</v>
      </c>
      <c r="K842" t="s">
        <v>28</v>
      </c>
      <c r="L842" t="s">
        <v>101</v>
      </c>
      <c r="M842" t="s">
        <v>102</v>
      </c>
    </row>
    <row r="843" spans="1:13" x14ac:dyDescent="0.25">
      <c r="A843" t="s">
        <v>99</v>
      </c>
      <c r="B843" t="s">
        <v>1139</v>
      </c>
      <c r="C843" t="s">
        <v>820</v>
      </c>
      <c r="D843" t="str">
        <f>HYPERLINK("https://ebird.org/atlasnc/checklist/S138109834", "S138109834")</f>
        <v>S138109834</v>
      </c>
      <c r="E843" t="s">
        <v>2135</v>
      </c>
      <c r="F843" t="s">
        <v>2059</v>
      </c>
      <c r="G843">
        <v>63</v>
      </c>
      <c r="H843" t="s">
        <v>38</v>
      </c>
      <c r="I843" t="s">
        <v>33</v>
      </c>
      <c r="J843" t="s">
        <v>100</v>
      </c>
      <c r="K843" t="s">
        <v>28</v>
      </c>
      <c r="L843" t="s">
        <v>101</v>
      </c>
      <c r="M843" t="s">
        <v>102</v>
      </c>
    </row>
    <row r="844" spans="1:13" x14ac:dyDescent="0.25">
      <c r="A844" t="s">
        <v>99</v>
      </c>
      <c r="B844" t="s">
        <v>1132</v>
      </c>
      <c r="C844" t="s">
        <v>824</v>
      </c>
      <c r="D844" t="str">
        <f>HYPERLINK("https://ebird.org/atlasnc/checklist/S138055660", "S138055660")</f>
        <v>S138055660</v>
      </c>
      <c r="E844" t="s">
        <v>1622</v>
      </c>
      <c r="F844" t="s">
        <v>2136</v>
      </c>
      <c r="G844">
        <v>16</v>
      </c>
      <c r="H844" t="s">
        <v>38</v>
      </c>
      <c r="I844" t="s">
        <v>33</v>
      </c>
      <c r="J844" t="s">
        <v>100</v>
      </c>
      <c r="K844" t="s">
        <v>28</v>
      </c>
      <c r="L844" t="s">
        <v>101</v>
      </c>
      <c r="M844" t="s">
        <v>102</v>
      </c>
    </row>
    <row r="845" spans="1:13" x14ac:dyDescent="0.25">
      <c r="A845" t="s">
        <v>99</v>
      </c>
      <c r="B845" t="s">
        <v>1133</v>
      </c>
      <c r="C845" t="s">
        <v>824</v>
      </c>
      <c r="D845" t="str">
        <f>HYPERLINK("https://ebird.org/atlasnc/checklist/S138074175", "S138074175")</f>
        <v>S138074175</v>
      </c>
      <c r="E845" t="s">
        <v>1622</v>
      </c>
      <c r="F845" t="s">
        <v>2136</v>
      </c>
      <c r="G845">
        <v>16</v>
      </c>
      <c r="H845" t="s">
        <v>38</v>
      </c>
      <c r="I845" t="s">
        <v>33</v>
      </c>
      <c r="J845" t="s">
        <v>100</v>
      </c>
      <c r="K845" t="s">
        <v>28</v>
      </c>
      <c r="L845" t="s">
        <v>101</v>
      </c>
      <c r="M845" t="s">
        <v>102</v>
      </c>
    </row>
    <row r="846" spans="1:13" x14ac:dyDescent="0.25">
      <c r="A846" t="s">
        <v>99</v>
      </c>
      <c r="B846" t="s">
        <v>1132</v>
      </c>
      <c r="C846" t="s">
        <v>824</v>
      </c>
      <c r="D846" t="str">
        <f>HYPERLINK("https://ebird.org/atlasnc/checklist/S138055236", "S138055236")</f>
        <v>S138055236</v>
      </c>
      <c r="E846" t="s">
        <v>1552</v>
      </c>
      <c r="F846" t="s">
        <v>2137</v>
      </c>
      <c r="G846">
        <v>24</v>
      </c>
      <c r="H846" t="s">
        <v>38</v>
      </c>
      <c r="I846" t="s">
        <v>33</v>
      </c>
      <c r="J846" t="s">
        <v>100</v>
      </c>
      <c r="K846" t="s">
        <v>28</v>
      </c>
      <c r="L846" t="s">
        <v>101</v>
      </c>
      <c r="M846" t="s">
        <v>102</v>
      </c>
    </row>
    <row r="847" spans="1:13" x14ac:dyDescent="0.25">
      <c r="A847" t="s">
        <v>99</v>
      </c>
      <c r="B847" t="s">
        <v>1133</v>
      </c>
      <c r="C847" t="s">
        <v>824</v>
      </c>
      <c r="D847" t="str">
        <f>HYPERLINK("https://ebird.org/atlasnc/checklist/S138074077", "S138074077")</f>
        <v>S138074077</v>
      </c>
      <c r="E847" t="s">
        <v>1552</v>
      </c>
      <c r="F847" t="s">
        <v>2137</v>
      </c>
      <c r="G847">
        <v>24</v>
      </c>
      <c r="H847" t="s">
        <v>38</v>
      </c>
      <c r="I847" t="s">
        <v>33</v>
      </c>
      <c r="J847" t="s">
        <v>100</v>
      </c>
      <c r="K847" t="s">
        <v>28</v>
      </c>
      <c r="L847" t="s">
        <v>101</v>
      </c>
      <c r="M847" t="s">
        <v>102</v>
      </c>
    </row>
    <row r="848" spans="1:13" x14ac:dyDescent="0.25">
      <c r="A848" t="s">
        <v>99</v>
      </c>
      <c r="B848" t="s">
        <v>1132</v>
      </c>
      <c r="C848" t="s">
        <v>824</v>
      </c>
      <c r="D848" t="str">
        <f>HYPERLINK("https://ebird.org/atlasnc/checklist/S138054971", "S138054971")</f>
        <v>S138054971</v>
      </c>
      <c r="E848" t="s">
        <v>1457</v>
      </c>
      <c r="F848" t="s">
        <v>2138</v>
      </c>
      <c r="G848">
        <v>11</v>
      </c>
      <c r="H848" t="s">
        <v>38</v>
      </c>
      <c r="I848" t="s">
        <v>33</v>
      </c>
      <c r="J848" t="s">
        <v>100</v>
      </c>
      <c r="K848" t="s">
        <v>28</v>
      </c>
      <c r="L848" t="s">
        <v>101</v>
      </c>
      <c r="M848" t="s">
        <v>102</v>
      </c>
    </row>
    <row r="849" spans="1:13" x14ac:dyDescent="0.25">
      <c r="A849" t="s">
        <v>99</v>
      </c>
      <c r="B849" t="s">
        <v>1133</v>
      </c>
      <c r="C849" t="s">
        <v>824</v>
      </c>
      <c r="D849" t="str">
        <f>HYPERLINK("https://ebird.org/atlasnc/checklist/S138074015", "S138074015")</f>
        <v>S138074015</v>
      </c>
      <c r="E849" t="s">
        <v>1457</v>
      </c>
      <c r="F849" t="s">
        <v>2059</v>
      </c>
      <c r="G849">
        <v>11</v>
      </c>
      <c r="H849" t="s">
        <v>38</v>
      </c>
      <c r="I849" t="s">
        <v>33</v>
      </c>
      <c r="J849" t="s">
        <v>100</v>
      </c>
      <c r="K849" t="s">
        <v>28</v>
      </c>
      <c r="L849" t="s">
        <v>101</v>
      </c>
      <c r="M849" t="s">
        <v>102</v>
      </c>
    </row>
    <row r="850" spans="1:13" x14ac:dyDescent="0.25">
      <c r="A850" t="s">
        <v>99</v>
      </c>
      <c r="B850" t="s">
        <v>1132</v>
      </c>
      <c r="C850" t="s">
        <v>824</v>
      </c>
      <c r="D850" t="str">
        <f>HYPERLINK("https://ebird.org/atlasnc/checklist/S138054521", "S138054521")</f>
        <v>S138054521</v>
      </c>
      <c r="E850" t="s">
        <v>1482</v>
      </c>
      <c r="F850" t="s">
        <v>2059</v>
      </c>
      <c r="G850">
        <v>30</v>
      </c>
      <c r="H850" t="s">
        <v>38</v>
      </c>
      <c r="I850" t="s">
        <v>33</v>
      </c>
      <c r="J850" t="s">
        <v>100</v>
      </c>
      <c r="K850" t="s">
        <v>28</v>
      </c>
      <c r="L850" t="s">
        <v>101</v>
      </c>
      <c r="M850" t="s">
        <v>102</v>
      </c>
    </row>
    <row r="851" spans="1:13" x14ac:dyDescent="0.25">
      <c r="A851" t="s">
        <v>99</v>
      </c>
      <c r="B851" t="s">
        <v>1133</v>
      </c>
      <c r="C851" t="s">
        <v>824</v>
      </c>
      <c r="D851" t="str">
        <f>HYPERLINK("https://ebird.org/atlasnc/checklist/S138074243", "S138074243")</f>
        <v>S138074243</v>
      </c>
      <c r="E851" t="s">
        <v>1482</v>
      </c>
      <c r="F851" t="s">
        <v>2059</v>
      </c>
      <c r="G851">
        <v>30</v>
      </c>
      <c r="H851" t="s">
        <v>38</v>
      </c>
      <c r="I851" t="s">
        <v>33</v>
      </c>
      <c r="J851" t="s">
        <v>100</v>
      </c>
      <c r="K851" t="s">
        <v>28</v>
      </c>
      <c r="L851" t="s">
        <v>101</v>
      </c>
      <c r="M851" t="s">
        <v>102</v>
      </c>
    </row>
    <row r="852" spans="1:13" x14ac:dyDescent="0.25">
      <c r="A852" t="s">
        <v>99</v>
      </c>
      <c r="B852" t="s">
        <v>1139</v>
      </c>
      <c r="C852" t="s">
        <v>2139</v>
      </c>
      <c r="D852" t="str">
        <f>HYPERLINK("https://ebird.org/atlasnc/checklist/S137834936", "S137834936")</f>
        <v>S137834936</v>
      </c>
      <c r="E852" t="s">
        <v>1655</v>
      </c>
      <c r="F852" t="s">
        <v>2059</v>
      </c>
      <c r="G852">
        <v>62</v>
      </c>
      <c r="H852" t="s">
        <v>38</v>
      </c>
      <c r="I852" t="s">
        <v>33</v>
      </c>
      <c r="J852" t="s">
        <v>100</v>
      </c>
      <c r="K852" t="s">
        <v>28</v>
      </c>
      <c r="L852" t="s">
        <v>101</v>
      </c>
      <c r="M852" t="s">
        <v>102</v>
      </c>
    </row>
    <row r="853" spans="1:13" x14ac:dyDescent="0.25">
      <c r="A853" t="s">
        <v>99</v>
      </c>
      <c r="B853" t="s">
        <v>1139</v>
      </c>
      <c r="C853" t="s">
        <v>826</v>
      </c>
      <c r="D853" t="str">
        <f>HYPERLINK("https://ebird.org/atlasnc/checklist/S136900762", "S136900762")</f>
        <v>S136900762</v>
      </c>
      <c r="E853" t="s">
        <v>1655</v>
      </c>
      <c r="F853" t="s">
        <v>2059</v>
      </c>
      <c r="G853">
        <v>63</v>
      </c>
      <c r="H853" t="s">
        <v>38</v>
      </c>
      <c r="I853" t="s">
        <v>33</v>
      </c>
      <c r="J853" t="s">
        <v>100</v>
      </c>
      <c r="K853" t="s">
        <v>28</v>
      </c>
      <c r="L853" t="s">
        <v>101</v>
      </c>
      <c r="M853" t="s">
        <v>102</v>
      </c>
    </row>
    <row r="854" spans="1:13" x14ac:dyDescent="0.25">
      <c r="A854" t="s">
        <v>99</v>
      </c>
      <c r="B854" t="s">
        <v>1139</v>
      </c>
      <c r="C854" t="s">
        <v>2140</v>
      </c>
      <c r="D854" t="str">
        <f>HYPERLINK("https://ebird.org/atlasnc/checklist/S135677633", "S135677633")</f>
        <v>S135677633</v>
      </c>
      <c r="E854" t="s">
        <v>1560</v>
      </c>
      <c r="F854" t="s">
        <v>2059</v>
      </c>
      <c r="G854">
        <v>55</v>
      </c>
      <c r="H854" t="s">
        <v>38</v>
      </c>
      <c r="I854" t="s">
        <v>33</v>
      </c>
      <c r="J854" t="s">
        <v>100</v>
      </c>
      <c r="K854" t="s">
        <v>28</v>
      </c>
      <c r="L854" t="s">
        <v>101</v>
      </c>
      <c r="M854" t="s">
        <v>102</v>
      </c>
    </row>
    <row r="855" spans="1:13" x14ac:dyDescent="0.25">
      <c r="A855" t="s">
        <v>99</v>
      </c>
      <c r="B855" t="s">
        <v>1139</v>
      </c>
      <c r="C855" t="s">
        <v>827</v>
      </c>
      <c r="D855" t="str">
        <f>HYPERLINK("https://ebird.org/atlasnc/checklist/S134951774", "S134951774")</f>
        <v>S134951774</v>
      </c>
      <c r="E855" t="s">
        <v>1408</v>
      </c>
      <c r="F855" t="s">
        <v>2059</v>
      </c>
      <c r="G855">
        <v>56</v>
      </c>
      <c r="H855" t="s">
        <v>38</v>
      </c>
      <c r="I855" t="s">
        <v>33</v>
      </c>
      <c r="J855" t="s">
        <v>100</v>
      </c>
      <c r="K855" t="s">
        <v>28</v>
      </c>
      <c r="L855" t="s">
        <v>101</v>
      </c>
      <c r="M855" t="s">
        <v>102</v>
      </c>
    </row>
    <row r="856" spans="1:13" x14ac:dyDescent="0.25">
      <c r="A856" t="s">
        <v>99</v>
      </c>
      <c r="B856" t="s">
        <v>1139</v>
      </c>
      <c r="C856" t="s">
        <v>2141</v>
      </c>
      <c r="D856" t="str">
        <f>HYPERLINK("https://ebird.org/atlasnc/checklist/S134261928", "S134261928")</f>
        <v>S134261928</v>
      </c>
      <c r="E856" t="s">
        <v>1917</v>
      </c>
      <c r="F856" t="s">
        <v>2059</v>
      </c>
      <c r="G856">
        <v>57</v>
      </c>
      <c r="H856" t="s">
        <v>38</v>
      </c>
      <c r="I856" t="s">
        <v>33</v>
      </c>
      <c r="J856" t="s">
        <v>100</v>
      </c>
      <c r="K856" t="s">
        <v>28</v>
      </c>
      <c r="L856" t="s">
        <v>101</v>
      </c>
      <c r="M856" t="s">
        <v>102</v>
      </c>
    </row>
    <row r="857" spans="1:13" x14ac:dyDescent="0.25">
      <c r="A857" t="s">
        <v>99</v>
      </c>
      <c r="B857" t="s">
        <v>2088</v>
      </c>
      <c r="C857" t="s">
        <v>711</v>
      </c>
      <c r="D857" t="str">
        <f>HYPERLINK("https://ebird.org/atlasnc/checklist/S133966898", "S133966898")</f>
        <v>S133966898</v>
      </c>
      <c r="E857" t="s">
        <v>1333</v>
      </c>
      <c r="F857" t="s">
        <v>2059</v>
      </c>
      <c r="G857">
        <v>27</v>
      </c>
      <c r="H857" t="s">
        <v>38</v>
      </c>
      <c r="I857" t="s">
        <v>33</v>
      </c>
      <c r="J857" t="s">
        <v>100</v>
      </c>
      <c r="K857" t="s">
        <v>28</v>
      </c>
      <c r="L857" t="s">
        <v>101</v>
      </c>
      <c r="M857" t="s">
        <v>102</v>
      </c>
    </row>
    <row r="858" spans="1:13" x14ac:dyDescent="0.25">
      <c r="A858" t="s">
        <v>99</v>
      </c>
      <c r="B858" t="s">
        <v>2057</v>
      </c>
      <c r="C858" t="s">
        <v>711</v>
      </c>
      <c r="D858" t="str">
        <f>HYPERLINK("https://ebird.org/atlasnc/checklist/S133963561", "S133963561")</f>
        <v>S133963561</v>
      </c>
      <c r="E858" t="s">
        <v>1333</v>
      </c>
      <c r="F858" t="s">
        <v>2059</v>
      </c>
      <c r="G858">
        <v>27</v>
      </c>
      <c r="H858" t="s">
        <v>38</v>
      </c>
      <c r="I858" t="s">
        <v>33</v>
      </c>
      <c r="J858" t="s">
        <v>100</v>
      </c>
      <c r="K858" t="s">
        <v>28</v>
      </c>
      <c r="L858" t="s">
        <v>101</v>
      </c>
      <c r="M858" t="s">
        <v>102</v>
      </c>
    </row>
    <row r="859" spans="1:13" x14ac:dyDescent="0.25">
      <c r="A859" t="s">
        <v>99</v>
      </c>
      <c r="B859" t="s">
        <v>2125</v>
      </c>
      <c r="C859" t="s">
        <v>711</v>
      </c>
      <c r="D859" t="str">
        <f>HYPERLINK("https://ebird.org/atlasnc/checklist/S133985165", "S133985165")</f>
        <v>S133985165</v>
      </c>
      <c r="E859" t="s">
        <v>1333</v>
      </c>
      <c r="F859" t="s">
        <v>2059</v>
      </c>
      <c r="G859">
        <v>27</v>
      </c>
      <c r="H859" t="s">
        <v>38</v>
      </c>
      <c r="I859" t="s">
        <v>33</v>
      </c>
      <c r="J859" t="s">
        <v>100</v>
      </c>
      <c r="K859" t="s">
        <v>28</v>
      </c>
      <c r="L859" t="s">
        <v>101</v>
      </c>
      <c r="M859" t="s">
        <v>102</v>
      </c>
    </row>
    <row r="860" spans="1:13" x14ac:dyDescent="0.25">
      <c r="A860" t="s">
        <v>99</v>
      </c>
      <c r="B860" t="s">
        <v>2126</v>
      </c>
      <c r="C860" t="s">
        <v>711</v>
      </c>
      <c r="D860" t="str">
        <f>HYPERLINK("https://ebird.org/atlasnc/checklist/S136999139", "S136999139")</f>
        <v>S136999139</v>
      </c>
      <c r="E860" t="s">
        <v>1333</v>
      </c>
      <c r="F860" t="s">
        <v>2059</v>
      </c>
      <c r="G860">
        <v>27</v>
      </c>
      <c r="H860" t="s">
        <v>38</v>
      </c>
      <c r="I860" t="s">
        <v>33</v>
      </c>
      <c r="J860" t="s">
        <v>100</v>
      </c>
      <c r="K860" t="s">
        <v>28</v>
      </c>
      <c r="L860" t="s">
        <v>101</v>
      </c>
      <c r="M860" t="s">
        <v>102</v>
      </c>
    </row>
    <row r="861" spans="1:13" x14ac:dyDescent="0.25">
      <c r="A861" t="s">
        <v>99</v>
      </c>
      <c r="B861" t="s">
        <v>2142</v>
      </c>
      <c r="C861" t="s">
        <v>711</v>
      </c>
      <c r="D861" t="str">
        <f>HYPERLINK("https://ebird.org/atlasnc/checklist/S133976033", "S133976033")</f>
        <v>S133976033</v>
      </c>
      <c r="E861" t="s">
        <v>1333</v>
      </c>
      <c r="F861" t="s">
        <v>2059</v>
      </c>
      <c r="G861">
        <v>27</v>
      </c>
      <c r="H861" t="s">
        <v>38</v>
      </c>
      <c r="I861" t="s">
        <v>33</v>
      </c>
      <c r="J861" t="s">
        <v>100</v>
      </c>
      <c r="K861" t="s">
        <v>28</v>
      </c>
      <c r="L861" t="s">
        <v>101</v>
      </c>
      <c r="M861" t="s">
        <v>102</v>
      </c>
    </row>
    <row r="862" spans="1:13" x14ac:dyDescent="0.25">
      <c r="A862" t="s">
        <v>99</v>
      </c>
      <c r="B862" t="s">
        <v>2143</v>
      </c>
      <c r="C862" t="s">
        <v>711</v>
      </c>
      <c r="D862" t="str">
        <f>HYPERLINK("https://ebird.org/atlasnc/checklist/S133956799", "S133956799")</f>
        <v>S133956799</v>
      </c>
      <c r="E862" t="s">
        <v>2144</v>
      </c>
      <c r="F862" t="s">
        <v>2059</v>
      </c>
      <c r="G862">
        <v>22</v>
      </c>
      <c r="H862" t="s">
        <v>38</v>
      </c>
      <c r="I862" t="s">
        <v>33</v>
      </c>
      <c r="J862" t="s">
        <v>100</v>
      </c>
      <c r="K862" t="s">
        <v>28</v>
      </c>
      <c r="L862" t="s">
        <v>101</v>
      </c>
      <c r="M862" t="s">
        <v>102</v>
      </c>
    </row>
    <row r="863" spans="1:13" x14ac:dyDescent="0.25">
      <c r="A863" t="s">
        <v>99</v>
      </c>
      <c r="B863" t="s">
        <v>1132</v>
      </c>
      <c r="C863" t="s">
        <v>828</v>
      </c>
      <c r="D863" t="str">
        <f>HYPERLINK("https://ebird.org/atlasnc/checklist/S135446300", "S135446300")</f>
        <v>S135446300</v>
      </c>
      <c r="E863" t="s">
        <v>2145</v>
      </c>
      <c r="F863" t="s">
        <v>2059</v>
      </c>
      <c r="G863">
        <v>29</v>
      </c>
      <c r="H863" t="s">
        <v>38</v>
      </c>
      <c r="I863" t="s">
        <v>33</v>
      </c>
      <c r="J863" t="s">
        <v>100</v>
      </c>
      <c r="K863" t="s">
        <v>28</v>
      </c>
      <c r="L863" t="s">
        <v>101</v>
      </c>
      <c r="M863" t="s">
        <v>102</v>
      </c>
    </row>
    <row r="864" spans="1:13" x14ac:dyDescent="0.25">
      <c r="A864" t="s">
        <v>99</v>
      </c>
      <c r="B864" t="s">
        <v>1139</v>
      </c>
      <c r="C864" t="s">
        <v>829</v>
      </c>
      <c r="D864" t="str">
        <f>HYPERLINK("https://ebird.org/atlasnc/checklist/S133499453", "S133499453")</f>
        <v>S133499453</v>
      </c>
      <c r="E864" t="s">
        <v>2146</v>
      </c>
      <c r="F864" t="s">
        <v>2059</v>
      </c>
      <c r="G864">
        <v>52</v>
      </c>
      <c r="H864" t="s">
        <v>38</v>
      </c>
      <c r="I864" t="s">
        <v>33</v>
      </c>
      <c r="J864" t="s">
        <v>100</v>
      </c>
      <c r="K864" t="s">
        <v>28</v>
      </c>
      <c r="L864" t="s">
        <v>101</v>
      </c>
      <c r="M864" t="s">
        <v>102</v>
      </c>
    </row>
    <row r="865" spans="1:13" x14ac:dyDescent="0.25">
      <c r="A865" t="s">
        <v>99</v>
      </c>
      <c r="B865" t="s">
        <v>1132</v>
      </c>
      <c r="C865" t="s">
        <v>830</v>
      </c>
      <c r="D865" t="str">
        <f>HYPERLINK("https://ebird.org/atlasnc/checklist/S132327793", "S132327793")</f>
        <v>S132327793</v>
      </c>
      <c r="E865" t="s">
        <v>2147</v>
      </c>
      <c r="F865" t="s">
        <v>2122</v>
      </c>
      <c r="G865">
        <v>11</v>
      </c>
      <c r="H865" t="s">
        <v>38</v>
      </c>
      <c r="I865" t="s">
        <v>33</v>
      </c>
      <c r="J865" t="s">
        <v>100</v>
      </c>
      <c r="K865" t="s">
        <v>28</v>
      </c>
      <c r="L865" t="s">
        <v>101</v>
      </c>
      <c r="M865" t="s">
        <v>102</v>
      </c>
    </row>
    <row r="866" spans="1:13" x14ac:dyDescent="0.25">
      <c r="A866" t="s">
        <v>99</v>
      </c>
      <c r="B866" t="s">
        <v>1132</v>
      </c>
      <c r="C866" t="s">
        <v>830</v>
      </c>
      <c r="D866" t="str">
        <f>HYPERLINK("https://ebird.org/atlasnc/checklist/S132329037", "S132329037")</f>
        <v>S132329037</v>
      </c>
      <c r="E866" t="s">
        <v>1309</v>
      </c>
      <c r="F866" t="s">
        <v>2129</v>
      </c>
      <c r="G866">
        <v>22</v>
      </c>
      <c r="H866" t="s">
        <v>38</v>
      </c>
      <c r="I866" t="s">
        <v>33</v>
      </c>
      <c r="J866" t="s">
        <v>100</v>
      </c>
      <c r="K866" t="s">
        <v>28</v>
      </c>
      <c r="L866" t="s">
        <v>101</v>
      </c>
      <c r="M866" t="s">
        <v>102</v>
      </c>
    </row>
    <row r="867" spans="1:13" x14ac:dyDescent="0.25">
      <c r="A867" t="s">
        <v>99</v>
      </c>
      <c r="B867" t="s">
        <v>1132</v>
      </c>
      <c r="C867" t="s">
        <v>830</v>
      </c>
      <c r="D867" t="str">
        <f>HYPERLINK("https://ebird.org/atlasnc/checklist/S132810209", "S132810209")</f>
        <v>S132810209</v>
      </c>
      <c r="E867" t="s">
        <v>1819</v>
      </c>
      <c r="F867" t="s">
        <v>2129</v>
      </c>
      <c r="G867">
        <v>23</v>
      </c>
      <c r="H867" t="s">
        <v>38</v>
      </c>
      <c r="I867" t="s">
        <v>33</v>
      </c>
      <c r="J867" t="s">
        <v>100</v>
      </c>
      <c r="K867" t="s">
        <v>28</v>
      </c>
      <c r="L867" t="s">
        <v>101</v>
      </c>
      <c r="M867" t="s">
        <v>102</v>
      </c>
    </row>
    <row r="868" spans="1:13" x14ac:dyDescent="0.25">
      <c r="A868" t="s">
        <v>99</v>
      </c>
      <c r="B868" t="s">
        <v>2148</v>
      </c>
      <c r="C868" t="s">
        <v>2149</v>
      </c>
      <c r="D868" t="str">
        <f>HYPERLINK("https://ebird.org/atlasnc/checklist/S131298854", "S131298854")</f>
        <v>S131298854</v>
      </c>
      <c r="E868" t="s">
        <v>1654</v>
      </c>
      <c r="F868" t="s">
        <v>2059</v>
      </c>
      <c r="G868">
        <v>30</v>
      </c>
      <c r="H868" t="s">
        <v>38</v>
      </c>
      <c r="I868" t="s">
        <v>33</v>
      </c>
      <c r="J868" t="s">
        <v>100</v>
      </c>
      <c r="K868" t="s">
        <v>28</v>
      </c>
      <c r="L868" t="s">
        <v>101</v>
      </c>
      <c r="M868" t="s">
        <v>102</v>
      </c>
    </row>
    <row r="869" spans="1:13" x14ac:dyDescent="0.25">
      <c r="A869" t="s">
        <v>99</v>
      </c>
      <c r="B869" t="s">
        <v>2057</v>
      </c>
      <c r="C869" t="s">
        <v>2149</v>
      </c>
      <c r="D869" t="str">
        <f>HYPERLINK("https://ebird.org/atlasnc/checklist/S131282576", "S131282576")</f>
        <v>S131282576</v>
      </c>
      <c r="E869" t="s">
        <v>1654</v>
      </c>
      <c r="F869" t="s">
        <v>2059</v>
      </c>
      <c r="G869">
        <v>30</v>
      </c>
      <c r="H869" t="s">
        <v>38</v>
      </c>
      <c r="I869" t="s">
        <v>33</v>
      </c>
      <c r="J869" t="s">
        <v>100</v>
      </c>
      <c r="K869" t="s">
        <v>28</v>
      </c>
      <c r="L869" t="s">
        <v>101</v>
      </c>
      <c r="M869" t="s">
        <v>102</v>
      </c>
    </row>
    <row r="870" spans="1:13" x14ac:dyDescent="0.25">
      <c r="A870" t="s">
        <v>99</v>
      </c>
      <c r="B870" t="s">
        <v>2150</v>
      </c>
      <c r="C870" t="s">
        <v>2149</v>
      </c>
      <c r="D870" t="str">
        <f>HYPERLINK("https://ebird.org/atlasnc/checklist/S131284391", "S131284391")</f>
        <v>S131284391</v>
      </c>
      <c r="E870" t="s">
        <v>1654</v>
      </c>
      <c r="F870" t="s">
        <v>2059</v>
      </c>
      <c r="G870">
        <v>30</v>
      </c>
      <c r="H870" t="s">
        <v>38</v>
      </c>
      <c r="I870" t="s">
        <v>33</v>
      </c>
      <c r="J870" t="s">
        <v>100</v>
      </c>
      <c r="K870" t="s">
        <v>28</v>
      </c>
      <c r="L870" t="s">
        <v>101</v>
      </c>
      <c r="M870" t="s">
        <v>102</v>
      </c>
    </row>
    <row r="871" spans="1:13" x14ac:dyDescent="0.25">
      <c r="A871" t="s">
        <v>99</v>
      </c>
      <c r="B871" t="s">
        <v>1144</v>
      </c>
      <c r="C871" t="s">
        <v>2151</v>
      </c>
      <c r="D871" t="str">
        <f>HYPERLINK("https://ebird.org/atlasnc/checklist/S129922261", "S129922261")</f>
        <v>S129922261</v>
      </c>
      <c r="E871" t="s">
        <v>1685</v>
      </c>
      <c r="F871" t="s">
        <v>2059</v>
      </c>
      <c r="G871">
        <v>48</v>
      </c>
      <c r="H871" t="s">
        <v>38</v>
      </c>
      <c r="I871" t="s">
        <v>33</v>
      </c>
      <c r="J871" t="s">
        <v>100</v>
      </c>
      <c r="K871" t="s">
        <v>28</v>
      </c>
      <c r="L871" t="s">
        <v>101</v>
      </c>
      <c r="M871" t="s">
        <v>102</v>
      </c>
    </row>
    <row r="872" spans="1:13" x14ac:dyDescent="0.25">
      <c r="A872" t="s">
        <v>99</v>
      </c>
      <c r="B872" t="s">
        <v>2057</v>
      </c>
      <c r="C872" t="s">
        <v>2152</v>
      </c>
      <c r="D872" t="str">
        <f>HYPERLINK("https://ebird.org/atlasnc/checklist/S129693009", "S129693009")</f>
        <v>S129693009</v>
      </c>
      <c r="E872" t="s">
        <v>1217</v>
      </c>
      <c r="F872" t="s">
        <v>2059</v>
      </c>
      <c r="G872">
        <v>28</v>
      </c>
      <c r="H872" t="s">
        <v>38</v>
      </c>
      <c r="I872" t="s">
        <v>33</v>
      </c>
      <c r="J872" t="s">
        <v>100</v>
      </c>
      <c r="K872" t="s">
        <v>28</v>
      </c>
      <c r="L872" t="s">
        <v>101</v>
      </c>
      <c r="M872" t="s">
        <v>102</v>
      </c>
    </row>
    <row r="873" spans="1:13" x14ac:dyDescent="0.25">
      <c r="A873" t="s">
        <v>99</v>
      </c>
      <c r="B873" t="s">
        <v>2153</v>
      </c>
      <c r="C873" t="s">
        <v>2152</v>
      </c>
      <c r="D873" t="str">
        <f>HYPERLINK("https://ebird.org/atlasnc/checklist/S129821644", "S129821644")</f>
        <v>S129821644</v>
      </c>
      <c r="E873" t="s">
        <v>1217</v>
      </c>
      <c r="F873" t="s">
        <v>2059</v>
      </c>
      <c r="G873">
        <v>28</v>
      </c>
      <c r="H873" t="s">
        <v>38</v>
      </c>
      <c r="I873" t="s">
        <v>33</v>
      </c>
      <c r="J873" t="s">
        <v>100</v>
      </c>
      <c r="K873" t="s">
        <v>28</v>
      </c>
      <c r="L873" t="s">
        <v>101</v>
      </c>
      <c r="M873" t="s">
        <v>102</v>
      </c>
    </row>
    <row r="874" spans="1:13" x14ac:dyDescent="0.25">
      <c r="A874" t="s">
        <v>99</v>
      </c>
      <c r="B874" t="s">
        <v>1869</v>
      </c>
      <c r="C874" t="s">
        <v>1665</v>
      </c>
      <c r="D874" t="str">
        <f>HYPERLINK("https://ebird.org/atlasnc/checklist/S128703703", "S128703703")</f>
        <v>S128703703</v>
      </c>
      <c r="E874" t="s">
        <v>1499</v>
      </c>
      <c r="F874" t="s">
        <v>2059</v>
      </c>
      <c r="G874">
        <v>38</v>
      </c>
      <c r="H874" t="s">
        <v>38</v>
      </c>
      <c r="I874" t="s">
        <v>33</v>
      </c>
      <c r="J874" t="s">
        <v>100</v>
      </c>
      <c r="K874" t="s">
        <v>28</v>
      </c>
      <c r="L874" t="s">
        <v>101</v>
      </c>
      <c r="M874" t="s">
        <v>102</v>
      </c>
    </row>
    <row r="875" spans="1:13" x14ac:dyDescent="0.25">
      <c r="A875" t="s">
        <v>99</v>
      </c>
      <c r="B875" t="s">
        <v>1144</v>
      </c>
      <c r="C875" t="s">
        <v>831</v>
      </c>
      <c r="D875" t="str">
        <f>HYPERLINK("https://ebird.org/atlasnc/checklist/S128275501", "S128275501")</f>
        <v>S128275501</v>
      </c>
      <c r="E875" t="s">
        <v>2154</v>
      </c>
      <c r="F875" t="s">
        <v>2059</v>
      </c>
      <c r="G875">
        <v>32</v>
      </c>
      <c r="H875" t="s">
        <v>38</v>
      </c>
      <c r="I875" t="s">
        <v>33</v>
      </c>
      <c r="J875" t="s">
        <v>100</v>
      </c>
      <c r="K875" t="s">
        <v>28</v>
      </c>
      <c r="L875" t="s">
        <v>101</v>
      </c>
      <c r="M875" t="s">
        <v>102</v>
      </c>
    </row>
    <row r="876" spans="1:13" x14ac:dyDescent="0.25">
      <c r="A876" t="s">
        <v>99</v>
      </c>
      <c r="B876" t="s">
        <v>1132</v>
      </c>
      <c r="C876" t="s">
        <v>2155</v>
      </c>
      <c r="D876" t="str">
        <f>HYPERLINK("https://ebird.org/atlasnc/checklist/S127400181", "S127400181")</f>
        <v>S127400181</v>
      </c>
      <c r="E876" t="s">
        <v>2156</v>
      </c>
      <c r="F876" t="s">
        <v>2136</v>
      </c>
      <c r="G876">
        <v>10</v>
      </c>
      <c r="H876" t="s">
        <v>38</v>
      </c>
      <c r="I876" t="s">
        <v>33</v>
      </c>
      <c r="J876" t="s">
        <v>100</v>
      </c>
      <c r="K876" t="s">
        <v>28</v>
      </c>
      <c r="L876" t="s">
        <v>101</v>
      </c>
      <c r="M876" t="s">
        <v>102</v>
      </c>
    </row>
    <row r="877" spans="1:13" x14ac:dyDescent="0.25">
      <c r="A877" t="s">
        <v>99</v>
      </c>
      <c r="B877" t="s">
        <v>1133</v>
      </c>
      <c r="C877" t="s">
        <v>2155</v>
      </c>
      <c r="D877" t="str">
        <f>HYPERLINK("https://ebird.org/atlasnc/checklist/S127441081", "S127441081")</f>
        <v>S127441081</v>
      </c>
      <c r="E877" t="s">
        <v>2156</v>
      </c>
      <c r="F877" t="s">
        <v>2136</v>
      </c>
      <c r="G877">
        <v>10</v>
      </c>
      <c r="H877" t="s">
        <v>38</v>
      </c>
      <c r="I877" t="s">
        <v>33</v>
      </c>
      <c r="J877" t="s">
        <v>100</v>
      </c>
      <c r="K877" t="s">
        <v>28</v>
      </c>
      <c r="L877" t="s">
        <v>101</v>
      </c>
      <c r="M877" t="s">
        <v>102</v>
      </c>
    </row>
    <row r="878" spans="1:13" x14ac:dyDescent="0.25">
      <c r="A878" t="s">
        <v>99</v>
      </c>
      <c r="B878" t="s">
        <v>1144</v>
      </c>
      <c r="C878" t="s">
        <v>2157</v>
      </c>
      <c r="D878" t="str">
        <f>HYPERLINK("https://ebird.org/atlasnc/checklist/S127048773", "S127048773")</f>
        <v>S127048773</v>
      </c>
      <c r="E878" t="s">
        <v>2158</v>
      </c>
      <c r="F878" t="s">
        <v>2059</v>
      </c>
      <c r="G878">
        <v>26</v>
      </c>
      <c r="H878" t="s">
        <v>38</v>
      </c>
      <c r="I878" t="s">
        <v>33</v>
      </c>
      <c r="J878" t="s">
        <v>100</v>
      </c>
      <c r="K878" t="s">
        <v>28</v>
      </c>
      <c r="L878" t="s">
        <v>101</v>
      </c>
      <c r="M878" t="s">
        <v>102</v>
      </c>
    </row>
    <row r="879" spans="1:13" x14ac:dyDescent="0.25">
      <c r="A879" t="s">
        <v>99</v>
      </c>
      <c r="B879" t="s">
        <v>1144</v>
      </c>
      <c r="C879" t="s">
        <v>2159</v>
      </c>
      <c r="D879" t="str">
        <f>HYPERLINK("https://ebird.org/atlasnc/checklist/S126621237", "S126621237")</f>
        <v>S126621237</v>
      </c>
      <c r="E879" t="s">
        <v>2160</v>
      </c>
      <c r="F879" t="s">
        <v>2059</v>
      </c>
      <c r="G879">
        <v>24</v>
      </c>
      <c r="H879" t="s">
        <v>38</v>
      </c>
      <c r="I879" t="s">
        <v>33</v>
      </c>
      <c r="J879" t="s">
        <v>100</v>
      </c>
      <c r="K879" t="s">
        <v>28</v>
      </c>
      <c r="L879" t="s">
        <v>101</v>
      </c>
      <c r="M879" t="s">
        <v>102</v>
      </c>
    </row>
    <row r="880" spans="1:13" x14ac:dyDescent="0.25">
      <c r="A880" t="s">
        <v>99</v>
      </c>
      <c r="B880" t="s">
        <v>1132</v>
      </c>
      <c r="C880" t="s">
        <v>833</v>
      </c>
      <c r="D880" t="str">
        <f>HYPERLINK("https://ebird.org/atlasnc/checklist/S126424655", "S126424655")</f>
        <v>S126424655</v>
      </c>
      <c r="E880" t="s">
        <v>2161</v>
      </c>
      <c r="F880" t="s">
        <v>2162</v>
      </c>
      <c r="G880">
        <v>26</v>
      </c>
      <c r="H880" t="s">
        <v>38</v>
      </c>
      <c r="I880" t="s">
        <v>33</v>
      </c>
      <c r="J880" t="s">
        <v>100</v>
      </c>
      <c r="K880" t="s">
        <v>28</v>
      </c>
      <c r="L880" t="s">
        <v>101</v>
      </c>
      <c r="M880" t="s">
        <v>102</v>
      </c>
    </row>
    <row r="881" spans="1:13" x14ac:dyDescent="0.25">
      <c r="A881" t="s">
        <v>99</v>
      </c>
      <c r="B881" t="s">
        <v>1133</v>
      </c>
      <c r="C881" t="s">
        <v>833</v>
      </c>
      <c r="D881" t="str">
        <f>HYPERLINK("https://ebird.org/atlasnc/checklist/S126425080", "S126425080")</f>
        <v>S126425080</v>
      </c>
      <c r="E881" t="s">
        <v>2161</v>
      </c>
      <c r="F881" t="s">
        <v>2162</v>
      </c>
      <c r="G881">
        <v>26</v>
      </c>
      <c r="H881" t="s">
        <v>38</v>
      </c>
      <c r="I881" t="s">
        <v>33</v>
      </c>
      <c r="J881" t="s">
        <v>100</v>
      </c>
      <c r="K881" t="s">
        <v>28</v>
      </c>
      <c r="L881" t="s">
        <v>101</v>
      </c>
      <c r="M881" t="s">
        <v>102</v>
      </c>
    </row>
    <row r="882" spans="1:13" x14ac:dyDescent="0.25">
      <c r="A882" t="s">
        <v>99</v>
      </c>
      <c r="B882" t="s">
        <v>1132</v>
      </c>
      <c r="C882" t="s">
        <v>833</v>
      </c>
      <c r="D882" t="str">
        <f>HYPERLINK("https://ebird.org/atlasnc/checklist/S126425620", "S126425620")</f>
        <v>S126425620</v>
      </c>
      <c r="E882" t="s">
        <v>1674</v>
      </c>
      <c r="F882" t="s">
        <v>2137</v>
      </c>
      <c r="G882">
        <v>6</v>
      </c>
      <c r="H882" t="s">
        <v>38</v>
      </c>
      <c r="I882" t="s">
        <v>33</v>
      </c>
      <c r="J882" t="s">
        <v>100</v>
      </c>
      <c r="K882" t="s">
        <v>28</v>
      </c>
      <c r="L882" t="s">
        <v>101</v>
      </c>
      <c r="M882" t="s">
        <v>102</v>
      </c>
    </row>
    <row r="883" spans="1:13" x14ac:dyDescent="0.25">
      <c r="A883" t="s">
        <v>99</v>
      </c>
      <c r="B883" t="s">
        <v>1133</v>
      </c>
      <c r="C883" t="s">
        <v>833</v>
      </c>
      <c r="D883" t="str">
        <f>HYPERLINK("https://ebird.org/atlasnc/checklist/S126425742", "S126425742")</f>
        <v>S126425742</v>
      </c>
      <c r="E883" t="s">
        <v>1674</v>
      </c>
      <c r="F883" t="s">
        <v>2137</v>
      </c>
      <c r="G883">
        <v>6</v>
      </c>
      <c r="H883" t="s">
        <v>38</v>
      </c>
      <c r="I883" t="s">
        <v>33</v>
      </c>
      <c r="J883" t="s">
        <v>100</v>
      </c>
      <c r="K883" t="s">
        <v>28</v>
      </c>
      <c r="L883" t="s">
        <v>101</v>
      </c>
      <c r="M883" t="s">
        <v>102</v>
      </c>
    </row>
    <row r="884" spans="1:13" x14ac:dyDescent="0.25">
      <c r="A884" t="s">
        <v>99</v>
      </c>
      <c r="B884" t="s">
        <v>1132</v>
      </c>
      <c r="C884" t="s">
        <v>833</v>
      </c>
      <c r="D884" t="str">
        <f>HYPERLINK("https://ebird.org/atlasnc/checklist/S126425744", "S126425744")</f>
        <v>S126425744</v>
      </c>
      <c r="E884" t="s">
        <v>1791</v>
      </c>
      <c r="F884" t="s">
        <v>2163</v>
      </c>
      <c r="G884">
        <v>31</v>
      </c>
      <c r="H884" t="s">
        <v>38</v>
      </c>
      <c r="I884" t="s">
        <v>33</v>
      </c>
      <c r="J884" t="s">
        <v>100</v>
      </c>
      <c r="K884" t="s">
        <v>28</v>
      </c>
      <c r="L884" t="s">
        <v>101</v>
      </c>
      <c r="M884" t="s">
        <v>102</v>
      </c>
    </row>
    <row r="885" spans="1:13" x14ac:dyDescent="0.25">
      <c r="A885" t="s">
        <v>99</v>
      </c>
      <c r="B885" t="s">
        <v>1133</v>
      </c>
      <c r="C885" t="s">
        <v>833</v>
      </c>
      <c r="D885" t="str">
        <f>HYPERLINK("https://ebird.org/atlasnc/checklist/S126425768", "S126425768")</f>
        <v>S126425768</v>
      </c>
      <c r="E885" t="s">
        <v>1791</v>
      </c>
      <c r="F885" t="s">
        <v>2059</v>
      </c>
      <c r="G885">
        <v>31</v>
      </c>
      <c r="H885" t="s">
        <v>38</v>
      </c>
      <c r="I885" t="s">
        <v>33</v>
      </c>
      <c r="J885" t="s">
        <v>100</v>
      </c>
      <c r="K885" t="s">
        <v>28</v>
      </c>
      <c r="L885" t="s">
        <v>101</v>
      </c>
      <c r="M885" t="s">
        <v>102</v>
      </c>
    </row>
    <row r="886" spans="1:13" x14ac:dyDescent="0.25">
      <c r="A886" t="s">
        <v>99</v>
      </c>
      <c r="B886" t="s">
        <v>2164</v>
      </c>
      <c r="C886" t="s">
        <v>1987</v>
      </c>
      <c r="D886" t="str">
        <f>HYPERLINK("https://ebird.org/atlasnc/checklist/S125482632", "S125482632")</f>
        <v>S125482632</v>
      </c>
      <c r="E886" t="s">
        <v>2165</v>
      </c>
      <c r="F886" t="s">
        <v>2166</v>
      </c>
      <c r="G886">
        <v>1</v>
      </c>
      <c r="H886" t="s">
        <v>38</v>
      </c>
      <c r="I886" t="s">
        <v>33</v>
      </c>
      <c r="J886" t="s">
        <v>100</v>
      </c>
      <c r="K886" t="s">
        <v>28</v>
      </c>
      <c r="L886" t="s">
        <v>101</v>
      </c>
      <c r="M886" t="s">
        <v>102</v>
      </c>
    </row>
    <row r="887" spans="1:13" x14ac:dyDescent="0.25">
      <c r="A887" t="s">
        <v>99</v>
      </c>
      <c r="B887" t="s">
        <v>2167</v>
      </c>
      <c r="C887" t="s">
        <v>2168</v>
      </c>
      <c r="D887" t="str">
        <f>HYPERLINK("https://ebird.org/atlasnc/checklist/S124966027", "S124966027")</f>
        <v>S124966027</v>
      </c>
      <c r="E887" t="s">
        <v>1770</v>
      </c>
      <c r="F887" t="s">
        <v>2059</v>
      </c>
      <c r="G887">
        <v>28</v>
      </c>
      <c r="H887" t="s">
        <v>38</v>
      </c>
      <c r="I887" t="s">
        <v>33</v>
      </c>
      <c r="J887" t="s">
        <v>100</v>
      </c>
      <c r="K887" t="s">
        <v>28</v>
      </c>
      <c r="L887" t="s">
        <v>101</v>
      </c>
      <c r="M887" t="s">
        <v>102</v>
      </c>
    </row>
    <row r="888" spans="1:13" x14ac:dyDescent="0.25">
      <c r="A888" t="s">
        <v>99</v>
      </c>
      <c r="B888" t="s">
        <v>1144</v>
      </c>
      <c r="C888" t="s">
        <v>2169</v>
      </c>
      <c r="D888" t="str">
        <f>HYPERLINK("https://ebird.org/atlasnc/checklist/S123227189", "S123227189")</f>
        <v>S123227189</v>
      </c>
      <c r="E888" t="s">
        <v>2170</v>
      </c>
      <c r="F888" t="s">
        <v>2171</v>
      </c>
      <c r="G888">
        <v>17</v>
      </c>
      <c r="H888" t="s">
        <v>38</v>
      </c>
      <c r="I888" t="s">
        <v>33</v>
      </c>
      <c r="J888" t="s">
        <v>100</v>
      </c>
      <c r="K888" t="s">
        <v>28</v>
      </c>
      <c r="L888" t="s">
        <v>101</v>
      </c>
      <c r="M888" t="s">
        <v>102</v>
      </c>
    </row>
    <row r="889" spans="1:13" x14ac:dyDescent="0.25">
      <c r="A889" t="s">
        <v>99</v>
      </c>
      <c r="B889" t="s">
        <v>1144</v>
      </c>
      <c r="C889" t="s">
        <v>835</v>
      </c>
      <c r="D889" t="str">
        <f>HYPERLINK("https://ebird.org/atlasnc/checklist/S120136642", "S120136642")</f>
        <v>S120136642</v>
      </c>
      <c r="E889" t="s">
        <v>1324</v>
      </c>
      <c r="F889" t="s">
        <v>2059</v>
      </c>
      <c r="G889">
        <v>50</v>
      </c>
      <c r="H889" t="s">
        <v>38</v>
      </c>
      <c r="I889" t="s">
        <v>33</v>
      </c>
      <c r="J889" t="s">
        <v>100</v>
      </c>
      <c r="K889" t="s">
        <v>28</v>
      </c>
      <c r="L889" t="s">
        <v>101</v>
      </c>
      <c r="M889" t="s">
        <v>102</v>
      </c>
    </row>
    <row r="890" spans="1:13" x14ac:dyDescent="0.25">
      <c r="A890" t="s">
        <v>99</v>
      </c>
      <c r="B890" t="s">
        <v>1144</v>
      </c>
      <c r="C890" t="s">
        <v>837</v>
      </c>
      <c r="D890" t="str">
        <f>HYPERLINK("https://ebird.org/atlasnc/checklist/S120095926", "S120095926")</f>
        <v>S120095926</v>
      </c>
      <c r="E890" t="s">
        <v>1650</v>
      </c>
      <c r="F890" t="s">
        <v>2059</v>
      </c>
      <c r="G890">
        <v>41</v>
      </c>
      <c r="H890" t="s">
        <v>38</v>
      </c>
      <c r="I890" t="s">
        <v>33</v>
      </c>
      <c r="J890" t="s">
        <v>100</v>
      </c>
      <c r="K890" t="s">
        <v>28</v>
      </c>
      <c r="L890" t="s">
        <v>101</v>
      </c>
      <c r="M890" t="s">
        <v>102</v>
      </c>
    </row>
    <row r="891" spans="1:13" x14ac:dyDescent="0.25">
      <c r="A891" t="s">
        <v>99</v>
      </c>
      <c r="B891" t="s">
        <v>1134</v>
      </c>
      <c r="C891" t="s">
        <v>838</v>
      </c>
      <c r="D891" t="str">
        <f>HYPERLINK("https://ebird.org/atlasnc/checklist/S118907874", "S118907874")</f>
        <v>S118907874</v>
      </c>
      <c r="E891" t="s">
        <v>1783</v>
      </c>
      <c r="F891" t="s">
        <v>2059</v>
      </c>
      <c r="G891">
        <v>38</v>
      </c>
      <c r="H891" t="s">
        <v>38</v>
      </c>
      <c r="I891" t="s">
        <v>33</v>
      </c>
      <c r="J891" t="s">
        <v>100</v>
      </c>
      <c r="K891" t="s">
        <v>28</v>
      </c>
      <c r="L891" t="s">
        <v>101</v>
      </c>
      <c r="M891" t="s">
        <v>102</v>
      </c>
    </row>
    <row r="892" spans="1:13" x14ac:dyDescent="0.25">
      <c r="A892" t="s">
        <v>99</v>
      </c>
      <c r="B892" t="s">
        <v>1134</v>
      </c>
      <c r="C892" t="s">
        <v>2172</v>
      </c>
      <c r="D892" t="str">
        <f>HYPERLINK("https://ebird.org/atlasnc/checklist/S118612488", "S118612488")</f>
        <v>S118612488</v>
      </c>
      <c r="E892" t="s">
        <v>2173</v>
      </c>
      <c r="F892" t="s">
        <v>2059</v>
      </c>
      <c r="G892">
        <v>21</v>
      </c>
      <c r="H892" t="s">
        <v>38</v>
      </c>
      <c r="I892" t="s">
        <v>33</v>
      </c>
      <c r="J892" t="s">
        <v>100</v>
      </c>
      <c r="K892" t="s">
        <v>28</v>
      </c>
      <c r="L892" t="s">
        <v>101</v>
      </c>
      <c r="M892" t="s">
        <v>102</v>
      </c>
    </row>
    <row r="893" spans="1:13" x14ac:dyDescent="0.25">
      <c r="A893" t="s">
        <v>99</v>
      </c>
      <c r="B893" t="s">
        <v>1134</v>
      </c>
      <c r="C893" t="s">
        <v>839</v>
      </c>
      <c r="D893" t="str">
        <f>HYPERLINK("https://ebird.org/atlasnc/checklist/S117954826", "S117954826")</f>
        <v>S117954826</v>
      </c>
      <c r="E893" t="s">
        <v>2174</v>
      </c>
      <c r="F893" t="s">
        <v>2059</v>
      </c>
      <c r="G893">
        <v>31</v>
      </c>
      <c r="H893" t="s">
        <v>38</v>
      </c>
      <c r="I893" t="s">
        <v>33</v>
      </c>
      <c r="J893" t="s">
        <v>100</v>
      </c>
      <c r="K893" t="s">
        <v>28</v>
      </c>
      <c r="L893" t="s">
        <v>101</v>
      </c>
      <c r="M893" t="s">
        <v>102</v>
      </c>
    </row>
    <row r="894" spans="1:13" x14ac:dyDescent="0.25">
      <c r="A894" t="s">
        <v>99</v>
      </c>
      <c r="B894" t="s">
        <v>1134</v>
      </c>
      <c r="C894" t="s">
        <v>2175</v>
      </c>
      <c r="D894" t="str">
        <f>HYPERLINK("https://ebird.org/atlasnc/checklist/S117904006", "S117904006")</f>
        <v>S117904006</v>
      </c>
      <c r="E894" t="s">
        <v>1221</v>
      </c>
      <c r="F894" t="s">
        <v>2059</v>
      </c>
      <c r="G894">
        <v>32</v>
      </c>
      <c r="H894" t="s">
        <v>38</v>
      </c>
      <c r="I894" t="s">
        <v>33</v>
      </c>
      <c r="J894" t="s">
        <v>100</v>
      </c>
      <c r="K894" t="s">
        <v>28</v>
      </c>
      <c r="L894" t="s">
        <v>101</v>
      </c>
      <c r="M894" t="s">
        <v>102</v>
      </c>
    </row>
    <row r="895" spans="1:13" x14ac:dyDescent="0.25">
      <c r="A895" t="s">
        <v>99</v>
      </c>
      <c r="B895" t="s">
        <v>1134</v>
      </c>
      <c r="C895" t="s">
        <v>466</v>
      </c>
      <c r="D895" t="str">
        <f>HYPERLINK("https://ebird.org/atlasnc/checklist/S115782335", "S115782335")</f>
        <v>S115782335</v>
      </c>
      <c r="E895" t="s">
        <v>1490</v>
      </c>
      <c r="F895" t="s">
        <v>2059</v>
      </c>
      <c r="G895">
        <v>34</v>
      </c>
      <c r="H895" t="s">
        <v>38</v>
      </c>
      <c r="I895" t="s">
        <v>33</v>
      </c>
      <c r="J895" t="s">
        <v>100</v>
      </c>
      <c r="K895" t="s">
        <v>28</v>
      </c>
      <c r="L895" t="s">
        <v>101</v>
      </c>
      <c r="M895" t="s">
        <v>102</v>
      </c>
    </row>
    <row r="896" spans="1:13" x14ac:dyDescent="0.25">
      <c r="A896" t="s">
        <v>99</v>
      </c>
      <c r="B896" t="s">
        <v>1132</v>
      </c>
      <c r="C896" t="s">
        <v>840</v>
      </c>
      <c r="D896" t="str">
        <f>HYPERLINK("https://ebird.org/atlasnc/checklist/S126425844", "S126425844")</f>
        <v>S126425844</v>
      </c>
      <c r="E896" t="s">
        <v>2161</v>
      </c>
      <c r="F896" t="s">
        <v>2176</v>
      </c>
      <c r="G896">
        <v>17</v>
      </c>
      <c r="H896" t="s">
        <v>38</v>
      </c>
      <c r="I896" t="s">
        <v>33</v>
      </c>
      <c r="J896" t="s">
        <v>100</v>
      </c>
      <c r="K896" t="s">
        <v>28</v>
      </c>
      <c r="L896" t="s">
        <v>101</v>
      </c>
      <c r="M896" t="s">
        <v>102</v>
      </c>
    </row>
    <row r="897" spans="1:13" x14ac:dyDescent="0.25">
      <c r="A897" t="s">
        <v>99</v>
      </c>
      <c r="B897" t="s">
        <v>1133</v>
      </c>
      <c r="C897" t="s">
        <v>840</v>
      </c>
      <c r="D897" t="str">
        <f>HYPERLINK("https://ebird.org/atlasnc/checklist/S126425885", "S126425885")</f>
        <v>S126425885</v>
      </c>
      <c r="E897" t="s">
        <v>2161</v>
      </c>
      <c r="F897" t="s">
        <v>2176</v>
      </c>
      <c r="G897">
        <v>17</v>
      </c>
      <c r="H897" t="s">
        <v>38</v>
      </c>
      <c r="I897" t="s">
        <v>33</v>
      </c>
      <c r="J897" t="s">
        <v>100</v>
      </c>
      <c r="K897" t="s">
        <v>28</v>
      </c>
      <c r="L897" t="s">
        <v>101</v>
      </c>
      <c r="M897" t="s">
        <v>102</v>
      </c>
    </row>
    <row r="898" spans="1:13" x14ac:dyDescent="0.25">
      <c r="A898" t="s">
        <v>99</v>
      </c>
      <c r="B898" t="s">
        <v>1132</v>
      </c>
      <c r="C898" t="s">
        <v>840</v>
      </c>
      <c r="D898" t="str">
        <f>HYPERLINK("https://ebird.org/atlasnc/checklist/S126425929", "S126425929")</f>
        <v>S126425929</v>
      </c>
      <c r="E898" t="s">
        <v>1350</v>
      </c>
      <c r="F898" t="s">
        <v>2123</v>
      </c>
      <c r="G898">
        <v>22</v>
      </c>
      <c r="H898" t="s">
        <v>38</v>
      </c>
      <c r="I898" t="s">
        <v>33</v>
      </c>
      <c r="J898" t="s">
        <v>100</v>
      </c>
      <c r="K898" t="s">
        <v>28</v>
      </c>
      <c r="L898" t="s">
        <v>101</v>
      </c>
      <c r="M898" t="s">
        <v>102</v>
      </c>
    </row>
    <row r="899" spans="1:13" x14ac:dyDescent="0.25">
      <c r="A899" t="s">
        <v>99</v>
      </c>
      <c r="B899" t="s">
        <v>1133</v>
      </c>
      <c r="C899" t="s">
        <v>840</v>
      </c>
      <c r="D899" t="str">
        <f>HYPERLINK("https://ebird.org/atlasnc/checklist/S126426784", "S126426784")</f>
        <v>S126426784</v>
      </c>
      <c r="E899" t="s">
        <v>1350</v>
      </c>
      <c r="F899" t="s">
        <v>2123</v>
      </c>
      <c r="G899">
        <v>22</v>
      </c>
      <c r="H899" t="s">
        <v>38</v>
      </c>
      <c r="I899" t="s">
        <v>33</v>
      </c>
      <c r="J899" t="s">
        <v>100</v>
      </c>
      <c r="K899" t="s">
        <v>28</v>
      </c>
      <c r="L899" t="s">
        <v>101</v>
      </c>
      <c r="M899" t="s">
        <v>102</v>
      </c>
    </row>
    <row r="900" spans="1:13" x14ac:dyDescent="0.25">
      <c r="A900" t="s">
        <v>99</v>
      </c>
      <c r="B900" t="s">
        <v>1134</v>
      </c>
      <c r="C900" t="s">
        <v>841</v>
      </c>
      <c r="D900" t="str">
        <f>HYPERLINK("https://ebird.org/atlasnc/checklist/S114862966", "S114862966")</f>
        <v>S114862966</v>
      </c>
      <c r="E900" t="s">
        <v>2174</v>
      </c>
      <c r="F900" t="s">
        <v>2059</v>
      </c>
      <c r="G900">
        <v>33</v>
      </c>
      <c r="H900" t="s">
        <v>38</v>
      </c>
      <c r="I900" t="s">
        <v>33</v>
      </c>
      <c r="J900" t="s">
        <v>100</v>
      </c>
      <c r="K900" t="s">
        <v>28</v>
      </c>
      <c r="L900" t="s">
        <v>101</v>
      </c>
      <c r="M900" t="s">
        <v>102</v>
      </c>
    </row>
    <row r="901" spans="1:13" x14ac:dyDescent="0.25">
      <c r="A901" t="s">
        <v>99</v>
      </c>
      <c r="B901" t="s">
        <v>1132</v>
      </c>
      <c r="C901" t="s">
        <v>843</v>
      </c>
      <c r="D901" t="str">
        <f>HYPERLINK("https://ebird.org/atlasnc/checklist/S114598810", "S114598810")</f>
        <v>S114598810</v>
      </c>
      <c r="E901" t="s">
        <v>2177</v>
      </c>
      <c r="F901" t="s">
        <v>2137</v>
      </c>
      <c r="G901">
        <v>21</v>
      </c>
      <c r="H901" t="s">
        <v>38</v>
      </c>
      <c r="I901" t="s">
        <v>33</v>
      </c>
      <c r="J901" t="s">
        <v>100</v>
      </c>
      <c r="K901" t="s">
        <v>28</v>
      </c>
      <c r="L901" t="s">
        <v>101</v>
      </c>
      <c r="M901" t="s">
        <v>102</v>
      </c>
    </row>
    <row r="902" spans="1:13" x14ac:dyDescent="0.25">
      <c r="A902" t="s">
        <v>99</v>
      </c>
      <c r="B902" t="s">
        <v>1132</v>
      </c>
      <c r="C902" t="s">
        <v>843</v>
      </c>
      <c r="D902" t="str">
        <f>HYPERLINK("https://ebird.org/atlasnc/checklist/S114598682", "S114598682")</f>
        <v>S114598682</v>
      </c>
      <c r="E902" t="s">
        <v>1564</v>
      </c>
      <c r="F902" t="s">
        <v>2137</v>
      </c>
      <c r="G902">
        <v>26</v>
      </c>
      <c r="H902" t="s">
        <v>38</v>
      </c>
      <c r="I902" t="s">
        <v>33</v>
      </c>
      <c r="J902" t="s">
        <v>100</v>
      </c>
      <c r="K902" t="s">
        <v>28</v>
      </c>
      <c r="L902" t="s">
        <v>101</v>
      </c>
      <c r="M902" t="s">
        <v>102</v>
      </c>
    </row>
    <row r="903" spans="1:13" x14ac:dyDescent="0.25">
      <c r="A903" t="s">
        <v>99</v>
      </c>
      <c r="B903" t="s">
        <v>1132</v>
      </c>
      <c r="C903" t="s">
        <v>843</v>
      </c>
      <c r="D903" t="str">
        <f>HYPERLINK("https://ebird.org/atlasnc/checklist/S114598477", "S114598477")</f>
        <v>S114598477</v>
      </c>
      <c r="E903" t="s">
        <v>1629</v>
      </c>
      <c r="F903" t="s">
        <v>2178</v>
      </c>
      <c r="G903">
        <v>22</v>
      </c>
      <c r="H903" t="s">
        <v>38</v>
      </c>
      <c r="I903" t="s">
        <v>33</v>
      </c>
      <c r="J903" t="s">
        <v>100</v>
      </c>
      <c r="K903" t="s">
        <v>28</v>
      </c>
      <c r="L903" t="s">
        <v>101</v>
      </c>
      <c r="M903" t="s">
        <v>102</v>
      </c>
    </row>
    <row r="904" spans="1:13" x14ac:dyDescent="0.25">
      <c r="A904" t="s">
        <v>99</v>
      </c>
      <c r="B904" t="s">
        <v>1132</v>
      </c>
      <c r="C904" t="s">
        <v>844</v>
      </c>
      <c r="D904" t="str">
        <f>HYPERLINK("https://ebird.org/atlasnc/checklist/S113572280", "S113572280")</f>
        <v>S113572280</v>
      </c>
      <c r="E904" t="s">
        <v>1258</v>
      </c>
      <c r="F904" t="s">
        <v>2122</v>
      </c>
      <c r="G904">
        <v>18</v>
      </c>
      <c r="H904" t="s">
        <v>38</v>
      </c>
      <c r="I904" t="s">
        <v>33</v>
      </c>
      <c r="J904" t="s">
        <v>100</v>
      </c>
      <c r="K904" t="s">
        <v>28</v>
      </c>
      <c r="L904" t="s">
        <v>101</v>
      </c>
      <c r="M904" t="s">
        <v>102</v>
      </c>
    </row>
    <row r="905" spans="1:13" x14ac:dyDescent="0.25">
      <c r="A905" t="s">
        <v>99</v>
      </c>
      <c r="B905" t="s">
        <v>1133</v>
      </c>
      <c r="C905" t="s">
        <v>844</v>
      </c>
      <c r="D905" t="str">
        <f>HYPERLINK("https://ebird.org/atlasnc/checklist/S114304697", "S114304697")</f>
        <v>S114304697</v>
      </c>
      <c r="E905" t="s">
        <v>1258</v>
      </c>
      <c r="F905" t="s">
        <v>2122</v>
      </c>
      <c r="G905">
        <v>18</v>
      </c>
      <c r="H905" t="s">
        <v>38</v>
      </c>
      <c r="I905" t="s">
        <v>33</v>
      </c>
      <c r="J905" t="s">
        <v>100</v>
      </c>
      <c r="K905" t="s">
        <v>28</v>
      </c>
      <c r="L905" t="s">
        <v>101</v>
      </c>
      <c r="M905" t="s">
        <v>102</v>
      </c>
    </row>
    <row r="906" spans="1:13" x14ac:dyDescent="0.25">
      <c r="A906" t="s">
        <v>99</v>
      </c>
      <c r="B906" t="s">
        <v>1132</v>
      </c>
      <c r="C906" t="s">
        <v>844</v>
      </c>
      <c r="D906" t="str">
        <f>HYPERLINK("https://ebird.org/atlasnc/checklist/S113572102", "S113572102")</f>
        <v>S113572102</v>
      </c>
      <c r="E906" t="s">
        <v>1329</v>
      </c>
      <c r="F906" t="s">
        <v>2129</v>
      </c>
      <c r="G906">
        <v>23</v>
      </c>
      <c r="H906" t="s">
        <v>38</v>
      </c>
      <c r="I906" t="s">
        <v>33</v>
      </c>
      <c r="J906" t="s">
        <v>100</v>
      </c>
      <c r="K906" t="s">
        <v>28</v>
      </c>
      <c r="L906" t="s">
        <v>101</v>
      </c>
      <c r="M906" t="s">
        <v>102</v>
      </c>
    </row>
    <row r="907" spans="1:13" x14ac:dyDescent="0.25">
      <c r="A907" t="s">
        <v>99</v>
      </c>
      <c r="B907" t="s">
        <v>1133</v>
      </c>
      <c r="C907" t="s">
        <v>844</v>
      </c>
      <c r="D907" t="str">
        <f>HYPERLINK("https://ebird.org/atlasnc/checklist/S114304727", "S114304727")</f>
        <v>S114304727</v>
      </c>
      <c r="E907" t="s">
        <v>1329</v>
      </c>
      <c r="F907" t="s">
        <v>2129</v>
      </c>
      <c r="G907">
        <v>23</v>
      </c>
      <c r="H907" t="s">
        <v>38</v>
      </c>
      <c r="I907" t="s">
        <v>33</v>
      </c>
      <c r="J907" t="s">
        <v>100</v>
      </c>
      <c r="K907" t="s">
        <v>28</v>
      </c>
      <c r="L907" t="s">
        <v>101</v>
      </c>
      <c r="M907" t="s">
        <v>102</v>
      </c>
    </row>
    <row r="908" spans="1:13" x14ac:dyDescent="0.25">
      <c r="A908" t="s">
        <v>99</v>
      </c>
      <c r="B908" t="s">
        <v>1134</v>
      </c>
      <c r="C908" t="s">
        <v>2179</v>
      </c>
      <c r="D908" t="str">
        <f>HYPERLINK("https://ebird.org/atlasnc/checklist/S113352684", "S113352684")</f>
        <v>S113352684</v>
      </c>
      <c r="E908" t="s">
        <v>1364</v>
      </c>
      <c r="F908" t="s">
        <v>2059</v>
      </c>
      <c r="G908">
        <v>45</v>
      </c>
      <c r="H908" t="s">
        <v>38</v>
      </c>
      <c r="I908" t="s">
        <v>33</v>
      </c>
      <c r="J908" t="s">
        <v>100</v>
      </c>
      <c r="K908" t="s">
        <v>28</v>
      </c>
      <c r="L908" t="s">
        <v>101</v>
      </c>
      <c r="M908" t="s">
        <v>102</v>
      </c>
    </row>
    <row r="909" spans="1:13" x14ac:dyDescent="0.25">
      <c r="A909" t="s">
        <v>99</v>
      </c>
      <c r="B909" t="s">
        <v>1134</v>
      </c>
      <c r="C909" t="s">
        <v>845</v>
      </c>
      <c r="D909" t="str">
        <f>HYPERLINK("https://ebird.org/atlasnc/checklist/S113053434", "S113053434")</f>
        <v>S113053434</v>
      </c>
      <c r="E909" t="s">
        <v>1296</v>
      </c>
      <c r="F909" t="s">
        <v>2059</v>
      </c>
      <c r="G909">
        <v>47</v>
      </c>
      <c r="H909" t="s">
        <v>38</v>
      </c>
      <c r="I909" t="s">
        <v>33</v>
      </c>
      <c r="J909" t="s">
        <v>100</v>
      </c>
      <c r="K909" t="s">
        <v>28</v>
      </c>
      <c r="L909" t="s">
        <v>101</v>
      </c>
      <c r="M909" t="s">
        <v>102</v>
      </c>
    </row>
    <row r="910" spans="1:13" x14ac:dyDescent="0.25">
      <c r="A910" t="s">
        <v>99</v>
      </c>
      <c r="B910" t="s">
        <v>2180</v>
      </c>
      <c r="C910" t="s">
        <v>731</v>
      </c>
      <c r="D910" t="str">
        <f>HYPERLINK("https://ebird.org/atlasnc/checklist/S113005694", "S113005694")</f>
        <v>S113005694</v>
      </c>
      <c r="E910" t="s">
        <v>2097</v>
      </c>
      <c r="F910" t="s">
        <v>2181</v>
      </c>
      <c r="G910">
        <v>0</v>
      </c>
      <c r="H910" t="s">
        <v>38</v>
      </c>
      <c r="I910" t="s">
        <v>33</v>
      </c>
      <c r="J910" t="s">
        <v>100</v>
      </c>
      <c r="K910" t="s">
        <v>28</v>
      </c>
      <c r="L910" t="s">
        <v>101</v>
      </c>
      <c r="M910" t="s">
        <v>102</v>
      </c>
    </row>
    <row r="911" spans="1:13" x14ac:dyDescent="0.25">
      <c r="A911" t="s">
        <v>99</v>
      </c>
      <c r="B911" t="s">
        <v>1145</v>
      </c>
      <c r="C911" t="s">
        <v>2182</v>
      </c>
      <c r="D911" t="str">
        <f>HYPERLINK("https://ebird.org/atlasnc/checklist/S112515632", "S112515632")</f>
        <v>S112515632</v>
      </c>
      <c r="E911" t="s">
        <v>1543</v>
      </c>
      <c r="F911" t="s">
        <v>2059</v>
      </c>
      <c r="G911">
        <v>35</v>
      </c>
      <c r="H911" t="s">
        <v>38</v>
      </c>
      <c r="I911" t="s">
        <v>33</v>
      </c>
      <c r="J911" t="s">
        <v>100</v>
      </c>
      <c r="K911" t="s">
        <v>28</v>
      </c>
      <c r="L911" t="s">
        <v>101</v>
      </c>
      <c r="M911" t="s">
        <v>102</v>
      </c>
    </row>
    <row r="912" spans="1:13" x14ac:dyDescent="0.25">
      <c r="A912" t="s">
        <v>99</v>
      </c>
      <c r="B912" t="s">
        <v>1132</v>
      </c>
      <c r="C912" t="s">
        <v>846</v>
      </c>
      <c r="D912" t="str">
        <f>HYPERLINK("https://ebird.org/atlasnc/checklist/S112475841", "S112475841")</f>
        <v>S112475841</v>
      </c>
      <c r="E912" t="s">
        <v>1396</v>
      </c>
      <c r="F912" t="s">
        <v>2162</v>
      </c>
      <c r="G912">
        <v>21</v>
      </c>
      <c r="H912" t="s">
        <v>38</v>
      </c>
      <c r="I912" t="s">
        <v>33</v>
      </c>
      <c r="J912" t="s">
        <v>100</v>
      </c>
      <c r="K912" t="s">
        <v>28</v>
      </c>
      <c r="L912" t="s">
        <v>101</v>
      </c>
      <c r="M912" t="s">
        <v>102</v>
      </c>
    </row>
    <row r="913" spans="1:13" x14ac:dyDescent="0.25">
      <c r="A913" t="s">
        <v>99</v>
      </c>
      <c r="B913" t="s">
        <v>1133</v>
      </c>
      <c r="C913" t="s">
        <v>846</v>
      </c>
      <c r="D913" t="str">
        <f>HYPERLINK("https://ebird.org/atlasnc/checklist/S112585775", "S112585775")</f>
        <v>S112585775</v>
      </c>
      <c r="E913" t="s">
        <v>1396</v>
      </c>
      <c r="F913" t="s">
        <v>2162</v>
      </c>
      <c r="G913">
        <v>21</v>
      </c>
      <c r="H913" t="s">
        <v>38</v>
      </c>
      <c r="I913" t="s">
        <v>33</v>
      </c>
      <c r="J913" t="s">
        <v>100</v>
      </c>
      <c r="K913" t="s">
        <v>28</v>
      </c>
      <c r="L913" t="s">
        <v>101</v>
      </c>
      <c r="M913" t="s">
        <v>102</v>
      </c>
    </row>
    <row r="914" spans="1:13" x14ac:dyDescent="0.25">
      <c r="A914" t="s">
        <v>99</v>
      </c>
      <c r="B914" t="s">
        <v>1132</v>
      </c>
      <c r="C914" t="s">
        <v>846</v>
      </c>
      <c r="D914" t="str">
        <f>HYPERLINK("https://ebird.org/atlasnc/checklist/S112475624", "S112475624")</f>
        <v>S112475624</v>
      </c>
      <c r="E914" t="s">
        <v>1614</v>
      </c>
      <c r="F914" t="s">
        <v>2137</v>
      </c>
      <c r="G914">
        <v>16</v>
      </c>
      <c r="H914" t="s">
        <v>38</v>
      </c>
      <c r="I914" t="s">
        <v>33</v>
      </c>
      <c r="J914" t="s">
        <v>100</v>
      </c>
      <c r="K914" t="s">
        <v>28</v>
      </c>
      <c r="L914" t="s">
        <v>101</v>
      </c>
      <c r="M914" t="s">
        <v>102</v>
      </c>
    </row>
    <row r="915" spans="1:13" x14ac:dyDescent="0.25">
      <c r="A915" t="s">
        <v>99</v>
      </c>
      <c r="B915" t="s">
        <v>1133</v>
      </c>
      <c r="C915" t="s">
        <v>846</v>
      </c>
      <c r="D915" t="str">
        <f>HYPERLINK("https://ebird.org/atlasnc/checklist/S112585704", "S112585704")</f>
        <v>S112585704</v>
      </c>
      <c r="E915" t="s">
        <v>1614</v>
      </c>
      <c r="F915" t="s">
        <v>2137</v>
      </c>
      <c r="G915">
        <v>16</v>
      </c>
      <c r="H915" t="s">
        <v>38</v>
      </c>
      <c r="I915" t="s">
        <v>33</v>
      </c>
      <c r="J915" t="s">
        <v>100</v>
      </c>
      <c r="K915" t="s">
        <v>28</v>
      </c>
      <c r="L915" t="s">
        <v>101</v>
      </c>
      <c r="M915" t="s">
        <v>102</v>
      </c>
    </row>
    <row r="916" spans="1:13" x14ac:dyDescent="0.25">
      <c r="A916" t="s">
        <v>99</v>
      </c>
      <c r="B916" t="s">
        <v>1132</v>
      </c>
      <c r="C916" t="s">
        <v>846</v>
      </c>
      <c r="D916" t="str">
        <f>HYPERLINK("https://ebird.org/atlasnc/checklist/S112475309", "S112475309")</f>
        <v>S112475309</v>
      </c>
      <c r="E916" t="s">
        <v>1211</v>
      </c>
      <c r="F916" t="s">
        <v>2162</v>
      </c>
      <c r="G916">
        <v>31</v>
      </c>
      <c r="H916" t="s">
        <v>38</v>
      </c>
      <c r="I916" t="s">
        <v>33</v>
      </c>
      <c r="J916" t="s">
        <v>100</v>
      </c>
      <c r="K916" t="s">
        <v>28</v>
      </c>
      <c r="L916" t="s">
        <v>101</v>
      </c>
      <c r="M916" t="s">
        <v>102</v>
      </c>
    </row>
    <row r="917" spans="1:13" x14ac:dyDescent="0.25">
      <c r="A917" t="s">
        <v>103</v>
      </c>
      <c r="B917" t="s">
        <v>1149</v>
      </c>
      <c r="C917" t="s">
        <v>893</v>
      </c>
      <c r="D917" t="str">
        <f>HYPERLINK("https://ebird.org/atlasnc/checklist/S169181006", "S169181006")</f>
        <v>S169181006</v>
      </c>
      <c r="E917" t="s">
        <v>1973</v>
      </c>
      <c r="F917" t="s">
        <v>2183</v>
      </c>
      <c r="G917">
        <v>12</v>
      </c>
      <c r="H917" t="s">
        <v>46</v>
      </c>
      <c r="I917" t="s">
        <v>26</v>
      </c>
      <c r="J917" t="s">
        <v>104</v>
      </c>
      <c r="K917" t="s">
        <v>28</v>
      </c>
      <c r="L917" t="s">
        <v>105</v>
      </c>
      <c r="M917" t="s">
        <v>106</v>
      </c>
    </row>
    <row r="918" spans="1:13" x14ac:dyDescent="0.25">
      <c r="A918" t="s">
        <v>103</v>
      </c>
      <c r="B918" t="s">
        <v>1149</v>
      </c>
      <c r="C918" t="s">
        <v>895</v>
      </c>
      <c r="D918" t="str">
        <f>HYPERLINK("https://ebird.org/atlasnc/checklist/S162768389", "S162768389")</f>
        <v>S162768389</v>
      </c>
      <c r="E918" t="s">
        <v>2184</v>
      </c>
      <c r="F918" t="s">
        <v>2185</v>
      </c>
      <c r="G918">
        <v>12</v>
      </c>
      <c r="H918" t="s">
        <v>46</v>
      </c>
      <c r="I918" t="s">
        <v>26</v>
      </c>
      <c r="J918" t="s">
        <v>104</v>
      </c>
      <c r="K918" t="s">
        <v>28</v>
      </c>
      <c r="L918" t="s">
        <v>105</v>
      </c>
      <c r="M918" t="s">
        <v>106</v>
      </c>
    </row>
    <row r="919" spans="1:13" x14ac:dyDescent="0.25">
      <c r="A919" t="s">
        <v>103</v>
      </c>
      <c r="B919" t="s">
        <v>1149</v>
      </c>
      <c r="C919" t="s">
        <v>895</v>
      </c>
      <c r="D919" t="str">
        <f>HYPERLINK("https://ebird.org/atlasnc/checklist/S162768358", "S162768358")</f>
        <v>S162768358</v>
      </c>
      <c r="E919" t="s">
        <v>1604</v>
      </c>
      <c r="F919" t="s">
        <v>2186</v>
      </c>
      <c r="G919">
        <v>9</v>
      </c>
      <c r="H919" t="s">
        <v>46</v>
      </c>
      <c r="I919" t="s">
        <v>26</v>
      </c>
      <c r="J919" t="s">
        <v>104</v>
      </c>
      <c r="K919" t="s">
        <v>28</v>
      </c>
      <c r="L919" t="s">
        <v>105</v>
      </c>
      <c r="M919" t="s">
        <v>106</v>
      </c>
    </row>
    <row r="920" spans="1:13" x14ac:dyDescent="0.25">
      <c r="A920" t="s">
        <v>103</v>
      </c>
      <c r="B920" t="s">
        <v>2187</v>
      </c>
      <c r="C920" t="s">
        <v>583</v>
      </c>
      <c r="D920" t="str">
        <f>HYPERLINK("https://ebird.org/atlasnc/checklist/S156773213", "S156773213")</f>
        <v>S156773213</v>
      </c>
      <c r="E920" t="s">
        <v>1486</v>
      </c>
      <c r="F920" t="s">
        <v>2188</v>
      </c>
      <c r="G920">
        <v>15</v>
      </c>
      <c r="H920" t="s">
        <v>46</v>
      </c>
      <c r="I920" t="s">
        <v>26</v>
      </c>
      <c r="J920" t="s">
        <v>104</v>
      </c>
      <c r="K920" t="s">
        <v>28</v>
      </c>
      <c r="L920" t="s">
        <v>105</v>
      </c>
      <c r="M920" t="s">
        <v>106</v>
      </c>
    </row>
    <row r="921" spans="1:13" x14ac:dyDescent="0.25">
      <c r="A921" t="s">
        <v>103</v>
      </c>
      <c r="B921" t="s">
        <v>1149</v>
      </c>
      <c r="C921" t="s">
        <v>899</v>
      </c>
      <c r="D921" t="str">
        <f>HYPERLINK("https://ebird.org/atlasnc/checklist/S154916379", "S154916379")</f>
        <v>S154916379</v>
      </c>
      <c r="E921" t="s">
        <v>1233</v>
      </c>
      <c r="F921" t="s">
        <v>2189</v>
      </c>
      <c r="G921">
        <v>10</v>
      </c>
      <c r="H921" t="s">
        <v>46</v>
      </c>
      <c r="I921" t="s">
        <v>26</v>
      </c>
      <c r="J921" t="s">
        <v>104</v>
      </c>
      <c r="K921" t="s">
        <v>28</v>
      </c>
      <c r="L921" t="s">
        <v>105</v>
      </c>
      <c r="M921" t="s">
        <v>106</v>
      </c>
    </row>
    <row r="922" spans="1:13" x14ac:dyDescent="0.25">
      <c r="A922" t="s">
        <v>103</v>
      </c>
      <c r="B922" t="s">
        <v>2190</v>
      </c>
      <c r="C922" t="s">
        <v>663</v>
      </c>
      <c r="D922" t="str">
        <f>HYPERLINK("https://ebird.org/atlasnc/checklist/S152168274", "S152168274")</f>
        <v>S152168274</v>
      </c>
      <c r="E922" t="s">
        <v>1742</v>
      </c>
      <c r="F922" t="s">
        <v>2191</v>
      </c>
      <c r="G922">
        <v>9</v>
      </c>
      <c r="H922" t="s">
        <v>46</v>
      </c>
      <c r="I922" t="s">
        <v>26</v>
      </c>
      <c r="J922" t="s">
        <v>104</v>
      </c>
      <c r="K922" t="s">
        <v>28</v>
      </c>
      <c r="L922" t="s">
        <v>105</v>
      </c>
      <c r="M922" t="s">
        <v>106</v>
      </c>
    </row>
    <row r="923" spans="1:13" x14ac:dyDescent="0.25">
      <c r="A923" t="s">
        <v>103</v>
      </c>
      <c r="B923" t="s">
        <v>1149</v>
      </c>
      <c r="C923" t="s">
        <v>2192</v>
      </c>
      <c r="D923" t="str">
        <f>HYPERLINK("https://ebird.org/atlasnc/checklist/S147297004", "S147297004")</f>
        <v>S147297004</v>
      </c>
      <c r="E923" t="s">
        <v>1356</v>
      </c>
      <c r="F923" t="s">
        <v>2189</v>
      </c>
      <c r="G923">
        <v>7</v>
      </c>
      <c r="H923" t="s">
        <v>46</v>
      </c>
      <c r="I923" t="s">
        <v>26</v>
      </c>
      <c r="J923" t="s">
        <v>104</v>
      </c>
      <c r="K923" t="s">
        <v>28</v>
      </c>
      <c r="L923" t="s">
        <v>105</v>
      </c>
      <c r="M923" t="s">
        <v>106</v>
      </c>
    </row>
    <row r="924" spans="1:13" x14ac:dyDescent="0.25">
      <c r="A924" t="s">
        <v>103</v>
      </c>
      <c r="B924" t="s">
        <v>1147</v>
      </c>
      <c r="C924" t="s">
        <v>903</v>
      </c>
      <c r="D924" t="str">
        <f>HYPERLINK("https://ebird.org/atlasnc/checklist/S146713192", "S146713192")</f>
        <v>S146713192</v>
      </c>
      <c r="E924" t="s">
        <v>2193</v>
      </c>
      <c r="F924" t="s">
        <v>2194</v>
      </c>
      <c r="G924">
        <v>16</v>
      </c>
      <c r="H924" t="s">
        <v>46</v>
      </c>
      <c r="I924" t="s">
        <v>26</v>
      </c>
      <c r="J924" t="s">
        <v>104</v>
      </c>
      <c r="K924" t="s">
        <v>28</v>
      </c>
      <c r="L924" t="s">
        <v>105</v>
      </c>
      <c r="M924" t="s">
        <v>106</v>
      </c>
    </row>
    <row r="925" spans="1:13" x14ac:dyDescent="0.25">
      <c r="A925" t="s">
        <v>103</v>
      </c>
      <c r="B925" t="s">
        <v>1147</v>
      </c>
      <c r="C925" t="s">
        <v>905</v>
      </c>
      <c r="D925" t="str">
        <f>HYPERLINK("https://ebird.org/atlasnc/checklist/S145098173", "S145098173")</f>
        <v>S145098173</v>
      </c>
      <c r="E925" t="s">
        <v>1525</v>
      </c>
      <c r="F925" t="s">
        <v>2195</v>
      </c>
      <c r="G925">
        <v>9</v>
      </c>
      <c r="H925" t="s">
        <v>46</v>
      </c>
      <c r="I925" t="s">
        <v>26</v>
      </c>
      <c r="J925" t="s">
        <v>104</v>
      </c>
      <c r="K925" t="s">
        <v>28</v>
      </c>
      <c r="L925" t="s">
        <v>105</v>
      </c>
      <c r="M925" t="s">
        <v>106</v>
      </c>
    </row>
    <row r="926" spans="1:13" x14ac:dyDescent="0.25">
      <c r="A926" t="s">
        <v>103</v>
      </c>
      <c r="B926" t="s">
        <v>1147</v>
      </c>
      <c r="C926" t="s">
        <v>905</v>
      </c>
      <c r="D926" t="str">
        <f>HYPERLINK("https://ebird.org/atlasnc/checklist/S145100028", "S145100028")</f>
        <v>S145100028</v>
      </c>
      <c r="E926" t="s">
        <v>1514</v>
      </c>
      <c r="F926" t="s">
        <v>2196</v>
      </c>
      <c r="G926">
        <v>5</v>
      </c>
      <c r="H926" t="s">
        <v>46</v>
      </c>
      <c r="I926" t="s">
        <v>26</v>
      </c>
      <c r="J926" t="s">
        <v>104</v>
      </c>
      <c r="K926" t="s">
        <v>28</v>
      </c>
      <c r="L926" t="s">
        <v>105</v>
      </c>
      <c r="M926" t="s">
        <v>106</v>
      </c>
    </row>
    <row r="927" spans="1:13" x14ac:dyDescent="0.25">
      <c r="A927" t="s">
        <v>103</v>
      </c>
      <c r="B927" t="s">
        <v>1149</v>
      </c>
      <c r="C927" t="s">
        <v>908</v>
      </c>
      <c r="D927" t="str">
        <f>HYPERLINK("https://ebird.org/atlasnc/checklist/S144822468", "S144822468")</f>
        <v>S144822468</v>
      </c>
      <c r="E927" t="s">
        <v>1372</v>
      </c>
      <c r="F927" t="s">
        <v>2197</v>
      </c>
      <c r="G927">
        <v>14</v>
      </c>
      <c r="H927" t="s">
        <v>46</v>
      </c>
      <c r="I927" t="s">
        <v>26</v>
      </c>
      <c r="J927" t="s">
        <v>104</v>
      </c>
      <c r="K927" t="s">
        <v>28</v>
      </c>
      <c r="L927" t="s">
        <v>105</v>
      </c>
      <c r="M927" t="s">
        <v>106</v>
      </c>
    </row>
    <row r="928" spans="1:13" x14ac:dyDescent="0.25">
      <c r="A928" t="s">
        <v>103</v>
      </c>
      <c r="B928" t="s">
        <v>1149</v>
      </c>
      <c r="C928" t="s">
        <v>910</v>
      </c>
      <c r="D928" t="str">
        <f>HYPERLINK("https://ebird.org/atlasnc/checklist/S144622870", "S144622870")</f>
        <v>S144622870</v>
      </c>
      <c r="E928" t="s">
        <v>1671</v>
      </c>
      <c r="F928" t="s">
        <v>2185</v>
      </c>
      <c r="G928">
        <v>6</v>
      </c>
      <c r="H928" t="s">
        <v>46</v>
      </c>
      <c r="I928" t="s">
        <v>26</v>
      </c>
      <c r="J928" t="s">
        <v>104</v>
      </c>
      <c r="K928" t="s">
        <v>28</v>
      </c>
      <c r="L928" t="s">
        <v>105</v>
      </c>
      <c r="M928" t="s">
        <v>106</v>
      </c>
    </row>
    <row r="929" spans="1:13" x14ac:dyDescent="0.25">
      <c r="A929" t="s">
        <v>103</v>
      </c>
      <c r="B929" t="s">
        <v>1149</v>
      </c>
      <c r="C929" t="s">
        <v>910</v>
      </c>
      <c r="D929" t="str">
        <f>HYPERLINK("https://ebird.org/atlasnc/checklist/S144622808", "S144622808")</f>
        <v>S144622808</v>
      </c>
      <c r="E929" t="s">
        <v>2014</v>
      </c>
      <c r="F929" t="s">
        <v>2198</v>
      </c>
      <c r="G929">
        <v>9</v>
      </c>
      <c r="H929" t="s">
        <v>46</v>
      </c>
      <c r="I929" t="s">
        <v>26</v>
      </c>
      <c r="J929" t="s">
        <v>104</v>
      </c>
      <c r="K929" t="s">
        <v>28</v>
      </c>
      <c r="L929" t="s">
        <v>105</v>
      </c>
      <c r="M929" t="s">
        <v>106</v>
      </c>
    </row>
    <row r="930" spans="1:13" x14ac:dyDescent="0.25">
      <c r="A930" t="s">
        <v>103</v>
      </c>
      <c r="B930" t="s">
        <v>1149</v>
      </c>
      <c r="C930" t="s">
        <v>910</v>
      </c>
      <c r="D930" t="str">
        <f>HYPERLINK("https://ebird.org/atlasnc/checklist/S144622642", "S144622642")</f>
        <v>S144622642</v>
      </c>
      <c r="E930" t="s">
        <v>1482</v>
      </c>
      <c r="F930" t="s">
        <v>2199</v>
      </c>
      <c r="G930">
        <v>11</v>
      </c>
      <c r="H930" t="s">
        <v>46</v>
      </c>
      <c r="I930" t="s">
        <v>26</v>
      </c>
      <c r="J930" t="s">
        <v>104</v>
      </c>
      <c r="K930" t="s">
        <v>28</v>
      </c>
      <c r="L930" t="s">
        <v>105</v>
      </c>
      <c r="M930" t="s">
        <v>106</v>
      </c>
    </row>
    <row r="931" spans="1:13" x14ac:dyDescent="0.25">
      <c r="A931" t="s">
        <v>103</v>
      </c>
      <c r="B931" t="s">
        <v>1149</v>
      </c>
      <c r="C931" t="s">
        <v>910</v>
      </c>
      <c r="D931" t="str">
        <f>HYPERLINK("https://ebird.org/atlasnc/checklist/S144622599", "S144622599")</f>
        <v>S144622599</v>
      </c>
      <c r="E931" t="s">
        <v>1784</v>
      </c>
      <c r="F931" t="s">
        <v>2200</v>
      </c>
      <c r="G931">
        <v>7</v>
      </c>
      <c r="H931" t="s">
        <v>46</v>
      </c>
      <c r="I931" t="s">
        <v>26</v>
      </c>
      <c r="J931" t="s">
        <v>104</v>
      </c>
      <c r="K931" t="s">
        <v>28</v>
      </c>
      <c r="L931" t="s">
        <v>105</v>
      </c>
      <c r="M931" t="s">
        <v>106</v>
      </c>
    </row>
    <row r="932" spans="1:13" x14ac:dyDescent="0.25">
      <c r="A932" t="s">
        <v>103</v>
      </c>
      <c r="B932" t="s">
        <v>1148</v>
      </c>
      <c r="C932" t="s">
        <v>913</v>
      </c>
      <c r="D932" t="str">
        <f>HYPERLINK("https://ebird.org/atlasnc/checklist/S144533501", "S144533501")</f>
        <v>S144533501</v>
      </c>
      <c r="E932" t="s">
        <v>1578</v>
      </c>
      <c r="F932" t="s">
        <v>2201</v>
      </c>
      <c r="G932">
        <v>20</v>
      </c>
      <c r="H932" t="s">
        <v>46</v>
      </c>
      <c r="I932" t="s">
        <v>26</v>
      </c>
      <c r="J932" t="s">
        <v>104</v>
      </c>
      <c r="K932" t="s">
        <v>28</v>
      </c>
      <c r="L932" t="s">
        <v>105</v>
      </c>
      <c r="M932" t="s">
        <v>106</v>
      </c>
    </row>
    <row r="933" spans="1:13" x14ac:dyDescent="0.25">
      <c r="A933" t="s">
        <v>103</v>
      </c>
      <c r="B933" t="s">
        <v>1148</v>
      </c>
      <c r="C933" t="s">
        <v>913</v>
      </c>
      <c r="D933" t="str">
        <f>HYPERLINK("https://ebird.org/atlasnc/checklist/S144487206", "S144487206")</f>
        <v>S144487206</v>
      </c>
      <c r="E933" t="s">
        <v>1419</v>
      </c>
      <c r="F933" t="s">
        <v>2202</v>
      </c>
      <c r="G933">
        <v>5</v>
      </c>
      <c r="H933" t="s">
        <v>46</v>
      </c>
      <c r="I933" t="s">
        <v>26</v>
      </c>
      <c r="J933" t="s">
        <v>104</v>
      </c>
      <c r="K933" t="s">
        <v>28</v>
      </c>
      <c r="L933" t="s">
        <v>105</v>
      </c>
      <c r="M933" t="s">
        <v>106</v>
      </c>
    </row>
    <row r="934" spans="1:13" x14ac:dyDescent="0.25">
      <c r="A934" t="s">
        <v>103</v>
      </c>
      <c r="B934" t="s">
        <v>1147</v>
      </c>
      <c r="C934" t="s">
        <v>915</v>
      </c>
      <c r="D934" t="str">
        <f>HYPERLINK("https://ebird.org/atlasnc/checklist/S144438760", "S144438760")</f>
        <v>S144438760</v>
      </c>
      <c r="E934" t="s">
        <v>2203</v>
      </c>
      <c r="F934" t="s">
        <v>2204</v>
      </c>
      <c r="G934">
        <v>3</v>
      </c>
      <c r="H934" t="s">
        <v>46</v>
      </c>
      <c r="I934" t="s">
        <v>26</v>
      </c>
      <c r="J934" t="s">
        <v>104</v>
      </c>
      <c r="K934" t="s">
        <v>28</v>
      </c>
      <c r="L934" t="s">
        <v>105</v>
      </c>
      <c r="M934" t="s">
        <v>106</v>
      </c>
    </row>
    <row r="935" spans="1:13" x14ac:dyDescent="0.25">
      <c r="A935" t="s">
        <v>103</v>
      </c>
      <c r="B935" t="s">
        <v>1147</v>
      </c>
      <c r="C935" t="s">
        <v>917</v>
      </c>
      <c r="D935" t="str">
        <f>HYPERLINK("https://ebird.org/atlasnc/checklist/S144262177", "S144262177")</f>
        <v>S144262177</v>
      </c>
      <c r="E935" t="s">
        <v>1918</v>
      </c>
      <c r="F935" t="s">
        <v>2205</v>
      </c>
      <c r="G935">
        <v>6</v>
      </c>
      <c r="H935" t="s">
        <v>46</v>
      </c>
      <c r="I935" t="s">
        <v>26</v>
      </c>
      <c r="J935" t="s">
        <v>104</v>
      </c>
      <c r="K935" t="s">
        <v>28</v>
      </c>
      <c r="L935" t="s">
        <v>105</v>
      </c>
      <c r="M935" t="s">
        <v>106</v>
      </c>
    </row>
    <row r="936" spans="1:13" x14ac:dyDescent="0.25">
      <c r="A936" t="s">
        <v>103</v>
      </c>
      <c r="B936" t="s">
        <v>1120</v>
      </c>
      <c r="C936" t="s">
        <v>2206</v>
      </c>
      <c r="D936" t="str">
        <f>HYPERLINK("https://ebird.org/atlasnc/checklist/S144467957", "S144467957")</f>
        <v>S144467957</v>
      </c>
      <c r="E936" t="s">
        <v>1285</v>
      </c>
      <c r="F936" t="s">
        <v>2207</v>
      </c>
      <c r="G936">
        <v>8</v>
      </c>
      <c r="H936" t="s">
        <v>46</v>
      </c>
      <c r="I936" t="s">
        <v>26</v>
      </c>
      <c r="J936" t="s">
        <v>104</v>
      </c>
      <c r="K936" t="s">
        <v>28</v>
      </c>
      <c r="L936" t="s">
        <v>105</v>
      </c>
      <c r="M936" t="s">
        <v>106</v>
      </c>
    </row>
    <row r="937" spans="1:13" x14ac:dyDescent="0.25">
      <c r="A937" t="s">
        <v>103</v>
      </c>
      <c r="B937" t="s">
        <v>1121</v>
      </c>
      <c r="C937" t="s">
        <v>2206</v>
      </c>
      <c r="D937" t="str">
        <f>HYPERLINK("https://ebird.org/atlasnc/checklist/S144130583", "S144130583")</f>
        <v>S144130583</v>
      </c>
      <c r="E937" t="s">
        <v>1285</v>
      </c>
      <c r="F937" t="s">
        <v>2207</v>
      </c>
      <c r="G937">
        <v>8</v>
      </c>
      <c r="H937" t="s">
        <v>46</v>
      </c>
      <c r="I937" t="s">
        <v>26</v>
      </c>
      <c r="J937" t="s">
        <v>104</v>
      </c>
      <c r="K937" t="s">
        <v>28</v>
      </c>
      <c r="L937" t="s">
        <v>105</v>
      </c>
      <c r="M937" t="s">
        <v>106</v>
      </c>
    </row>
    <row r="938" spans="1:13" x14ac:dyDescent="0.25">
      <c r="A938" t="s">
        <v>103</v>
      </c>
      <c r="B938" t="s">
        <v>1147</v>
      </c>
      <c r="C938" t="s">
        <v>919</v>
      </c>
      <c r="D938" t="str">
        <f>HYPERLINK("https://ebird.org/atlasnc/checklist/S144032154", "S144032154")</f>
        <v>S144032154</v>
      </c>
      <c r="E938" t="s">
        <v>1282</v>
      </c>
      <c r="F938" t="s">
        <v>2208</v>
      </c>
      <c r="G938">
        <v>4</v>
      </c>
      <c r="H938" t="s">
        <v>46</v>
      </c>
      <c r="I938" t="s">
        <v>26</v>
      </c>
      <c r="J938" t="s">
        <v>104</v>
      </c>
      <c r="K938" t="s">
        <v>28</v>
      </c>
      <c r="L938" t="s">
        <v>105</v>
      </c>
      <c r="M938" t="s">
        <v>106</v>
      </c>
    </row>
    <row r="939" spans="1:13" x14ac:dyDescent="0.25">
      <c r="A939" t="s">
        <v>103</v>
      </c>
      <c r="B939" t="s">
        <v>1147</v>
      </c>
      <c r="C939" t="s">
        <v>919</v>
      </c>
      <c r="D939" t="str">
        <f>HYPERLINK("https://ebird.org/atlasnc/checklist/S144040690", "S144040690")</f>
        <v>S144040690</v>
      </c>
      <c r="E939" t="s">
        <v>1258</v>
      </c>
      <c r="F939" t="s">
        <v>2209</v>
      </c>
      <c r="G939">
        <v>3</v>
      </c>
      <c r="H939" t="s">
        <v>46</v>
      </c>
      <c r="I939" t="s">
        <v>26</v>
      </c>
      <c r="J939" t="s">
        <v>104</v>
      </c>
      <c r="K939" t="s">
        <v>28</v>
      </c>
      <c r="L939" t="s">
        <v>105</v>
      </c>
      <c r="M939" t="s">
        <v>106</v>
      </c>
    </row>
    <row r="940" spans="1:13" x14ac:dyDescent="0.25">
      <c r="A940" t="s">
        <v>103</v>
      </c>
      <c r="B940" t="s">
        <v>1147</v>
      </c>
      <c r="C940" t="s">
        <v>919</v>
      </c>
      <c r="D940" t="str">
        <f>HYPERLINK("https://ebird.org/atlasnc/checklist/S144040669", "S144040669")</f>
        <v>S144040669</v>
      </c>
      <c r="E940" t="s">
        <v>1380</v>
      </c>
      <c r="F940" t="s">
        <v>2195</v>
      </c>
      <c r="G940">
        <v>15</v>
      </c>
      <c r="H940" t="s">
        <v>46</v>
      </c>
      <c r="I940" t="s">
        <v>26</v>
      </c>
      <c r="J940" t="s">
        <v>104</v>
      </c>
      <c r="K940" t="s">
        <v>28</v>
      </c>
      <c r="L940" t="s">
        <v>105</v>
      </c>
      <c r="M940" t="s">
        <v>106</v>
      </c>
    </row>
    <row r="941" spans="1:13" x14ac:dyDescent="0.25">
      <c r="A941" t="s">
        <v>103</v>
      </c>
      <c r="B941" t="s">
        <v>1147</v>
      </c>
      <c r="C941" t="s">
        <v>919</v>
      </c>
      <c r="D941" t="str">
        <f>HYPERLINK("https://ebird.org/atlasnc/checklist/S144042610", "S144042610")</f>
        <v>S144042610</v>
      </c>
      <c r="E941" t="s">
        <v>1539</v>
      </c>
      <c r="F941" t="s">
        <v>2210</v>
      </c>
      <c r="G941">
        <v>6</v>
      </c>
      <c r="H941" t="s">
        <v>46</v>
      </c>
      <c r="I941" t="s">
        <v>26</v>
      </c>
      <c r="J941" t="s">
        <v>104</v>
      </c>
      <c r="K941" t="s">
        <v>28</v>
      </c>
      <c r="L941" t="s">
        <v>105</v>
      </c>
      <c r="M941" t="s">
        <v>106</v>
      </c>
    </row>
    <row r="942" spans="1:13" x14ac:dyDescent="0.25">
      <c r="A942" t="s">
        <v>103</v>
      </c>
      <c r="B942" t="s">
        <v>1147</v>
      </c>
      <c r="C942" t="s">
        <v>919</v>
      </c>
      <c r="D942" t="str">
        <f>HYPERLINK("https://ebird.org/atlasnc/checklist/S144040546", "S144040546")</f>
        <v>S144040546</v>
      </c>
      <c r="E942" t="s">
        <v>1263</v>
      </c>
      <c r="F942" t="s">
        <v>2211</v>
      </c>
      <c r="G942">
        <v>11</v>
      </c>
      <c r="H942" t="s">
        <v>46</v>
      </c>
      <c r="I942" t="s">
        <v>26</v>
      </c>
      <c r="J942" t="s">
        <v>104</v>
      </c>
      <c r="K942" t="s">
        <v>28</v>
      </c>
      <c r="L942" t="s">
        <v>105</v>
      </c>
      <c r="M942" t="s">
        <v>106</v>
      </c>
    </row>
    <row r="943" spans="1:13" x14ac:dyDescent="0.25">
      <c r="A943" t="s">
        <v>103</v>
      </c>
      <c r="B943" t="s">
        <v>1147</v>
      </c>
      <c r="C943" t="s">
        <v>919</v>
      </c>
      <c r="D943" t="str">
        <f>HYPERLINK("https://ebird.org/atlasnc/checklist/S144039918", "S144039918")</f>
        <v>S144039918</v>
      </c>
      <c r="E943" t="s">
        <v>1906</v>
      </c>
      <c r="F943" t="s">
        <v>2212</v>
      </c>
      <c r="G943">
        <v>4</v>
      </c>
      <c r="H943" t="s">
        <v>46</v>
      </c>
      <c r="I943" t="s">
        <v>26</v>
      </c>
      <c r="J943" t="s">
        <v>104</v>
      </c>
      <c r="K943" t="s">
        <v>28</v>
      </c>
      <c r="L943" t="s">
        <v>105</v>
      </c>
      <c r="M943" t="s">
        <v>106</v>
      </c>
    </row>
    <row r="944" spans="1:13" x14ac:dyDescent="0.25">
      <c r="A944" t="s">
        <v>103</v>
      </c>
      <c r="B944" t="s">
        <v>1147</v>
      </c>
      <c r="C944" t="s">
        <v>919</v>
      </c>
      <c r="D944" t="str">
        <f>HYPERLINK("https://ebird.org/atlasnc/checklist/S144040307", "S144040307")</f>
        <v>S144040307</v>
      </c>
      <c r="E944" t="s">
        <v>1486</v>
      </c>
      <c r="F944" t="s">
        <v>2213</v>
      </c>
      <c r="G944">
        <v>2</v>
      </c>
      <c r="H944" t="s">
        <v>46</v>
      </c>
      <c r="I944" t="s">
        <v>26</v>
      </c>
      <c r="J944" t="s">
        <v>104</v>
      </c>
      <c r="K944" t="s">
        <v>28</v>
      </c>
      <c r="L944" t="s">
        <v>105</v>
      </c>
      <c r="M944" t="s">
        <v>106</v>
      </c>
    </row>
    <row r="945" spans="1:13" x14ac:dyDescent="0.25">
      <c r="A945" t="s">
        <v>103</v>
      </c>
      <c r="B945" t="s">
        <v>1147</v>
      </c>
      <c r="C945" t="s">
        <v>919</v>
      </c>
      <c r="D945" t="str">
        <f>HYPERLINK("https://ebird.org/atlasnc/checklist/S144040298", "S144040298")</f>
        <v>S144040298</v>
      </c>
      <c r="E945" t="s">
        <v>1190</v>
      </c>
      <c r="F945" t="s">
        <v>2214</v>
      </c>
      <c r="G945">
        <v>2</v>
      </c>
      <c r="H945" t="s">
        <v>46</v>
      </c>
      <c r="I945" t="s">
        <v>26</v>
      </c>
      <c r="J945" t="s">
        <v>104</v>
      </c>
      <c r="K945" t="s">
        <v>28</v>
      </c>
      <c r="L945" t="s">
        <v>105</v>
      </c>
      <c r="M945" t="s">
        <v>106</v>
      </c>
    </row>
    <row r="946" spans="1:13" x14ac:dyDescent="0.25">
      <c r="A946" t="s">
        <v>103</v>
      </c>
      <c r="B946" t="s">
        <v>1147</v>
      </c>
      <c r="C946" t="s">
        <v>2215</v>
      </c>
      <c r="D946" t="str">
        <f>HYPERLINK("https://ebird.org/atlasnc/checklist/S143567525", "S143567525")</f>
        <v>S143567525</v>
      </c>
      <c r="E946" t="s">
        <v>1895</v>
      </c>
      <c r="F946" t="s">
        <v>2205</v>
      </c>
      <c r="G946">
        <v>10</v>
      </c>
      <c r="H946" t="s">
        <v>46</v>
      </c>
      <c r="I946" t="s">
        <v>26</v>
      </c>
      <c r="J946" t="s">
        <v>104</v>
      </c>
      <c r="K946" t="s">
        <v>28</v>
      </c>
      <c r="L946" t="s">
        <v>105</v>
      </c>
      <c r="M946" t="s">
        <v>106</v>
      </c>
    </row>
    <row r="947" spans="1:13" x14ac:dyDescent="0.25">
      <c r="A947" t="s">
        <v>103</v>
      </c>
      <c r="B947" t="s">
        <v>1147</v>
      </c>
      <c r="C947" t="s">
        <v>812</v>
      </c>
      <c r="D947" t="str">
        <f>HYPERLINK("https://ebird.org/atlasnc/checklist/S143562151", "S143562151")</f>
        <v>S143562151</v>
      </c>
      <c r="E947" t="s">
        <v>2216</v>
      </c>
      <c r="F947" t="s">
        <v>2217</v>
      </c>
      <c r="G947">
        <v>1</v>
      </c>
      <c r="H947" t="s">
        <v>46</v>
      </c>
      <c r="I947" t="s">
        <v>26</v>
      </c>
      <c r="J947" t="s">
        <v>104</v>
      </c>
      <c r="K947" t="s">
        <v>28</v>
      </c>
      <c r="L947" t="s">
        <v>105</v>
      </c>
      <c r="M947" t="s">
        <v>106</v>
      </c>
    </row>
    <row r="948" spans="1:13" x14ac:dyDescent="0.25">
      <c r="A948" t="s">
        <v>103</v>
      </c>
      <c r="B948" t="s">
        <v>1147</v>
      </c>
      <c r="C948" t="s">
        <v>812</v>
      </c>
      <c r="D948" t="str">
        <f>HYPERLINK("https://ebird.org/atlasnc/checklist/S143566059", "S143566059")</f>
        <v>S143566059</v>
      </c>
      <c r="E948" t="s">
        <v>2218</v>
      </c>
      <c r="F948" t="s">
        <v>2205</v>
      </c>
      <c r="G948">
        <v>0</v>
      </c>
      <c r="H948" t="s">
        <v>46</v>
      </c>
      <c r="I948" t="s">
        <v>26</v>
      </c>
      <c r="J948" t="s">
        <v>104</v>
      </c>
      <c r="K948" t="s">
        <v>28</v>
      </c>
      <c r="L948" t="s">
        <v>105</v>
      </c>
      <c r="M948" t="s">
        <v>106</v>
      </c>
    </row>
    <row r="949" spans="1:13" x14ac:dyDescent="0.25">
      <c r="A949" t="s">
        <v>103</v>
      </c>
      <c r="B949" t="s">
        <v>1147</v>
      </c>
      <c r="C949" t="s">
        <v>812</v>
      </c>
      <c r="D949" t="str">
        <f>HYPERLINK("https://ebird.org/atlasnc/checklist/S143630473", "S143630473")</f>
        <v>S143630473</v>
      </c>
      <c r="E949" t="s">
        <v>2219</v>
      </c>
      <c r="F949" t="s">
        <v>2220</v>
      </c>
      <c r="G949">
        <v>7</v>
      </c>
      <c r="H949" t="s">
        <v>46</v>
      </c>
      <c r="I949" t="s">
        <v>26</v>
      </c>
      <c r="J949" t="s">
        <v>104</v>
      </c>
      <c r="K949" t="s">
        <v>28</v>
      </c>
      <c r="L949" t="s">
        <v>105</v>
      </c>
      <c r="M949" t="s">
        <v>106</v>
      </c>
    </row>
    <row r="950" spans="1:13" x14ac:dyDescent="0.25">
      <c r="A950" t="s">
        <v>103</v>
      </c>
      <c r="B950" t="s">
        <v>1147</v>
      </c>
      <c r="C950" t="s">
        <v>564</v>
      </c>
      <c r="D950" t="str">
        <f>HYPERLINK("https://ebird.org/atlasnc/checklist/S142697434", "S142697434")</f>
        <v>S142697434</v>
      </c>
      <c r="E950" t="s">
        <v>1241</v>
      </c>
      <c r="F950" t="s">
        <v>2221</v>
      </c>
      <c r="G950">
        <v>2</v>
      </c>
      <c r="H950" t="s">
        <v>46</v>
      </c>
      <c r="I950" t="s">
        <v>26</v>
      </c>
      <c r="J950" t="s">
        <v>104</v>
      </c>
      <c r="K950" t="s">
        <v>28</v>
      </c>
      <c r="L950" t="s">
        <v>105</v>
      </c>
      <c r="M950" t="s">
        <v>106</v>
      </c>
    </row>
    <row r="951" spans="1:13" x14ac:dyDescent="0.25">
      <c r="A951" t="s">
        <v>103</v>
      </c>
      <c r="B951" t="s">
        <v>1147</v>
      </c>
      <c r="C951" t="s">
        <v>564</v>
      </c>
      <c r="D951" t="str">
        <f>HYPERLINK("https://ebird.org/atlasnc/checklist/S142697071", "S142697071")</f>
        <v>S142697071</v>
      </c>
      <c r="E951" t="s">
        <v>2222</v>
      </c>
      <c r="F951" t="s">
        <v>2223</v>
      </c>
      <c r="G951">
        <v>3</v>
      </c>
      <c r="H951" t="s">
        <v>46</v>
      </c>
      <c r="I951" t="s">
        <v>26</v>
      </c>
      <c r="J951" t="s">
        <v>104</v>
      </c>
      <c r="K951" t="s">
        <v>28</v>
      </c>
      <c r="L951" t="s">
        <v>105</v>
      </c>
      <c r="M951" t="s">
        <v>106</v>
      </c>
    </row>
    <row r="952" spans="1:13" x14ac:dyDescent="0.25">
      <c r="A952" t="s">
        <v>103</v>
      </c>
      <c r="B952" t="s">
        <v>1147</v>
      </c>
      <c r="C952" t="s">
        <v>564</v>
      </c>
      <c r="D952" t="str">
        <f>HYPERLINK("https://ebird.org/atlasnc/checklist/S142696823", "S142696823")</f>
        <v>S142696823</v>
      </c>
      <c r="E952" t="s">
        <v>1188</v>
      </c>
      <c r="F952" t="s">
        <v>2224</v>
      </c>
      <c r="G952">
        <v>4</v>
      </c>
      <c r="H952" t="s">
        <v>46</v>
      </c>
      <c r="I952" t="s">
        <v>26</v>
      </c>
      <c r="J952" t="s">
        <v>104</v>
      </c>
      <c r="K952" t="s">
        <v>28</v>
      </c>
      <c r="L952" t="s">
        <v>105</v>
      </c>
      <c r="M952" t="s">
        <v>106</v>
      </c>
    </row>
    <row r="953" spans="1:13" x14ac:dyDescent="0.25">
      <c r="A953" t="s">
        <v>103</v>
      </c>
      <c r="B953" t="s">
        <v>1147</v>
      </c>
      <c r="C953" t="s">
        <v>564</v>
      </c>
      <c r="D953" t="str">
        <f>HYPERLINK("https://ebird.org/atlasnc/checklist/S142695369", "S142695369")</f>
        <v>S142695369</v>
      </c>
      <c r="E953" t="s">
        <v>1243</v>
      </c>
      <c r="F953" t="s">
        <v>2223</v>
      </c>
      <c r="G953">
        <v>5</v>
      </c>
      <c r="H953" t="s">
        <v>46</v>
      </c>
      <c r="I953" t="s">
        <v>26</v>
      </c>
      <c r="J953" t="s">
        <v>104</v>
      </c>
      <c r="K953" t="s">
        <v>28</v>
      </c>
      <c r="L953" t="s">
        <v>105</v>
      </c>
      <c r="M953" t="s">
        <v>106</v>
      </c>
    </row>
    <row r="954" spans="1:13" x14ac:dyDescent="0.25">
      <c r="A954" t="s">
        <v>103</v>
      </c>
      <c r="B954" t="s">
        <v>1147</v>
      </c>
      <c r="C954" t="s">
        <v>564</v>
      </c>
      <c r="D954" t="str">
        <f>HYPERLINK("https://ebird.org/atlasnc/checklist/S142697707", "S142697707")</f>
        <v>S142697707</v>
      </c>
      <c r="E954" t="s">
        <v>1269</v>
      </c>
      <c r="F954" t="s">
        <v>2225</v>
      </c>
      <c r="G954">
        <v>7</v>
      </c>
      <c r="H954" t="s">
        <v>46</v>
      </c>
      <c r="I954" t="s">
        <v>26</v>
      </c>
      <c r="J954" t="s">
        <v>104</v>
      </c>
      <c r="K954" t="s">
        <v>28</v>
      </c>
      <c r="L954" t="s">
        <v>105</v>
      </c>
      <c r="M954" t="s">
        <v>106</v>
      </c>
    </row>
    <row r="955" spans="1:13" x14ac:dyDescent="0.25">
      <c r="A955" t="s">
        <v>103</v>
      </c>
      <c r="B955" t="s">
        <v>1147</v>
      </c>
      <c r="C955" t="s">
        <v>564</v>
      </c>
      <c r="D955" t="str">
        <f>HYPERLINK("https://ebird.org/atlasnc/checklist/S142697860", "S142697860")</f>
        <v>S142697860</v>
      </c>
      <c r="E955" t="s">
        <v>2226</v>
      </c>
      <c r="F955" t="s">
        <v>2227</v>
      </c>
      <c r="G955">
        <v>3</v>
      </c>
      <c r="H955" t="s">
        <v>46</v>
      </c>
      <c r="I955" t="s">
        <v>26</v>
      </c>
      <c r="J955" t="s">
        <v>104</v>
      </c>
      <c r="K955" t="s">
        <v>28</v>
      </c>
      <c r="L955" t="s">
        <v>105</v>
      </c>
      <c r="M955" t="s">
        <v>106</v>
      </c>
    </row>
    <row r="956" spans="1:13" x14ac:dyDescent="0.25">
      <c r="A956" t="s">
        <v>103</v>
      </c>
      <c r="B956" t="s">
        <v>1147</v>
      </c>
      <c r="C956" t="s">
        <v>564</v>
      </c>
      <c r="D956" t="str">
        <f>HYPERLINK("https://ebird.org/atlasnc/checklist/S142698182", "S142698182")</f>
        <v>S142698182</v>
      </c>
      <c r="E956" t="s">
        <v>1245</v>
      </c>
      <c r="F956" t="s">
        <v>2228</v>
      </c>
      <c r="G956">
        <v>3</v>
      </c>
      <c r="H956" t="s">
        <v>46</v>
      </c>
      <c r="I956" t="s">
        <v>26</v>
      </c>
      <c r="J956" t="s">
        <v>104</v>
      </c>
      <c r="K956" t="s">
        <v>28</v>
      </c>
      <c r="L956" t="s">
        <v>105</v>
      </c>
      <c r="M956" t="s">
        <v>106</v>
      </c>
    </row>
    <row r="957" spans="1:13" x14ac:dyDescent="0.25">
      <c r="A957" t="s">
        <v>103</v>
      </c>
      <c r="B957" t="s">
        <v>1147</v>
      </c>
      <c r="C957" t="s">
        <v>564</v>
      </c>
      <c r="D957" t="str">
        <f>HYPERLINK("https://ebird.org/atlasnc/checklist/S142698596", "S142698596")</f>
        <v>S142698596</v>
      </c>
      <c r="E957" t="s">
        <v>1535</v>
      </c>
      <c r="F957" t="s">
        <v>2229</v>
      </c>
      <c r="G957">
        <v>10</v>
      </c>
      <c r="H957" t="s">
        <v>46</v>
      </c>
      <c r="I957" t="s">
        <v>26</v>
      </c>
      <c r="J957" t="s">
        <v>104</v>
      </c>
      <c r="K957" t="s">
        <v>28</v>
      </c>
      <c r="L957" t="s">
        <v>105</v>
      </c>
      <c r="M957" t="s">
        <v>106</v>
      </c>
    </row>
    <row r="958" spans="1:13" x14ac:dyDescent="0.25">
      <c r="A958" t="s">
        <v>103</v>
      </c>
      <c r="B958" t="s">
        <v>1147</v>
      </c>
      <c r="C958" t="s">
        <v>564</v>
      </c>
      <c r="D958" t="str">
        <f>HYPERLINK("https://ebird.org/atlasnc/checklist/S142698872", "S142698872")</f>
        <v>S142698872</v>
      </c>
      <c r="E958" t="s">
        <v>1522</v>
      </c>
      <c r="F958" t="s">
        <v>2230</v>
      </c>
      <c r="G958">
        <v>12</v>
      </c>
      <c r="H958" t="s">
        <v>46</v>
      </c>
      <c r="I958" t="s">
        <v>26</v>
      </c>
      <c r="J958" t="s">
        <v>104</v>
      </c>
      <c r="K958" t="s">
        <v>28</v>
      </c>
      <c r="L958" t="s">
        <v>105</v>
      </c>
      <c r="M958" t="s">
        <v>106</v>
      </c>
    </row>
    <row r="959" spans="1:13" x14ac:dyDescent="0.25">
      <c r="A959" t="s">
        <v>103</v>
      </c>
      <c r="B959" t="s">
        <v>1147</v>
      </c>
      <c r="C959" t="s">
        <v>564</v>
      </c>
      <c r="D959" t="str">
        <f>HYPERLINK("https://ebird.org/atlasnc/checklist/S142698980", "S142698980")</f>
        <v>S142698980</v>
      </c>
      <c r="E959" t="s">
        <v>1550</v>
      </c>
      <c r="F959" t="s">
        <v>2231</v>
      </c>
      <c r="G959">
        <v>3</v>
      </c>
      <c r="H959" t="s">
        <v>46</v>
      </c>
      <c r="I959" t="s">
        <v>26</v>
      </c>
      <c r="J959" t="s">
        <v>104</v>
      </c>
      <c r="K959" t="s">
        <v>28</v>
      </c>
      <c r="L959" t="s">
        <v>105</v>
      </c>
      <c r="M959" t="s">
        <v>106</v>
      </c>
    </row>
    <row r="960" spans="1:13" x14ac:dyDescent="0.25">
      <c r="A960" t="s">
        <v>103</v>
      </c>
      <c r="B960" t="s">
        <v>1147</v>
      </c>
      <c r="C960" t="s">
        <v>564</v>
      </c>
      <c r="D960" t="str">
        <f>HYPERLINK("https://ebird.org/atlasnc/checklist/S142699107", "S142699107")</f>
        <v>S142699107</v>
      </c>
      <c r="E960" t="s">
        <v>1271</v>
      </c>
      <c r="F960" t="s">
        <v>2232</v>
      </c>
      <c r="G960">
        <v>5</v>
      </c>
      <c r="H960" t="s">
        <v>46</v>
      </c>
      <c r="I960" t="s">
        <v>26</v>
      </c>
      <c r="J960" t="s">
        <v>104</v>
      </c>
      <c r="K960" t="s">
        <v>28</v>
      </c>
      <c r="L960" t="s">
        <v>105</v>
      </c>
      <c r="M960" t="s">
        <v>106</v>
      </c>
    </row>
    <row r="961" spans="1:13" x14ac:dyDescent="0.25">
      <c r="A961" t="s">
        <v>103</v>
      </c>
      <c r="B961" t="s">
        <v>1147</v>
      </c>
      <c r="C961" t="s">
        <v>564</v>
      </c>
      <c r="D961" t="str">
        <f>HYPERLINK("https://ebird.org/atlasnc/checklist/S142700177", "S142700177")</f>
        <v>S142700177</v>
      </c>
      <c r="E961" t="s">
        <v>1411</v>
      </c>
      <c r="F961" t="s">
        <v>2233</v>
      </c>
      <c r="G961">
        <v>6</v>
      </c>
      <c r="H961" t="s">
        <v>46</v>
      </c>
      <c r="I961" t="s">
        <v>26</v>
      </c>
      <c r="J961" t="s">
        <v>104</v>
      </c>
      <c r="K961" t="s">
        <v>28</v>
      </c>
      <c r="L961" t="s">
        <v>105</v>
      </c>
      <c r="M961" t="s">
        <v>106</v>
      </c>
    </row>
    <row r="962" spans="1:13" x14ac:dyDescent="0.25">
      <c r="A962" t="s">
        <v>103</v>
      </c>
      <c r="B962" t="s">
        <v>1147</v>
      </c>
      <c r="C962" t="s">
        <v>564</v>
      </c>
      <c r="D962" t="str">
        <f>HYPERLINK("https://ebird.org/atlasnc/checklist/S142700046", "S142700046")</f>
        <v>S142700046</v>
      </c>
      <c r="E962" t="s">
        <v>2234</v>
      </c>
      <c r="F962" t="s">
        <v>2235</v>
      </c>
      <c r="G962">
        <v>3</v>
      </c>
      <c r="H962" t="s">
        <v>46</v>
      </c>
      <c r="I962" t="s">
        <v>26</v>
      </c>
      <c r="J962" t="s">
        <v>104</v>
      </c>
      <c r="K962" t="s">
        <v>28</v>
      </c>
      <c r="L962" t="s">
        <v>105</v>
      </c>
      <c r="M962" t="s">
        <v>106</v>
      </c>
    </row>
    <row r="963" spans="1:13" x14ac:dyDescent="0.25">
      <c r="A963" t="s">
        <v>103</v>
      </c>
      <c r="B963" t="s">
        <v>1147</v>
      </c>
      <c r="C963" t="s">
        <v>564</v>
      </c>
      <c r="D963" t="str">
        <f>HYPERLINK("https://ebird.org/atlasnc/checklist/S142699948", "S142699948")</f>
        <v>S142699948</v>
      </c>
      <c r="E963" t="s">
        <v>1681</v>
      </c>
      <c r="F963" t="s">
        <v>2236</v>
      </c>
      <c r="G963">
        <v>5</v>
      </c>
      <c r="H963" t="s">
        <v>46</v>
      </c>
      <c r="I963" t="s">
        <v>26</v>
      </c>
      <c r="J963" t="s">
        <v>104</v>
      </c>
      <c r="K963" t="s">
        <v>28</v>
      </c>
      <c r="L963" t="s">
        <v>105</v>
      </c>
      <c r="M963" t="s">
        <v>106</v>
      </c>
    </row>
    <row r="964" spans="1:13" x14ac:dyDescent="0.25">
      <c r="A964" t="s">
        <v>103</v>
      </c>
      <c r="B964" t="s">
        <v>1147</v>
      </c>
      <c r="C964" t="s">
        <v>564</v>
      </c>
      <c r="D964" t="str">
        <f>HYPERLINK("https://ebird.org/atlasnc/checklist/S142699822", "S142699822")</f>
        <v>S142699822</v>
      </c>
      <c r="E964" t="s">
        <v>1915</v>
      </c>
      <c r="F964" t="s">
        <v>2205</v>
      </c>
      <c r="G964">
        <v>18</v>
      </c>
      <c r="H964" t="s">
        <v>46</v>
      </c>
      <c r="I964" t="s">
        <v>26</v>
      </c>
      <c r="J964" t="s">
        <v>104</v>
      </c>
      <c r="K964" t="s">
        <v>28</v>
      </c>
      <c r="L964" t="s">
        <v>105</v>
      </c>
      <c r="M964" t="s">
        <v>106</v>
      </c>
    </row>
    <row r="965" spans="1:13" x14ac:dyDescent="0.25">
      <c r="A965" t="s">
        <v>103</v>
      </c>
      <c r="B965" t="s">
        <v>1147</v>
      </c>
      <c r="C965" t="s">
        <v>564</v>
      </c>
      <c r="D965" t="str">
        <f>HYPERLINK("https://ebird.org/atlasnc/checklist/S142699688", "S142699688")</f>
        <v>S142699688</v>
      </c>
      <c r="E965" t="s">
        <v>1873</v>
      </c>
      <c r="F965" t="s">
        <v>2220</v>
      </c>
      <c r="G965">
        <v>10</v>
      </c>
      <c r="H965" t="s">
        <v>46</v>
      </c>
      <c r="I965" t="s">
        <v>26</v>
      </c>
      <c r="J965" t="s">
        <v>104</v>
      </c>
      <c r="K965" t="s">
        <v>28</v>
      </c>
      <c r="L965" t="s">
        <v>105</v>
      </c>
      <c r="M965" t="s">
        <v>106</v>
      </c>
    </row>
    <row r="966" spans="1:13" x14ac:dyDescent="0.25">
      <c r="A966" t="s">
        <v>103</v>
      </c>
      <c r="B966" t="s">
        <v>1147</v>
      </c>
      <c r="C966" t="s">
        <v>564</v>
      </c>
      <c r="D966" t="str">
        <f>HYPERLINK("https://ebird.org/atlasnc/checklist/S142699587", "S142699587")</f>
        <v>S142699587</v>
      </c>
      <c r="E966" t="s">
        <v>2237</v>
      </c>
      <c r="F966" t="s">
        <v>2238</v>
      </c>
      <c r="G966">
        <v>10</v>
      </c>
      <c r="H966" t="s">
        <v>46</v>
      </c>
      <c r="I966" t="s">
        <v>26</v>
      </c>
      <c r="J966" t="s">
        <v>104</v>
      </c>
      <c r="K966" t="s">
        <v>28</v>
      </c>
      <c r="L966" t="s">
        <v>105</v>
      </c>
      <c r="M966" t="s">
        <v>106</v>
      </c>
    </row>
    <row r="967" spans="1:13" x14ac:dyDescent="0.25">
      <c r="A967" t="s">
        <v>103</v>
      </c>
      <c r="B967" t="s">
        <v>1147</v>
      </c>
      <c r="C967" t="s">
        <v>564</v>
      </c>
      <c r="D967" t="str">
        <f>HYPERLINK("https://ebird.org/atlasnc/checklist/S142699491", "S142699491")</f>
        <v>S142699491</v>
      </c>
      <c r="E967" t="s">
        <v>2239</v>
      </c>
      <c r="F967" t="s">
        <v>2240</v>
      </c>
      <c r="G967">
        <v>8</v>
      </c>
      <c r="H967" t="s">
        <v>46</v>
      </c>
      <c r="I967" t="s">
        <v>26</v>
      </c>
      <c r="J967" t="s">
        <v>104</v>
      </c>
      <c r="K967" t="s">
        <v>28</v>
      </c>
      <c r="L967" t="s">
        <v>105</v>
      </c>
      <c r="M967" t="s">
        <v>106</v>
      </c>
    </row>
    <row r="968" spans="1:13" x14ac:dyDescent="0.25">
      <c r="A968" t="s">
        <v>103</v>
      </c>
      <c r="B968" t="s">
        <v>2190</v>
      </c>
      <c r="C968" t="s">
        <v>693</v>
      </c>
      <c r="D968" t="str">
        <f>HYPERLINK("https://ebird.org/atlasnc/checklist/S142525237", "S142525237")</f>
        <v>S142525237</v>
      </c>
      <c r="E968" t="s">
        <v>2241</v>
      </c>
      <c r="F968" t="s">
        <v>2242</v>
      </c>
      <c r="G968">
        <v>14</v>
      </c>
      <c r="H968" t="s">
        <v>46</v>
      </c>
      <c r="I968" t="s">
        <v>26</v>
      </c>
      <c r="J968" t="s">
        <v>104</v>
      </c>
      <c r="K968" t="s">
        <v>28</v>
      </c>
      <c r="L968" t="s">
        <v>105</v>
      </c>
      <c r="M968" t="s">
        <v>106</v>
      </c>
    </row>
    <row r="969" spans="1:13" x14ac:dyDescent="0.25">
      <c r="A969" t="s">
        <v>103</v>
      </c>
      <c r="B969" t="s">
        <v>1147</v>
      </c>
      <c r="C969" t="s">
        <v>2243</v>
      </c>
      <c r="D969" t="str">
        <f>HYPERLINK("https://ebird.org/atlasnc/checklist/S142701342", "S142701342")</f>
        <v>S142701342</v>
      </c>
      <c r="E969" t="s">
        <v>1344</v>
      </c>
      <c r="F969" t="s">
        <v>2217</v>
      </c>
      <c r="G969">
        <v>1</v>
      </c>
      <c r="H969" t="s">
        <v>46</v>
      </c>
      <c r="I969" t="s">
        <v>26</v>
      </c>
      <c r="J969" t="s">
        <v>104</v>
      </c>
      <c r="K969" t="s">
        <v>28</v>
      </c>
      <c r="L969" t="s">
        <v>105</v>
      </c>
      <c r="M969" t="s">
        <v>106</v>
      </c>
    </row>
    <row r="970" spans="1:13" x14ac:dyDescent="0.25">
      <c r="A970" t="s">
        <v>103</v>
      </c>
      <c r="B970" t="s">
        <v>1147</v>
      </c>
      <c r="C970" t="s">
        <v>2243</v>
      </c>
      <c r="D970" t="str">
        <f>HYPERLINK("https://ebird.org/atlasnc/checklist/S142701055", "S142701055")</f>
        <v>S142701055</v>
      </c>
      <c r="E970" t="s">
        <v>2244</v>
      </c>
      <c r="F970" t="s">
        <v>2245</v>
      </c>
      <c r="G970">
        <v>1</v>
      </c>
      <c r="H970" t="s">
        <v>46</v>
      </c>
      <c r="I970" t="s">
        <v>26</v>
      </c>
      <c r="J970" t="s">
        <v>104</v>
      </c>
      <c r="K970" t="s">
        <v>28</v>
      </c>
      <c r="L970" t="s">
        <v>105</v>
      </c>
      <c r="M970" t="s">
        <v>106</v>
      </c>
    </row>
    <row r="971" spans="1:13" x14ac:dyDescent="0.25">
      <c r="A971" t="s">
        <v>103</v>
      </c>
      <c r="B971" t="s">
        <v>1147</v>
      </c>
      <c r="C971" t="s">
        <v>2243</v>
      </c>
      <c r="D971" t="str">
        <f>HYPERLINK("https://ebird.org/atlasnc/checklist/S142700764", "S142700764")</f>
        <v>S142700764</v>
      </c>
      <c r="E971" t="s">
        <v>2246</v>
      </c>
      <c r="F971" t="s">
        <v>2247</v>
      </c>
      <c r="G971">
        <v>1</v>
      </c>
      <c r="H971" t="s">
        <v>46</v>
      </c>
      <c r="I971" t="s">
        <v>26</v>
      </c>
      <c r="J971" t="s">
        <v>104</v>
      </c>
      <c r="K971" t="s">
        <v>28</v>
      </c>
      <c r="L971" t="s">
        <v>105</v>
      </c>
      <c r="M971" t="s">
        <v>106</v>
      </c>
    </row>
    <row r="972" spans="1:13" x14ac:dyDescent="0.25">
      <c r="A972" t="s">
        <v>103</v>
      </c>
      <c r="B972" t="s">
        <v>1147</v>
      </c>
      <c r="C972" t="s">
        <v>935</v>
      </c>
      <c r="D972" t="str">
        <f>HYPERLINK("https://ebird.org/atlasnc/checklist/S141739874", "S141739874")</f>
        <v>S141739874</v>
      </c>
      <c r="E972" t="s">
        <v>1168</v>
      </c>
      <c r="F972" t="s">
        <v>2247</v>
      </c>
      <c r="G972">
        <v>14</v>
      </c>
      <c r="H972" t="s">
        <v>46</v>
      </c>
      <c r="I972" t="s">
        <v>26</v>
      </c>
      <c r="J972" t="s">
        <v>104</v>
      </c>
      <c r="K972" t="s">
        <v>28</v>
      </c>
      <c r="L972" t="s">
        <v>105</v>
      </c>
      <c r="M972" t="s">
        <v>106</v>
      </c>
    </row>
    <row r="973" spans="1:13" x14ac:dyDescent="0.25">
      <c r="A973" t="s">
        <v>103</v>
      </c>
      <c r="B973" t="s">
        <v>1147</v>
      </c>
      <c r="C973" t="s">
        <v>935</v>
      </c>
      <c r="D973" t="str">
        <f>HYPERLINK("https://ebird.org/atlasnc/checklist/S141739759", "S141739759")</f>
        <v>S141739759</v>
      </c>
      <c r="E973" t="s">
        <v>2248</v>
      </c>
      <c r="F973" t="s">
        <v>2249</v>
      </c>
      <c r="G973">
        <v>2</v>
      </c>
      <c r="H973" t="s">
        <v>46</v>
      </c>
      <c r="I973" t="s">
        <v>26</v>
      </c>
      <c r="J973" t="s">
        <v>104</v>
      </c>
      <c r="K973" t="s">
        <v>28</v>
      </c>
      <c r="L973" t="s">
        <v>105</v>
      </c>
      <c r="M973" t="s">
        <v>106</v>
      </c>
    </row>
    <row r="974" spans="1:13" x14ac:dyDescent="0.25">
      <c r="A974" t="s">
        <v>103</v>
      </c>
      <c r="B974" t="s">
        <v>1147</v>
      </c>
      <c r="C974" t="s">
        <v>935</v>
      </c>
      <c r="D974" t="str">
        <f>HYPERLINK("https://ebird.org/atlasnc/checklist/S141739685", "S141739685")</f>
        <v>S141739685</v>
      </c>
      <c r="E974" t="s">
        <v>1434</v>
      </c>
      <c r="F974" t="s">
        <v>2250</v>
      </c>
      <c r="G974">
        <v>8</v>
      </c>
      <c r="H974" t="s">
        <v>46</v>
      </c>
      <c r="I974" t="s">
        <v>26</v>
      </c>
      <c r="J974" t="s">
        <v>104</v>
      </c>
      <c r="K974" t="s">
        <v>28</v>
      </c>
      <c r="L974" t="s">
        <v>105</v>
      </c>
      <c r="M974" t="s">
        <v>106</v>
      </c>
    </row>
    <row r="975" spans="1:13" x14ac:dyDescent="0.25">
      <c r="A975" t="s">
        <v>103</v>
      </c>
      <c r="B975" t="s">
        <v>1147</v>
      </c>
      <c r="C975" t="s">
        <v>935</v>
      </c>
      <c r="D975" t="str">
        <f>HYPERLINK("https://ebird.org/atlasnc/checklist/S141739607", "S141739607")</f>
        <v>S141739607</v>
      </c>
      <c r="E975" t="s">
        <v>2251</v>
      </c>
      <c r="F975" t="s">
        <v>2252</v>
      </c>
      <c r="G975">
        <v>7</v>
      </c>
      <c r="H975" t="s">
        <v>46</v>
      </c>
      <c r="I975" t="s">
        <v>26</v>
      </c>
      <c r="J975" t="s">
        <v>104</v>
      </c>
      <c r="K975" t="s">
        <v>28</v>
      </c>
      <c r="L975" t="s">
        <v>105</v>
      </c>
      <c r="M975" t="s">
        <v>106</v>
      </c>
    </row>
    <row r="976" spans="1:13" x14ac:dyDescent="0.25">
      <c r="A976" t="s">
        <v>103</v>
      </c>
      <c r="B976" t="s">
        <v>1147</v>
      </c>
      <c r="C976" t="s">
        <v>935</v>
      </c>
      <c r="D976" t="str">
        <f>HYPERLINK("https://ebird.org/atlasnc/checklist/S141739465", "S141739465")</f>
        <v>S141739465</v>
      </c>
      <c r="E976" t="s">
        <v>1231</v>
      </c>
      <c r="F976" t="s">
        <v>2221</v>
      </c>
      <c r="G976">
        <v>5</v>
      </c>
      <c r="H976" t="s">
        <v>46</v>
      </c>
      <c r="I976" t="s">
        <v>26</v>
      </c>
      <c r="J976" t="s">
        <v>104</v>
      </c>
      <c r="K976" t="s">
        <v>28</v>
      </c>
      <c r="L976" t="s">
        <v>105</v>
      </c>
      <c r="M976" t="s">
        <v>106</v>
      </c>
    </row>
    <row r="977" spans="1:13" x14ac:dyDescent="0.25">
      <c r="A977" t="s">
        <v>103</v>
      </c>
      <c r="B977" t="s">
        <v>1147</v>
      </c>
      <c r="C977" t="s">
        <v>935</v>
      </c>
      <c r="D977" t="str">
        <f>HYPERLINK("https://ebird.org/atlasnc/checklist/S141739432", "S141739432")</f>
        <v>S141739432</v>
      </c>
      <c r="E977" t="s">
        <v>1637</v>
      </c>
      <c r="F977" t="s">
        <v>2223</v>
      </c>
      <c r="G977">
        <v>2</v>
      </c>
      <c r="H977" t="s">
        <v>46</v>
      </c>
      <c r="I977" t="s">
        <v>26</v>
      </c>
      <c r="J977" t="s">
        <v>104</v>
      </c>
      <c r="K977" t="s">
        <v>28</v>
      </c>
      <c r="L977" t="s">
        <v>105</v>
      </c>
      <c r="M977" t="s">
        <v>106</v>
      </c>
    </row>
    <row r="978" spans="1:13" x14ac:dyDescent="0.25">
      <c r="A978" t="s">
        <v>103</v>
      </c>
      <c r="B978" t="s">
        <v>1147</v>
      </c>
      <c r="C978" t="s">
        <v>935</v>
      </c>
      <c r="D978" t="str">
        <f>HYPERLINK("https://ebird.org/atlasnc/checklist/S141739365", "S141739365")</f>
        <v>S141739365</v>
      </c>
      <c r="E978" t="s">
        <v>1241</v>
      </c>
      <c r="F978" t="s">
        <v>2224</v>
      </c>
      <c r="G978">
        <v>11</v>
      </c>
      <c r="H978" t="s">
        <v>46</v>
      </c>
      <c r="I978" t="s">
        <v>26</v>
      </c>
      <c r="J978" t="s">
        <v>104</v>
      </c>
      <c r="K978" t="s">
        <v>28</v>
      </c>
      <c r="L978" t="s">
        <v>105</v>
      </c>
      <c r="M978" t="s">
        <v>106</v>
      </c>
    </row>
    <row r="979" spans="1:13" x14ac:dyDescent="0.25">
      <c r="A979" t="s">
        <v>103</v>
      </c>
      <c r="B979" t="s">
        <v>1147</v>
      </c>
      <c r="C979" t="s">
        <v>935</v>
      </c>
      <c r="D979" t="str">
        <f>HYPERLINK("https://ebird.org/atlasnc/checklist/S141739066", "S141739066")</f>
        <v>S141739066</v>
      </c>
      <c r="E979" t="s">
        <v>1359</v>
      </c>
      <c r="F979" t="s">
        <v>2196</v>
      </c>
      <c r="G979">
        <v>12</v>
      </c>
      <c r="H979" t="s">
        <v>46</v>
      </c>
      <c r="I979" t="s">
        <v>26</v>
      </c>
      <c r="J979" t="s">
        <v>104</v>
      </c>
      <c r="K979" t="s">
        <v>28</v>
      </c>
      <c r="L979" t="s">
        <v>105</v>
      </c>
      <c r="M979" t="s">
        <v>106</v>
      </c>
    </row>
    <row r="980" spans="1:13" x14ac:dyDescent="0.25">
      <c r="A980" t="s">
        <v>103</v>
      </c>
      <c r="B980" t="s">
        <v>2190</v>
      </c>
      <c r="C980" t="s">
        <v>1068</v>
      </c>
      <c r="D980" t="str">
        <f>HYPERLINK("https://ebird.org/atlasnc/checklist/S141190635", "S141190635")</f>
        <v>S141190635</v>
      </c>
      <c r="E980" t="s">
        <v>2253</v>
      </c>
      <c r="F980" t="s">
        <v>2242</v>
      </c>
      <c r="G980">
        <v>4</v>
      </c>
      <c r="H980" t="s">
        <v>46</v>
      </c>
      <c r="I980" t="s">
        <v>26</v>
      </c>
      <c r="J980" t="s">
        <v>104</v>
      </c>
      <c r="K980" t="s">
        <v>28</v>
      </c>
      <c r="L980" t="s">
        <v>105</v>
      </c>
      <c r="M980" t="s">
        <v>106</v>
      </c>
    </row>
    <row r="981" spans="1:13" x14ac:dyDescent="0.25">
      <c r="A981" t="s">
        <v>103</v>
      </c>
      <c r="B981" t="s">
        <v>1151</v>
      </c>
      <c r="C981" t="s">
        <v>2254</v>
      </c>
      <c r="D981" t="str">
        <f>HYPERLINK("https://ebird.org/atlasnc/checklist/S137529959", "S137529959")</f>
        <v>S137529959</v>
      </c>
      <c r="E981" t="s">
        <v>2255</v>
      </c>
      <c r="F981" t="s">
        <v>2256</v>
      </c>
      <c r="G981">
        <v>17</v>
      </c>
      <c r="H981" t="s">
        <v>46</v>
      </c>
      <c r="I981" t="s">
        <v>26</v>
      </c>
      <c r="J981" t="s">
        <v>104</v>
      </c>
      <c r="K981" t="s">
        <v>28</v>
      </c>
      <c r="L981" t="s">
        <v>105</v>
      </c>
      <c r="M981" t="s">
        <v>106</v>
      </c>
    </row>
    <row r="982" spans="1:13" x14ac:dyDescent="0.25">
      <c r="A982" t="s">
        <v>103</v>
      </c>
      <c r="B982" t="s">
        <v>1151</v>
      </c>
      <c r="C982" t="s">
        <v>826</v>
      </c>
      <c r="D982" t="str">
        <f>HYPERLINK("https://ebird.org/atlasnc/checklist/S136953799", "S136953799")</f>
        <v>S136953799</v>
      </c>
      <c r="E982" t="s">
        <v>2257</v>
      </c>
      <c r="F982" t="s">
        <v>2256</v>
      </c>
      <c r="G982">
        <v>19</v>
      </c>
      <c r="H982" t="s">
        <v>46</v>
      </c>
      <c r="I982" t="s">
        <v>26</v>
      </c>
      <c r="J982" t="s">
        <v>104</v>
      </c>
      <c r="K982" t="s">
        <v>28</v>
      </c>
      <c r="L982" t="s">
        <v>105</v>
      </c>
      <c r="M982" t="s">
        <v>106</v>
      </c>
    </row>
    <row r="983" spans="1:13" x14ac:dyDescent="0.25">
      <c r="A983" t="s">
        <v>103</v>
      </c>
      <c r="B983" t="s">
        <v>1151</v>
      </c>
      <c r="C983" t="s">
        <v>940</v>
      </c>
      <c r="D983" t="str">
        <f>HYPERLINK("https://ebird.org/atlasnc/checklist/S136794295", "S136794295")</f>
        <v>S136794295</v>
      </c>
      <c r="E983" t="s">
        <v>2258</v>
      </c>
      <c r="F983" t="s">
        <v>2256</v>
      </c>
      <c r="G983">
        <v>21</v>
      </c>
      <c r="H983" t="s">
        <v>46</v>
      </c>
      <c r="I983" t="s">
        <v>26</v>
      </c>
      <c r="J983" t="s">
        <v>104</v>
      </c>
      <c r="K983" t="s">
        <v>28</v>
      </c>
      <c r="L983" t="s">
        <v>105</v>
      </c>
      <c r="M983" t="s">
        <v>106</v>
      </c>
    </row>
    <row r="984" spans="1:13" x14ac:dyDescent="0.25">
      <c r="A984" t="s">
        <v>103</v>
      </c>
      <c r="B984" t="s">
        <v>1147</v>
      </c>
      <c r="C984" t="s">
        <v>701</v>
      </c>
      <c r="D984" t="str">
        <f>HYPERLINK("https://ebird.org/atlasnc/checklist/S136954834", "S136954834")</f>
        <v>S136954834</v>
      </c>
      <c r="E984" t="s">
        <v>1522</v>
      </c>
      <c r="F984" t="s">
        <v>2259</v>
      </c>
      <c r="G984">
        <v>6</v>
      </c>
      <c r="H984" t="s">
        <v>46</v>
      </c>
      <c r="I984" t="s">
        <v>26</v>
      </c>
      <c r="J984" t="s">
        <v>104</v>
      </c>
      <c r="K984" t="s">
        <v>28</v>
      </c>
      <c r="L984" t="s">
        <v>105</v>
      </c>
      <c r="M984" t="s">
        <v>106</v>
      </c>
    </row>
    <row r="985" spans="1:13" x14ac:dyDescent="0.25">
      <c r="A985" t="s">
        <v>103</v>
      </c>
      <c r="B985" t="s">
        <v>1147</v>
      </c>
      <c r="C985" t="s">
        <v>2149</v>
      </c>
      <c r="D985" t="str">
        <f>HYPERLINK("https://ebird.org/atlasnc/checklist/S131462200", "S131462200")</f>
        <v>S131462200</v>
      </c>
      <c r="E985" t="s">
        <v>2260</v>
      </c>
      <c r="F985" t="s">
        <v>2261</v>
      </c>
      <c r="G985">
        <v>0</v>
      </c>
      <c r="H985" t="s">
        <v>46</v>
      </c>
      <c r="I985" t="s">
        <v>26</v>
      </c>
      <c r="J985" t="s">
        <v>104</v>
      </c>
      <c r="K985" t="s">
        <v>28</v>
      </c>
      <c r="L985" t="s">
        <v>105</v>
      </c>
      <c r="M985" t="s">
        <v>106</v>
      </c>
    </row>
    <row r="986" spans="1:13" x14ac:dyDescent="0.25">
      <c r="A986" t="s">
        <v>103</v>
      </c>
      <c r="B986" t="s">
        <v>1147</v>
      </c>
      <c r="C986" t="s">
        <v>2149</v>
      </c>
      <c r="D986" t="str">
        <f>HYPERLINK("https://ebird.org/atlasnc/checklist/S131462127", "S131462127")</f>
        <v>S131462127</v>
      </c>
      <c r="E986" t="s">
        <v>2262</v>
      </c>
      <c r="F986" t="s">
        <v>2263</v>
      </c>
      <c r="G986">
        <v>1</v>
      </c>
      <c r="H986" t="s">
        <v>46</v>
      </c>
      <c r="I986" t="s">
        <v>26</v>
      </c>
      <c r="J986" t="s">
        <v>104</v>
      </c>
      <c r="K986" t="s">
        <v>28</v>
      </c>
      <c r="L986" t="s">
        <v>105</v>
      </c>
      <c r="M986" t="s">
        <v>106</v>
      </c>
    </row>
    <row r="987" spans="1:13" x14ac:dyDescent="0.25">
      <c r="A987" t="s">
        <v>103</v>
      </c>
      <c r="B987" t="s">
        <v>1147</v>
      </c>
      <c r="C987" t="s">
        <v>943</v>
      </c>
      <c r="D987" t="str">
        <f>HYPERLINK("https://ebird.org/atlasnc/checklist/S131024919", "S131024919")</f>
        <v>S131024919</v>
      </c>
      <c r="E987" t="s">
        <v>2264</v>
      </c>
      <c r="F987" t="s">
        <v>2265</v>
      </c>
      <c r="G987">
        <v>2</v>
      </c>
      <c r="H987" t="s">
        <v>46</v>
      </c>
      <c r="I987" t="s">
        <v>26</v>
      </c>
      <c r="J987" t="s">
        <v>104</v>
      </c>
      <c r="K987" t="s">
        <v>28</v>
      </c>
      <c r="L987" t="s">
        <v>105</v>
      </c>
      <c r="M987" t="s">
        <v>106</v>
      </c>
    </row>
    <row r="988" spans="1:13" x14ac:dyDescent="0.25">
      <c r="A988" t="s">
        <v>103</v>
      </c>
      <c r="B988" t="s">
        <v>1147</v>
      </c>
      <c r="C988" t="s">
        <v>943</v>
      </c>
      <c r="D988" t="str">
        <f>HYPERLINK("https://ebird.org/atlasnc/checklist/S131025018", "S131025018")</f>
        <v>S131025018</v>
      </c>
      <c r="E988" t="s">
        <v>1858</v>
      </c>
      <c r="F988" t="s">
        <v>2266</v>
      </c>
      <c r="G988">
        <v>4</v>
      </c>
      <c r="H988" t="s">
        <v>46</v>
      </c>
      <c r="I988" t="s">
        <v>26</v>
      </c>
      <c r="J988" t="s">
        <v>104</v>
      </c>
      <c r="K988" t="s">
        <v>28</v>
      </c>
      <c r="L988" t="s">
        <v>105</v>
      </c>
      <c r="M988" t="s">
        <v>106</v>
      </c>
    </row>
    <row r="989" spans="1:13" x14ac:dyDescent="0.25">
      <c r="A989" t="s">
        <v>103</v>
      </c>
      <c r="B989" t="s">
        <v>1147</v>
      </c>
      <c r="C989" t="s">
        <v>943</v>
      </c>
      <c r="D989" t="str">
        <f>HYPERLINK("https://ebird.org/atlasnc/checklist/S131025245", "S131025245")</f>
        <v>S131025245</v>
      </c>
      <c r="E989" t="s">
        <v>2161</v>
      </c>
      <c r="F989" t="s">
        <v>2267</v>
      </c>
      <c r="G989">
        <v>6</v>
      </c>
      <c r="H989" t="s">
        <v>46</v>
      </c>
      <c r="I989" t="s">
        <v>26</v>
      </c>
      <c r="J989" t="s">
        <v>104</v>
      </c>
      <c r="K989" t="s">
        <v>28</v>
      </c>
      <c r="L989" t="s">
        <v>105</v>
      </c>
      <c r="M989" t="s">
        <v>106</v>
      </c>
    </row>
    <row r="990" spans="1:13" x14ac:dyDescent="0.25">
      <c r="A990" t="s">
        <v>103</v>
      </c>
      <c r="B990" t="s">
        <v>1147</v>
      </c>
      <c r="C990" t="s">
        <v>945</v>
      </c>
      <c r="D990" t="str">
        <f>HYPERLINK("https://ebird.org/atlasnc/checklist/S130310464", "S130310464")</f>
        <v>S130310464</v>
      </c>
      <c r="E990" t="s">
        <v>2222</v>
      </c>
      <c r="F990" t="s">
        <v>2268</v>
      </c>
      <c r="G990">
        <v>7</v>
      </c>
      <c r="H990" t="s">
        <v>46</v>
      </c>
      <c r="I990" t="s">
        <v>26</v>
      </c>
      <c r="J990" t="s">
        <v>104</v>
      </c>
      <c r="K990" t="s">
        <v>28</v>
      </c>
      <c r="L990" t="s">
        <v>105</v>
      </c>
      <c r="M990" t="s">
        <v>106</v>
      </c>
    </row>
    <row r="991" spans="1:13" x14ac:dyDescent="0.25">
      <c r="A991" t="s">
        <v>103</v>
      </c>
      <c r="B991" t="s">
        <v>1147</v>
      </c>
      <c r="C991" t="s">
        <v>945</v>
      </c>
      <c r="D991" t="str">
        <f>HYPERLINK("https://ebird.org/atlasnc/checklist/S130309425", "S130309425")</f>
        <v>S130309425</v>
      </c>
      <c r="E991" t="s">
        <v>1486</v>
      </c>
      <c r="F991" t="s">
        <v>2269</v>
      </c>
      <c r="G991">
        <v>10</v>
      </c>
      <c r="H991" t="s">
        <v>46</v>
      </c>
      <c r="I991" t="s">
        <v>26</v>
      </c>
      <c r="J991" t="s">
        <v>104</v>
      </c>
      <c r="K991" t="s">
        <v>28</v>
      </c>
      <c r="L991" t="s">
        <v>105</v>
      </c>
      <c r="M991" t="s">
        <v>106</v>
      </c>
    </row>
    <row r="992" spans="1:13" x14ac:dyDescent="0.25">
      <c r="A992" t="s">
        <v>103</v>
      </c>
      <c r="B992" t="s">
        <v>1147</v>
      </c>
      <c r="C992" t="s">
        <v>945</v>
      </c>
      <c r="D992" t="str">
        <f>HYPERLINK("https://ebird.org/atlasnc/checklist/S130310354", "S130310354")</f>
        <v>S130310354</v>
      </c>
      <c r="E992" t="s">
        <v>1386</v>
      </c>
      <c r="F992" t="s">
        <v>2270</v>
      </c>
      <c r="G992">
        <v>5</v>
      </c>
      <c r="H992" t="s">
        <v>46</v>
      </c>
      <c r="I992" t="s">
        <v>26</v>
      </c>
      <c r="J992" t="s">
        <v>104</v>
      </c>
      <c r="K992" t="s">
        <v>28</v>
      </c>
      <c r="L992" t="s">
        <v>105</v>
      </c>
      <c r="M992" t="s">
        <v>106</v>
      </c>
    </row>
    <row r="993" spans="1:13" x14ac:dyDescent="0.25">
      <c r="A993" t="s">
        <v>103</v>
      </c>
      <c r="B993" t="s">
        <v>1147</v>
      </c>
      <c r="C993" t="s">
        <v>945</v>
      </c>
      <c r="D993" t="str">
        <f>HYPERLINK("https://ebird.org/atlasnc/checklist/S130310311", "S130310311")</f>
        <v>S130310311</v>
      </c>
      <c r="E993" t="s">
        <v>2038</v>
      </c>
      <c r="F993" t="s">
        <v>2271</v>
      </c>
      <c r="G993">
        <v>12</v>
      </c>
      <c r="H993" t="s">
        <v>46</v>
      </c>
      <c r="I993" t="s">
        <v>26</v>
      </c>
      <c r="J993" t="s">
        <v>104</v>
      </c>
      <c r="K993" t="s">
        <v>28</v>
      </c>
      <c r="L993" t="s">
        <v>105</v>
      </c>
      <c r="M993" t="s">
        <v>106</v>
      </c>
    </row>
    <row r="994" spans="1:13" x14ac:dyDescent="0.25">
      <c r="A994" t="s">
        <v>103</v>
      </c>
      <c r="B994" t="s">
        <v>1147</v>
      </c>
      <c r="C994" t="s">
        <v>945</v>
      </c>
      <c r="D994" t="str">
        <f>HYPERLINK("https://ebird.org/atlasnc/checklist/S130310239", "S130310239")</f>
        <v>S130310239</v>
      </c>
      <c r="E994" t="s">
        <v>2272</v>
      </c>
      <c r="F994" t="s">
        <v>2273</v>
      </c>
      <c r="G994">
        <v>21</v>
      </c>
      <c r="H994" t="s">
        <v>46</v>
      </c>
      <c r="I994" t="s">
        <v>26</v>
      </c>
      <c r="J994" t="s">
        <v>104</v>
      </c>
      <c r="K994" t="s">
        <v>28</v>
      </c>
      <c r="L994" t="s">
        <v>105</v>
      </c>
      <c r="M994" t="s">
        <v>106</v>
      </c>
    </row>
    <row r="995" spans="1:13" x14ac:dyDescent="0.25">
      <c r="A995" t="s">
        <v>103</v>
      </c>
      <c r="B995" t="s">
        <v>1147</v>
      </c>
      <c r="C995" t="s">
        <v>945</v>
      </c>
      <c r="D995" t="str">
        <f>HYPERLINK("https://ebird.org/atlasnc/checklist/S130310000", "S130310000")</f>
        <v>S130310000</v>
      </c>
      <c r="E995" t="s">
        <v>1578</v>
      </c>
      <c r="F995" t="s">
        <v>2274</v>
      </c>
      <c r="G995">
        <v>25</v>
      </c>
      <c r="H995" t="s">
        <v>46</v>
      </c>
      <c r="I995" t="s">
        <v>26</v>
      </c>
      <c r="J995" t="s">
        <v>104</v>
      </c>
      <c r="K995" t="s">
        <v>28</v>
      </c>
      <c r="L995" t="s">
        <v>105</v>
      </c>
      <c r="M995" t="s">
        <v>106</v>
      </c>
    </row>
    <row r="996" spans="1:13" x14ac:dyDescent="0.25">
      <c r="A996" t="s">
        <v>103</v>
      </c>
      <c r="B996" t="s">
        <v>1147</v>
      </c>
      <c r="C996" t="s">
        <v>945</v>
      </c>
      <c r="D996" t="str">
        <f>HYPERLINK("https://ebird.org/atlasnc/checklist/S130309932", "S130309932")</f>
        <v>S130309932</v>
      </c>
      <c r="E996" t="s">
        <v>2275</v>
      </c>
      <c r="F996" t="s">
        <v>2194</v>
      </c>
      <c r="G996">
        <v>44</v>
      </c>
      <c r="H996" t="s">
        <v>46</v>
      </c>
      <c r="I996" t="s">
        <v>26</v>
      </c>
      <c r="J996" t="s">
        <v>104</v>
      </c>
      <c r="K996" t="s">
        <v>28</v>
      </c>
      <c r="L996" t="s">
        <v>105</v>
      </c>
      <c r="M996" t="s">
        <v>106</v>
      </c>
    </row>
    <row r="997" spans="1:13" x14ac:dyDescent="0.25">
      <c r="A997" t="s">
        <v>103</v>
      </c>
      <c r="B997" t="s">
        <v>1147</v>
      </c>
      <c r="C997" t="s">
        <v>945</v>
      </c>
      <c r="D997" t="str">
        <f>HYPERLINK("https://ebird.org/atlasnc/checklist/S130309812", "S130309812")</f>
        <v>S130309812</v>
      </c>
      <c r="E997" t="s">
        <v>1719</v>
      </c>
      <c r="F997" t="s">
        <v>2276</v>
      </c>
      <c r="G997">
        <v>16</v>
      </c>
      <c r="H997" t="s">
        <v>46</v>
      </c>
      <c r="I997" t="s">
        <v>26</v>
      </c>
      <c r="J997" t="s">
        <v>104</v>
      </c>
      <c r="K997" t="s">
        <v>28</v>
      </c>
      <c r="L997" t="s">
        <v>105</v>
      </c>
      <c r="M997" t="s">
        <v>106</v>
      </c>
    </row>
    <row r="998" spans="1:13" x14ac:dyDescent="0.25">
      <c r="A998" t="s">
        <v>103</v>
      </c>
      <c r="B998" t="s">
        <v>1147</v>
      </c>
      <c r="C998" t="s">
        <v>945</v>
      </c>
      <c r="D998" t="str">
        <f>HYPERLINK("https://ebird.org/atlasnc/checklist/S130309753", "S130309753")</f>
        <v>S130309753</v>
      </c>
      <c r="E998" t="s">
        <v>1502</v>
      </c>
      <c r="F998" t="s">
        <v>2277</v>
      </c>
      <c r="G998">
        <v>12</v>
      </c>
      <c r="H998" t="s">
        <v>46</v>
      </c>
      <c r="I998" t="s">
        <v>26</v>
      </c>
      <c r="J998" t="s">
        <v>104</v>
      </c>
      <c r="K998" t="s">
        <v>28</v>
      </c>
      <c r="L998" t="s">
        <v>105</v>
      </c>
      <c r="M998" t="s">
        <v>106</v>
      </c>
    </row>
    <row r="999" spans="1:13" x14ac:dyDescent="0.25">
      <c r="A999" t="s">
        <v>103</v>
      </c>
      <c r="B999" t="s">
        <v>1147</v>
      </c>
      <c r="C999" t="s">
        <v>945</v>
      </c>
      <c r="D999" t="str">
        <f>HYPERLINK("https://ebird.org/atlasnc/checklist/S130309730", "S130309730")</f>
        <v>S130309730</v>
      </c>
      <c r="E999" t="s">
        <v>1184</v>
      </c>
      <c r="F999" t="s">
        <v>2278</v>
      </c>
      <c r="G999">
        <v>3</v>
      </c>
      <c r="H999" t="s">
        <v>46</v>
      </c>
      <c r="I999" t="s">
        <v>26</v>
      </c>
      <c r="J999" t="s">
        <v>104</v>
      </c>
      <c r="K999" t="s">
        <v>28</v>
      </c>
      <c r="L999" t="s">
        <v>105</v>
      </c>
      <c r="M999" t="s">
        <v>106</v>
      </c>
    </row>
    <row r="1000" spans="1:13" x14ac:dyDescent="0.25">
      <c r="A1000" t="s">
        <v>103</v>
      </c>
      <c r="B1000" t="s">
        <v>1147</v>
      </c>
      <c r="C1000" t="s">
        <v>945</v>
      </c>
      <c r="D1000" t="str">
        <f>HYPERLINK("https://ebird.org/atlasnc/checklist/S130309503", "S130309503")</f>
        <v>S130309503</v>
      </c>
      <c r="E1000" t="s">
        <v>2279</v>
      </c>
      <c r="F1000" t="s">
        <v>2280</v>
      </c>
      <c r="G1000">
        <v>2</v>
      </c>
      <c r="H1000" t="s">
        <v>46</v>
      </c>
      <c r="I1000" t="s">
        <v>26</v>
      </c>
      <c r="J1000" t="s">
        <v>104</v>
      </c>
      <c r="K1000" t="s">
        <v>28</v>
      </c>
      <c r="L1000" t="s">
        <v>105</v>
      </c>
      <c r="M1000" t="s">
        <v>106</v>
      </c>
    </row>
    <row r="1001" spans="1:13" x14ac:dyDescent="0.25">
      <c r="A1001" t="s">
        <v>103</v>
      </c>
      <c r="B1001" t="s">
        <v>1147</v>
      </c>
      <c r="C1001" t="s">
        <v>945</v>
      </c>
      <c r="D1001" t="str">
        <f>HYPERLINK("https://ebird.org/atlasnc/checklist/S130309491", "S130309491")</f>
        <v>S130309491</v>
      </c>
      <c r="E1001" t="s">
        <v>2281</v>
      </c>
      <c r="F1001" t="s">
        <v>2282</v>
      </c>
      <c r="G1001">
        <v>1</v>
      </c>
      <c r="H1001" t="s">
        <v>46</v>
      </c>
      <c r="I1001" t="s">
        <v>26</v>
      </c>
      <c r="J1001" t="s">
        <v>104</v>
      </c>
      <c r="K1001" t="s">
        <v>28</v>
      </c>
      <c r="L1001" t="s">
        <v>105</v>
      </c>
      <c r="M1001" t="s">
        <v>106</v>
      </c>
    </row>
    <row r="1002" spans="1:13" x14ac:dyDescent="0.25">
      <c r="A1002" t="s">
        <v>103</v>
      </c>
      <c r="B1002" t="s">
        <v>1147</v>
      </c>
      <c r="C1002" t="s">
        <v>945</v>
      </c>
      <c r="D1002" t="str">
        <f>HYPERLINK("https://ebird.org/atlasnc/checklist/S130309473", "S130309473")</f>
        <v>S130309473</v>
      </c>
      <c r="E1002" t="s">
        <v>2283</v>
      </c>
      <c r="F1002" t="s">
        <v>2284</v>
      </c>
      <c r="G1002">
        <v>0</v>
      </c>
      <c r="H1002" t="s">
        <v>46</v>
      </c>
      <c r="I1002" t="s">
        <v>26</v>
      </c>
      <c r="J1002" t="s">
        <v>104</v>
      </c>
      <c r="K1002" t="s">
        <v>28</v>
      </c>
      <c r="L1002" t="s">
        <v>105</v>
      </c>
      <c r="M1002" t="s">
        <v>106</v>
      </c>
    </row>
    <row r="1003" spans="1:13" x14ac:dyDescent="0.25">
      <c r="A1003" t="s">
        <v>103</v>
      </c>
      <c r="B1003" t="s">
        <v>1151</v>
      </c>
      <c r="C1003" t="s">
        <v>1954</v>
      </c>
      <c r="D1003" t="str">
        <f>HYPERLINK("https://ebird.org/atlasnc/checklist/S129789966", "S129789966")</f>
        <v>S129789966</v>
      </c>
      <c r="E1003" t="s">
        <v>2285</v>
      </c>
      <c r="F1003" t="s">
        <v>2186</v>
      </c>
      <c r="G1003">
        <v>5</v>
      </c>
      <c r="H1003" t="s">
        <v>46</v>
      </c>
      <c r="I1003" t="s">
        <v>26</v>
      </c>
      <c r="J1003" t="s">
        <v>104</v>
      </c>
      <c r="K1003" t="s">
        <v>28</v>
      </c>
      <c r="L1003" t="s">
        <v>105</v>
      </c>
      <c r="M1003" t="s">
        <v>106</v>
      </c>
    </row>
    <row r="1004" spans="1:13" x14ac:dyDescent="0.25">
      <c r="A1004" t="s">
        <v>103</v>
      </c>
      <c r="B1004" t="s">
        <v>1147</v>
      </c>
      <c r="C1004" t="s">
        <v>723</v>
      </c>
      <c r="D1004" t="str">
        <f>HYPERLINK("https://ebird.org/atlasnc/checklist/S127876480", "S127876480")</f>
        <v>S127876480</v>
      </c>
      <c r="E1004" t="s">
        <v>2286</v>
      </c>
      <c r="F1004" t="s">
        <v>2265</v>
      </c>
      <c r="G1004">
        <v>1</v>
      </c>
      <c r="H1004" t="s">
        <v>46</v>
      </c>
      <c r="I1004" t="s">
        <v>26</v>
      </c>
      <c r="J1004" t="s">
        <v>104</v>
      </c>
      <c r="K1004" t="s">
        <v>28</v>
      </c>
      <c r="L1004" t="s">
        <v>105</v>
      </c>
      <c r="M1004" t="s">
        <v>106</v>
      </c>
    </row>
    <row r="1005" spans="1:13" x14ac:dyDescent="0.25">
      <c r="A1005" t="s">
        <v>103</v>
      </c>
      <c r="B1005" t="s">
        <v>1151</v>
      </c>
      <c r="C1005" t="s">
        <v>952</v>
      </c>
      <c r="D1005" t="str">
        <f>HYPERLINK("https://ebird.org/atlasnc/checklist/S126370419", "S126370419")</f>
        <v>S126370419</v>
      </c>
      <c r="E1005" t="s">
        <v>2287</v>
      </c>
      <c r="F1005" t="s">
        <v>2288</v>
      </c>
      <c r="G1005">
        <v>15</v>
      </c>
      <c r="H1005" t="s">
        <v>46</v>
      </c>
      <c r="I1005" t="s">
        <v>26</v>
      </c>
      <c r="J1005" t="s">
        <v>104</v>
      </c>
      <c r="K1005" t="s">
        <v>28</v>
      </c>
      <c r="L1005" t="s">
        <v>105</v>
      </c>
      <c r="M1005" t="s">
        <v>106</v>
      </c>
    </row>
    <row r="1006" spans="1:13" x14ac:dyDescent="0.25">
      <c r="A1006" t="s">
        <v>103</v>
      </c>
      <c r="B1006" t="s">
        <v>1151</v>
      </c>
      <c r="C1006" t="s">
        <v>952</v>
      </c>
      <c r="D1006" t="str">
        <f>HYPERLINK("https://ebird.org/atlasnc/checklist/S126361475", "S126361475")</f>
        <v>S126361475</v>
      </c>
      <c r="E1006" t="s">
        <v>1860</v>
      </c>
      <c r="F1006" t="s">
        <v>2186</v>
      </c>
      <c r="G1006">
        <v>5</v>
      </c>
      <c r="H1006" t="s">
        <v>46</v>
      </c>
      <c r="I1006" t="s">
        <v>26</v>
      </c>
      <c r="J1006" t="s">
        <v>104</v>
      </c>
      <c r="K1006" t="s">
        <v>28</v>
      </c>
      <c r="L1006" t="s">
        <v>105</v>
      </c>
      <c r="M1006" t="s">
        <v>106</v>
      </c>
    </row>
    <row r="1007" spans="1:13" x14ac:dyDescent="0.25">
      <c r="A1007" t="s">
        <v>103</v>
      </c>
      <c r="B1007" t="s">
        <v>1147</v>
      </c>
      <c r="C1007" t="s">
        <v>833</v>
      </c>
      <c r="D1007" t="str">
        <f>HYPERLINK("https://ebird.org/atlasnc/checklist/S128201351", "S128201351")</f>
        <v>S128201351</v>
      </c>
      <c r="E1007" t="s">
        <v>2289</v>
      </c>
      <c r="F1007" t="s">
        <v>2265</v>
      </c>
      <c r="G1007">
        <v>0</v>
      </c>
      <c r="H1007" t="s">
        <v>46</v>
      </c>
      <c r="I1007" t="s">
        <v>26</v>
      </c>
      <c r="J1007" t="s">
        <v>104</v>
      </c>
      <c r="K1007" t="s">
        <v>28</v>
      </c>
      <c r="L1007" t="s">
        <v>105</v>
      </c>
      <c r="M1007" t="s">
        <v>106</v>
      </c>
    </row>
    <row r="1008" spans="1:13" x14ac:dyDescent="0.25">
      <c r="A1008" t="s">
        <v>103</v>
      </c>
      <c r="B1008" t="s">
        <v>1151</v>
      </c>
      <c r="C1008" t="s">
        <v>2290</v>
      </c>
      <c r="D1008" t="str">
        <f>HYPERLINK("https://ebird.org/atlasnc/checklist/S126063611", "S126063611")</f>
        <v>S126063611</v>
      </c>
      <c r="E1008" t="s">
        <v>1496</v>
      </c>
      <c r="F1008" t="s">
        <v>2288</v>
      </c>
      <c r="G1008">
        <v>4</v>
      </c>
      <c r="H1008" t="s">
        <v>46</v>
      </c>
      <c r="I1008" t="s">
        <v>26</v>
      </c>
      <c r="J1008" t="s">
        <v>104</v>
      </c>
      <c r="K1008" t="s">
        <v>28</v>
      </c>
      <c r="L1008" t="s">
        <v>105</v>
      </c>
      <c r="M1008" t="s">
        <v>106</v>
      </c>
    </row>
    <row r="1009" spans="1:13" x14ac:dyDescent="0.25">
      <c r="A1009" t="s">
        <v>103</v>
      </c>
      <c r="B1009" t="s">
        <v>1151</v>
      </c>
      <c r="C1009" t="s">
        <v>2291</v>
      </c>
      <c r="D1009" t="str">
        <f>HYPERLINK("https://ebird.org/atlasnc/checklist/S123392979", "S123392979")</f>
        <v>S123392979</v>
      </c>
      <c r="E1009" t="s">
        <v>1969</v>
      </c>
      <c r="F1009" t="s">
        <v>2292</v>
      </c>
      <c r="G1009">
        <v>7</v>
      </c>
      <c r="H1009" t="s">
        <v>46</v>
      </c>
      <c r="I1009" t="s">
        <v>26</v>
      </c>
      <c r="J1009" t="s">
        <v>104</v>
      </c>
      <c r="K1009" t="s">
        <v>28</v>
      </c>
      <c r="L1009" t="s">
        <v>105</v>
      </c>
      <c r="M1009" t="s">
        <v>106</v>
      </c>
    </row>
    <row r="1010" spans="1:13" x14ac:dyDescent="0.25">
      <c r="A1010" t="s">
        <v>103</v>
      </c>
      <c r="B1010" t="s">
        <v>2293</v>
      </c>
      <c r="C1010" t="s">
        <v>954</v>
      </c>
      <c r="D1010" t="str">
        <f>HYPERLINK("https://ebird.org/atlasnc/checklist/S122870779", "S122870779")</f>
        <v>S122870779</v>
      </c>
      <c r="E1010" t="s">
        <v>1655</v>
      </c>
      <c r="F1010" t="s">
        <v>2294</v>
      </c>
      <c r="G1010">
        <v>19</v>
      </c>
      <c r="H1010" t="s">
        <v>46</v>
      </c>
      <c r="I1010" t="s">
        <v>26</v>
      </c>
      <c r="J1010" t="s">
        <v>104</v>
      </c>
      <c r="K1010" t="s">
        <v>28</v>
      </c>
      <c r="L1010" t="s">
        <v>105</v>
      </c>
      <c r="M1010" t="s">
        <v>106</v>
      </c>
    </row>
    <row r="1011" spans="1:13" x14ac:dyDescent="0.25">
      <c r="A1011" t="s">
        <v>103</v>
      </c>
      <c r="B1011" t="s">
        <v>1151</v>
      </c>
      <c r="C1011" t="s">
        <v>2295</v>
      </c>
      <c r="D1011" t="str">
        <f>HYPERLINK("https://ebird.org/atlasnc/checklist/S122656150", "S122656150")</f>
        <v>S122656150</v>
      </c>
      <c r="E1011" t="s">
        <v>1851</v>
      </c>
      <c r="F1011" t="s">
        <v>2256</v>
      </c>
      <c r="G1011">
        <v>12</v>
      </c>
      <c r="H1011" t="s">
        <v>46</v>
      </c>
      <c r="I1011" t="s">
        <v>26</v>
      </c>
      <c r="J1011" t="s">
        <v>104</v>
      </c>
      <c r="K1011" t="s">
        <v>28</v>
      </c>
      <c r="L1011" t="s">
        <v>105</v>
      </c>
      <c r="M1011" t="s">
        <v>106</v>
      </c>
    </row>
    <row r="1012" spans="1:13" x14ac:dyDescent="0.25">
      <c r="A1012" t="s">
        <v>103</v>
      </c>
      <c r="B1012" t="s">
        <v>2187</v>
      </c>
      <c r="C1012" t="s">
        <v>2296</v>
      </c>
      <c r="D1012" t="str">
        <f>HYPERLINK("https://ebird.org/atlasnc/checklist/S121613026", "S121613026")</f>
        <v>S121613026</v>
      </c>
      <c r="E1012" t="s">
        <v>1552</v>
      </c>
      <c r="F1012" t="s">
        <v>2297</v>
      </c>
      <c r="G1012">
        <v>3</v>
      </c>
      <c r="H1012" t="s">
        <v>46</v>
      </c>
      <c r="I1012" t="s">
        <v>26</v>
      </c>
      <c r="J1012" t="s">
        <v>104</v>
      </c>
      <c r="K1012" t="s">
        <v>28</v>
      </c>
      <c r="L1012" t="s">
        <v>105</v>
      </c>
      <c r="M1012" t="s">
        <v>106</v>
      </c>
    </row>
    <row r="1013" spans="1:13" x14ac:dyDescent="0.25">
      <c r="A1013" t="s">
        <v>103</v>
      </c>
      <c r="B1013" t="s">
        <v>1151</v>
      </c>
      <c r="C1013" t="s">
        <v>2298</v>
      </c>
      <c r="D1013" t="str">
        <f>HYPERLINK("https://ebird.org/atlasnc/checklist/S121258988", "S121258988")</f>
        <v>S121258988</v>
      </c>
      <c r="E1013" t="s">
        <v>2299</v>
      </c>
      <c r="F1013" t="s">
        <v>2300</v>
      </c>
      <c r="G1013">
        <v>6</v>
      </c>
      <c r="H1013" t="s">
        <v>46</v>
      </c>
      <c r="I1013" t="s">
        <v>26</v>
      </c>
      <c r="J1013" t="s">
        <v>104</v>
      </c>
      <c r="K1013" t="s">
        <v>28</v>
      </c>
      <c r="L1013" t="s">
        <v>105</v>
      </c>
      <c r="M1013" t="s">
        <v>106</v>
      </c>
    </row>
    <row r="1014" spans="1:13" x14ac:dyDescent="0.25">
      <c r="A1014" t="s">
        <v>103</v>
      </c>
      <c r="B1014" t="s">
        <v>2187</v>
      </c>
      <c r="C1014" t="s">
        <v>957</v>
      </c>
      <c r="D1014" t="str">
        <f>HYPERLINK("https://ebird.org/atlasnc/checklist/S120596772", "S120596772")</f>
        <v>S120596772</v>
      </c>
      <c r="E1014" t="s">
        <v>2301</v>
      </c>
      <c r="F1014" t="s">
        <v>2302</v>
      </c>
      <c r="G1014">
        <v>17</v>
      </c>
      <c r="H1014" t="s">
        <v>46</v>
      </c>
      <c r="I1014" t="s">
        <v>26</v>
      </c>
      <c r="J1014" t="s">
        <v>104</v>
      </c>
      <c r="K1014" t="s">
        <v>28</v>
      </c>
      <c r="L1014" t="s">
        <v>105</v>
      </c>
      <c r="M1014" t="s">
        <v>106</v>
      </c>
    </row>
    <row r="1015" spans="1:13" x14ac:dyDescent="0.25">
      <c r="A1015" t="s">
        <v>103</v>
      </c>
      <c r="B1015" t="s">
        <v>2187</v>
      </c>
      <c r="C1015" t="s">
        <v>959</v>
      </c>
      <c r="D1015" t="str">
        <f>HYPERLINK("https://ebird.org/atlasnc/checklist/S117234351", "S117234351")</f>
        <v>S117234351</v>
      </c>
      <c r="E1015" t="s">
        <v>1564</v>
      </c>
      <c r="F1015" t="s">
        <v>2303</v>
      </c>
      <c r="G1015">
        <v>9</v>
      </c>
      <c r="H1015" t="s">
        <v>46</v>
      </c>
      <c r="I1015" t="s">
        <v>26</v>
      </c>
      <c r="J1015" t="s">
        <v>104</v>
      </c>
      <c r="K1015" t="s">
        <v>28</v>
      </c>
      <c r="L1015" t="s">
        <v>105</v>
      </c>
      <c r="M1015" t="s">
        <v>106</v>
      </c>
    </row>
    <row r="1016" spans="1:13" x14ac:dyDescent="0.25">
      <c r="A1016" t="s">
        <v>103</v>
      </c>
      <c r="B1016" t="s">
        <v>2187</v>
      </c>
      <c r="C1016" t="s">
        <v>959</v>
      </c>
      <c r="D1016" t="str">
        <f>HYPERLINK("https://ebird.org/atlasnc/checklist/S117234379", "S117234379")</f>
        <v>S117234379</v>
      </c>
      <c r="E1016" t="s">
        <v>1634</v>
      </c>
      <c r="F1016" t="s">
        <v>2304</v>
      </c>
      <c r="G1016">
        <v>14</v>
      </c>
      <c r="H1016" t="s">
        <v>46</v>
      </c>
      <c r="I1016" t="s">
        <v>26</v>
      </c>
      <c r="J1016" t="s">
        <v>104</v>
      </c>
      <c r="K1016" t="s">
        <v>28</v>
      </c>
      <c r="L1016" t="s">
        <v>105</v>
      </c>
      <c r="M1016" t="s">
        <v>106</v>
      </c>
    </row>
    <row r="1017" spans="1:13" x14ac:dyDescent="0.25">
      <c r="A1017" t="s">
        <v>103</v>
      </c>
      <c r="B1017" t="s">
        <v>1149</v>
      </c>
      <c r="C1017" t="s">
        <v>2305</v>
      </c>
      <c r="D1017" t="str">
        <f>HYPERLINK("https://ebird.org/atlasnc/checklist/S115185620", "S115185620")</f>
        <v>S115185620</v>
      </c>
      <c r="E1017" t="s">
        <v>1824</v>
      </c>
      <c r="F1017" t="s">
        <v>2306</v>
      </c>
      <c r="G1017">
        <v>1</v>
      </c>
      <c r="H1017" t="s">
        <v>46</v>
      </c>
      <c r="I1017" t="s">
        <v>26</v>
      </c>
      <c r="J1017" t="s">
        <v>104</v>
      </c>
      <c r="K1017" t="s">
        <v>28</v>
      </c>
      <c r="L1017" t="s">
        <v>105</v>
      </c>
      <c r="M1017" t="s">
        <v>106</v>
      </c>
    </row>
    <row r="1018" spans="1:13" x14ac:dyDescent="0.25">
      <c r="A1018" t="s">
        <v>103</v>
      </c>
      <c r="B1018" t="s">
        <v>1147</v>
      </c>
      <c r="C1018" t="s">
        <v>296</v>
      </c>
      <c r="D1018" t="str">
        <f>HYPERLINK("https://ebird.org/atlasnc/checklist/S113842069", "S113842069")</f>
        <v>S113842069</v>
      </c>
      <c r="E1018" t="s">
        <v>2307</v>
      </c>
      <c r="F1018" t="s">
        <v>2265</v>
      </c>
      <c r="G1018">
        <v>3</v>
      </c>
      <c r="H1018" t="s">
        <v>46</v>
      </c>
      <c r="I1018" t="s">
        <v>26</v>
      </c>
      <c r="J1018" t="s">
        <v>104</v>
      </c>
      <c r="K1018" t="s">
        <v>28</v>
      </c>
      <c r="L1018" t="s">
        <v>105</v>
      </c>
      <c r="M1018" t="s">
        <v>106</v>
      </c>
    </row>
    <row r="1019" spans="1:13" x14ac:dyDescent="0.25">
      <c r="A1019" t="s">
        <v>103</v>
      </c>
      <c r="B1019" t="s">
        <v>1147</v>
      </c>
      <c r="C1019" t="s">
        <v>296</v>
      </c>
      <c r="D1019" t="str">
        <f>HYPERLINK("https://ebird.org/atlasnc/checklist/S113842004", "S113842004")</f>
        <v>S113842004</v>
      </c>
      <c r="E1019" t="s">
        <v>1267</v>
      </c>
      <c r="F1019" t="s">
        <v>2265</v>
      </c>
      <c r="G1019">
        <v>5</v>
      </c>
      <c r="H1019" t="s">
        <v>46</v>
      </c>
      <c r="I1019" t="s">
        <v>26</v>
      </c>
      <c r="J1019" t="s">
        <v>104</v>
      </c>
      <c r="K1019" t="s">
        <v>28</v>
      </c>
      <c r="L1019" t="s">
        <v>105</v>
      </c>
      <c r="M1019" t="s">
        <v>106</v>
      </c>
    </row>
    <row r="1020" spans="1:13" x14ac:dyDescent="0.25">
      <c r="A1020" t="s">
        <v>103</v>
      </c>
      <c r="B1020" t="s">
        <v>1147</v>
      </c>
      <c r="C1020" t="s">
        <v>296</v>
      </c>
      <c r="D1020" t="str">
        <f>HYPERLINK("https://ebird.org/atlasnc/checklist/S113841948", "S113841948")</f>
        <v>S113841948</v>
      </c>
      <c r="E1020" t="s">
        <v>1217</v>
      </c>
      <c r="F1020" t="s">
        <v>2263</v>
      </c>
      <c r="G1020">
        <v>13</v>
      </c>
      <c r="H1020" t="s">
        <v>46</v>
      </c>
      <c r="I1020" t="s">
        <v>26</v>
      </c>
      <c r="J1020" t="s">
        <v>104</v>
      </c>
      <c r="K1020" t="s">
        <v>28</v>
      </c>
      <c r="L1020" t="s">
        <v>105</v>
      </c>
      <c r="M1020" t="s">
        <v>106</v>
      </c>
    </row>
    <row r="1021" spans="1:13" x14ac:dyDescent="0.25">
      <c r="A1021" t="s">
        <v>103</v>
      </c>
      <c r="B1021" t="s">
        <v>1147</v>
      </c>
      <c r="C1021" t="s">
        <v>296</v>
      </c>
      <c r="D1021" t="str">
        <f>HYPERLINK("https://ebird.org/atlasnc/checklist/S113841781", "S113841781")</f>
        <v>S113841781</v>
      </c>
      <c r="E1021" t="s">
        <v>1938</v>
      </c>
      <c r="F1021" t="s">
        <v>2308</v>
      </c>
      <c r="G1021">
        <v>10</v>
      </c>
      <c r="H1021" t="s">
        <v>46</v>
      </c>
      <c r="I1021" t="s">
        <v>26</v>
      </c>
      <c r="J1021" t="s">
        <v>104</v>
      </c>
      <c r="K1021" t="s">
        <v>28</v>
      </c>
      <c r="L1021" t="s">
        <v>105</v>
      </c>
      <c r="M1021" t="s">
        <v>106</v>
      </c>
    </row>
    <row r="1022" spans="1:13" x14ac:dyDescent="0.25">
      <c r="A1022" t="s">
        <v>103</v>
      </c>
      <c r="B1022" t="s">
        <v>1147</v>
      </c>
      <c r="C1022" t="s">
        <v>296</v>
      </c>
      <c r="D1022" t="str">
        <f>HYPERLINK("https://ebird.org/atlasnc/checklist/S113841681", "S113841681")</f>
        <v>S113841681</v>
      </c>
      <c r="E1022" t="s">
        <v>1655</v>
      </c>
      <c r="F1022" t="s">
        <v>2309</v>
      </c>
      <c r="G1022">
        <v>13</v>
      </c>
      <c r="H1022" t="s">
        <v>46</v>
      </c>
      <c r="I1022" t="s">
        <v>26</v>
      </c>
      <c r="J1022" t="s">
        <v>104</v>
      </c>
      <c r="K1022" t="s">
        <v>28</v>
      </c>
      <c r="L1022" t="s">
        <v>105</v>
      </c>
      <c r="M1022" t="s">
        <v>106</v>
      </c>
    </row>
    <row r="1023" spans="1:13" x14ac:dyDescent="0.25">
      <c r="A1023" t="s">
        <v>103</v>
      </c>
      <c r="B1023" t="s">
        <v>1147</v>
      </c>
      <c r="C1023" t="s">
        <v>296</v>
      </c>
      <c r="D1023" t="str">
        <f>HYPERLINK("https://ebird.org/atlasnc/checklist/S113841621", "S113841621")</f>
        <v>S113841621</v>
      </c>
      <c r="E1023" t="s">
        <v>2310</v>
      </c>
      <c r="F1023" t="s">
        <v>2311</v>
      </c>
      <c r="G1023">
        <v>15</v>
      </c>
      <c r="H1023" t="s">
        <v>46</v>
      </c>
      <c r="I1023" t="s">
        <v>26</v>
      </c>
      <c r="J1023" t="s">
        <v>104</v>
      </c>
      <c r="K1023" t="s">
        <v>28</v>
      </c>
      <c r="L1023" t="s">
        <v>105</v>
      </c>
      <c r="M1023" t="s">
        <v>106</v>
      </c>
    </row>
    <row r="1024" spans="1:13" x14ac:dyDescent="0.25">
      <c r="A1024" t="s">
        <v>103</v>
      </c>
      <c r="B1024" t="s">
        <v>1147</v>
      </c>
      <c r="C1024" t="s">
        <v>296</v>
      </c>
      <c r="D1024" t="str">
        <f>HYPERLINK("https://ebird.org/atlasnc/checklist/S113841447", "S113841447")</f>
        <v>S113841447</v>
      </c>
      <c r="E1024" t="s">
        <v>2312</v>
      </c>
      <c r="F1024" t="s">
        <v>2313</v>
      </c>
      <c r="G1024">
        <v>11</v>
      </c>
      <c r="H1024" t="s">
        <v>46</v>
      </c>
      <c r="I1024" t="s">
        <v>26</v>
      </c>
      <c r="J1024" t="s">
        <v>104</v>
      </c>
      <c r="K1024" t="s">
        <v>28</v>
      </c>
      <c r="L1024" t="s">
        <v>105</v>
      </c>
      <c r="M1024" t="s">
        <v>106</v>
      </c>
    </row>
    <row r="1025" spans="1:13" x14ac:dyDescent="0.25">
      <c r="A1025" t="s">
        <v>103</v>
      </c>
      <c r="B1025" t="s">
        <v>1147</v>
      </c>
      <c r="C1025" t="s">
        <v>296</v>
      </c>
      <c r="D1025" t="str">
        <f>HYPERLINK("https://ebird.org/atlasnc/checklist/S113840987", "S113840987")</f>
        <v>S113840987</v>
      </c>
      <c r="E1025" t="s">
        <v>2314</v>
      </c>
      <c r="F1025" t="s">
        <v>2315</v>
      </c>
      <c r="G1025">
        <v>18</v>
      </c>
      <c r="H1025" t="s">
        <v>46</v>
      </c>
      <c r="I1025" t="s">
        <v>26</v>
      </c>
      <c r="J1025" t="s">
        <v>104</v>
      </c>
      <c r="K1025" t="s">
        <v>28</v>
      </c>
      <c r="L1025" t="s">
        <v>105</v>
      </c>
      <c r="M1025" t="s">
        <v>106</v>
      </c>
    </row>
    <row r="1026" spans="1:13" x14ac:dyDescent="0.25">
      <c r="A1026" t="s">
        <v>103</v>
      </c>
      <c r="B1026" t="s">
        <v>1149</v>
      </c>
      <c r="C1026" t="s">
        <v>2316</v>
      </c>
      <c r="D1026" t="str">
        <f>HYPERLINK("https://ebird.org/atlasnc/checklist/S113461342", "S113461342")</f>
        <v>S113461342</v>
      </c>
      <c r="E1026" t="s">
        <v>1605</v>
      </c>
      <c r="F1026" t="s">
        <v>2317</v>
      </c>
      <c r="G1026">
        <v>11</v>
      </c>
      <c r="H1026" t="s">
        <v>46</v>
      </c>
      <c r="I1026" t="s">
        <v>26</v>
      </c>
      <c r="J1026" t="s">
        <v>104</v>
      </c>
      <c r="K1026" t="s">
        <v>28</v>
      </c>
      <c r="L1026" t="s">
        <v>105</v>
      </c>
      <c r="M1026" t="s">
        <v>106</v>
      </c>
    </row>
    <row r="1027" spans="1:13" x14ac:dyDescent="0.25">
      <c r="A1027" t="s">
        <v>103</v>
      </c>
      <c r="B1027" t="s">
        <v>2318</v>
      </c>
      <c r="C1027" t="s">
        <v>2319</v>
      </c>
      <c r="D1027" t="str">
        <f>HYPERLINK("https://ebird.org/atlasnc/checklist/S112953661", "S112953661")</f>
        <v>S112953661</v>
      </c>
      <c r="E1027" t="s">
        <v>2320</v>
      </c>
      <c r="F1027" t="s">
        <v>2207</v>
      </c>
      <c r="G1027">
        <v>8</v>
      </c>
      <c r="H1027" t="s">
        <v>46</v>
      </c>
      <c r="I1027" t="s">
        <v>26</v>
      </c>
      <c r="J1027" t="s">
        <v>104</v>
      </c>
      <c r="K1027" t="s">
        <v>28</v>
      </c>
      <c r="L1027" t="s">
        <v>105</v>
      </c>
      <c r="M1027" t="s">
        <v>106</v>
      </c>
    </row>
    <row r="1028" spans="1:13" x14ac:dyDescent="0.25">
      <c r="A1028" t="s">
        <v>103</v>
      </c>
      <c r="B1028" t="s">
        <v>2187</v>
      </c>
      <c r="C1028" t="s">
        <v>441</v>
      </c>
      <c r="D1028" t="str">
        <f>HYPERLINK("https://ebird.org/atlasnc/checklist/S112436954", "S112436954")</f>
        <v>S112436954</v>
      </c>
      <c r="E1028" t="s">
        <v>2321</v>
      </c>
      <c r="F1028" t="s">
        <v>2297</v>
      </c>
      <c r="G1028">
        <v>8</v>
      </c>
      <c r="H1028" t="s">
        <v>46</v>
      </c>
      <c r="I1028" t="s">
        <v>26</v>
      </c>
      <c r="J1028" t="s">
        <v>104</v>
      </c>
      <c r="K1028" t="s">
        <v>28</v>
      </c>
      <c r="L1028" t="s">
        <v>105</v>
      </c>
      <c r="M1028" t="s">
        <v>106</v>
      </c>
    </row>
    <row r="1029" spans="1:13" x14ac:dyDescent="0.25">
      <c r="A1029" t="s">
        <v>103</v>
      </c>
      <c r="B1029" t="s">
        <v>2187</v>
      </c>
      <c r="C1029" t="s">
        <v>850</v>
      </c>
      <c r="D1029" t="str">
        <f>HYPERLINK("https://ebird.org/atlasnc/checklist/S110815521", "S110815521")</f>
        <v>S110815521</v>
      </c>
      <c r="E1029" t="s">
        <v>2322</v>
      </c>
      <c r="F1029" t="s">
        <v>2297</v>
      </c>
      <c r="G1029">
        <v>1</v>
      </c>
      <c r="H1029" t="s">
        <v>46</v>
      </c>
      <c r="I1029" t="s">
        <v>26</v>
      </c>
      <c r="J1029" t="s">
        <v>104</v>
      </c>
      <c r="K1029" t="s">
        <v>28</v>
      </c>
      <c r="L1029" t="s">
        <v>105</v>
      </c>
      <c r="M1029" t="s">
        <v>106</v>
      </c>
    </row>
    <row r="1030" spans="1:13" x14ac:dyDescent="0.25">
      <c r="A1030" t="s">
        <v>103</v>
      </c>
      <c r="B1030" t="s">
        <v>2323</v>
      </c>
      <c r="C1030" t="s">
        <v>861</v>
      </c>
      <c r="D1030" t="str">
        <f>HYPERLINK("https://ebird.org/atlasnc/checklist/S107707220", "S107707220")</f>
        <v>S107707220</v>
      </c>
      <c r="E1030" t="s">
        <v>1953</v>
      </c>
      <c r="F1030" t="s">
        <v>2186</v>
      </c>
      <c r="G1030">
        <v>3</v>
      </c>
      <c r="H1030" t="s">
        <v>46</v>
      </c>
      <c r="I1030" t="s">
        <v>26</v>
      </c>
      <c r="J1030" t="s">
        <v>104</v>
      </c>
      <c r="K1030" t="s">
        <v>28</v>
      </c>
      <c r="L1030" t="s">
        <v>105</v>
      </c>
      <c r="M1030" t="s">
        <v>106</v>
      </c>
    </row>
    <row r="1031" spans="1:13" x14ac:dyDescent="0.25">
      <c r="A1031" t="s">
        <v>103</v>
      </c>
      <c r="B1031" t="s">
        <v>2187</v>
      </c>
      <c r="C1031" t="s">
        <v>968</v>
      </c>
      <c r="D1031" t="str">
        <f>HYPERLINK("https://ebird.org/atlasnc/checklist/S106227745", "S106227745")</f>
        <v>S106227745</v>
      </c>
      <c r="E1031" t="s">
        <v>2161</v>
      </c>
      <c r="F1031" t="s">
        <v>2297</v>
      </c>
      <c r="G1031">
        <v>13</v>
      </c>
      <c r="H1031" t="s">
        <v>46</v>
      </c>
      <c r="I1031" t="s">
        <v>26</v>
      </c>
      <c r="J1031" t="s">
        <v>104</v>
      </c>
      <c r="K1031" t="s">
        <v>28</v>
      </c>
      <c r="L1031" t="s">
        <v>105</v>
      </c>
      <c r="M1031" t="s">
        <v>106</v>
      </c>
    </row>
    <row r="1032" spans="1:13" x14ac:dyDescent="0.25">
      <c r="A1032" t="s">
        <v>103</v>
      </c>
      <c r="B1032" t="s">
        <v>1151</v>
      </c>
      <c r="C1032" t="s">
        <v>2324</v>
      </c>
      <c r="D1032" t="str">
        <f>HYPERLINK("https://ebird.org/atlasnc/checklist/S106092592", "S106092592")</f>
        <v>S106092592</v>
      </c>
      <c r="E1032" t="s">
        <v>1629</v>
      </c>
      <c r="F1032" t="s">
        <v>2300</v>
      </c>
      <c r="G1032">
        <v>10</v>
      </c>
      <c r="H1032" t="s">
        <v>46</v>
      </c>
      <c r="I1032" t="s">
        <v>26</v>
      </c>
      <c r="J1032" t="s">
        <v>104</v>
      </c>
      <c r="K1032" t="s">
        <v>28</v>
      </c>
      <c r="L1032" t="s">
        <v>105</v>
      </c>
      <c r="M1032" t="s">
        <v>106</v>
      </c>
    </row>
    <row r="1033" spans="1:13" x14ac:dyDescent="0.25">
      <c r="A1033" t="s">
        <v>103</v>
      </c>
      <c r="B1033" t="s">
        <v>1104</v>
      </c>
      <c r="C1033" t="s">
        <v>970</v>
      </c>
      <c r="D1033" t="str">
        <f>HYPERLINK("https://ebird.org/atlasnc/checklist/S105474210", "S105474210")</f>
        <v>S105474210</v>
      </c>
      <c r="E1033" t="s">
        <v>2325</v>
      </c>
      <c r="F1033" t="s">
        <v>2326</v>
      </c>
      <c r="G1033">
        <v>21</v>
      </c>
      <c r="H1033" t="s">
        <v>46</v>
      </c>
      <c r="I1033" t="s">
        <v>26</v>
      </c>
      <c r="J1033" t="s">
        <v>104</v>
      </c>
      <c r="K1033" t="s">
        <v>28</v>
      </c>
      <c r="L1033" t="s">
        <v>105</v>
      </c>
      <c r="M1033" t="s">
        <v>106</v>
      </c>
    </row>
    <row r="1034" spans="1:13" x14ac:dyDescent="0.25">
      <c r="A1034" t="s">
        <v>103</v>
      </c>
      <c r="B1034" t="s">
        <v>1151</v>
      </c>
      <c r="C1034" t="s">
        <v>972</v>
      </c>
      <c r="D1034" t="str">
        <f>HYPERLINK("https://ebird.org/atlasnc/checklist/S104849729", "S104849729")</f>
        <v>S104849729</v>
      </c>
      <c r="E1034" t="s">
        <v>2327</v>
      </c>
      <c r="F1034" t="s">
        <v>2292</v>
      </c>
      <c r="G1034">
        <v>3</v>
      </c>
      <c r="H1034" t="s">
        <v>46</v>
      </c>
      <c r="I1034" t="s">
        <v>26</v>
      </c>
      <c r="J1034" t="s">
        <v>104</v>
      </c>
      <c r="K1034" t="s">
        <v>28</v>
      </c>
      <c r="L1034" t="s">
        <v>105</v>
      </c>
      <c r="M1034" t="s">
        <v>106</v>
      </c>
    </row>
    <row r="1035" spans="1:13" x14ac:dyDescent="0.25">
      <c r="A1035" t="s">
        <v>103</v>
      </c>
      <c r="B1035" t="s">
        <v>2187</v>
      </c>
      <c r="C1035" t="s">
        <v>868</v>
      </c>
      <c r="D1035" t="str">
        <f>HYPERLINK("https://ebird.org/atlasnc/checklist/S104090714", "S104090714")</f>
        <v>S104090714</v>
      </c>
      <c r="E1035" t="s">
        <v>2328</v>
      </c>
      <c r="F1035" t="s">
        <v>2302</v>
      </c>
      <c r="G1035">
        <v>17</v>
      </c>
      <c r="H1035" t="s">
        <v>46</v>
      </c>
      <c r="I1035" t="s">
        <v>26</v>
      </c>
      <c r="J1035" t="s">
        <v>104</v>
      </c>
      <c r="K1035" t="s">
        <v>28</v>
      </c>
      <c r="L1035" t="s">
        <v>105</v>
      </c>
      <c r="M1035" t="s">
        <v>106</v>
      </c>
    </row>
    <row r="1036" spans="1:13" x14ac:dyDescent="0.25">
      <c r="A1036" t="s">
        <v>103</v>
      </c>
      <c r="B1036" t="s">
        <v>1149</v>
      </c>
      <c r="C1036" t="s">
        <v>2329</v>
      </c>
      <c r="D1036" t="str">
        <f>HYPERLINK("https://ebird.org/atlasnc/checklist/S103591233", "S103591233")</f>
        <v>S103591233</v>
      </c>
      <c r="E1036" t="s">
        <v>2330</v>
      </c>
      <c r="F1036" t="s">
        <v>2317</v>
      </c>
      <c r="G1036">
        <v>14</v>
      </c>
      <c r="H1036" t="s">
        <v>46</v>
      </c>
      <c r="I1036" t="s">
        <v>26</v>
      </c>
      <c r="J1036" t="s">
        <v>104</v>
      </c>
      <c r="K1036" t="s">
        <v>28</v>
      </c>
      <c r="L1036" t="s">
        <v>105</v>
      </c>
      <c r="M1036" t="s">
        <v>106</v>
      </c>
    </row>
    <row r="1037" spans="1:13" x14ac:dyDescent="0.25">
      <c r="A1037" t="s">
        <v>103</v>
      </c>
      <c r="B1037" t="s">
        <v>1149</v>
      </c>
      <c r="C1037" t="s">
        <v>973</v>
      </c>
      <c r="D1037" t="str">
        <f>HYPERLINK("https://ebird.org/atlasnc/checklist/S102680240", "S102680240")</f>
        <v>S102680240</v>
      </c>
      <c r="E1037" t="s">
        <v>1317</v>
      </c>
      <c r="F1037" t="s">
        <v>2185</v>
      </c>
      <c r="G1037">
        <v>8</v>
      </c>
      <c r="H1037" t="s">
        <v>46</v>
      </c>
      <c r="I1037" t="s">
        <v>26</v>
      </c>
      <c r="J1037" t="s">
        <v>104</v>
      </c>
      <c r="K1037" t="s">
        <v>28</v>
      </c>
      <c r="L1037" t="s">
        <v>105</v>
      </c>
      <c r="M1037" t="s">
        <v>106</v>
      </c>
    </row>
    <row r="1038" spans="1:13" x14ac:dyDescent="0.25">
      <c r="A1038" t="s">
        <v>103</v>
      </c>
      <c r="B1038" t="s">
        <v>1149</v>
      </c>
      <c r="C1038" t="s">
        <v>973</v>
      </c>
      <c r="D1038" t="str">
        <f>HYPERLINK("https://ebird.org/atlasnc/checklist/S102679049", "S102679049")</f>
        <v>S102679049</v>
      </c>
      <c r="E1038" t="s">
        <v>1531</v>
      </c>
      <c r="F1038" t="s">
        <v>2331</v>
      </c>
      <c r="G1038">
        <v>16</v>
      </c>
      <c r="H1038" t="s">
        <v>46</v>
      </c>
      <c r="I1038" t="s">
        <v>26</v>
      </c>
      <c r="J1038" t="s">
        <v>104</v>
      </c>
      <c r="K1038" t="s">
        <v>28</v>
      </c>
      <c r="L1038" t="s">
        <v>105</v>
      </c>
      <c r="M1038" t="s">
        <v>106</v>
      </c>
    </row>
    <row r="1039" spans="1:13" x14ac:dyDescent="0.25">
      <c r="A1039" t="s">
        <v>103</v>
      </c>
      <c r="B1039" t="s">
        <v>2187</v>
      </c>
      <c r="C1039" t="s">
        <v>2332</v>
      </c>
      <c r="D1039" t="str">
        <f>HYPERLINK("https://ebird.org/atlasnc/checklist/S102643074", "S102643074")</f>
        <v>S102643074</v>
      </c>
      <c r="E1039" t="s">
        <v>2333</v>
      </c>
      <c r="F1039" t="s">
        <v>2297</v>
      </c>
      <c r="G1039">
        <v>11</v>
      </c>
      <c r="H1039" t="s">
        <v>46</v>
      </c>
      <c r="I1039" t="s">
        <v>26</v>
      </c>
      <c r="J1039" t="s">
        <v>104</v>
      </c>
      <c r="K1039" t="s">
        <v>28</v>
      </c>
      <c r="L1039" t="s">
        <v>105</v>
      </c>
      <c r="M1039" t="s">
        <v>106</v>
      </c>
    </row>
    <row r="1040" spans="1:13" x14ac:dyDescent="0.25">
      <c r="A1040" t="s">
        <v>103</v>
      </c>
      <c r="B1040" t="s">
        <v>1149</v>
      </c>
      <c r="C1040" t="s">
        <v>974</v>
      </c>
      <c r="D1040" t="str">
        <f>HYPERLINK("https://ebird.org/atlasnc/checklist/S102346034", "S102346034")</f>
        <v>S102346034</v>
      </c>
      <c r="E1040" t="s">
        <v>2334</v>
      </c>
      <c r="F1040" t="s">
        <v>2189</v>
      </c>
      <c r="G1040">
        <v>16</v>
      </c>
      <c r="H1040" t="s">
        <v>46</v>
      </c>
      <c r="I1040" t="s">
        <v>26</v>
      </c>
      <c r="J1040" t="s">
        <v>104</v>
      </c>
      <c r="K1040" t="s">
        <v>28</v>
      </c>
      <c r="L1040" t="s">
        <v>105</v>
      </c>
      <c r="M1040" t="s">
        <v>106</v>
      </c>
    </row>
    <row r="1041" spans="1:13" x14ac:dyDescent="0.25">
      <c r="A1041" t="s">
        <v>103</v>
      </c>
      <c r="B1041" t="s">
        <v>2187</v>
      </c>
      <c r="C1041" t="s">
        <v>2335</v>
      </c>
      <c r="D1041" t="str">
        <f>HYPERLINK("https://ebird.org/atlasnc/checklist/S102284956", "S102284956")</f>
        <v>S102284956</v>
      </c>
      <c r="E1041" t="s">
        <v>2097</v>
      </c>
      <c r="F1041" t="s">
        <v>2297</v>
      </c>
      <c r="G1041">
        <v>5</v>
      </c>
      <c r="H1041" t="s">
        <v>46</v>
      </c>
      <c r="I1041" t="s">
        <v>26</v>
      </c>
      <c r="J1041" t="s">
        <v>104</v>
      </c>
      <c r="K1041" t="s">
        <v>28</v>
      </c>
      <c r="L1041" t="s">
        <v>105</v>
      </c>
      <c r="M1041" t="s">
        <v>106</v>
      </c>
    </row>
    <row r="1042" spans="1:13" x14ac:dyDescent="0.25">
      <c r="A1042" t="s">
        <v>103</v>
      </c>
      <c r="B1042" t="s">
        <v>2293</v>
      </c>
      <c r="C1042" t="s">
        <v>2336</v>
      </c>
      <c r="D1042" t="str">
        <f>HYPERLINK("https://ebird.org/atlasnc/checklist/S101468569", "S101468569")</f>
        <v>S101468569</v>
      </c>
      <c r="E1042" t="s">
        <v>1408</v>
      </c>
      <c r="F1042" t="s">
        <v>2294</v>
      </c>
      <c r="G1042">
        <v>8</v>
      </c>
      <c r="H1042" t="s">
        <v>46</v>
      </c>
      <c r="I1042" t="s">
        <v>26</v>
      </c>
      <c r="J1042" t="s">
        <v>104</v>
      </c>
      <c r="K1042" t="s">
        <v>28</v>
      </c>
      <c r="L1042" t="s">
        <v>105</v>
      </c>
      <c r="M1042" t="s">
        <v>106</v>
      </c>
    </row>
    <row r="1043" spans="1:13" x14ac:dyDescent="0.25">
      <c r="A1043" t="s">
        <v>103</v>
      </c>
      <c r="B1043" t="s">
        <v>2323</v>
      </c>
      <c r="C1043" t="s">
        <v>2337</v>
      </c>
      <c r="D1043" t="str">
        <f>HYPERLINK("https://ebird.org/atlasnc/checklist/S101434770", "S101434770")</f>
        <v>S101434770</v>
      </c>
      <c r="E1043" t="s">
        <v>2338</v>
      </c>
      <c r="F1043" t="s">
        <v>2186</v>
      </c>
      <c r="G1043">
        <v>9</v>
      </c>
      <c r="H1043" t="s">
        <v>46</v>
      </c>
      <c r="I1043" t="s">
        <v>26</v>
      </c>
      <c r="J1043" t="s">
        <v>104</v>
      </c>
      <c r="K1043" t="s">
        <v>28</v>
      </c>
      <c r="L1043" t="s">
        <v>105</v>
      </c>
      <c r="M1043" t="s">
        <v>106</v>
      </c>
    </row>
    <row r="1044" spans="1:13" x14ac:dyDescent="0.25">
      <c r="A1044" t="s">
        <v>103</v>
      </c>
      <c r="B1044" t="s">
        <v>2187</v>
      </c>
      <c r="C1044" t="s">
        <v>2339</v>
      </c>
      <c r="D1044" t="str">
        <f>HYPERLINK("https://ebird.org/atlasnc/checklist/S101478908", "S101478908")</f>
        <v>S101478908</v>
      </c>
      <c r="E1044" t="s">
        <v>1204</v>
      </c>
      <c r="F1044" t="s">
        <v>2297</v>
      </c>
      <c r="G1044">
        <v>13</v>
      </c>
      <c r="H1044" t="s">
        <v>46</v>
      </c>
      <c r="I1044" t="s">
        <v>26</v>
      </c>
      <c r="J1044" t="s">
        <v>104</v>
      </c>
      <c r="K1044" t="s">
        <v>28</v>
      </c>
      <c r="L1044" t="s">
        <v>105</v>
      </c>
      <c r="M1044" t="s">
        <v>106</v>
      </c>
    </row>
    <row r="1045" spans="1:13" x14ac:dyDescent="0.25">
      <c r="A1045" t="s">
        <v>103</v>
      </c>
      <c r="B1045" t="s">
        <v>2323</v>
      </c>
      <c r="C1045" t="s">
        <v>625</v>
      </c>
      <c r="D1045" t="str">
        <f>HYPERLINK("https://ebird.org/atlasnc/checklist/S98963140", "S98963140")</f>
        <v>S98963140</v>
      </c>
      <c r="E1045" t="s">
        <v>2340</v>
      </c>
      <c r="F1045" t="s">
        <v>2186</v>
      </c>
      <c r="G1045">
        <v>10</v>
      </c>
      <c r="H1045" t="s">
        <v>46</v>
      </c>
      <c r="I1045" t="s">
        <v>26</v>
      </c>
      <c r="J1045" t="s">
        <v>104</v>
      </c>
      <c r="K1045" t="s">
        <v>28</v>
      </c>
      <c r="L1045" t="s">
        <v>105</v>
      </c>
      <c r="M1045" t="s">
        <v>106</v>
      </c>
    </row>
    <row r="1046" spans="1:13" x14ac:dyDescent="0.25">
      <c r="A1046" t="s">
        <v>103</v>
      </c>
      <c r="B1046" t="s">
        <v>1151</v>
      </c>
      <c r="C1046" t="s">
        <v>625</v>
      </c>
      <c r="D1046" t="str">
        <f>HYPERLINK("https://ebird.org/atlasnc/checklist/S98977496", "S98977496")</f>
        <v>S98977496</v>
      </c>
      <c r="E1046" t="s">
        <v>2340</v>
      </c>
      <c r="F1046" t="s">
        <v>2186</v>
      </c>
      <c r="G1046">
        <v>6</v>
      </c>
      <c r="H1046" t="s">
        <v>46</v>
      </c>
      <c r="I1046" t="s">
        <v>26</v>
      </c>
      <c r="J1046" t="s">
        <v>104</v>
      </c>
      <c r="K1046" t="s">
        <v>28</v>
      </c>
      <c r="L1046" t="s">
        <v>105</v>
      </c>
      <c r="M1046" t="s">
        <v>106</v>
      </c>
    </row>
    <row r="1047" spans="1:13" x14ac:dyDescent="0.25">
      <c r="A1047" t="s">
        <v>103</v>
      </c>
      <c r="B1047" t="s">
        <v>2293</v>
      </c>
      <c r="C1047" t="s">
        <v>2341</v>
      </c>
      <c r="D1047" t="str">
        <f>HYPERLINK("https://ebird.org/atlasnc/checklist/S98667179", "S98667179")</f>
        <v>S98667179</v>
      </c>
      <c r="E1047" t="s">
        <v>2342</v>
      </c>
      <c r="F1047" t="s">
        <v>2294</v>
      </c>
      <c r="G1047">
        <v>13</v>
      </c>
      <c r="H1047" t="s">
        <v>46</v>
      </c>
      <c r="I1047" t="s">
        <v>26</v>
      </c>
      <c r="J1047" t="s">
        <v>104</v>
      </c>
      <c r="K1047" t="s">
        <v>28</v>
      </c>
      <c r="L1047" t="s">
        <v>105</v>
      </c>
      <c r="M1047" t="s">
        <v>106</v>
      </c>
    </row>
    <row r="1048" spans="1:13" x14ac:dyDescent="0.25">
      <c r="A1048" t="s">
        <v>103</v>
      </c>
      <c r="B1048" t="s">
        <v>1113</v>
      </c>
      <c r="C1048" t="s">
        <v>2343</v>
      </c>
      <c r="D1048" t="str">
        <f>HYPERLINK("https://ebird.org/atlasnc/checklist/S97936598", "S97936598")</f>
        <v>S97936598</v>
      </c>
      <c r="E1048" t="s">
        <v>1754</v>
      </c>
      <c r="F1048" t="s">
        <v>2344</v>
      </c>
      <c r="G1048">
        <v>5</v>
      </c>
      <c r="H1048" t="s">
        <v>46</v>
      </c>
      <c r="I1048" t="s">
        <v>26</v>
      </c>
      <c r="J1048" t="s">
        <v>104</v>
      </c>
      <c r="K1048" t="s">
        <v>28</v>
      </c>
      <c r="L1048" t="s">
        <v>105</v>
      </c>
      <c r="M1048" t="s">
        <v>106</v>
      </c>
    </row>
    <row r="1049" spans="1:13" x14ac:dyDescent="0.25">
      <c r="A1049" t="s">
        <v>103</v>
      </c>
      <c r="B1049" t="s">
        <v>1113</v>
      </c>
      <c r="C1049" t="s">
        <v>2343</v>
      </c>
      <c r="D1049" t="str">
        <f>HYPERLINK("https://ebird.org/atlasnc/checklist/S97936596", "S97936596")</f>
        <v>S97936596</v>
      </c>
      <c r="E1049" t="s">
        <v>2345</v>
      </c>
      <c r="F1049" t="s">
        <v>2346</v>
      </c>
      <c r="G1049">
        <v>6</v>
      </c>
      <c r="H1049" t="s">
        <v>46</v>
      </c>
      <c r="I1049" t="s">
        <v>26</v>
      </c>
      <c r="J1049" t="s">
        <v>104</v>
      </c>
      <c r="K1049" t="s">
        <v>28</v>
      </c>
      <c r="L1049" t="s">
        <v>105</v>
      </c>
      <c r="M1049" t="s">
        <v>106</v>
      </c>
    </row>
    <row r="1050" spans="1:13" x14ac:dyDescent="0.25">
      <c r="A1050" t="s">
        <v>103</v>
      </c>
      <c r="B1050" t="s">
        <v>2187</v>
      </c>
      <c r="C1050" t="s">
        <v>976</v>
      </c>
      <c r="D1050" t="str">
        <f>HYPERLINK("https://ebird.org/atlasnc/checklist/S116229347", "S116229347")</f>
        <v>S116229347</v>
      </c>
      <c r="E1050" t="s">
        <v>2347</v>
      </c>
      <c r="F1050" t="s">
        <v>2302</v>
      </c>
      <c r="G1050">
        <v>9</v>
      </c>
      <c r="H1050" t="s">
        <v>46</v>
      </c>
      <c r="I1050" t="s">
        <v>26</v>
      </c>
      <c r="J1050" t="s">
        <v>104</v>
      </c>
      <c r="K1050" t="s">
        <v>28</v>
      </c>
      <c r="L1050" t="s">
        <v>105</v>
      </c>
      <c r="M1050" t="s">
        <v>106</v>
      </c>
    </row>
    <row r="1051" spans="1:13" x14ac:dyDescent="0.25">
      <c r="A1051" t="s">
        <v>103</v>
      </c>
      <c r="B1051" t="s">
        <v>1113</v>
      </c>
      <c r="C1051" t="s">
        <v>978</v>
      </c>
      <c r="D1051" t="str">
        <f>HYPERLINK("https://ebird.org/atlasnc/checklist/S97035152", "S97035152")</f>
        <v>S97035152</v>
      </c>
      <c r="E1051" t="s">
        <v>2348</v>
      </c>
      <c r="F1051" t="s">
        <v>2349</v>
      </c>
      <c r="G1051">
        <v>4</v>
      </c>
      <c r="H1051" t="s">
        <v>46</v>
      </c>
      <c r="I1051" t="s">
        <v>26</v>
      </c>
      <c r="J1051" t="s">
        <v>104</v>
      </c>
      <c r="K1051" t="s">
        <v>28</v>
      </c>
      <c r="L1051" t="s">
        <v>105</v>
      </c>
      <c r="M1051" t="s">
        <v>106</v>
      </c>
    </row>
    <row r="1052" spans="1:13" x14ac:dyDescent="0.25">
      <c r="A1052" t="s">
        <v>103</v>
      </c>
      <c r="B1052" t="s">
        <v>1149</v>
      </c>
      <c r="C1052" t="s">
        <v>2350</v>
      </c>
      <c r="D1052" t="str">
        <f>HYPERLINK("https://ebird.org/atlasnc/checklist/S96798762", "S96798762")</f>
        <v>S96798762</v>
      </c>
      <c r="E1052" t="s">
        <v>1443</v>
      </c>
      <c r="F1052" t="s">
        <v>2317</v>
      </c>
      <c r="G1052">
        <v>16</v>
      </c>
      <c r="H1052" t="s">
        <v>46</v>
      </c>
      <c r="I1052" t="s">
        <v>26</v>
      </c>
      <c r="J1052" t="s">
        <v>104</v>
      </c>
      <c r="K1052" t="s">
        <v>28</v>
      </c>
      <c r="L1052" t="s">
        <v>105</v>
      </c>
      <c r="M1052" t="s">
        <v>106</v>
      </c>
    </row>
    <row r="1053" spans="1:13" x14ac:dyDescent="0.25">
      <c r="A1053" t="s">
        <v>103</v>
      </c>
      <c r="B1053" t="s">
        <v>2187</v>
      </c>
      <c r="C1053" t="s">
        <v>2351</v>
      </c>
      <c r="D1053" t="str">
        <f>HYPERLINK("https://ebird.org/atlasnc/checklist/S116229240", "S116229240")</f>
        <v>S116229240</v>
      </c>
      <c r="E1053" t="s">
        <v>1239</v>
      </c>
      <c r="F1053" t="s">
        <v>2304</v>
      </c>
      <c r="G1053">
        <v>7</v>
      </c>
      <c r="H1053" t="s">
        <v>46</v>
      </c>
      <c r="I1053" t="s">
        <v>26</v>
      </c>
      <c r="J1053" t="s">
        <v>104</v>
      </c>
      <c r="K1053" t="s">
        <v>28</v>
      </c>
      <c r="L1053" t="s">
        <v>105</v>
      </c>
      <c r="M1053" t="s">
        <v>106</v>
      </c>
    </row>
    <row r="1054" spans="1:13" x14ac:dyDescent="0.25">
      <c r="A1054" t="s">
        <v>103</v>
      </c>
      <c r="B1054" t="s">
        <v>1149</v>
      </c>
      <c r="C1054" t="s">
        <v>2352</v>
      </c>
      <c r="D1054" t="str">
        <f>HYPERLINK("https://ebird.org/atlasnc/checklist/S96582078", "S96582078")</f>
        <v>S96582078</v>
      </c>
      <c r="E1054" t="s">
        <v>1406</v>
      </c>
      <c r="F1054" t="s">
        <v>2185</v>
      </c>
      <c r="G1054">
        <v>15</v>
      </c>
      <c r="H1054" t="s">
        <v>46</v>
      </c>
      <c r="I1054" t="s">
        <v>26</v>
      </c>
      <c r="J1054" t="s">
        <v>104</v>
      </c>
      <c r="K1054" t="s">
        <v>28</v>
      </c>
      <c r="L1054" t="s">
        <v>105</v>
      </c>
      <c r="M1054" t="s">
        <v>106</v>
      </c>
    </row>
    <row r="1055" spans="1:13" x14ac:dyDescent="0.25">
      <c r="A1055" t="s">
        <v>103</v>
      </c>
      <c r="B1055" t="s">
        <v>2353</v>
      </c>
      <c r="C1055" t="s">
        <v>980</v>
      </c>
      <c r="D1055" t="str">
        <f>HYPERLINK("https://ebird.org/atlasnc/checklist/S95402024", "S95402024")</f>
        <v>S95402024</v>
      </c>
      <c r="E1055" t="s">
        <v>2354</v>
      </c>
      <c r="F1055" t="s">
        <v>2355</v>
      </c>
      <c r="G1055">
        <v>2</v>
      </c>
      <c r="H1055" t="s">
        <v>46</v>
      </c>
      <c r="I1055" t="s">
        <v>26</v>
      </c>
      <c r="J1055" t="s">
        <v>104</v>
      </c>
      <c r="K1055" t="s">
        <v>28</v>
      </c>
      <c r="L1055" t="s">
        <v>105</v>
      </c>
      <c r="M1055" t="s">
        <v>106</v>
      </c>
    </row>
    <row r="1056" spans="1:13" x14ac:dyDescent="0.25">
      <c r="A1056" t="s">
        <v>103</v>
      </c>
      <c r="B1056" t="s">
        <v>2356</v>
      </c>
      <c r="C1056" t="s">
        <v>980</v>
      </c>
      <c r="D1056" t="str">
        <f>HYPERLINK("https://ebird.org/atlasnc/checklist/S95476746", "S95476746")</f>
        <v>S95476746</v>
      </c>
      <c r="E1056" t="s">
        <v>2354</v>
      </c>
      <c r="F1056" t="s">
        <v>2355</v>
      </c>
      <c r="G1056">
        <v>2</v>
      </c>
      <c r="H1056" t="s">
        <v>46</v>
      </c>
      <c r="I1056" t="s">
        <v>26</v>
      </c>
      <c r="J1056" t="s">
        <v>104</v>
      </c>
      <c r="K1056" t="s">
        <v>28</v>
      </c>
      <c r="L1056" t="s">
        <v>105</v>
      </c>
      <c r="M1056" t="s">
        <v>106</v>
      </c>
    </row>
    <row r="1057" spans="1:13" x14ac:dyDescent="0.25">
      <c r="A1057" t="s">
        <v>103</v>
      </c>
      <c r="B1057" t="s">
        <v>2357</v>
      </c>
      <c r="C1057" t="s">
        <v>980</v>
      </c>
      <c r="D1057" t="str">
        <f>HYPERLINK("https://ebird.org/atlasnc/checklist/S95393198", "S95393198")</f>
        <v>S95393198</v>
      </c>
      <c r="E1057" t="s">
        <v>2354</v>
      </c>
      <c r="F1057" t="s">
        <v>2355</v>
      </c>
      <c r="G1057">
        <v>2</v>
      </c>
      <c r="H1057" t="s">
        <v>46</v>
      </c>
      <c r="I1057" t="s">
        <v>26</v>
      </c>
      <c r="J1057" t="s">
        <v>104</v>
      </c>
      <c r="K1057" t="s">
        <v>28</v>
      </c>
      <c r="L1057" t="s">
        <v>105</v>
      </c>
      <c r="M1057" t="s">
        <v>106</v>
      </c>
    </row>
    <row r="1058" spans="1:13" x14ac:dyDescent="0.25">
      <c r="A1058" t="s">
        <v>103</v>
      </c>
      <c r="B1058" t="s">
        <v>2187</v>
      </c>
      <c r="C1058" t="s">
        <v>2358</v>
      </c>
      <c r="D1058" t="str">
        <f>HYPERLINK("https://ebird.org/atlasnc/checklist/S95060495", "S95060495")</f>
        <v>S95060495</v>
      </c>
      <c r="E1058" t="s">
        <v>2359</v>
      </c>
      <c r="F1058" t="s">
        <v>2302</v>
      </c>
      <c r="G1058">
        <v>9</v>
      </c>
      <c r="H1058" t="s">
        <v>46</v>
      </c>
      <c r="I1058" t="s">
        <v>26</v>
      </c>
      <c r="J1058" t="s">
        <v>104</v>
      </c>
      <c r="K1058" t="s">
        <v>28</v>
      </c>
      <c r="L1058" t="s">
        <v>105</v>
      </c>
      <c r="M1058" t="s">
        <v>106</v>
      </c>
    </row>
    <row r="1059" spans="1:13" x14ac:dyDescent="0.25">
      <c r="A1059" t="s">
        <v>103</v>
      </c>
      <c r="B1059" t="s">
        <v>1149</v>
      </c>
      <c r="C1059" t="s">
        <v>2360</v>
      </c>
      <c r="D1059" t="str">
        <f>HYPERLINK("https://ebird.org/atlasnc/checklist/S95023983", "S95023983")</f>
        <v>S95023983</v>
      </c>
      <c r="E1059" t="s">
        <v>2248</v>
      </c>
      <c r="F1059" t="s">
        <v>2361</v>
      </c>
      <c r="G1059">
        <v>9</v>
      </c>
      <c r="H1059" t="s">
        <v>46</v>
      </c>
      <c r="I1059" t="s">
        <v>26</v>
      </c>
      <c r="J1059" t="s">
        <v>104</v>
      </c>
      <c r="K1059" t="s">
        <v>28</v>
      </c>
      <c r="L1059" t="s">
        <v>105</v>
      </c>
      <c r="M1059" t="s">
        <v>106</v>
      </c>
    </row>
    <row r="1060" spans="1:13" x14ac:dyDescent="0.25">
      <c r="A1060" t="s">
        <v>103</v>
      </c>
      <c r="B1060" t="s">
        <v>1149</v>
      </c>
      <c r="C1060" t="s">
        <v>2360</v>
      </c>
      <c r="D1060" t="str">
        <f>HYPERLINK("https://ebird.org/atlasnc/checklist/S95023883", "S95023883")</f>
        <v>S95023883</v>
      </c>
      <c r="E1060" t="s">
        <v>1819</v>
      </c>
      <c r="F1060" t="s">
        <v>2362</v>
      </c>
      <c r="G1060">
        <v>9</v>
      </c>
      <c r="H1060" t="s">
        <v>46</v>
      </c>
      <c r="I1060" t="s">
        <v>26</v>
      </c>
      <c r="J1060" t="s">
        <v>104</v>
      </c>
      <c r="K1060" t="s">
        <v>28</v>
      </c>
      <c r="L1060" t="s">
        <v>105</v>
      </c>
      <c r="M1060" t="s">
        <v>106</v>
      </c>
    </row>
    <row r="1061" spans="1:13" x14ac:dyDescent="0.25">
      <c r="A1061" t="s">
        <v>103</v>
      </c>
      <c r="B1061" t="s">
        <v>1151</v>
      </c>
      <c r="C1061" t="s">
        <v>2363</v>
      </c>
      <c r="D1061" t="str">
        <f>HYPERLINK("https://ebird.org/atlasnc/checklist/S94984137", "S94984137")</f>
        <v>S94984137</v>
      </c>
      <c r="E1061" t="s">
        <v>2364</v>
      </c>
      <c r="F1061" t="s">
        <v>2186</v>
      </c>
      <c r="G1061">
        <v>4</v>
      </c>
      <c r="H1061" t="s">
        <v>46</v>
      </c>
      <c r="I1061" t="s">
        <v>26</v>
      </c>
      <c r="J1061" t="s">
        <v>104</v>
      </c>
      <c r="K1061" t="s">
        <v>28</v>
      </c>
      <c r="L1061" t="s">
        <v>105</v>
      </c>
      <c r="M1061" t="s">
        <v>106</v>
      </c>
    </row>
    <row r="1062" spans="1:13" x14ac:dyDescent="0.25">
      <c r="A1062" t="s">
        <v>103</v>
      </c>
      <c r="B1062" t="s">
        <v>1151</v>
      </c>
      <c r="C1062" t="s">
        <v>2365</v>
      </c>
      <c r="D1062" t="str">
        <f>HYPERLINK("https://ebird.org/atlasnc/checklist/S94503168", "S94503168")</f>
        <v>S94503168</v>
      </c>
      <c r="E1062" t="s">
        <v>2366</v>
      </c>
      <c r="F1062" t="s">
        <v>2292</v>
      </c>
      <c r="G1062">
        <v>2</v>
      </c>
      <c r="H1062" t="s">
        <v>46</v>
      </c>
      <c r="I1062" t="s">
        <v>26</v>
      </c>
      <c r="J1062" t="s">
        <v>104</v>
      </c>
      <c r="K1062" t="s">
        <v>28</v>
      </c>
      <c r="L1062" t="s">
        <v>105</v>
      </c>
      <c r="M1062" t="s">
        <v>106</v>
      </c>
    </row>
    <row r="1063" spans="1:13" x14ac:dyDescent="0.25">
      <c r="A1063" t="s">
        <v>103</v>
      </c>
      <c r="B1063" t="s">
        <v>1151</v>
      </c>
      <c r="C1063" t="s">
        <v>2367</v>
      </c>
      <c r="D1063" t="str">
        <f>HYPERLINK("https://ebird.org/atlasnc/checklist/S94476425", "S94476425")</f>
        <v>S94476425</v>
      </c>
      <c r="E1063" t="s">
        <v>2368</v>
      </c>
      <c r="F1063" t="s">
        <v>2256</v>
      </c>
      <c r="G1063">
        <v>14</v>
      </c>
      <c r="H1063" t="s">
        <v>46</v>
      </c>
      <c r="I1063" t="s">
        <v>26</v>
      </c>
      <c r="J1063" t="s">
        <v>104</v>
      </c>
      <c r="K1063" t="s">
        <v>28</v>
      </c>
      <c r="L1063" t="s">
        <v>105</v>
      </c>
      <c r="M1063" t="s">
        <v>106</v>
      </c>
    </row>
    <row r="1064" spans="1:13" x14ac:dyDescent="0.25">
      <c r="A1064" t="s">
        <v>103</v>
      </c>
      <c r="B1064" t="s">
        <v>1149</v>
      </c>
      <c r="C1064" t="s">
        <v>2369</v>
      </c>
      <c r="D1064" t="str">
        <f>HYPERLINK("https://ebird.org/atlasnc/checklist/S94319297", "S94319297")</f>
        <v>S94319297</v>
      </c>
      <c r="E1064" t="s">
        <v>1243</v>
      </c>
      <c r="F1064" t="s">
        <v>2361</v>
      </c>
      <c r="G1064">
        <v>10</v>
      </c>
      <c r="H1064" t="s">
        <v>46</v>
      </c>
      <c r="I1064" t="s">
        <v>26</v>
      </c>
      <c r="J1064" t="s">
        <v>104</v>
      </c>
      <c r="K1064" t="s">
        <v>28</v>
      </c>
      <c r="L1064" t="s">
        <v>105</v>
      </c>
      <c r="M1064" t="s">
        <v>106</v>
      </c>
    </row>
    <row r="1065" spans="1:13" x14ac:dyDescent="0.25">
      <c r="A1065" t="s">
        <v>103</v>
      </c>
      <c r="B1065" t="s">
        <v>2293</v>
      </c>
      <c r="C1065" t="s">
        <v>2370</v>
      </c>
      <c r="D1065" t="str">
        <f>HYPERLINK("https://ebird.org/atlasnc/checklist/S94299262", "S94299262")</f>
        <v>S94299262</v>
      </c>
      <c r="E1065" t="s">
        <v>1655</v>
      </c>
      <c r="F1065" t="s">
        <v>2371</v>
      </c>
      <c r="G1065">
        <v>10</v>
      </c>
      <c r="H1065" t="s">
        <v>46</v>
      </c>
      <c r="I1065" t="s">
        <v>26</v>
      </c>
      <c r="J1065" t="s">
        <v>104</v>
      </c>
      <c r="K1065" t="s">
        <v>28</v>
      </c>
      <c r="L1065" t="s">
        <v>105</v>
      </c>
      <c r="M1065" t="s">
        <v>106</v>
      </c>
    </row>
    <row r="1066" spans="1:13" x14ac:dyDescent="0.25">
      <c r="A1066" t="s">
        <v>103</v>
      </c>
      <c r="B1066" t="s">
        <v>2293</v>
      </c>
      <c r="C1066" t="s">
        <v>2370</v>
      </c>
      <c r="D1066" t="str">
        <f>HYPERLINK("https://ebird.org/atlasnc/checklist/S94298949", "S94298949")</f>
        <v>S94298949</v>
      </c>
      <c r="E1066" t="s">
        <v>1366</v>
      </c>
      <c r="F1066" t="s">
        <v>2294</v>
      </c>
      <c r="G1066">
        <v>20</v>
      </c>
      <c r="H1066" t="s">
        <v>46</v>
      </c>
      <c r="I1066" t="s">
        <v>26</v>
      </c>
      <c r="J1066" t="s">
        <v>104</v>
      </c>
      <c r="K1066" t="s">
        <v>28</v>
      </c>
      <c r="L1066" t="s">
        <v>105</v>
      </c>
      <c r="M1066" t="s">
        <v>106</v>
      </c>
    </row>
    <row r="1067" spans="1:13" x14ac:dyDescent="0.25">
      <c r="A1067" t="s">
        <v>103</v>
      </c>
      <c r="B1067" t="s">
        <v>2323</v>
      </c>
      <c r="C1067" t="s">
        <v>2372</v>
      </c>
      <c r="D1067" t="str">
        <f>HYPERLINK("https://ebird.org/atlasnc/checklist/S93854907", "S93854907")</f>
        <v>S93854907</v>
      </c>
      <c r="E1067" t="s">
        <v>2373</v>
      </c>
      <c r="F1067" t="s">
        <v>2374</v>
      </c>
      <c r="G1067">
        <v>1</v>
      </c>
      <c r="H1067" t="s">
        <v>46</v>
      </c>
      <c r="I1067" t="s">
        <v>26</v>
      </c>
      <c r="J1067" t="s">
        <v>104</v>
      </c>
      <c r="K1067" t="s">
        <v>28</v>
      </c>
      <c r="L1067" t="s">
        <v>105</v>
      </c>
      <c r="M1067" t="s">
        <v>106</v>
      </c>
    </row>
    <row r="1068" spans="1:13" x14ac:dyDescent="0.25">
      <c r="A1068" t="s">
        <v>103</v>
      </c>
      <c r="B1068" t="s">
        <v>1149</v>
      </c>
      <c r="C1068" t="s">
        <v>2375</v>
      </c>
      <c r="D1068" t="str">
        <f>HYPERLINK("https://ebird.org/atlasnc/checklist/S93716976", "S93716976")</f>
        <v>S93716976</v>
      </c>
      <c r="E1068" t="s">
        <v>1822</v>
      </c>
      <c r="F1068" t="s">
        <v>2376</v>
      </c>
      <c r="G1068">
        <v>10</v>
      </c>
      <c r="H1068" t="s">
        <v>46</v>
      </c>
      <c r="I1068" t="s">
        <v>26</v>
      </c>
      <c r="J1068" t="s">
        <v>104</v>
      </c>
      <c r="K1068" t="s">
        <v>28</v>
      </c>
      <c r="L1068" t="s">
        <v>105</v>
      </c>
      <c r="M1068" t="s">
        <v>106</v>
      </c>
    </row>
    <row r="1069" spans="1:13" x14ac:dyDescent="0.25">
      <c r="A1069" t="s">
        <v>103</v>
      </c>
      <c r="B1069" t="s">
        <v>1113</v>
      </c>
      <c r="C1069" t="s">
        <v>982</v>
      </c>
      <c r="D1069" t="str">
        <f>HYPERLINK("https://ebird.org/atlasnc/checklist/S93090746", "S93090746")</f>
        <v>S93090746</v>
      </c>
      <c r="E1069" t="s">
        <v>1282</v>
      </c>
      <c r="F1069" t="s">
        <v>2377</v>
      </c>
      <c r="G1069">
        <v>4</v>
      </c>
      <c r="H1069" t="s">
        <v>46</v>
      </c>
      <c r="I1069" t="s">
        <v>26</v>
      </c>
      <c r="J1069" t="s">
        <v>104</v>
      </c>
      <c r="K1069" t="s">
        <v>28</v>
      </c>
      <c r="L1069" t="s">
        <v>105</v>
      </c>
      <c r="M1069" t="s">
        <v>106</v>
      </c>
    </row>
    <row r="1070" spans="1:13" x14ac:dyDescent="0.25">
      <c r="A1070" t="s">
        <v>103</v>
      </c>
      <c r="B1070" t="s">
        <v>1113</v>
      </c>
      <c r="C1070" t="s">
        <v>982</v>
      </c>
      <c r="D1070" t="str">
        <f>HYPERLINK("https://ebird.org/atlasnc/checklist/S93090733", "S93090733")</f>
        <v>S93090733</v>
      </c>
      <c r="E1070" t="s">
        <v>1311</v>
      </c>
      <c r="F1070" t="s">
        <v>2378</v>
      </c>
      <c r="G1070">
        <v>6</v>
      </c>
      <c r="H1070" t="s">
        <v>46</v>
      </c>
      <c r="I1070" t="s">
        <v>26</v>
      </c>
      <c r="J1070" t="s">
        <v>104</v>
      </c>
      <c r="K1070" t="s">
        <v>28</v>
      </c>
      <c r="L1070" t="s">
        <v>105</v>
      </c>
      <c r="M1070" t="s">
        <v>106</v>
      </c>
    </row>
    <row r="1071" spans="1:13" x14ac:dyDescent="0.25">
      <c r="A1071" t="s">
        <v>103</v>
      </c>
      <c r="B1071" t="s">
        <v>1113</v>
      </c>
      <c r="C1071" t="s">
        <v>982</v>
      </c>
      <c r="D1071" t="str">
        <f>HYPERLINK("https://ebird.org/atlasnc/checklist/S93090702", "S93090702")</f>
        <v>S93090702</v>
      </c>
      <c r="E1071" t="s">
        <v>2379</v>
      </c>
      <c r="F1071" t="s">
        <v>2380</v>
      </c>
      <c r="G1071">
        <v>3</v>
      </c>
      <c r="H1071" t="s">
        <v>46</v>
      </c>
      <c r="I1071" t="s">
        <v>26</v>
      </c>
      <c r="J1071" t="s">
        <v>104</v>
      </c>
      <c r="K1071" t="s">
        <v>28</v>
      </c>
      <c r="L1071" t="s">
        <v>105</v>
      </c>
      <c r="M1071" t="s">
        <v>106</v>
      </c>
    </row>
    <row r="1072" spans="1:13" x14ac:dyDescent="0.25">
      <c r="A1072" t="s">
        <v>103</v>
      </c>
      <c r="B1072" t="s">
        <v>1113</v>
      </c>
      <c r="C1072" t="s">
        <v>982</v>
      </c>
      <c r="D1072" t="str">
        <f>HYPERLINK("https://ebird.org/atlasnc/checklist/S93090689", "S93090689")</f>
        <v>S93090689</v>
      </c>
      <c r="E1072" t="s">
        <v>1459</v>
      </c>
      <c r="F1072" t="s">
        <v>2349</v>
      </c>
      <c r="G1072">
        <v>1</v>
      </c>
      <c r="H1072" t="s">
        <v>46</v>
      </c>
      <c r="I1072" t="s">
        <v>26</v>
      </c>
      <c r="J1072" t="s">
        <v>104</v>
      </c>
      <c r="K1072" t="s">
        <v>28</v>
      </c>
      <c r="L1072" t="s">
        <v>105</v>
      </c>
      <c r="M1072" t="s">
        <v>106</v>
      </c>
    </row>
    <row r="1073" spans="1:13" x14ac:dyDescent="0.25">
      <c r="A1073" t="s">
        <v>103</v>
      </c>
      <c r="B1073" t="s">
        <v>1113</v>
      </c>
      <c r="C1073" t="s">
        <v>982</v>
      </c>
      <c r="D1073" t="str">
        <f>HYPERLINK("https://ebird.org/atlasnc/checklist/S93090686", "S93090686")</f>
        <v>S93090686</v>
      </c>
      <c r="E1073" t="s">
        <v>1229</v>
      </c>
      <c r="F1073" t="s">
        <v>2346</v>
      </c>
      <c r="G1073">
        <v>10</v>
      </c>
      <c r="H1073" t="s">
        <v>46</v>
      </c>
      <c r="I1073" t="s">
        <v>26</v>
      </c>
      <c r="J1073" t="s">
        <v>104</v>
      </c>
      <c r="K1073" t="s">
        <v>28</v>
      </c>
      <c r="L1073" t="s">
        <v>105</v>
      </c>
      <c r="M1073" t="s">
        <v>106</v>
      </c>
    </row>
    <row r="1074" spans="1:13" x14ac:dyDescent="0.25">
      <c r="A1074" t="s">
        <v>103</v>
      </c>
      <c r="B1074" t="s">
        <v>2293</v>
      </c>
      <c r="C1074" t="s">
        <v>985</v>
      </c>
      <c r="D1074" t="str">
        <f>HYPERLINK("https://ebird.org/atlasnc/checklist/S93046832", "S93046832")</f>
        <v>S93046832</v>
      </c>
      <c r="E1074" t="s">
        <v>2222</v>
      </c>
      <c r="F1074" t="s">
        <v>2294</v>
      </c>
      <c r="G1074">
        <v>26</v>
      </c>
      <c r="H1074" t="s">
        <v>46</v>
      </c>
      <c r="I1074" t="s">
        <v>26</v>
      </c>
      <c r="J1074" t="s">
        <v>104</v>
      </c>
      <c r="K1074" t="s">
        <v>28</v>
      </c>
      <c r="L1074" t="s">
        <v>105</v>
      </c>
      <c r="M1074" t="s">
        <v>106</v>
      </c>
    </row>
    <row r="1075" spans="1:13" x14ac:dyDescent="0.25">
      <c r="A1075" t="s">
        <v>103</v>
      </c>
      <c r="B1075" t="s">
        <v>1151</v>
      </c>
      <c r="C1075" t="s">
        <v>986</v>
      </c>
      <c r="D1075" t="str">
        <f>HYPERLINK("https://ebird.org/atlasnc/checklist/S92249213", "S92249213")</f>
        <v>S92249213</v>
      </c>
      <c r="E1075" t="s">
        <v>2381</v>
      </c>
      <c r="F1075" t="s">
        <v>2186</v>
      </c>
      <c r="G1075">
        <v>17</v>
      </c>
      <c r="H1075" t="s">
        <v>46</v>
      </c>
      <c r="I1075" t="s">
        <v>26</v>
      </c>
      <c r="J1075" t="s">
        <v>104</v>
      </c>
      <c r="K1075" t="s">
        <v>28</v>
      </c>
      <c r="L1075" t="s">
        <v>105</v>
      </c>
      <c r="M1075" t="s">
        <v>106</v>
      </c>
    </row>
    <row r="1076" spans="1:13" x14ac:dyDescent="0.25">
      <c r="A1076" t="s">
        <v>103</v>
      </c>
      <c r="B1076" t="s">
        <v>1106</v>
      </c>
      <c r="C1076" t="s">
        <v>988</v>
      </c>
      <c r="D1076" t="str">
        <f>HYPERLINK("https://ebird.org/atlasnc/checklist/S91944001", "S91944001")</f>
        <v>S91944001</v>
      </c>
      <c r="E1076" t="s">
        <v>2382</v>
      </c>
      <c r="F1076" t="s">
        <v>2383</v>
      </c>
      <c r="G1076">
        <v>19</v>
      </c>
      <c r="H1076" t="s">
        <v>46</v>
      </c>
      <c r="I1076" t="s">
        <v>26</v>
      </c>
      <c r="J1076" t="s">
        <v>104</v>
      </c>
      <c r="K1076" t="s">
        <v>28</v>
      </c>
      <c r="L1076" t="s">
        <v>105</v>
      </c>
      <c r="M1076" t="s">
        <v>106</v>
      </c>
    </row>
    <row r="1077" spans="1:13" x14ac:dyDescent="0.25">
      <c r="A1077" t="s">
        <v>103</v>
      </c>
      <c r="B1077" t="s">
        <v>1151</v>
      </c>
      <c r="C1077" t="s">
        <v>2384</v>
      </c>
      <c r="D1077" t="str">
        <f>HYPERLINK("https://ebird.org/atlasnc/checklist/S91196778", "S91196778")</f>
        <v>S91196778</v>
      </c>
      <c r="E1077" t="s">
        <v>2385</v>
      </c>
      <c r="F1077" t="s">
        <v>2186</v>
      </c>
      <c r="G1077">
        <v>5</v>
      </c>
      <c r="H1077" t="s">
        <v>46</v>
      </c>
      <c r="I1077" t="s">
        <v>26</v>
      </c>
      <c r="J1077" t="s">
        <v>104</v>
      </c>
      <c r="K1077" t="s">
        <v>28</v>
      </c>
      <c r="L1077" t="s">
        <v>105</v>
      </c>
      <c r="M1077" t="s">
        <v>106</v>
      </c>
    </row>
    <row r="1078" spans="1:13" x14ac:dyDescent="0.25">
      <c r="A1078" t="s">
        <v>103</v>
      </c>
      <c r="B1078" t="s">
        <v>1151</v>
      </c>
      <c r="C1078" t="s">
        <v>2386</v>
      </c>
      <c r="D1078" t="str">
        <f>HYPERLINK("https://ebird.org/atlasnc/checklist/S90935006", "S90935006")</f>
        <v>S90935006</v>
      </c>
      <c r="E1078" t="s">
        <v>2387</v>
      </c>
      <c r="F1078" t="s">
        <v>2186</v>
      </c>
      <c r="G1078">
        <v>3</v>
      </c>
      <c r="H1078" t="s">
        <v>46</v>
      </c>
      <c r="I1078" t="s">
        <v>26</v>
      </c>
      <c r="J1078" t="s">
        <v>104</v>
      </c>
      <c r="K1078" t="s">
        <v>28</v>
      </c>
      <c r="L1078" t="s">
        <v>105</v>
      </c>
      <c r="M1078" t="s">
        <v>106</v>
      </c>
    </row>
    <row r="1079" spans="1:13" x14ac:dyDescent="0.25">
      <c r="A1079" t="s">
        <v>103</v>
      </c>
      <c r="B1079" t="s">
        <v>1151</v>
      </c>
      <c r="C1079" t="s">
        <v>2388</v>
      </c>
      <c r="D1079" t="str">
        <f>HYPERLINK("https://ebird.org/atlasnc/checklist/S90838110", "S90838110")</f>
        <v>S90838110</v>
      </c>
      <c r="E1079" t="s">
        <v>2253</v>
      </c>
      <c r="F1079" t="s">
        <v>2186</v>
      </c>
      <c r="G1079">
        <v>4</v>
      </c>
      <c r="H1079" t="s">
        <v>46</v>
      </c>
      <c r="I1079" t="s">
        <v>26</v>
      </c>
      <c r="J1079" t="s">
        <v>104</v>
      </c>
      <c r="K1079" t="s">
        <v>28</v>
      </c>
      <c r="L1079" t="s">
        <v>105</v>
      </c>
      <c r="M1079" t="s">
        <v>106</v>
      </c>
    </row>
    <row r="1080" spans="1:13" x14ac:dyDescent="0.25">
      <c r="A1080" t="s">
        <v>103</v>
      </c>
      <c r="B1080" t="s">
        <v>1151</v>
      </c>
      <c r="C1080" t="s">
        <v>2389</v>
      </c>
      <c r="D1080" t="str">
        <f>HYPERLINK("https://ebird.org/atlasnc/checklist/S90431577", "S90431577")</f>
        <v>S90431577</v>
      </c>
      <c r="E1080" t="s">
        <v>1378</v>
      </c>
      <c r="F1080" t="s">
        <v>2186</v>
      </c>
      <c r="G1080">
        <v>7</v>
      </c>
      <c r="H1080" t="s">
        <v>46</v>
      </c>
      <c r="I1080" t="s">
        <v>26</v>
      </c>
      <c r="J1080" t="s">
        <v>104</v>
      </c>
      <c r="K1080" t="s">
        <v>28</v>
      </c>
      <c r="L1080" t="s">
        <v>105</v>
      </c>
      <c r="M1080" t="s">
        <v>106</v>
      </c>
    </row>
    <row r="1081" spans="1:13" x14ac:dyDescent="0.25">
      <c r="A1081" t="s">
        <v>103</v>
      </c>
      <c r="B1081" t="s">
        <v>1150</v>
      </c>
      <c r="C1081" t="s">
        <v>891</v>
      </c>
      <c r="D1081" t="str">
        <f>HYPERLINK("https://ebird.org/atlasnc/checklist/S85580727", "S85580727")</f>
        <v>S85580727</v>
      </c>
      <c r="E1081" t="s">
        <v>1578</v>
      </c>
      <c r="F1081" t="s">
        <v>2390</v>
      </c>
      <c r="G1081">
        <v>11</v>
      </c>
      <c r="H1081" t="s">
        <v>46</v>
      </c>
      <c r="I1081" t="s">
        <v>26</v>
      </c>
      <c r="J1081" t="s">
        <v>104</v>
      </c>
      <c r="K1081" t="s">
        <v>28</v>
      </c>
      <c r="L1081" t="s">
        <v>105</v>
      </c>
      <c r="M1081" t="s">
        <v>106</v>
      </c>
    </row>
    <row r="1082" spans="1:13" x14ac:dyDescent="0.25">
      <c r="A1082" t="s">
        <v>103</v>
      </c>
      <c r="B1082" t="s">
        <v>1150</v>
      </c>
      <c r="C1082" t="s">
        <v>2391</v>
      </c>
      <c r="D1082" t="str">
        <f>HYPERLINK("https://ebird.org/atlasnc/checklist/S85520516", "S85520516")</f>
        <v>S85520516</v>
      </c>
      <c r="E1082" t="s">
        <v>2132</v>
      </c>
      <c r="F1082" t="s">
        <v>2392</v>
      </c>
      <c r="G1082">
        <v>13</v>
      </c>
      <c r="H1082" t="s">
        <v>46</v>
      </c>
      <c r="I1082" t="s">
        <v>26</v>
      </c>
      <c r="J1082" t="s">
        <v>104</v>
      </c>
      <c r="K1082" t="s">
        <v>28</v>
      </c>
      <c r="L1082" t="s">
        <v>105</v>
      </c>
      <c r="M1082" t="s">
        <v>106</v>
      </c>
    </row>
    <row r="1083" spans="1:13" x14ac:dyDescent="0.25">
      <c r="A1083" t="s">
        <v>103</v>
      </c>
      <c r="B1083" t="s">
        <v>1150</v>
      </c>
      <c r="C1083" t="s">
        <v>2393</v>
      </c>
      <c r="D1083" t="str">
        <f>HYPERLINK("https://ebird.org/atlasnc/checklist/S85446312", "S85446312")</f>
        <v>S85446312</v>
      </c>
      <c r="E1083" t="s">
        <v>1178</v>
      </c>
      <c r="F1083" t="s">
        <v>2394</v>
      </c>
      <c r="G1083">
        <v>10</v>
      </c>
      <c r="H1083" t="s">
        <v>46</v>
      </c>
      <c r="I1083" t="s">
        <v>26</v>
      </c>
      <c r="J1083" t="s">
        <v>104</v>
      </c>
      <c r="K1083" t="s">
        <v>28</v>
      </c>
      <c r="L1083" t="s">
        <v>105</v>
      </c>
      <c r="M1083" t="s">
        <v>106</v>
      </c>
    </row>
    <row r="1084" spans="1:13" x14ac:dyDescent="0.25">
      <c r="A1084" t="s">
        <v>103</v>
      </c>
      <c r="B1084" t="s">
        <v>1150</v>
      </c>
      <c r="C1084" t="s">
        <v>991</v>
      </c>
      <c r="D1084" t="str">
        <f>HYPERLINK("https://ebird.org/atlasnc/checklist/S85514935", "S85514935")</f>
        <v>S85514935</v>
      </c>
      <c r="E1084" t="s">
        <v>1614</v>
      </c>
      <c r="F1084" t="s">
        <v>2394</v>
      </c>
      <c r="G1084">
        <v>1</v>
      </c>
      <c r="H1084" t="s">
        <v>46</v>
      </c>
      <c r="I1084" t="s">
        <v>26</v>
      </c>
      <c r="J1084" t="s">
        <v>104</v>
      </c>
      <c r="K1084" t="s">
        <v>28</v>
      </c>
      <c r="L1084" t="s">
        <v>105</v>
      </c>
      <c r="M1084" t="s">
        <v>106</v>
      </c>
    </row>
    <row r="1085" spans="1:13" x14ac:dyDescent="0.25">
      <c r="A1085" t="s">
        <v>103</v>
      </c>
      <c r="B1085" t="s">
        <v>1150</v>
      </c>
      <c r="C1085" t="s">
        <v>991</v>
      </c>
      <c r="D1085" t="str">
        <f>HYPERLINK("https://ebird.org/atlasnc/checklist/S85514680", "S85514680")</f>
        <v>S85514680</v>
      </c>
      <c r="E1085" t="s">
        <v>1178</v>
      </c>
      <c r="F1085" t="s">
        <v>2395</v>
      </c>
      <c r="G1085">
        <v>13</v>
      </c>
      <c r="H1085" t="s">
        <v>46</v>
      </c>
      <c r="I1085" t="s">
        <v>26</v>
      </c>
      <c r="J1085" t="s">
        <v>104</v>
      </c>
      <c r="K1085" t="s">
        <v>28</v>
      </c>
      <c r="L1085" t="s">
        <v>105</v>
      </c>
      <c r="M1085" t="s">
        <v>106</v>
      </c>
    </row>
    <row r="1086" spans="1:13" x14ac:dyDescent="0.25">
      <c r="A1086" t="s">
        <v>107</v>
      </c>
      <c r="B1086" t="s">
        <v>1147</v>
      </c>
      <c r="C1086" t="s">
        <v>993</v>
      </c>
      <c r="D1086" t="str">
        <f>HYPERLINK("https://ebird.org/atlasnc/checklist/S179922231", "S179922231")</f>
        <v>S179922231</v>
      </c>
      <c r="E1086" t="s">
        <v>1617</v>
      </c>
      <c r="F1086" t="s">
        <v>2396</v>
      </c>
      <c r="G1086">
        <v>6</v>
      </c>
      <c r="H1086" t="s">
        <v>46</v>
      </c>
      <c r="I1086" t="s">
        <v>26</v>
      </c>
      <c r="J1086" t="s">
        <v>108</v>
      </c>
      <c r="K1086" t="s">
        <v>28</v>
      </c>
      <c r="L1086" t="s">
        <v>109</v>
      </c>
      <c r="M1086" t="s">
        <v>110</v>
      </c>
    </row>
    <row r="1087" spans="1:13" x14ac:dyDescent="0.25">
      <c r="A1087" t="s">
        <v>107</v>
      </c>
      <c r="B1087" t="s">
        <v>1147</v>
      </c>
      <c r="C1087" t="s">
        <v>993</v>
      </c>
      <c r="D1087" t="str">
        <f>HYPERLINK("https://ebird.org/atlasnc/checklist/S179922157", "S179922157")</f>
        <v>S179922157</v>
      </c>
      <c r="E1087" t="s">
        <v>1329</v>
      </c>
      <c r="F1087" t="s">
        <v>2397</v>
      </c>
      <c r="G1087">
        <v>14</v>
      </c>
      <c r="H1087" t="s">
        <v>46</v>
      </c>
      <c r="I1087" t="s">
        <v>26</v>
      </c>
      <c r="J1087" t="s">
        <v>108</v>
      </c>
      <c r="K1087" t="s">
        <v>28</v>
      </c>
      <c r="L1087" t="s">
        <v>109</v>
      </c>
      <c r="M1087" t="s">
        <v>110</v>
      </c>
    </row>
    <row r="1088" spans="1:13" x14ac:dyDescent="0.25">
      <c r="A1088" t="s">
        <v>107</v>
      </c>
      <c r="B1088" t="s">
        <v>1147</v>
      </c>
      <c r="C1088" t="s">
        <v>993</v>
      </c>
      <c r="D1088" t="str">
        <f>HYPERLINK("https://ebird.org/atlasnc/checklist/S179921975", "S179921975")</f>
        <v>S179921975</v>
      </c>
      <c r="E1088" t="s">
        <v>2347</v>
      </c>
      <c r="F1088" t="s">
        <v>2398</v>
      </c>
      <c r="G1088">
        <v>4</v>
      </c>
      <c r="H1088" t="s">
        <v>46</v>
      </c>
      <c r="I1088" t="s">
        <v>26</v>
      </c>
      <c r="J1088" t="s">
        <v>108</v>
      </c>
      <c r="K1088" t="s">
        <v>28</v>
      </c>
      <c r="L1088" t="s">
        <v>109</v>
      </c>
      <c r="M1088" t="s">
        <v>110</v>
      </c>
    </row>
    <row r="1089" spans="1:13" x14ac:dyDescent="0.25">
      <c r="A1089" t="s">
        <v>107</v>
      </c>
      <c r="B1089" t="s">
        <v>1147</v>
      </c>
      <c r="C1089" t="s">
        <v>993</v>
      </c>
      <c r="D1089" t="str">
        <f>HYPERLINK("https://ebird.org/atlasnc/checklist/S179894215", "S179894215")</f>
        <v>S179894215</v>
      </c>
      <c r="E1089" t="s">
        <v>1354</v>
      </c>
      <c r="F1089" t="s">
        <v>2399</v>
      </c>
      <c r="G1089">
        <v>15</v>
      </c>
      <c r="H1089" t="s">
        <v>46</v>
      </c>
      <c r="I1089" t="s">
        <v>26</v>
      </c>
      <c r="J1089" t="s">
        <v>108</v>
      </c>
      <c r="K1089" t="s">
        <v>28</v>
      </c>
      <c r="L1089" t="s">
        <v>109</v>
      </c>
      <c r="M1089" t="s">
        <v>110</v>
      </c>
    </row>
    <row r="1090" spans="1:13" x14ac:dyDescent="0.25">
      <c r="A1090" t="s">
        <v>107</v>
      </c>
      <c r="B1090" t="s">
        <v>1147</v>
      </c>
      <c r="C1090" t="s">
        <v>993</v>
      </c>
      <c r="D1090" t="str">
        <f>HYPERLINK("https://ebird.org/atlasnc/checklist/S179921881", "S179921881")</f>
        <v>S179921881</v>
      </c>
      <c r="E1090" t="s">
        <v>1291</v>
      </c>
      <c r="F1090" t="s">
        <v>2400</v>
      </c>
      <c r="G1090">
        <v>10</v>
      </c>
      <c r="H1090" t="s">
        <v>46</v>
      </c>
      <c r="I1090" t="s">
        <v>26</v>
      </c>
      <c r="J1090" t="s">
        <v>108</v>
      </c>
      <c r="K1090" t="s">
        <v>28</v>
      </c>
      <c r="L1090" t="s">
        <v>109</v>
      </c>
      <c r="M1090" t="s">
        <v>110</v>
      </c>
    </row>
    <row r="1091" spans="1:13" x14ac:dyDescent="0.25">
      <c r="A1091" t="s">
        <v>107</v>
      </c>
      <c r="B1091" t="s">
        <v>1147</v>
      </c>
      <c r="C1091" t="s">
        <v>993</v>
      </c>
      <c r="D1091" t="str">
        <f>HYPERLINK("https://ebird.org/atlasnc/checklist/S179921816", "S179921816")</f>
        <v>S179921816</v>
      </c>
      <c r="E1091" t="s">
        <v>1938</v>
      </c>
      <c r="F1091" t="s">
        <v>2401</v>
      </c>
      <c r="G1091">
        <v>18</v>
      </c>
      <c r="H1091" t="s">
        <v>46</v>
      </c>
      <c r="I1091" t="s">
        <v>26</v>
      </c>
      <c r="J1091" t="s">
        <v>108</v>
      </c>
      <c r="K1091" t="s">
        <v>28</v>
      </c>
      <c r="L1091" t="s">
        <v>109</v>
      </c>
      <c r="M1091" t="s">
        <v>110</v>
      </c>
    </row>
    <row r="1092" spans="1:13" x14ac:dyDescent="0.25">
      <c r="A1092" t="s">
        <v>107</v>
      </c>
      <c r="B1092" t="s">
        <v>1147</v>
      </c>
      <c r="C1092" t="s">
        <v>993</v>
      </c>
      <c r="D1092" t="str">
        <f>HYPERLINK("https://ebird.org/atlasnc/checklist/S179921693", "S179921693")</f>
        <v>S179921693</v>
      </c>
      <c r="E1092" t="s">
        <v>1550</v>
      </c>
      <c r="F1092" t="s">
        <v>2402</v>
      </c>
      <c r="G1092">
        <v>16</v>
      </c>
      <c r="H1092" t="s">
        <v>46</v>
      </c>
      <c r="I1092" t="s">
        <v>26</v>
      </c>
      <c r="J1092" t="s">
        <v>108</v>
      </c>
      <c r="K1092" t="s">
        <v>28</v>
      </c>
      <c r="L1092" t="s">
        <v>109</v>
      </c>
      <c r="M1092" t="s">
        <v>110</v>
      </c>
    </row>
    <row r="1093" spans="1:13" x14ac:dyDescent="0.25">
      <c r="A1093" t="s">
        <v>107</v>
      </c>
      <c r="B1093" t="s">
        <v>1147</v>
      </c>
      <c r="C1093" t="s">
        <v>993</v>
      </c>
      <c r="D1093" t="str">
        <f>HYPERLINK("https://ebird.org/atlasnc/checklist/S179921640", "S179921640")</f>
        <v>S179921640</v>
      </c>
      <c r="E1093" t="s">
        <v>1296</v>
      </c>
      <c r="F1093" t="s">
        <v>2403</v>
      </c>
      <c r="G1093">
        <v>11</v>
      </c>
      <c r="H1093" t="s">
        <v>46</v>
      </c>
      <c r="I1093" t="s">
        <v>26</v>
      </c>
      <c r="J1093" t="s">
        <v>108</v>
      </c>
      <c r="K1093" t="s">
        <v>28</v>
      </c>
      <c r="L1093" t="s">
        <v>109</v>
      </c>
      <c r="M1093" t="s">
        <v>110</v>
      </c>
    </row>
    <row r="1094" spans="1:13" x14ac:dyDescent="0.25">
      <c r="A1094" t="s">
        <v>107</v>
      </c>
      <c r="B1094" t="s">
        <v>1147</v>
      </c>
      <c r="C1094" t="s">
        <v>993</v>
      </c>
      <c r="D1094" t="str">
        <f>HYPERLINK("https://ebird.org/atlasnc/checklist/S179921551", "S179921551")</f>
        <v>S179921551</v>
      </c>
      <c r="E1094" t="s">
        <v>1585</v>
      </c>
      <c r="F1094" t="s">
        <v>2404</v>
      </c>
      <c r="G1094">
        <v>17</v>
      </c>
      <c r="H1094" t="s">
        <v>46</v>
      </c>
      <c r="I1094" t="s">
        <v>26</v>
      </c>
      <c r="J1094" t="s">
        <v>108</v>
      </c>
      <c r="K1094" t="s">
        <v>28</v>
      </c>
      <c r="L1094" t="s">
        <v>109</v>
      </c>
      <c r="M1094" t="s">
        <v>110</v>
      </c>
    </row>
    <row r="1095" spans="1:13" x14ac:dyDescent="0.25">
      <c r="A1095" t="s">
        <v>107</v>
      </c>
      <c r="B1095" t="s">
        <v>1147</v>
      </c>
      <c r="C1095" t="s">
        <v>993</v>
      </c>
      <c r="D1095" t="str">
        <f>HYPERLINK("https://ebird.org/atlasnc/checklist/S179921112", "S179921112")</f>
        <v>S179921112</v>
      </c>
      <c r="E1095" t="s">
        <v>2020</v>
      </c>
      <c r="F1095" t="s">
        <v>2405</v>
      </c>
      <c r="G1095">
        <v>5</v>
      </c>
      <c r="H1095" t="s">
        <v>46</v>
      </c>
      <c r="I1095" t="s">
        <v>26</v>
      </c>
      <c r="J1095" t="s">
        <v>108</v>
      </c>
      <c r="K1095" t="s">
        <v>28</v>
      </c>
      <c r="L1095" t="s">
        <v>109</v>
      </c>
      <c r="M1095" t="s">
        <v>110</v>
      </c>
    </row>
    <row r="1096" spans="1:13" x14ac:dyDescent="0.25">
      <c r="A1096" t="s">
        <v>107</v>
      </c>
      <c r="B1096" t="s">
        <v>1147</v>
      </c>
      <c r="C1096" t="s">
        <v>993</v>
      </c>
      <c r="D1096" t="str">
        <f>HYPERLINK("https://ebird.org/atlasnc/checklist/S179921035", "S179921035")</f>
        <v>S179921035</v>
      </c>
      <c r="E1096" t="s">
        <v>1915</v>
      </c>
      <c r="F1096" t="s">
        <v>2406</v>
      </c>
      <c r="G1096">
        <v>7</v>
      </c>
      <c r="H1096" t="s">
        <v>46</v>
      </c>
      <c r="I1096" t="s">
        <v>26</v>
      </c>
      <c r="J1096" t="s">
        <v>108</v>
      </c>
      <c r="K1096" t="s">
        <v>28</v>
      </c>
      <c r="L1096" t="s">
        <v>109</v>
      </c>
      <c r="M1096" t="s">
        <v>110</v>
      </c>
    </row>
    <row r="1097" spans="1:13" x14ac:dyDescent="0.25">
      <c r="A1097" t="s">
        <v>107</v>
      </c>
      <c r="B1097" t="s">
        <v>1147</v>
      </c>
      <c r="C1097" t="s">
        <v>993</v>
      </c>
      <c r="D1097" t="str">
        <f>HYPERLINK("https://ebird.org/atlasnc/checklist/S179920911", "S179920911")</f>
        <v>S179920911</v>
      </c>
      <c r="E1097" t="s">
        <v>2407</v>
      </c>
      <c r="F1097" t="s">
        <v>2408</v>
      </c>
      <c r="G1097">
        <v>3</v>
      </c>
      <c r="H1097" t="s">
        <v>46</v>
      </c>
      <c r="I1097" t="s">
        <v>26</v>
      </c>
      <c r="J1097" t="s">
        <v>108</v>
      </c>
      <c r="K1097" t="s">
        <v>28</v>
      </c>
      <c r="L1097" t="s">
        <v>109</v>
      </c>
      <c r="M1097" t="s">
        <v>110</v>
      </c>
    </row>
    <row r="1098" spans="1:13" x14ac:dyDescent="0.25">
      <c r="A1098" t="s">
        <v>107</v>
      </c>
      <c r="B1098" t="s">
        <v>1147</v>
      </c>
      <c r="C1098" t="s">
        <v>993</v>
      </c>
      <c r="D1098" t="str">
        <f>HYPERLINK("https://ebird.org/atlasnc/checklist/S179859494", "S179859494")</f>
        <v>S179859494</v>
      </c>
      <c r="E1098" t="s">
        <v>2409</v>
      </c>
      <c r="F1098" t="s">
        <v>2410</v>
      </c>
      <c r="G1098">
        <v>9</v>
      </c>
      <c r="H1098" t="s">
        <v>46</v>
      </c>
      <c r="I1098" t="s">
        <v>26</v>
      </c>
      <c r="J1098" t="s">
        <v>108</v>
      </c>
      <c r="K1098" t="s">
        <v>28</v>
      </c>
      <c r="L1098" t="s">
        <v>109</v>
      </c>
      <c r="M1098" t="s">
        <v>110</v>
      </c>
    </row>
    <row r="1099" spans="1:13" x14ac:dyDescent="0.25">
      <c r="A1099" t="s">
        <v>107</v>
      </c>
      <c r="B1099" t="s">
        <v>1147</v>
      </c>
      <c r="C1099" t="s">
        <v>993</v>
      </c>
      <c r="D1099" t="str">
        <f>HYPERLINK("https://ebird.org/atlasnc/checklist/S179859716", "S179859716")</f>
        <v>S179859716</v>
      </c>
      <c r="E1099" t="s">
        <v>2281</v>
      </c>
      <c r="F1099" t="s">
        <v>2411</v>
      </c>
      <c r="G1099">
        <v>11</v>
      </c>
      <c r="H1099" t="s">
        <v>46</v>
      </c>
      <c r="I1099" t="s">
        <v>26</v>
      </c>
      <c r="J1099" t="s">
        <v>108</v>
      </c>
      <c r="K1099" t="s">
        <v>28</v>
      </c>
      <c r="L1099" t="s">
        <v>109</v>
      </c>
      <c r="M1099" t="s">
        <v>110</v>
      </c>
    </row>
    <row r="1100" spans="1:13" x14ac:dyDescent="0.25">
      <c r="A1100" t="s">
        <v>107</v>
      </c>
      <c r="B1100" t="s">
        <v>1147</v>
      </c>
      <c r="C1100" t="s">
        <v>993</v>
      </c>
      <c r="D1100" t="str">
        <f>HYPERLINK("https://ebird.org/atlasnc/checklist/S181893913", "S181893913")</f>
        <v>S181893913</v>
      </c>
      <c r="E1100" t="s">
        <v>2412</v>
      </c>
      <c r="F1100" t="s">
        <v>2413</v>
      </c>
      <c r="G1100">
        <v>3</v>
      </c>
      <c r="H1100" t="s">
        <v>46</v>
      </c>
      <c r="I1100" t="s">
        <v>26</v>
      </c>
      <c r="J1100" t="s">
        <v>108</v>
      </c>
      <c r="K1100" t="s">
        <v>28</v>
      </c>
      <c r="L1100" t="s">
        <v>109</v>
      </c>
      <c r="M1100" t="s">
        <v>110</v>
      </c>
    </row>
    <row r="1101" spans="1:13" x14ac:dyDescent="0.25">
      <c r="A1101" t="s">
        <v>107</v>
      </c>
      <c r="B1101" t="s">
        <v>1147</v>
      </c>
      <c r="C1101" t="s">
        <v>1004</v>
      </c>
      <c r="D1101" t="str">
        <f>HYPERLINK("https://ebird.org/atlasnc/checklist/S176562678", "S176562678")</f>
        <v>S176562678</v>
      </c>
      <c r="E1101" t="s">
        <v>1428</v>
      </c>
      <c r="F1101" t="s">
        <v>2414</v>
      </c>
      <c r="G1101">
        <v>4</v>
      </c>
      <c r="H1101" t="s">
        <v>46</v>
      </c>
      <c r="I1101" t="s">
        <v>26</v>
      </c>
      <c r="J1101" t="s">
        <v>108</v>
      </c>
      <c r="K1101" t="s">
        <v>28</v>
      </c>
      <c r="L1101" t="s">
        <v>109</v>
      </c>
      <c r="M1101" t="s">
        <v>110</v>
      </c>
    </row>
    <row r="1102" spans="1:13" x14ac:dyDescent="0.25">
      <c r="A1102" t="s">
        <v>107</v>
      </c>
      <c r="B1102" t="s">
        <v>1147</v>
      </c>
      <c r="C1102" t="s">
        <v>1006</v>
      </c>
      <c r="D1102" t="str">
        <f>HYPERLINK("https://ebird.org/atlasnc/checklist/S176174142", "S176174142")</f>
        <v>S176174142</v>
      </c>
      <c r="E1102" t="s">
        <v>2415</v>
      </c>
      <c r="F1102" t="s">
        <v>2416</v>
      </c>
      <c r="G1102">
        <v>5</v>
      </c>
      <c r="H1102" t="s">
        <v>46</v>
      </c>
      <c r="I1102" t="s">
        <v>26</v>
      </c>
      <c r="J1102" t="s">
        <v>108</v>
      </c>
      <c r="K1102" t="s">
        <v>28</v>
      </c>
      <c r="L1102" t="s">
        <v>109</v>
      </c>
      <c r="M1102" t="s">
        <v>110</v>
      </c>
    </row>
    <row r="1103" spans="1:13" x14ac:dyDescent="0.25">
      <c r="A1103" t="s">
        <v>107</v>
      </c>
      <c r="B1103" t="s">
        <v>1147</v>
      </c>
      <c r="C1103" t="s">
        <v>1006</v>
      </c>
      <c r="D1103" t="str">
        <f>HYPERLINK("https://ebird.org/atlasnc/checklist/S176163391", "S176163391")</f>
        <v>S176163391</v>
      </c>
      <c r="E1103" t="s">
        <v>1512</v>
      </c>
      <c r="F1103" t="s">
        <v>2417</v>
      </c>
      <c r="G1103">
        <v>8</v>
      </c>
      <c r="H1103" t="s">
        <v>46</v>
      </c>
      <c r="I1103" t="s">
        <v>26</v>
      </c>
      <c r="J1103" t="s">
        <v>108</v>
      </c>
      <c r="K1103" t="s">
        <v>28</v>
      </c>
      <c r="L1103" t="s">
        <v>109</v>
      </c>
      <c r="M1103" t="s">
        <v>110</v>
      </c>
    </row>
    <row r="1104" spans="1:13" x14ac:dyDescent="0.25">
      <c r="A1104" t="s">
        <v>107</v>
      </c>
      <c r="B1104" t="s">
        <v>1147</v>
      </c>
      <c r="C1104" t="s">
        <v>1006</v>
      </c>
      <c r="D1104" t="str">
        <f>HYPERLINK("https://ebird.org/atlasnc/checklist/S176163189", "S176163189")</f>
        <v>S176163189</v>
      </c>
      <c r="E1104" t="s">
        <v>2418</v>
      </c>
      <c r="F1104" t="s">
        <v>2419</v>
      </c>
      <c r="G1104">
        <v>4</v>
      </c>
      <c r="H1104" t="s">
        <v>46</v>
      </c>
      <c r="I1104" t="s">
        <v>26</v>
      </c>
      <c r="J1104" t="s">
        <v>108</v>
      </c>
      <c r="K1104" t="s">
        <v>28</v>
      </c>
      <c r="L1104" t="s">
        <v>109</v>
      </c>
      <c r="M1104" t="s">
        <v>110</v>
      </c>
    </row>
    <row r="1105" spans="1:13" x14ac:dyDescent="0.25">
      <c r="A1105" t="s">
        <v>107</v>
      </c>
      <c r="B1105" t="s">
        <v>1147</v>
      </c>
      <c r="C1105" t="s">
        <v>1006</v>
      </c>
      <c r="D1105" t="str">
        <f>HYPERLINK("https://ebird.org/atlasnc/checklist/S176162842", "S176162842")</f>
        <v>S176162842</v>
      </c>
      <c r="E1105" t="s">
        <v>1319</v>
      </c>
      <c r="F1105" t="s">
        <v>2420</v>
      </c>
      <c r="G1105">
        <v>5</v>
      </c>
      <c r="H1105" t="s">
        <v>46</v>
      </c>
      <c r="I1105" t="s">
        <v>26</v>
      </c>
      <c r="J1105" t="s">
        <v>108</v>
      </c>
      <c r="K1105" t="s">
        <v>28</v>
      </c>
      <c r="L1105" t="s">
        <v>109</v>
      </c>
      <c r="M1105" t="s">
        <v>110</v>
      </c>
    </row>
    <row r="1106" spans="1:13" x14ac:dyDescent="0.25">
      <c r="A1106" t="s">
        <v>107</v>
      </c>
      <c r="B1106" t="s">
        <v>1147</v>
      </c>
      <c r="C1106" t="s">
        <v>1006</v>
      </c>
      <c r="D1106" t="str">
        <f>HYPERLINK("https://ebird.org/atlasnc/checklist/S176162367", "S176162367")</f>
        <v>S176162367</v>
      </c>
      <c r="E1106" t="s">
        <v>1607</v>
      </c>
      <c r="F1106" t="s">
        <v>2414</v>
      </c>
      <c r="G1106">
        <v>10</v>
      </c>
      <c r="H1106" t="s">
        <v>46</v>
      </c>
      <c r="I1106" t="s">
        <v>26</v>
      </c>
      <c r="J1106" t="s">
        <v>108</v>
      </c>
      <c r="K1106" t="s">
        <v>28</v>
      </c>
      <c r="L1106" t="s">
        <v>109</v>
      </c>
      <c r="M1106" t="s">
        <v>110</v>
      </c>
    </row>
    <row r="1107" spans="1:13" x14ac:dyDescent="0.25">
      <c r="A1107" t="s">
        <v>107</v>
      </c>
      <c r="B1107" t="s">
        <v>1147</v>
      </c>
      <c r="C1107" t="s">
        <v>1006</v>
      </c>
      <c r="D1107" t="str">
        <f>HYPERLINK("https://ebird.org/atlasnc/checklist/S176162310", "S176162310")</f>
        <v>S176162310</v>
      </c>
      <c r="E1107" t="s">
        <v>1380</v>
      </c>
      <c r="F1107" t="s">
        <v>2421</v>
      </c>
      <c r="G1107">
        <v>2</v>
      </c>
      <c r="H1107" t="s">
        <v>46</v>
      </c>
      <c r="I1107" t="s">
        <v>26</v>
      </c>
      <c r="J1107" t="s">
        <v>108</v>
      </c>
      <c r="K1107" t="s">
        <v>28</v>
      </c>
      <c r="L1107" t="s">
        <v>109</v>
      </c>
      <c r="M1107" t="s">
        <v>110</v>
      </c>
    </row>
    <row r="1108" spans="1:13" x14ac:dyDescent="0.25">
      <c r="A1108" t="s">
        <v>107</v>
      </c>
      <c r="B1108" t="s">
        <v>1147</v>
      </c>
      <c r="C1108" t="s">
        <v>1006</v>
      </c>
      <c r="D1108" t="str">
        <f>HYPERLINK("https://ebird.org/atlasnc/checklist/S176162281", "S176162281")</f>
        <v>S176162281</v>
      </c>
      <c r="E1108" t="s">
        <v>1251</v>
      </c>
      <c r="F1108" t="s">
        <v>2422</v>
      </c>
      <c r="G1108">
        <v>11</v>
      </c>
      <c r="H1108" t="s">
        <v>46</v>
      </c>
      <c r="I1108" t="s">
        <v>26</v>
      </c>
      <c r="J1108" t="s">
        <v>108</v>
      </c>
      <c r="K1108" t="s">
        <v>28</v>
      </c>
      <c r="L1108" t="s">
        <v>109</v>
      </c>
      <c r="M1108" t="s">
        <v>110</v>
      </c>
    </row>
    <row r="1109" spans="1:13" x14ac:dyDescent="0.25">
      <c r="A1109" t="s">
        <v>107</v>
      </c>
      <c r="B1109" t="s">
        <v>1147</v>
      </c>
      <c r="C1109" t="s">
        <v>1006</v>
      </c>
      <c r="D1109" t="str">
        <f>HYPERLINK("https://ebird.org/atlasnc/checklist/S176162230", "S176162230")</f>
        <v>S176162230</v>
      </c>
      <c r="E1109" t="s">
        <v>1289</v>
      </c>
      <c r="F1109" t="s">
        <v>2423</v>
      </c>
      <c r="G1109">
        <v>13</v>
      </c>
      <c r="H1109" t="s">
        <v>46</v>
      </c>
      <c r="I1109" t="s">
        <v>26</v>
      </c>
      <c r="J1109" t="s">
        <v>108</v>
      </c>
      <c r="K1109" t="s">
        <v>28</v>
      </c>
      <c r="L1109" t="s">
        <v>109</v>
      </c>
      <c r="M1109" t="s">
        <v>110</v>
      </c>
    </row>
    <row r="1110" spans="1:13" x14ac:dyDescent="0.25">
      <c r="A1110" t="s">
        <v>107</v>
      </c>
      <c r="B1110" t="s">
        <v>1147</v>
      </c>
      <c r="C1110" t="s">
        <v>1006</v>
      </c>
      <c r="D1110" t="str">
        <f>HYPERLINK("https://ebird.org/atlasnc/checklist/S176162173", "S176162173")</f>
        <v>S176162173</v>
      </c>
      <c r="E1110" t="s">
        <v>1233</v>
      </c>
      <c r="F1110" t="s">
        <v>2424</v>
      </c>
      <c r="G1110">
        <v>9</v>
      </c>
      <c r="H1110" t="s">
        <v>46</v>
      </c>
      <c r="I1110" t="s">
        <v>26</v>
      </c>
      <c r="J1110" t="s">
        <v>108</v>
      </c>
      <c r="K1110" t="s">
        <v>28</v>
      </c>
      <c r="L1110" t="s">
        <v>109</v>
      </c>
      <c r="M1110" t="s">
        <v>110</v>
      </c>
    </row>
    <row r="1111" spans="1:13" x14ac:dyDescent="0.25">
      <c r="A1111" t="s">
        <v>107</v>
      </c>
      <c r="B1111" t="s">
        <v>1147</v>
      </c>
      <c r="C1111" t="s">
        <v>1006</v>
      </c>
      <c r="D1111" t="str">
        <f>HYPERLINK("https://ebird.org/atlasnc/checklist/S176162093", "S176162093")</f>
        <v>S176162093</v>
      </c>
      <c r="E1111" t="s">
        <v>1785</v>
      </c>
      <c r="F1111" t="s">
        <v>2425</v>
      </c>
      <c r="G1111">
        <v>3</v>
      </c>
      <c r="H1111" t="s">
        <v>46</v>
      </c>
      <c r="I1111" t="s">
        <v>26</v>
      </c>
      <c r="J1111" t="s">
        <v>108</v>
      </c>
      <c r="K1111" t="s">
        <v>28</v>
      </c>
      <c r="L1111" t="s">
        <v>109</v>
      </c>
      <c r="M1111" t="s">
        <v>110</v>
      </c>
    </row>
    <row r="1112" spans="1:13" x14ac:dyDescent="0.25">
      <c r="A1112" t="s">
        <v>107</v>
      </c>
      <c r="B1112" t="s">
        <v>1147</v>
      </c>
      <c r="C1112" t="s">
        <v>1006</v>
      </c>
      <c r="D1112" t="str">
        <f>HYPERLINK("https://ebird.org/atlasnc/checklist/S176133285", "S176133285")</f>
        <v>S176133285</v>
      </c>
      <c r="E1112" t="s">
        <v>1406</v>
      </c>
      <c r="F1112" t="s">
        <v>2426</v>
      </c>
      <c r="G1112">
        <v>9</v>
      </c>
      <c r="H1112" t="s">
        <v>46</v>
      </c>
      <c r="I1112" t="s">
        <v>26</v>
      </c>
      <c r="J1112" t="s">
        <v>108</v>
      </c>
      <c r="K1112" t="s">
        <v>28</v>
      </c>
      <c r="L1112" t="s">
        <v>109</v>
      </c>
      <c r="M1112" t="s">
        <v>110</v>
      </c>
    </row>
    <row r="1113" spans="1:13" x14ac:dyDescent="0.25">
      <c r="A1113" t="s">
        <v>107</v>
      </c>
      <c r="B1113" t="s">
        <v>1147</v>
      </c>
      <c r="C1113" t="s">
        <v>1006</v>
      </c>
      <c r="D1113" t="str">
        <f>HYPERLINK("https://ebird.org/atlasnc/checklist/S176162024", "S176162024")</f>
        <v>S176162024</v>
      </c>
      <c r="E1113" t="s">
        <v>1822</v>
      </c>
      <c r="F1113" t="s">
        <v>2427</v>
      </c>
      <c r="G1113">
        <v>8</v>
      </c>
      <c r="H1113" t="s">
        <v>46</v>
      </c>
      <c r="I1113" t="s">
        <v>26</v>
      </c>
      <c r="J1113" t="s">
        <v>108</v>
      </c>
      <c r="K1113" t="s">
        <v>28</v>
      </c>
      <c r="L1113" t="s">
        <v>109</v>
      </c>
      <c r="M1113" t="s">
        <v>110</v>
      </c>
    </row>
    <row r="1114" spans="1:13" x14ac:dyDescent="0.25">
      <c r="A1114" t="s">
        <v>107</v>
      </c>
      <c r="B1114" t="s">
        <v>1147</v>
      </c>
      <c r="C1114" t="s">
        <v>1006</v>
      </c>
      <c r="D1114" t="str">
        <f>HYPERLINK("https://ebird.org/atlasnc/checklist/S176161958", "S176161958")</f>
        <v>S176161958</v>
      </c>
      <c r="E1114" t="s">
        <v>1733</v>
      </c>
      <c r="F1114" t="s">
        <v>2428</v>
      </c>
      <c r="G1114">
        <v>2</v>
      </c>
      <c r="H1114" t="s">
        <v>46</v>
      </c>
      <c r="I1114" t="s">
        <v>26</v>
      </c>
      <c r="J1114" t="s">
        <v>108</v>
      </c>
      <c r="K1114" t="s">
        <v>28</v>
      </c>
      <c r="L1114" t="s">
        <v>109</v>
      </c>
      <c r="M1114" t="s">
        <v>110</v>
      </c>
    </row>
    <row r="1115" spans="1:13" x14ac:dyDescent="0.25">
      <c r="A1115" t="s">
        <v>107</v>
      </c>
      <c r="B1115" t="s">
        <v>1147</v>
      </c>
      <c r="C1115" t="s">
        <v>1006</v>
      </c>
      <c r="D1115" t="str">
        <f>HYPERLINK("https://ebird.org/atlasnc/checklist/S176161833", "S176161833")</f>
        <v>S176161833</v>
      </c>
      <c r="E1115" t="s">
        <v>2429</v>
      </c>
      <c r="F1115" t="s">
        <v>2430</v>
      </c>
      <c r="G1115">
        <v>10</v>
      </c>
      <c r="H1115" t="s">
        <v>46</v>
      </c>
      <c r="I1115" t="s">
        <v>26</v>
      </c>
      <c r="J1115" t="s">
        <v>108</v>
      </c>
      <c r="K1115" t="s">
        <v>28</v>
      </c>
      <c r="L1115" t="s">
        <v>109</v>
      </c>
      <c r="M1115" t="s">
        <v>110</v>
      </c>
    </row>
    <row r="1116" spans="1:13" x14ac:dyDescent="0.25">
      <c r="A1116" t="s">
        <v>107</v>
      </c>
      <c r="B1116" t="s">
        <v>1147</v>
      </c>
      <c r="C1116" t="s">
        <v>1006</v>
      </c>
      <c r="D1116" t="str">
        <f>HYPERLINK("https://ebird.org/atlasnc/checklist/S176161751", "S176161751")</f>
        <v>S176161751</v>
      </c>
      <c r="E1116" t="s">
        <v>1884</v>
      </c>
      <c r="F1116" t="s">
        <v>2431</v>
      </c>
      <c r="G1116">
        <v>9</v>
      </c>
      <c r="H1116" t="s">
        <v>46</v>
      </c>
      <c r="I1116" t="s">
        <v>26</v>
      </c>
      <c r="J1116" t="s">
        <v>108</v>
      </c>
      <c r="K1116" t="s">
        <v>28</v>
      </c>
      <c r="L1116" t="s">
        <v>109</v>
      </c>
      <c r="M1116" t="s">
        <v>110</v>
      </c>
    </row>
    <row r="1117" spans="1:13" x14ac:dyDescent="0.25">
      <c r="A1117" t="s">
        <v>107</v>
      </c>
      <c r="B1117" t="s">
        <v>1147</v>
      </c>
      <c r="C1117" t="s">
        <v>1006</v>
      </c>
      <c r="D1117" t="str">
        <f>HYPERLINK("https://ebird.org/atlasnc/checklist/S176161676", "S176161676")</f>
        <v>S176161676</v>
      </c>
      <c r="E1117" t="s">
        <v>2432</v>
      </c>
      <c r="F1117" t="s">
        <v>2433</v>
      </c>
      <c r="G1117">
        <v>14</v>
      </c>
      <c r="H1117" t="s">
        <v>46</v>
      </c>
      <c r="I1117" t="s">
        <v>26</v>
      </c>
      <c r="J1117" t="s">
        <v>108</v>
      </c>
      <c r="K1117" t="s">
        <v>28</v>
      </c>
      <c r="L1117" t="s">
        <v>109</v>
      </c>
      <c r="M1117" t="s">
        <v>110</v>
      </c>
    </row>
    <row r="1118" spans="1:13" x14ac:dyDescent="0.25">
      <c r="A1118" t="s">
        <v>107</v>
      </c>
      <c r="B1118" t="s">
        <v>1147</v>
      </c>
      <c r="C1118" t="s">
        <v>1006</v>
      </c>
      <c r="D1118" t="str">
        <f>HYPERLINK("https://ebird.org/atlasnc/checklist/S176161497", "S176161497")</f>
        <v>S176161497</v>
      </c>
      <c r="E1118" t="s">
        <v>2275</v>
      </c>
      <c r="F1118" t="s">
        <v>2434</v>
      </c>
      <c r="G1118">
        <v>14</v>
      </c>
      <c r="H1118" t="s">
        <v>46</v>
      </c>
      <c r="I1118" t="s">
        <v>26</v>
      </c>
      <c r="J1118" t="s">
        <v>108</v>
      </c>
      <c r="K1118" t="s">
        <v>28</v>
      </c>
      <c r="L1118" t="s">
        <v>109</v>
      </c>
      <c r="M1118" t="s">
        <v>110</v>
      </c>
    </row>
    <row r="1119" spans="1:13" x14ac:dyDescent="0.25">
      <c r="A1119" t="s">
        <v>107</v>
      </c>
      <c r="B1119" t="s">
        <v>1147</v>
      </c>
      <c r="C1119" t="s">
        <v>1006</v>
      </c>
      <c r="D1119" t="str">
        <f>HYPERLINK("https://ebird.org/atlasnc/checklist/S176161410", "S176161410")</f>
        <v>S176161410</v>
      </c>
      <c r="E1119" t="s">
        <v>1366</v>
      </c>
      <c r="F1119" t="s">
        <v>2435</v>
      </c>
      <c r="G1119">
        <v>15</v>
      </c>
      <c r="H1119" t="s">
        <v>46</v>
      </c>
      <c r="I1119" t="s">
        <v>26</v>
      </c>
      <c r="J1119" t="s">
        <v>108</v>
      </c>
      <c r="K1119" t="s">
        <v>28</v>
      </c>
      <c r="L1119" t="s">
        <v>109</v>
      </c>
      <c r="M1119" t="s">
        <v>110</v>
      </c>
    </row>
    <row r="1120" spans="1:13" x14ac:dyDescent="0.25">
      <c r="A1120" t="s">
        <v>107</v>
      </c>
      <c r="B1120" t="s">
        <v>1147</v>
      </c>
      <c r="C1120" t="s">
        <v>1006</v>
      </c>
      <c r="D1120" t="str">
        <f>HYPERLINK("https://ebird.org/atlasnc/checklist/S176161371", "S176161371")</f>
        <v>S176161371</v>
      </c>
      <c r="E1120" t="s">
        <v>2219</v>
      </c>
      <c r="F1120" t="s">
        <v>2436</v>
      </c>
      <c r="G1120">
        <v>3</v>
      </c>
      <c r="H1120" t="s">
        <v>46</v>
      </c>
      <c r="I1120" t="s">
        <v>26</v>
      </c>
      <c r="J1120" t="s">
        <v>108</v>
      </c>
      <c r="K1120" t="s">
        <v>28</v>
      </c>
      <c r="L1120" t="s">
        <v>109</v>
      </c>
      <c r="M1120" t="s">
        <v>110</v>
      </c>
    </row>
    <row r="1121" spans="1:13" x14ac:dyDescent="0.25">
      <c r="A1121" t="s">
        <v>107</v>
      </c>
      <c r="B1121" t="s">
        <v>1147</v>
      </c>
      <c r="C1121" t="s">
        <v>1006</v>
      </c>
      <c r="D1121" t="str">
        <f>HYPERLINK("https://ebird.org/atlasnc/checklist/S176161305", "S176161305")</f>
        <v>S176161305</v>
      </c>
      <c r="E1121" t="s">
        <v>1277</v>
      </c>
      <c r="F1121" t="s">
        <v>2437</v>
      </c>
      <c r="G1121">
        <v>10</v>
      </c>
      <c r="H1121" t="s">
        <v>46</v>
      </c>
      <c r="I1121" t="s">
        <v>26</v>
      </c>
      <c r="J1121" t="s">
        <v>108</v>
      </c>
      <c r="K1121" t="s">
        <v>28</v>
      </c>
      <c r="L1121" t="s">
        <v>109</v>
      </c>
      <c r="M1121" t="s">
        <v>110</v>
      </c>
    </row>
    <row r="1122" spans="1:13" x14ac:dyDescent="0.25">
      <c r="A1122" t="s">
        <v>107</v>
      </c>
      <c r="B1122" t="s">
        <v>1147</v>
      </c>
      <c r="C1122" t="s">
        <v>1006</v>
      </c>
      <c r="D1122" t="str">
        <f>HYPERLINK("https://ebird.org/atlasnc/checklist/S176161198", "S176161198")</f>
        <v>S176161198</v>
      </c>
      <c r="E1122" t="s">
        <v>2438</v>
      </c>
      <c r="F1122" t="s">
        <v>2439</v>
      </c>
      <c r="G1122">
        <v>9</v>
      </c>
      <c r="H1122" t="s">
        <v>46</v>
      </c>
      <c r="I1122" t="s">
        <v>26</v>
      </c>
      <c r="J1122" t="s">
        <v>108</v>
      </c>
      <c r="K1122" t="s">
        <v>28</v>
      </c>
      <c r="L1122" t="s">
        <v>109</v>
      </c>
      <c r="M1122" t="s">
        <v>110</v>
      </c>
    </row>
    <row r="1123" spans="1:13" x14ac:dyDescent="0.25">
      <c r="A1123" t="s">
        <v>107</v>
      </c>
      <c r="B1123" t="s">
        <v>1147</v>
      </c>
      <c r="C1123" t="s">
        <v>1006</v>
      </c>
      <c r="D1123" t="str">
        <f>HYPERLINK("https://ebird.org/atlasnc/checklist/S176161110", "S176161110")</f>
        <v>S176161110</v>
      </c>
      <c r="E1123" t="s">
        <v>2440</v>
      </c>
      <c r="F1123" t="s">
        <v>2413</v>
      </c>
      <c r="G1123">
        <v>4</v>
      </c>
      <c r="H1123" t="s">
        <v>46</v>
      </c>
      <c r="I1123" t="s">
        <v>26</v>
      </c>
      <c r="J1123" t="s">
        <v>108</v>
      </c>
      <c r="K1123" t="s">
        <v>28</v>
      </c>
      <c r="L1123" t="s">
        <v>109</v>
      </c>
      <c r="M1123" t="s">
        <v>110</v>
      </c>
    </row>
    <row r="1124" spans="1:13" x14ac:dyDescent="0.25">
      <c r="A1124" t="s">
        <v>107</v>
      </c>
      <c r="B1124" t="s">
        <v>1147</v>
      </c>
      <c r="C1124" t="s">
        <v>2441</v>
      </c>
      <c r="D1124" t="str">
        <f>HYPERLINK("https://ebird.org/atlasnc/checklist/S175106148", "S175106148")</f>
        <v>S175106148</v>
      </c>
      <c r="E1124" t="s">
        <v>2237</v>
      </c>
      <c r="F1124" t="s">
        <v>2397</v>
      </c>
      <c r="G1124">
        <v>9</v>
      </c>
      <c r="H1124" t="s">
        <v>46</v>
      </c>
      <c r="I1124" t="s">
        <v>26</v>
      </c>
      <c r="J1124" t="s">
        <v>108</v>
      </c>
      <c r="K1124" t="s">
        <v>28</v>
      </c>
      <c r="L1124" t="s">
        <v>109</v>
      </c>
      <c r="M1124" t="s">
        <v>110</v>
      </c>
    </row>
    <row r="1125" spans="1:13" x14ac:dyDescent="0.25">
      <c r="A1125" t="s">
        <v>107</v>
      </c>
      <c r="B1125" t="s">
        <v>1147</v>
      </c>
      <c r="C1125" t="s">
        <v>2442</v>
      </c>
      <c r="D1125" t="str">
        <f>HYPERLINK("https://ebird.org/atlasnc/checklist/S174960968", "S174960968")</f>
        <v>S174960968</v>
      </c>
      <c r="E1125" t="s">
        <v>2443</v>
      </c>
      <c r="F1125" t="s">
        <v>2397</v>
      </c>
      <c r="G1125">
        <v>9</v>
      </c>
      <c r="H1125" t="s">
        <v>46</v>
      </c>
      <c r="I1125" t="s">
        <v>26</v>
      </c>
      <c r="J1125" t="s">
        <v>108</v>
      </c>
      <c r="K1125" t="s">
        <v>28</v>
      </c>
      <c r="L1125" t="s">
        <v>109</v>
      </c>
      <c r="M1125" t="s">
        <v>110</v>
      </c>
    </row>
    <row r="1126" spans="1:13" x14ac:dyDescent="0.25">
      <c r="A1126" t="s">
        <v>107</v>
      </c>
      <c r="B1126" t="s">
        <v>1147</v>
      </c>
      <c r="C1126" t="s">
        <v>1018</v>
      </c>
      <c r="D1126" t="str">
        <f>HYPERLINK("https://ebird.org/atlasnc/checklist/S173263880", "S173263880")</f>
        <v>S173263880</v>
      </c>
      <c r="E1126" t="s">
        <v>1233</v>
      </c>
      <c r="F1126" t="s">
        <v>2444</v>
      </c>
      <c r="G1126">
        <v>7</v>
      </c>
      <c r="H1126" t="s">
        <v>46</v>
      </c>
      <c r="I1126" t="s">
        <v>26</v>
      </c>
      <c r="J1126" t="s">
        <v>108</v>
      </c>
      <c r="K1126" t="s">
        <v>28</v>
      </c>
      <c r="L1126" t="s">
        <v>109</v>
      </c>
      <c r="M1126" t="s">
        <v>110</v>
      </c>
    </row>
    <row r="1127" spans="1:13" x14ac:dyDescent="0.25">
      <c r="A1127" t="s">
        <v>107</v>
      </c>
      <c r="B1127" t="s">
        <v>1147</v>
      </c>
      <c r="C1127" t="s">
        <v>1018</v>
      </c>
      <c r="D1127" t="str">
        <f>HYPERLINK("https://ebird.org/atlasnc/checklist/S173263693", "S173263693")</f>
        <v>S173263693</v>
      </c>
      <c r="E1127" t="s">
        <v>1788</v>
      </c>
      <c r="F1127" t="s">
        <v>2445</v>
      </c>
      <c r="G1127">
        <v>7</v>
      </c>
      <c r="H1127" t="s">
        <v>46</v>
      </c>
      <c r="I1127" t="s">
        <v>26</v>
      </c>
      <c r="J1127" t="s">
        <v>108</v>
      </c>
      <c r="K1127" t="s">
        <v>28</v>
      </c>
      <c r="L1127" t="s">
        <v>109</v>
      </c>
      <c r="M1127" t="s">
        <v>110</v>
      </c>
    </row>
    <row r="1128" spans="1:13" x14ac:dyDescent="0.25">
      <c r="A1128" t="s">
        <v>107</v>
      </c>
      <c r="B1128" t="s">
        <v>1147</v>
      </c>
      <c r="C1128" t="s">
        <v>1018</v>
      </c>
      <c r="D1128" t="str">
        <f>HYPERLINK("https://ebird.org/atlasnc/checklist/S173263644", "S173263644")</f>
        <v>S173263644</v>
      </c>
      <c r="E1128" t="s">
        <v>2446</v>
      </c>
      <c r="F1128" t="s">
        <v>2447</v>
      </c>
      <c r="G1128">
        <v>8</v>
      </c>
      <c r="H1128" t="s">
        <v>46</v>
      </c>
      <c r="I1128" t="s">
        <v>26</v>
      </c>
      <c r="J1128" t="s">
        <v>108</v>
      </c>
      <c r="K1128" t="s">
        <v>28</v>
      </c>
      <c r="L1128" t="s">
        <v>109</v>
      </c>
      <c r="M1128" t="s">
        <v>110</v>
      </c>
    </row>
    <row r="1129" spans="1:13" x14ac:dyDescent="0.25">
      <c r="A1129" t="s">
        <v>107</v>
      </c>
      <c r="B1129" t="s">
        <v>1147</v>
      </c>
      <c r="C1129" t="s">
        <v>1018</v>
      </c>
      <c r="D1129" t="str">
        <f>HYPERLINK("https://ebird.org/atlasnc/checklist/S173263526", "S173263526")</f>
        <v>S173263526</v>
      </c>
      <c r="E1129" t="s">
        <v>1781</v>
      </c>
      <c r="F1129" t="s">
        <v>2448</v>
      </c>
      <c r="G1129">
        <v>6</v>
      </c>
      <c r="H1129" t="s">
        <v>46</v>
      </c>
      <c r="I1129" t="s">
        <v>26</v>
      </c>
      <c r="J1129" t="s">
        <v>108</v>
      </c>
      <c r="K1129" t="s">
        <v>28</v>
      </c>
      <c r="L1129" t="s">
        <v>109</v>
      </c>
      <c r="M1129" t="s">
        <v>110</v>
      </c>
    </row>
    <row r="1130" spans="1:13" x14ac:dyDescent="0.25">
      <c r="A1130" t="s">
        <v>107</v>
      </c>
      <c r="B1130" t="s">
        <v>1147</v>
      </c>
      <c r="C1130" t="s">
        <v>1018</v>
      </c>
      <c r="D1130" t="str">
        <f>HYPERLINK("https://ebird.org/atlasnc/checklist/S173263465", "S173263465")</f>
        <v>S173263465</v>
      </c>
      <c r="E1130" t="s">
        <v>1235</v>
      </c>
      <c r="F1130" t="s">
        <v>2449</v>
      </c>
      <c r="G1130">
        <v>10</v>
      </c>
      <c r="H1130" t="s">
        <v>46</v>
      </c>
      <c r="I1130" t="s">
        <v>26</v>
      </c>
      <c r="J1130" t="s">
        <v>108</v>
      </c>
      <c r="K1130" t="s">
        <v>28</v>
      </c>
      <c r="L1130" t="s">
        <v>109</v>
      </c>
      <c r="M1130" t="s">
        <v>110</v>
      </c>
    </row>
    <row r="1131" spans="1:13" x14ac:dyDescent="0.25">
      <c r="A1131" t="s">
        <v>107</v>
      </c>
      <c r="B1131" t="s">
        <v>1147</v>
      </c>
      <c r="C1131" t="s">
        <v>1018</v>
      </c>
      <c r="D1131" t="str">
        <f>HYPERLINK("https://ebird.org/atlasnc/checklist/S173263394", "S173263394")</f>
        <v>S173263394</v>
      </c>
      <c r="E1131" t="s">
        <v>1924</v>
      </c>
      <c r="F1131" t="s">
        <v>2450</v>
      </c>
      <c r="G1131">
        <v>6</v>
      </c>
      <c r="H1131" t="s">
        <v>46</v>
      </c>
      <c r="I1131" t="s">
        <v>26</v>
      </c>
      <c r="J1131" t="s">
        <v>108</v>
      </c>
      <c r="K1131" t="s">
        <v>28</v>
      </c>
      <c r="L1131" t="s">
        <v>109</v>
      </c>
      <c r="M1131" t="s">
        <v>110</v>
      </c>
    </row>
    <row r="1132" spans="1:13" x14ac:dyDescent="0.25">
      <c r="A1132" t="s">
        <v>107</v>
      </c>
      <c r="B1132" t="s">
        <v>1147</v>
      </c>
      <c r="C1132" t="s">
        <v>1018</v>
      </c>
      <c r="D1132" t="str">
        <f>HYPERLINK("https://ebird.org/atlasnc/checklist/S173263353", "S173263353")</f>
        <v>S173263353</v>
      </c>
      <c r="E1132" t="s">
        <v>1717</v>
      </c>
      <c r="F1132" t="s">
        <v>2451</v>
      </c>
      <c r="G1132">
        <v>12</v>
      </c>
      <c r="H1132" t="s">
        <v>46</v>
      </c>
      <c r="I1132" t="s">
        <v>26</v>
      </c>
      <c r="J1132" t="s">
        <v>108</v>
      </c>
      <c r="K1132" t="s">
        <v>28</v>
      </c>
      <c r="L1132" t="s">
        <v>109</v>
      </c>
      <c r="M1132" t="s">
        <v>110</v>
      </c>
    </row>
    <row r="1133" spans="1:13" x14ac:dyDescent="0.25">
      <c r="A1133" t="s">
        <v>107</v>
      </c>
      <c r="B1133" t="s">
        <v>1147</v>
      </c>
      <c r="C1133" t="s">
        <v>1018</v>
      </c>
      <c r="D1133" t="str">
        <f>HYPERLINK("https://ebird.org/atlasnc/checklist/S173263294", "S173263294")</f>
        <v>S173263294</v>
      </c>
      <c r="E1133" t="s">
        <v>1180</v>
      </c>
      <c r="F1133" t="s">
        <v>2397</v>
      </c>
      <c r="G1133">
        <v>6</v>
      </c>
      <c r="H1133" t="s">
        <v>46</v>
      </c>
      <c r="I1133" t="s">
        <v>26</v>
      </c>
      <c r="J1133" t="s">
        <v>108</v>
      </c>
      <c r="K1133" t="s">
        <v>28</v>
      </c>
      <c r="L1133" t="s">
        <v>109</v>
      </c>
      <c r="M1133" t="s">
        <v>110</v>
      </c>
    </row>
    <row r="1134" spans="1:13" x14ac:dyDescent="0.25">
      <c r="A1134" t="s">
        <v>107</v>
      </c>
      <c r="B1134" t="s">
        <v>1147</v>
      </c>
      <c r="C1134" t="s">
        <v>1018</v>
      </c>
      <c r="D1134" t="str">
        <f>HYPERLINK("https://ebird.org/atlasnc/checklist/S173263262", "S173263262")</f>
        <v>S173263262</v>
      </c>
      <c r="E1134" t="s">
        <v>1363</v>
      </c>
      <c r="F1134" t="s">
        <v>2397</v>
      </c>
      <c r="G1134">
        <v>10</v>
      </c>
      <c r="H1134" t="s">
        <v>46</v>
      </c>
      <c r="I1134" t="s">
        <v>26</v>
      </c>
      <c r="J1134" t="s">
        <v>108</v>
      </c>
      <c r="K1134" t="s">
        <v>28</v>
      </c>
      <c r="L1134" t="s">
        <v>109</v>
      </c>
      <c r="M1134" t="s">
        <v>110</v>
      </c>
    </row>
    <row r="1135" spans="1:13" x14ac:dyDescent="0.25">
      <c r="A1135" t="s">
        <v>107</v>
      </c>
      <c r="B1135" t="s">
        <v>1147</v>
      </c>
      <c r="C1135" t="s">
        <v>1018</v>
      </c>
      <c r="D1135" t="str">
        <f>HYPERLINK("https://ebird.org/atlasnc/checklist/S173262513", "S173262513")</f>
        <v>S173262513</v>
      </c>
      <c r="E1135" t="s">
        <v>1895</v>
      </c>
      <c r="F1135" t="s">
        <v>2452</v>
      </c>
      <c r="G1135">
        <v>17</v>
      </c>
      <c r="H1135" t="s">
        <v>46</v>
      </c>
      <c r="I1135" t="s">
        <v>26</v>
      </c>
      <c r="J1135" t="s">
        <v>108</v>
      </c>
      <c r="K1135" t="s">
        <v>28</v>
      </c>
      <c r="L1135" t="s">
        <v>109</v>
      </c>
      <c r="M1135" t="s">
        <v>110</v>
      </c>
    </row>
    <row r="1136" spans="1:13" x14ac:dyDescent="0.25">
      <c r="A1136" t="s">
        <v>107</v>
      </c>
      <c r="B1136" t="s">
        <v>1147</v>
      </c>
      <c r="C1136" t="s">
        <v>1018</v>
      </c>
      <c r="D1136" t="str">
        <f>HYPERLINK("https://ebird.org/atlasnc/checklist/S173262482", "S173262482")</f>
        <v>S173262482</v>
      </c>
      <c r="E1136" t="s">
        <v>1390</v>
      </c>
      <c r="F1136" t="s">
        <v>2453</v>
      </c>
      <c r="G1136">
        <v>13</v>
      </c>
      <c r="H1136" t="s">
        <v>46</v>
      </c>
      <c r="I1136" t="s">
        <v>26</v>
      </c>
      <c r="J1136" t="s">
        <v>108</v>
      </c>
      <c r="K1136" t="s">
        <v>28</v>
      </c>
      <c r="L1136" t="s">
        <v>109</v>
      </c>
      <c r="M1136" t="s">
        <v>110</v>
      </c>
    </row>
    <row r="1137" spans="1:13" x14ac:dyDescent="0.25">
      <c r="A1137" t="s">
        <v>107</v>
      </c>
      <c r="B1137" t="s">
        <v>1147</v>
      </c>
      <c r="C1137" t="s">
        <v>1018</v>
      </c>
      <c r="D1137" t="str">
        <f>HYPERLINK("https://ebird.org/atlasnc/checklist/S173262452", "S173262452")</f>
        <v>S173262452</v>
      </c>
      <c r="E1137" t="s">
        <v>1412</v>
      </c>
      <c r="F1137" t="s">
        <v>2454</v>
      </c>
      <c r="G1137">
        <v>7</v>
      </c>
      <c r="H1137" t="s">
        <v>46</v>
      </c>
      <c r="I1137" t="s">
        <v>26</v>
      </c>
      <c r="J1137" t="s">
        <v>108</v>
      </c>
      <c r="K1137" t="s">
        <v>28</v>
      </c>
      <c r="L1137" t="s">
        <v>109</v>
      </c>
      <c r="M1137" t="s">
        <v>110</v>
      </c>
    </row>
    <row r="1138" spans="1:13" x14ac:dyDescent="0.25">
      <c r="A1138" t="s">
        <v>107</v>
      </c>
      <c r="B1138" t="s">
        <v>1147</v>
      </c>
      <c r="C1138" t="s">
        <v>1018</v>
      </c>
      <c r="D1138" t="str">
        <f>HYPERLINK("https://ebird.org/atlasnc/checklist/S173262366", "S173262366")</f>
        <v>S173262366</v>
      </c>
      <c r="E1138" t="s">
        <v>1644</v>
      </c>
      <c r="F1138" t="s">
        <v>2455</v>
      </c>
      <c r="G1138">
        <v>11</v>
      </c>
      <c r="H1138" t="s">
        <v>46</v>
      </c>
      <c r="I1138" t="s">
        <v>26</v>
      </c>
      <c r="J1138" t="s">
        <v>108</v>
      </c>
      <c r="K1138" t="s">
        <v>28</v>
      </c>
      <c r="L1138" t="s">
        <v>109</v>
      </c>
      <c r="M1138" t="s">
        <v>110</v>
      </c>
    </row>
    <row r="1139" spans="1:13" x14ac:dyDescent="0.25">
      <c r="A1139" t="s">
        <v>107</v>
      </c>
      <c r="B1139" t="s">
        <v>1147</v>
      </c>
      <c r="C1139" t="s">
        <v>1018</v>
      </c>
      <c r="D1139" t="str">
        <f>HYPERLINK("https://ebird.org/atlasnc/checklist/S173262341", "S173262341")</f>
        <v>S173262341</v>
      </c>
      <c r="E1139" t="s">
        <v>2407</v>
      </c>
      <c r="F1139" t="s">
        <v>2456</v>
      </c>
      <c r="G1139">
        <v>4</v>
      </c>
      <c r="H1139" t="s">
        <v>46</v>
      </c>
      <c r="I1139" t="s">
        <v>26</v>
      </c>
      <c r="J1139" t="s">
        <v>108</v>
      </c>
      <c r="K1139" t="s">
        <v>28</v>
      </c>
      <c r="L1139" t="s">
        <v>109</v>
      </c>
      <c r="M1139" t="s">
        <v>110</v>
      </c>
    </row>
    <row r="1140" spans="1:13" x14ac:dyDescent="0.25">
      <c r="A1140" t="s">
        <v>107</v>
      </c>
      <c r="B1140" t="s">
        <v>1147</v>
      </c>
      <c r="C1140" t="s">
        <v>1024</v>
      </c>
      <c r="D1140" t="str">
        <f>HYPERLINK("https://ebird.org/atlasnc/checklist/S172046866", "S172046866")</f>
        <v>S172046866</v>
      </c>
      <c r="E1140" t="s">
        <v>2457</v>
      </c>
      <c r="F1140" t="s">
        <v>2397</v>
      </c>
      <c r="G1140">
        <v>6</v>
      </c>
      <c r="H1140" t="s">
        <v>46</v>
      </c>
      <c r="I1140" t="s">
        <v>26</v>
      </c>
      <c r="J1140" t="s">
        <v>108</v>
      </c>
      <c r="K1140" t="s">
        <v>28</v>
      </c>
      <c r="L1140" t="s">
        <v>109</v>
      </c>
      <c r="M1140" t="s">
        <v>110</v>
      </c>
    </row>
    <row r="1141" spans="1:13" x14ac:dyDescent="0.25">
      <c r="A1141" t="s">
        <v>107</v>
      </c>
      <c r="B1141" t="s">
        <v>1147</v>
      </c>
      <c r="C1141" t="s">
        <v>1024</v>
      </c>
      <c r="D1141" t="str">
        <f>HYPERLINK("https://ebird.org/atlasnc/checklist/S172047553", "S172047553")</f>
        <v>S172047553</v>
      </c>
      <c r="E1141" t="s">
        <v>1952</v>
      </c>
      <c r="F1141" t="s">
        <v>2458</v>
      </c>
      <c r="G1141">
        <v>4</v>
      </c>
      <c r="H1141" t="s">
        <v>46</v>
      </c>
      <c r="I1141" t="s">
        <v>26</v>
      </c>
      <c r="J1141" t="s">
        <v>108</v>
      </c>
      <c r="K1141" t="s">
        <v>28</v>
      </c>
      <c r="L1141" t="s">
        <v>109</v>
      </c>
      <c r="M1141" t="s">
        <v>110</v>
      </c>
    </row>
    <row r="1142" spans="1:13" x14ac:dyDescent="0.25">
      <c r="A1142" t="s">
        <v>107</v>
      </c>
      <c r="B1142" t="s">
        <v>1147</v>
      </c>
      <c r="C1142" t="s">
        <v>790</v>
      </c>
      <c r="D1142" t="str">
        <f>HYPERLINK("https://ebird.org/atlasnc/checklist/S171569316", "S171569316")</f>
        <v>S171569316</v>
      </c>
      <c r="E1142" t="s">
        <v>1499</v>
      </c>
      <c r="F1142" t="s">
        <v>2459</v>
      </c>
      <c r="G1142">
        <v>3</v>
      </c>
      <c r="H1142" t="s">
        <v>46</v>
      </c>
      <c r="I1142" t="s">
        <v>26</v>
      </c>
      <c r="J1142" t="s">
        <v>108</v>
      </c>
      <c r="K1142" t="s">
        <v>28</v>
      </c>
      <c r="L1142" t="s">
        <v>109</v>
      </c>
      <c r="M1142" t="s">
        <v>110</v>
      </c>
    </row>
    <row r="1143" spans="1:13" x14ac:dyDescent="0.25">
      <c r="A1143" t="s">
        <v>107</v>
      </c>
      <c r="B1143" t="s">
        <v>1147</v>
      </c>
      <c r="C1143" t="s">
        <v>790</v>
      </c>
      <c r="D1143" t="str">
        <f>HYPERLINK("https://ebird.org/atlasnc/checklist/S171569284", "S171569284")</f>
        <v>S171569284</v>
      </c>
      <c r="E1143" t="s">
        <v>2460</v>
      </c>
      <c r="F1143" t="s">
        <v>2461</v>
      </c>
      <c r="G1143">
        <v>6</v>
      </c>
      <c r="H1143" t="s">
        <v>46</v>
      </c>
      <c r="I1143" t="s">
        <v>26</v>
      </c>
      <c r="J1143" t="s">
        <v>108</v>
      </c>
      <c r="K1143" t="s">
        <v>28</v>
      </c>
      <c r="L1143" t="s">
        <v>109</v>
      </c>
      <c r="M1143" t="s">
        <v>110</v>
      </c>
    </row>
    <row r="1144" spans="1:13" x14ac:dyDescent="0.25">
      <c r="A1144" t="s">
        <v>107</v>
      </c>
      <c r="B1144" t="s">
        <v>1147</v>
      </c>
      <c r="C1144" t="s">
        <v>790</v>
      </c>
      <c r="D1144" t="str">
        <f>HYPERLINK("https://ebird.org/atlasnc/checklist/S171569265", "S171569265")</f>
        <v>S171569265</v>
      </c>
      <c r="E1144" t="s">
        <v>1329</v>
      </c>
      <c r="F1144" t="s">
        <v>2397</v>
      </c>
      <c r="G1144">
        <v>5</v>
      </c>
      <c r="H1144" t="s">
        <v>46</v>
      </c>
      <c r="I1144" t="s">
        <v>26</v>
      </c>
      <c r="J1144" t="s">
        <v>108</v>
      </c>
      <c r="K1144" t="s">
        <v>28</v>
      </c>
      <c r="L1144" t="s">
        <v>109</v>
      </c>
      <c r="M1144" t="s">
        <v>110</v>
      </c>
    </row>
    <row r="1145" spans="1:13" x14ac:dyDescent="0.25">
      <c r="A1145" t="s">
        <v>107</v>
      </c>
      <c r="B1145" t="s">
        <v>1147</v>
      </c>
      <c r="C1145" t="s">
        <v>790</v>
      </c>
      <c r="D1145" t="str">
        <f>HYPERLINK("https://ebird.org/atlasnc/checklist/S171569243", "S171569243")</f>
        <v>S171569243</v>
      </c>
      <c r="E1145" t="s">
        <v>1819</v>
      </c>
      <c r="F1145" t="s">
        <v>2462</v>
      </c>
      <c r="G1145">
        <v>4</v>
      </c>
      <c r="H1145" t="s">
        <v>46</v>
      </c>
      <c r="I1145" t="s">
        <v>26</v>
      </c>
      <c r="J1145" t="s">
        <v>108</v>
      </c>
      <c r="K1145" t="s">
        <v>28</v>
      </c>
      <c r="L1145" t="s">
        <v>109</v>
      </c>
      <c r="M1145" t="s">
        <v>110</v>
      </c>
    </row>
    <row r="1146" spans="1:13" x14ac:dyDescent="0.25">
      <c r="A1146" t="s">
        <v>107</v>
      </c>
      <c r="B1146" t="s">
        <v>1147</v>
      </c>
      <c r="C1146" t="s">
        <v>790</v>
      </c>
      <c r="D1146" t="str">
        <f>HYPERLINK("https://ebird.org/atlasnc/checklist/S172019573", "S172019573")</f>
        <v>S172019573</v>
      </c>
      <c r="E1146" t="s">
        <v>1382</v>
      </c>
      <c r="F1146" t="s">
        <v>2463</v>
      </c>
      <c r="G1146">
        <v>5</v>
      </c>
      <c r="H1146" t="s">
        <v>46</v>
      </c>
      <c r="I1146" t="s">
        <v>26</v>
      </c>
      <c r="J1146" t="s">
        <v>108</v>
      </c>
      <c r="K1146" t="s">
        <v>28</v>
      </c>
      <c r="L1146" t="s">
        <v>109</v>
      </c>
      <c r="M1146" t="s">
        <v>110</v>
      </c>
    </row>
    <row r="1147" spans="1:13" x14ac:dyDescent="0.25">
      <c r="A1147" t="s">
        <v>107</v>
      </c>
      <c r="B1147" t="s">
        <v>1147</v>
      </c>
      <c r="C1147" t="s">
        <v>790</v>
      </c>
      <c r="D1147" t="str">
        <f>HYPERLINK("https://ebird.org/atlasnc/checklist/S171569184", "S171569184")</f>
        <v>S171569184</v>
      </c>
      <c r="E1147" t="s">
        <v>1352</v>
      </c>
      <c r="F1147" t="s">
        <v>2464</v>
      </c>
      <c r="G1147">
        <v>4</v>
      </c>
      <c r="H1147" t="s">
        <v>46</v>
      </c>
      <c r="I1147" t="s">
        <v>26</v>
      </c>
      <c r="J1147" t="s">
        <v>108</v>
      </c>
      <c r="K1147" t="s">
        <v>28</v>
      </c>
      <c r="L1147" t="s">
        <v>109</v>
      </c>
      <c r="M1147" t="s">
        <v>110</v>
      </c>
    </row>
    <row r="1148" spans="1:13" x14ac:dyDescent="0.25">
      <c r="A1148" t="s">
        <v>107</v>
      </c>
      <c r="B1148" t="s">
        <v>1147</v>
      </c>
      <c r="C1148" t="s">
        <v>790</v>
      </c>
      <c r="D1148" t="str">
        <f>HYPERLINK("https://ebird.org/atlasnc/checklist/S171528061", "S171528061")</f>
        <v>S171528061</v>
      </c>
      <c r="E1148" t="s">
        <v>1578</v>
      </c>
      <c r="F1148" t="s">
        <v>2404</v>
      </c>
      <c r="G1148">
        <v>15</v>
      </c>
      <c r="H1148" t="s">
        <v>46</v>
      </c>
      <c r="I1148" t="s">
        <v>26</v>
      </c>
      <c r="J1148" t="s">
        <v>108</v>
      </c>
      <c r="K1148" t="s">
        <v>28</v>
      </c>
      <c r="L1148" t="s">
        <v>109</v>
      </c>
      <c r="M1148" t="s">
        <v>110</v>
      </c>
    </row>
    <row r="1149" spans="1:13" x14ac:dyDescent="0.25">
      <c r="A1149" t="s">
        <v>107</v>
      </c>
      <c r="B1149" t="s">
        <v>1147</v>
      </c>
      <c r="C1149" t="s">
        <v>790</v>
      </c>
      <c r="D1149" t="str">
        <f>HYPERLINK("https://ebird.org/atlasnc/checklist/S171527461", "S171527461")</f>
        <v>S171527461</v>
      </c>
      <c r="E1149" t="s">
        <v>1178</v>
      </c>
      <c r="F1149" t="s">
        <v>2465</v>
      </c>
      <c r="G1149">
        <v>10</v>
      </c>
      <c r="H1149" t="s">
        <v>46</v>
      </c>
      <c r="I1149" t="s">
        <v>26</v>
      </c>
      <c r="J1149" t="s">
        <v>108</v>
      </c>
      <c r="K1149" t="s">
        <v>28</v>
      </c>
      <c r="L1149" t="s">
        <v>109</v>
      </c>
      <c r="M1149" t="s">
        <v>110</v>
      </c>
    </row>
    <row r="1150" spans="1:13" x14ac:dyDescent="0.25">
      <c r="A1150" t="s">
        <v>107</v>
      </c>
      <c r="B1150" t="s">
        <v>1147</v>
      </c>
      <c r="C1150" t="s">
        <v>790</v>
      </c>
      <c r="D1150" t="str">
        <f>HYPERLINK("https://ebird.org/atlasnc/checklist/S171526474", "S171526474")</f>
        <v>S171526474</v>
      </c>
      <c r="E1150" t="s">
        <v>2173</v>
      </c>
      <c r="F1150" t="s">
        <v>2466</v>
      </c>
      <c r="G1150">
        <v>16</v>
      </c>
      <c r="H1150" t="s">
        <v>46</v>
      </c>
      <c r="I1150" t="s">
        <v>26</v>
      </c>
      <c r="J1150" t="s">
        <v>108</v>
      </c>
      <c r="K1150" t="s">
        <v>28</v>
      </c>
      <c r="L1150" t="s">
        <v>109</v>
      </c>
      <c r="M1150" t="s">
        <v>110</v>
      </c>
    </row>
    <row r="1151" spans="1:13" x14ac:dyDescent="0.25">
      <c r="A1151" t="s">
        <v>107</v>
      </c>
      <c r="B1151" t="s">
        <v>1147</v>
      </c>
      <c r="C1151" t="s">
        <v>790</v>
      </c>
      <c r="D1151" t="str">
        <f>HYPERLINK("https://ebird.org/atlasnc/checklist/S171525417", "S171525417")</f>
        <v>S171525417</v>
      </c>
      <c r="E1151" t="s">
        <v>2310</v>
      </c>
      <c r="F1151" t="s">
        <v>2467</v>
      </c>
      <c r="G1151">
        <v>4</v>
      </c>
      <c r="H1151" t="s">
        <v>46</v>
      </c>
      <c r="I1151" t="s">
        <v>26</v>
      </c>
      <c r="J1151" t="s">
        <v>108</v>
      </c>
      <c r="K1151" t="s">
        <v>28</v>
      </c>
      <c r="L1151" t="s">
        <v>109</v>
      </c>
      <c r="M1151" t="s">
        <v>110</v>
      </c>
    </row>
    <row r="1152" spans="1:13" x14ac:dyDescent="0.25">
      <c r="A1152" t="s">
        <v>107</v>
      </c>
      <c r="B1152" t="s">
        <v>1147</v>
      </c>
      <c r="C1152" t="s">
        <v>790</v>
      </c>
      <c r="D1152" t="str">
        <f>HYPERLINK("https://ebird.org/atlasnc/checklist/S171525291", "S171525291")</f>
        <v>S171525291</v>
      </c>
      <c r="E1152" t="s">
        <v>1561</v>
      </c>
      <c r="F1152" t="s">
        <v>2468</v>
      </c>
      <c r="G1152">
        <v>9</v>
      </c>
      <c r="H1152" t="s">
        <v>46</v>
      </c>
      <c r="I1152" t="s">
        <v>26</v>
      </c>
      <c r="J1152" t="s">
        <v>108</v>
      </c>
      <c r="K1152" t="s">
        <v>28</v>
      </c>
      <c r="L1152" t="s">
        <v>109</v>
      </c>
      <c r="M1152" t="s">
        <v>110</v>
      </c>
    </row>
    <row r="1153" spans="1:13" x14ac:dyDescent="0.25">
      <c r="A1153" t="s">
        <v>107</v>
      </c>
      <c r="B1153" t="s">
        <v>1147</v>
      </c>
      <c r="C1153" t="s">
        <v>790</v>
      </c>
      <c r="D1153" t="str">
        <f>HYPERLINK("https://ebird.org/atlasnc/checklist/S171524754", "S171524754")</f>
        <v>S171524754</v>
      </c>
      <c r="E1153" t="s">
        <v>1273</v>
      </c>
      <c r="F1153" t="s">
        <v>2469</v>
      </c>
      <c r="G1153">
        <v>4</v>
      </c>
      <c r="H1153" t="s">
        <v>46</v>
      </c>
      <c r="I1153" t="s">
        <v>26</v>
      </c>
      <c r="J1153" t="s">
        <v>108</v>
      </c>
      <c r="K1153" t="s">
        <v>28</v>
      </c>
      <c r="L1153" t="s">
        <v>109</v>
      </c>
      <c r="M1153" t="s">
        <v>110</v>
      </c>
    </row>
    <row r="1154" spans="1:13" x14ac:dyDescent="0.25">
      <c r="A1154" t="s">
        <v>107</v>
      </c>
      <c r="B1154" t="s">
        <v>1147</v>
      </c>
      <c r="C1154" t="s">
        <v>790</v>
      </c>
      <c r="D1154" t="str">
        <f>HYPERLINK("https://ebird.org/atlasnc/checklist/S171522001", "S171522001")</f>
        <v>S171522001</v>
      </c>
      <c r="E1154" t="s">
        <v>1490</v>
      </c>
      <c r="F1154" t="s">
        <v>2470</v>
      </c>
      <c r="G1154">
        <v>16</v>
      </c>
      <c r="H1154" t="s">
        <v>46</v>
      </c>
      <c r="I1154" t="s">
        <v>26</v>
      </c>
      <c r="J1154" t="s">
        <v>108</v>
      </c>
      <c r="K1154" t="s">
        <v>28</v>
      </c>
      <c r="L1154" t="s">
        <v>109</v>
      </c>
      <c r="M1154" t="s">
        <v>110</v>
      </c>
    </row>
    <row r="1155" spans="1:13" x14ac:dyDescent="0.25">
      <c r="A1155" t="s">
        <v>107</v>
      </c>
      <c r="B1155" t="s">
        <v>1147</v>
      </c>
      <c r="C1155" t="s">
        <v>790</v>
      </c>
      <c r="D1155" t="str">
        <f>HYPERLINK("https://ebird.org/atlasnc/checklist/S171521199", "S171521199")</f>
        <v>S171521199</v>
      </c>
      <c r="E1155" t="s">
        <v>1390</v>
      </c>
      <c r="F1155" t="s">
        <v>2453</v>
      </c>
      <c r="G1155">
        <v>11</v>
      </c>
      <c r="H1155" t="s">
        <v>46</v>
      </c>
      <c r="I1155" t="s">
        <v>26</v>
      </c>
      <c r="J1155" t="s">
        <v>108</v>
      </c>
      <c r="K1155" t="s">
        <v>28</v>
      </c>
      <c r="L1155" t="s">
        <v>109</v>
      </c>
      <c r="M1155" t="s">
        <v>110</v>
      </c>
    </row>
    <row r="1156" spans="1:13" x14ac:dyDescent="0.25">
      <c r="A1156" t="s">
        <v>107</v>
      </c>
      <c r="B1156" t="s">
        <v>1147</v>
      </c>
      <c r="C1156" t="s">
        <v>790</v>
      </c>
      <c r="D1156" t="str">
        <f>HYPERLINK("https://ebird.org/atlasnc/checklist/S171524103", "S171524103")</f>
        <v>S171524103</v>
      </c>
      <c r="E1156" t="s">
        <v>1910</v>
      </c>
      <c r="F1156" t="s">
        <v>2454</v>
      </c>
      <c r="G1156">
        <v>11</v>
      </c>
      <c r="H1156" t="s">
        <v>46</v>
      </c>
      <c r="I1156" t="s">
        <v>26</v>
      </c>
      <c r="J1156" t="s">
        <v>108</v>
      </c>
      <c r="K1156" t="s">
        <v>28</v>
      </c>
      <c r="L1156" t="s">
        <v>109</v>
      </c>
      <c r="M1156" t="s">
        <v>110</v>
      </c>
    </row>
    <row r="1157" spans="1:13" x14ac:dyDescent="0.25">
      <c r="A1157" t="s">
        <v>107</v>
      </c>
      <c r="B1157" t="s">
        <v>1147</v>
      </c>
      <c r="C1157" t="s">
        <v>790</v>
      </c>
      <c r="D1157" t="str">
        <f>HYPERLINK("https://ebird.org/atlasnc/checklist/S171518380", "S171518380")</f>
        <v>S171518380</v>
      </c>
      <c r="E1157" t="s">
        <v>2471</v>
      </c>
      <c r="F1157" t="s">
        <v>2472</v>
      </c>
      <c r="G1157">
        <v>9</v>
      </c>
      <c r="H1157" t="s">
        <v>46</v>
      </c>
      <c r="I1157" t="s">
        <v>26</v>
      </c>
      <c r="J1157" t="s">
        <v>108</v>
      </c>
      <c r="K1157" t="s">
        <v>28</v>
      </c>
      <c r="L1157" t="s">
        <v>109</v>
      </c>
      <c r="M1157" t="s">
        <v>110</v>
      </c>
    </row>
    <row r="1158" spans="1:13" x14ac:dyDescent="0.25">
      <c r="A1158" t="s">
        <v>107</v>
      </c>
      <c r="B1158" t="s">
        <v>1147</v>
      </c>
      <c r="C1158" t="s">
        <v>790</v>
      </c>
      <c r="D1158" t="str">
        <f>HYPERLINK("https://ebird.org/atlasnc/checklist/S171517695", "S171517695")</f>
        <v>S171517695</v>
      </c>
      <c r="E1158" t="s">
        <v>2473</v>
      </c>
      <c r="F1158" t="s">
        <v>2474</v>
      </c>
      <c r="G1158">
        <v>16</v>
      </c>
      <c r="H1158" t="s">
        <v>46</v>
      </c>
      <c r="I1158" t="s">
        <v>26</v>
      </c>
      <c r="J1158" t="s">
        <v>108</v>
      </c>
      <c r="K1158" t="s">
        <v>28</v>
      </c>
      <c r="L1158" t="s">
        <v>109</v>
      </c>
      <c r="M1158" t="s">
        <v>110</v>
      </c>
    </row>
    <row r="1159" spans="1:13" x14ac:dyDescent="0.25">
      <c r="A1159" t="s">
        <v>107</v>
      </c>
      <c r="B1159" t="s">
        <v>1147</v>
      </c>
      <c r="C1159" t="s">
        <v>790</v>
      </c>
      <c r="D1159" t="str">
        <f>HYPERLINK("https://ebird.org/atlasnc/checklist/S171518459", "S171518459")</f>
        <v>S171518459</v>
      </c>
      <c r="E1159" t="s">
        <v>1277</v>
      </c>
      <c r="F1159" t="s">
        <v>2455</v>
      </c>
      <c r="G1159">
        <v>8</v>
      </c>
      <c r="H1159" t="s">
        <v>46</v>
      </c>
      <c r="I1159" t="s">
        <v>26</v>
      </c>
      <c r="J1159" t="s">
        <v>108</v>
      </c>
      <c r="K1159" t="s">
        <v>28</v>
      </c>
      <c r="L1159" t="s">
        <v>109</v>
      </c>
      <c r="M1159" t="s">
        <v>110</v>
      </c>
    </row>
    <row r="1160" spans="1:13" x14ac:dyDescent="0.25">
      <c r="A1160" t="s">
        <v>107</v>
      </c>
      <c r="B1160" t="s">
        <v>1147</v>
      </c>
      <c r="C1160" t="s">
        <v>1031</v>
      </c>
      <c r="D1160" t="str">
        <f>HYPERLINK("https://ebird.org/atlasnc/checklist/S169612310", "S169612310")</f>
        <v>S169612310</v>
      </c>
      <c r="E1160" t="s">
        <v>1486</v>
      </c>
      <c r="F1160" t="s">
        <v>2475</v>
      </c>
      <c r="G1160">
        <v>5</v>
      </c>
      <c r="H1160" t="s">
        <v>46</v>
      </c>
      <c r="I1160" t="s">
        <v>26</v>
      </c>
      <c r="J1160" t="s">
        <v>108</v>
      </c>
      <c r="K1160" t="s">
        <v>28</v>
      </c>
      <c r="L1160" t="s">
        <v>109</v>
      </c>
      <c r="M1160" t="s">
        <v>110</v>
      </c>
    </row>
    <row r="1161" spans="1:13" x14ac:dyDescent="0.25">
      <c r="A1161" t="s">
        <v>107</v>
      </c>
      <c r="B1161" t="s">
        <v>1147</v>
      </c>
      <c r="C1161" t="s">
        <v>1031</v>
      </c>
      <c r="D1161" t="str">
        <f>HYPERLINK("https://ebird.org/atlasnc/checklist/S169612440", "S169612440")</f>
        <v>S169612440</v>
      </c>
      <c r="E1161" t="s">
        <v>1243</v>
      </c>
      <c r="F1161" t="s">
        <v>2470</v>
      </c>
      <c r="G1161">
        <v>2</v>
      </c>
      <c r="H1161" t="s">
        <v>46</v>
      </c>
      <c r="I1161" t="s">
        <v>26</v>
      </c>
      <c r="J1161" t="s">
        <v>108</v>
      </c>
      <c r="K1161" t="s">
        <v>28</v>
      </c>
      <c r="L1161" t="s">
        <v>109</v>
      </c>
      <c r="M1161" t="s">
        <v>110</v>
      </c>
    </row>
    <row r="1162" spans="1:13" x14ac:dyDescent="0.25">
      <c r="A1162" t="s">
        <v>107</v>
      </c>
      <c r="B1162" t="s">
        <v>1147</v>
      </c>
      <c r="C1162" t="s">
        <v>1031</v>
      </c>
      <c r="D1162" t="str">
        <f>HYPERLINK("https://ebird.org/atlasnc/checklist/S169617054", "S169617054")</f>
        <v>S169617054</v>
      </c>
      <c r="E1162" t="s">
        <v>1781</v>
      </c>
      <c r="F1162" t="s">
        <v>2453</v>
      </c>
      <c r="G1162">
        <v>15</v>
      </c>
      <c r="H1162" t="s">
        <v>46</v>
      </c>
      <c r="I1162" t="s">
        <v>26</v>
      </c>
      <c r="J1162" t="s">
        <v>108</v>
      </c>
      <c r="K1162" t="s">
        <v>28</v>
      </c>
      <c r="L1162" t="s">
        <v>109</v>
      </c>
      <c r="M1162" t="s">
        <v>110</v>
      </c>
    </row>
    <row r="1163" spans="1:13" x14ac:dyDescent="0.25">
      <c r="A1163" t="s">
        <v>107</v>
      </c>
      <c r="B1163" t="s">
        <v>1147</v>
      </c>
      <c r="C1163" t="s">
        <v>1031</v>
      </c>
      <c r="D1163" t="str">
        <f>HYPERLINK("https://ebird.org/atlasnc/checklist/S169617341", "S169617341")</f>
        <v>S169617341</v>
      </c>
      <c r="E1163" t="s">
        <v>2429</v>
      </c>
      <c r="F1163" t="s">
        <v>2476</v>
      </c>
      <c r="G1163">
        <v>9</v>
      </c>
      <c r="H1163" t="s">
        <v>46</v>
      </c>
      <c r="I1163" t="s">
        <v>26</v>
      </c>
      <c r="J1163" t="s">
        <v>108</v>
      </c>
      <c r="K1163" t="s">
        <v>28</v>
      </c>
      <c r="L1163" t="s">
        <v>109</v>
      </c>
      <c r="M1163" t="s">
        <v>110</v>
      </c>
    </row>
    <row r="1164" spans="1:13" x14ac:dyDescent="0.25">
      <c r="A1164" t="s">
        <v>107</v>
      </c>
      <c r="B1164" t="s">
        <v>1147</v>
      </c>
      <c r="C1164" t="s">
        <v>1031</v>
      </c>
      <c r="D1164" t="str">
        <f>HYPERLINK("https://ebird.org/atlasnc/checklist/S169616021", "S169616021")</f>
        <v>S169616021</v>
      </c>
      <c r="E1164" t="s">
        <v>1245</v>
      </c>
      <c r="F1164" t="s">
        <v>2454</v>
      </c>
      <c r="G1164">
        <v>11</v>
      </c>
      <c r="H1164" t="s">
        <v>46</v>
      </c>
      <c r="I1164" t="s">
        <v>26</v>
      </c>
      <c r="J1164" t="s">
        <v>108</v>
      </c>
      <c r="K1164" t="s">
        <v>28</v>
      </c>
      <c r="L1164" t="s">
        <v>109</v>
      </c>
      <c r="M1164" t="s">
        <v>110</v>
      </c>
    </row>
    <row r="1165" spans="1:13" x14ac:dyDescent="0.25">
      <c r="A1165" t="s">
        <v>107</v>
      </c>
      <c r="B1165" t="s">
        <v>1147</v>
      </c>
      <c r="C1165" t="s">
        <v>1031</v>
      </c>
      <c r="D1165" t="str">
        <f>HYPERLINK("https://ebird.org/atlasnc/checklist/S169615459", "S169615459")</f>
        <v>S169615459</v>
      </c>
      <c r="E1165" t="s">
        <v>1655</v>
      </c>
      <c r="F1165" t="s">
        <v>2477</v>
      </c>
      <c r="G1165">
        <v>12</v>
      </c>
      <c r="H1165" t="s">
        <v>46</v>
      </c>
      <c r="I1165" t="s">
        <v>26</v>
      </c>
      <c r="J1165" t="s">
        <v>108</v>
      </c>
      <c r="K1165" t="s">
        <v>28</v>
      </c>
      <c r="L1165" t="s">
        <v>109</v>
      </c>
      <c r="M1165" t="s">
        <v>110</v>
      </c>
    </row>
    <row r="1166" spans="1:13" x14ac:dyDescent="0.25">
      <c r="A1166" t="s">
        <v>107</v>
      </c>
      <c r="B1166" t="s">
        <v>1147</v>
      </c>
      <c r="C1166" t="s">
        <v>1031</v>
      </c>
      <c r="D1166" t="str">
        <f>HYPERLINK("https://ebird.org/atlasnc/checklist/S169614551", "S169614551")</f>
        <v>S169614551</v>
      </c>
      <c r="E1166" t="s">
        <v>1884</v>
      </c>
      <c r="F1166" t="s">
        <v>2455</v>
      </c>
      <c r="G1166">
        <v>10</v>
      </c>
      <c r="H1166" t="s">
        <v>46</v>
      </c>
      <c r="I1166" t="s">
        <v>26</v>
      </c>
      <c r="J1166" t="s">
        <v>108</v>
      </c>
      <c r="K1166" t="s">
        <v>28</v>
      </c>
      <c r="L1166" t="s">
        <v>109</v>
      </c>
      <c r="M1166" t="s">
        <v>110</v>
      </c>
    </row>
    <row r="1167" spans="1:13" x14ac:dyDescent="0.25">
      <c r="A1167" t="s">
        <v>107</v>
      </c>
      <c r="B1167" t="s">
        <v>1147</v>
      </c>
      <c r="C1167" t="s">
        <v>1036</v>
      </c>
      <c r="D1167" t="str">
        <f>HYPERLINK("https://ebird.org/atlasnc/checklist/S168020848", "S168020848")</f>
        <v>S168020848</v>
      </c>
      <c r="E1167" t="s">
        <v>1555</v>
      </c>
      <c r="F1167" t="s">
        <v>2478</v>
      </c>
      <c r="G1167">
        <v>10</v>
      </c>
      <c r="H1167" t="s">
        <v>46</v>
      </c>
      <c r="I1167" t="s">
        <v>26</v>
      </c>
      <c r="J1167" t="s">
        <v>108</v>
      </c>
      <c r="K1167" t="s">
        <v>28</v>
      </c>
      <c r="L1167" t="s">
        <v>109</v>
      </c>
      <c r="M1167" t="s">
        <v>110</v>
      </c>
    </row>
    <row r="1168" spans="1:13" x14ac:dyDescent="0.25">
      <c r="A1168" t="s">
        <v>107</v>
      </c>
      <c r="B1168" t="s">
        <v>1147</v>
      </c>
      <c r="C1168" t="s">
        <v>1036</v>
      </c>
      <c r="D1168" t="str">
        <f>HYPERLINK("https://ebird.org/atlasnc/checklist/S168023710", "S168023710")</f>
        <v>S168023710</v>
      </c>
      <c r="E1168" t="s">
        <v>2333</v>
      </c>
      <c r="F1168" t="s">
        <v>2479</v>
      </c>
      <c r="G1168">
        <v>4</v>
      </c>
      <c r="H1168" t="s">
        <v>46</v>
      </c>
      <c r="I1168" t="s">
        <v>26</v>
      </c>
      <c r="J1168" t="s">
        <v>108</v>
      </c>
      <c r="K1168" t="s">
        <v>28</v>
      </c>
      <c r="L1168" t="s">
        <v>109</v>
      </c>
      <c r="M1168" t="s">
        <v>110</v>
      </c>
    </row>
    <row r="1169" spans="1:13" x14ac:dyDescent="0.25">
      <c r="A1169" t="s">
        <v>107</v>
      </c>
      <c r="B1169" t="s">
        <v>1147</v>
      </c>
      <c r="C1169" t="s">
        <v>1036</v>
      </c>
      <c r="D1169" t="str">
        <f>HYPERLINK("https://ebird.org/atlasnc/checklist/S168023523", "S168023523")</f>
        <v>S168023523</v>
      </c>
      <c r="E1169" t="s">
        <v>2480</v>
      </c>
      <c r="F1169" t="s">
        <v>2481</v>
      </c>
      <c r="G1169">
        <v>15</v>
      </c>
      <c r="H1169" t="s">
        <v>46</v>
      </c>
      <c r="I1169" t="s">
        <v>26</v>
      </c>
      <c r="J1169" t="s">
        <v>108</v>
      </c>
      <c r="K1169" t="s">
        <v>28</v>
      </c>
      <c r="L1169" t="s">
        <v>109</v>
      </c>
      <c r="M1169" t="s">
        <v>110</v>
      </c>
    </row>
    <row r="1170" spans="1:13" x14ac:dyDescent="0.25">
      <c r="A1170" t="s">
        <v>107</v>
      </c>
      <c r="B1170" t="s">
        <v>1147</v>
      </c>
      <c r="C1170" t="s">
        <v>1036</v>
      </c>
      <c r="D1170" t="str">
        <f>HYPERLINK("https://ebird.org/atlasnc/checklist/S168023438", "S168023438")</f>
        <v>S168023438</v>
      </c>
      <c r="E1170" t="s">
        <v>1564</v>
      </c>
      <c r="F1170" t="s">
        <v>2465</v>
      </c>
      <c r="G1170">
        <v>10</v>
      </c>
      <c r="H1170" t="s">
        <v>46</v>
      </c>
      <c r="I1170" t="s">
        <v>26</v>
      </c>
      <c r="J1170" t="s">
        <v>108</v>
      </c>
      <c r="K1170" t="s">
        <v>28</v>
      </c>
      <c r="L1170" t="s">
        <v>109</v>
      </c>
      <c r="M1170" t="s">
        <v>110</v>
      </c>
    </row>
    <row r="1171" spans="1:13" x14ac:dyDescent="0.25">
      <c r="A1171" t="s">
        <v>107</v>
      </c>
      <c r="B1171" t="s">
        <v>1147</v>
      </c>
      <c r="C1171" t="s">
        <v>1036</v>
      </c>
      <c r="D1171" t="str">
        <f>HYPERLINK("https://ebird.org/atlasnc/checklist/S168023260", "S168023260")</f>
        <v>S168023260</v>
      </c>
      <c r="E1171" t="s">
        <v>2014</v>
      </c>
      <c r="F1171" t="s">
        <v>2482</v>
      </c>
      <c r="G1171">
        <v>13</v>
      </c>
      <c r="H1171" t="s">
        <v>46</v>
      </c>
      <c r="I1171" t="s">
        <v>26</v>
      </c>
      <c r="J1171" t="s">
        <v>108</v>
      </c>
      <c r="K1171" t="s">
        <v>28</v>
      </c>
      <c r="L1171" t="s">
        <v>109</v>
      </c>
      <c r="M1171" t="s">
        <v>110</v>
      </c>
    </row>
    <row r="1172" spans="1:13" x14ac:dyDescent="0.25">
      <c r="A1172" t="s">
        <v>107</v>
      </c>
      <c r="B1172" t="s">
        <v>1147</v>
      </c>
      <c r="C1172" t="s">
        <v>1036</v>
      </c>
      <c r="D1172" t="str">
        <f>HYPERLINK("https://ebird.org/atlasnc/checklist/S168023005", "S168023005")</f>
        <v>S168023005</v>
      </c>
      <c r="E1172" t="s">
        <v>1512</v>
      </c>
      <c r="F1172" t="s">
        <v>2466</v>
      </c>
      <c r="G1172">
        <v>11</v>
      </c>
      <c r="H1172" t="s">
        <v>46</v>
      </c>
      <c r="I1172" t="s">
        <v>26</v>
      </c>
      <c r="J1172" t="s">
        <v>108</v>
      </c>
      <c r="K1172" t="s">
        <v>28</v>
      </c>
      <c r="L1172" t="s">
        <v>109</v>
      </c>
      <c r="M1172" t="s">
        <v>110</v>
      </c>
    </row>
    <row r="1173" spans="1:13" x14ac:dyDescent="0.25">
      <c r="A1173" t="s">
        <v>107</v>
      </c>
      <c r="B1173" t="s">
        <v>1147</v>
      </c>
      <c r="C1173" t="s">
        <v>1036</v>
      </c>
      <c r="D1173" t="str">
        <f>HYPERLINK("https://ebird.org/atlasnc/checklist/S168022849", "S168022849")</f>
        <v>S168022849</v>
      </c>
      <c r="E1173" t="s">
        <v>1738</v>
      </c>
      <c r="F1173" t="s">
        <v>2475</v>
      </c>
      <c r="G1173">
        <v>6</v>
      </c>
      <c r="H1173" t="s">
        <v>46</v>
      </c>
      <c r="I1173" t="s">
        <v>26</v>
      </c>
      <c r="J1173" t="s">
        <v>108</v>
      </c>
      <c r="K1173" t="s">
        <v>28</v>
      </c>
      <c r="L1173" t="s">
        <v>109</v>
      </c>
      <c r="M1173" t="s">
        <v>110</v>
      </c>
    </row>
    <row r="1174" spans="1:13" x14ac:dyDescent="0.25">
      <c r="A1174" t="s">
        <v>107</v>
      </c>
      <c r="B1174" t="s">
        <v>1147</v>
      </c>
      <c r="C1174" t="s">
        <v>1036</v>
      </c>
      <c r="D1174" t="str">
        <f>HYPERLINK("https://ebird.org/atlasnc/checklist/S168022773", "S168022773")</f>
        <v>S168022773</v>
      </c>
      <c r="E1174" t="s">
        <v>1400</v>
      </c>
      <c r="F1174" t="s">
        <v>2483</v>
      </c>
      <c r="G1174">
        <v>10</v>
      </c>
      <c r="H1174" t="s">
        <v>46</v>
      </c>
      <c r="I1174" t="s">
        <v>26</v>
      </c>
      <c r="J1174" t="s">
        <v>108</v>
      </c>
      <c r="K1174" t="s">
        <v>28</v>
      </c>
      <c r="L1174" t="s">
        <v>109</v>
      </c>
      <c r="M1174" t="s">
        <v>110</v>
      </c>
    </row>
    <row r="1175" spans="1:13" x14ac:dyDescent="0.25">
      <c r="A1175" t="s">
        <v>107</v>
      </c>
      <c r="B1175" t="s">
        <v>1147</v>
      </c>
      <c r="C1175" t="s">
        <v>1036</v>
      </c>
      <c r="D1175" t="str">
        <f>HYPERLINK("https://ebird.org/atlasnc/checklist/S168022465", "S168022465")</f>
        <v>S168022465</v>
      </c>
      <c r="E1175" t="s">
        <v>1172</v>
      </c>
      <c r="F1175" t="s">
        <v>2452</v>
      </c>
      <c r="G1175">
        <v>21</v>
      </c>
      <c r="H1175" t="s">
        <v>46</v>
      </c>
      <c r="I1175" t="s">
        <v>26</v>
      </c>
      <c r="J1175" t="s">
        <v>108</v>
      </c>
      <c r="K1175" t="s">
        <v>28</v>
      </c>
      <c r="L1175" t="s">
        <v>109</v>
      </c>
      <c r="M1175" t="s">
        <v>110</v>
      </c>
    </row>
    <row r="1176" spans="1:13" x14ac:dyDescent="0.25">
      <c r="A1176" t="s">
        <v>107</v>
      </c>
      <c r="B1176" t="s">
        <v>1147</v>
      </c>
      <c r="C1176" t="s">
        <v>1036</v>
      </c>
      <c r="D1176" t="str">
        <f>HYPERLINK("https://ebird.org/atlasnc/checklist/S168022161", "S168022161")</f>
        <v>S168022161</v>
      </c>
      <c r="E1176" t="s">
        <v>1744</v>
      </c>
      <c r="F1176" t="s">
        <v>2476</v>
      </c>
      <c r="G1176">
        <v>15</v>
      </c>
      <c r="H1176" t="s">
        <v>46</v>
      </c>
      <c r="I1176" t="s">
        <v>26</v>
      </c>
      <c r="J1176" t="s">
        <v>108</v>
      </c>
      <c r="K1176" t="s">
        <v>28</v>
      </c>
      <c r="L1176" t="s">
        <v>109</v>
      </c>
      <c r="M1176" t="s">
        <v>110</v>
      </c>
    </row>
    <row r="1177" spans="1:13" x14ac:dyDescent="0.25">
      <c r="A1177" t="s">
        <v>107</v>
      </c>
      <c r="B1177" t="s">
        <v>1147</v>
      </c>
      <c r="C1177" t="s">
        <v>1036</v>
      </c>
      <c r="D1177" t="str">
        <f>HYPERLINK("https://ebird.org/atlasnc/checklist/S168022057", "S168022057")</f>
        <v>S168022057</v>
      </c>
      <c r="E1177" t="s">
        <v>1788</v>
      </c>
      <c r="F1177" t="s">
        <v>2484</v>
      </c>
      <c r="G1177">
        <v>15</v>
      </c>
      <c r="H1177" t="s">
        <v>46</v>
      </c>
      <c r="I1177" t="s">
        <v>26</v>
      </c>
      <c r="J1177" t="s">
        <v>108</v>
      </c>
      <c r="K1177" t="s">
        <v>28</v>
      </c>
      <c r="L1177" t="s">
        <v>109</v>
      </c>
      <c r="M1177" t="s">
        <v>110</v>
      </c>
    </row>
    <row r="1178" spans="1:13" x14ac:dyDescent="0.25">
      <c r="A1178" t="s">
        <v>107</v>
      </c>
      <c r="B1178" t="s">
        <v>1147</v>
      </c>
      <c r="C1178" t="s">
        <v>1036</v>
      </c>
      <c r="D1178" t="str">
        <f>HYPERLINK("https://ebird.org/atlasnc/checklist/S168021854", "S168021854")</f>
        <v>S168021854</v>
      </c>
      <c r="E1178" t="s">
        <v>2446</v>
      </c>
      <c r="F1178" t="s">
        <v>2485</v>
      </c>
      <c r="G1178">
        <v>11</v>
      </c>
      <c r="H1178" t="s">
        <v>46</v>
      </c>
      <c r="I1178" t="s">
        <v>26</v>
      </c>
      <c r="J1178" t="s">
        <v>108</v>
      </c>
      <c r="K1178" t="s">
        <v>28</v>
      </c>
      <c r="L1178" t="s">
        <v>109</v>
      </c>
      <c r="M1178" t="s">
        <v>110</v>
      </c>
    </row>
    <row r="1179" spans="1:13" x14ac:dyDescent="0.25">
      <c r="A1179" t="s">
        <v>107</v>
      </c>
      <c r="B1179" t="s">
        <v>1147</v>
      </c>
      <c r="C1179" t="s">
        <v>1036</v>
      </c>
      <c r="D1179" t="str">
        <f>HYPERLINK("https://ebird.org/atlasnc/checklist/S168021363", "S168021363")</f>
        <v>S168021363</v>
      </c>
      <c r="E1179" t="s">
        <v>1938</v>
      </c>
      <c r="F1179" t="s">
        <v>2477</v>
      </c>
      <c r="G1179">
        <v>10</v>
      </c>
      <c r="H1179" t="s">
        <v>46</v>
      </c>
      <c r="I1179" t="s">
        <v>26</v>
      </c>
      <c r="J1179" t="s">
        <v>108</v>
      </c>
      <c r="K1179" t="s">
        <v>28</v>
      </c>
      <c r="L1179" t="s">
        <v>109</v>
      </c>
      <c r="M1179" t="s">
        <v>110</v>
      </c>
    </row>
    <row r="1180" spans="1:13" x14ac:dyDescent="0.25">
      <c r="A1180" t="s">
        <v>107</v>
      </c>
      <c r="B1180" t="s">
        <v>1147</v>
      </c>
      <c r="C1180" t="s">
        <v>1036</v>
      </c>
      <c r="D1180" t="str">
        <f>HYPERLINK("https://ebird.org/atlasnc/checklist/S168021201", "S168021201")</f>
        <v>S168021201</v>
      </c>
      <c r="E1180" t="s">
        <v>1848</v>
      </c>
      <c r="F1180" t="s">
        <v>2486</v>
      </c>
      <c r="G1180">
        <v>9</v>
      </c>
      <c r="H1180" t="s">
        <v>46</v>
      </c>
      <c r="I1180" t="s">
        <v>26</v>
      </c>
      <c r="J1180" t="s">
        <v>108</v>
      </c>
      <c r="K1180" t="s">
        <v>28</v>
      </c>
      <c r="L1180" t="s">
        <v>109</v>
      </c>
      <c r="M1180" t="s">
        <v>110</v>
      </c>
    </row>
    <row r="1181" spans="1:13" x14ac:dyDescent="0.25">
      <c r="A1181" t="s">
        <v>107</v>
      </c>
      <c r="B1181" t="s">
        <v>1147</v>
      </c>
      <c r="C1181" t="s">
        <v>1036</v>
      </c>
      <c r="D1181" t="str">
        <f>HYPERLINK("https://ebird.org/atlasnc/checklist/S168021143", "S168021143")</f>
        <v>S168021143</v>
      </c>
      <c r="E1181" t="s">
        <v>1578</v>
      </c>
      <c r="F1181" t="s">
        <v>2487</v>
      </c>
      <c r="G1181">
        <v>5</v>
      </c>
      <c r="H1181" t="s">
        <v>46</v>
      </c>
      <c r="I1181" t="s">
        <v>26</v>
      </c>
      <c r="J1181" t="s">
        <v>108</v>
      </c>
      <c r="K1181" t="s">
        <v>28</v>
      </c>
      <c r="L1181" t="s">
        <v>109</v>
      </c>
      <c r="M1181" t="s">
        <v>110</v>
      </c>
    </row>
    <row r="1182" spans="1:13" x14ac:dyDescent="0.25">
      <c r="A1182" t="s">
        <v>107</v>
      </c>
      <c r="B1182" t="s">
        <v>1147</v>
      </c>
      <c r="C1182" t="s">
        <v>1036</v>
      </c>
      <c r="D1182" t="str">
        <f>HYPERLINK("https://ebird.org/atlasnc/checklist/S168020908", "S168020908")</f>
        <v>S168020908</v>
      </c>
      <c r="E1182" t="s">
        <v>2103</v>
      </c>
      <c r="F1182" t="s">
        <v>2455</v>
      </c>
      <c r="G1182">
        <v>6</v>
      </c>
      <c r="H1182" t="s">
        <v>46</v>
      </c>
      <c r="I1182" t="s">
        <v>26</v>
      </c>
      <c r="J1182" t="s">
        <v>108</v>
      </c>
      <c r="K1182" t="s">
        <v>28</v>
      </c>
      <c r="L1182" t="s">
        <v>109</v>
      </c>
      <c r="M1182" t="s">
        <v>110</v>
      </c>
    </row>
    <row r="1183" spans="1:13" x14ac:dyDescent="0.25">
      <c r="A1183" t="s">
        <v>107</v>
      </c>
      <c r="B1183" t="s">
        <v>1147</v>
      </c>
      <c r="C1183" t="s">
        <v>1040</v>
      </c>
      <c r="D1183" t="str">
        <f>HYPERLINK("https://ebird.org/atlasnc/checklist/S164954715", "S164954715")</f>
        <v>S164954715</v>
      </c>
      <c r="E1183" t="s">
        <v>2488</v>
      </c>
      <c r="F1183" t="s">
        <v>2470</v>
      </c>
      <c r="G1183">
        <v>6</v>
      </c>
      <c r="H1183" t="s">
        <v>46</v>
      </c>
      <c r="I1183" t="s">
        <v>26</v>
      </c>
      <c r="J1183" t="s">
        <v>108</v>
      </c>
      <c r="K1183" t="s">
        <v>28</v>
      </c>
      <c r="L1183" t="s">
        <v>109</v>
      </c>
      <c r="M1183" t="s">
        <v>110</v>
      </c>
    </row>
    <row r="1184" spans="1:13" x14ac:dyDescent="0.25">
      <c r="A1184" t="s">
        <v>107</v>
      </c>
      <c r="B1184" t="s">
        <v>1147</v>
      </c>
      <c r="C1184" t="s">
        <v>1040</v>
      </c>
      <c r="D1184" t="str">
        <f>HYPERLINK("https://ebird.org/atlasnc/checklist/S164954676", "S164954676")</f>
        <v>S164954676</v>
      </c>
      <c r="E1184" t="s">
        <v>2078</v>
      </c>
      <c r="F1184" t="s">
        <v>2489</v>
      </c>
      <c r="G1184">
        <v>3</v>
      </c>
      <c r="H1184" t="s">
        <v>46</v>
      </c>
      <c r="I1184" t="s">
        <v>26</v>
      </c>
      <c r="J1184" t="s">
        <v>108</v>
      </c>
      <c r="K1184" t="s">
        <v>28</v>
      </c>
      <c r="L1184" t="s">
        <v>109</v>
      </c>
      <c r="M1184" t="s">
        <v>110</v>
      </c>
    </row>
    <row r="1185" spans="1:13" x14ac:dyDescent="0.25">
      <c r="A1185" t="s">
        <v>107</v>
      </c>
      <c r="B1185" t="s">
        <v>1147</v>
      </c>
      <c r="C1185" t="s">
        <v>1040</v>
      </c>
      <c r="D1185" t="str">
        <f>HYPERLINK("https://ebird.org/atlasnc/checklist/S164954653", "S164954653")</f>
        <v>S164954653</v>
      </c>
      <c r="E1185" t="s">
        <v>1809</v>
      </c>
      <c r="F1185" t="s">
        <v>2490</v>
      </c>
      <c r="G1185">
        <v>7</v>
      </c>
      <c r="H1185" t="s">
        <v>46</v>
      </c>
      <c r="I1185" t="s">
        <v>26</v>
      </c>
      <c r="J1185" t="s">
        <v>108</v>
      </c>
      <c r="K1185" t="s">
        <v>28</v>
      </c>
      <c r="L1185" t="s">
        <v>109</v>
      </c>
      <c r="M1185" t="s">
        <v>110</v>
      </c>
    </row>
    <row r="1186" spans="1:13" x14ac:dyDescent="0.25">
      <c r="A1186" t="s">
        <v>107</v>
      </c>
      <c r="B1186" t="s">
        <v>1147</v>
      </c>
      <c r="C1186" t="s">
        <v>1042</v>
      </c>
      <c r="D1186" t="str">
        <f>HYPERLINK("https://ebird.org/atlasnc/checklist/S161756711", "S161756711")</f>
        <v>S161756711</v>
      </c>
      <c r="E1186" t="s">
        <v>2491</v>
      </c>
      <c r="F1186" t="s">
        <v>2492</v>
      </c>
      <c r="G1186">
        <v>2</v>
      </c>
      <c r="H1186" t="s">
        <v>46</v>
      </c>
      <c r="I1186" t="s">
        <v>26</v>
      </c>
      <c r="J1186" t="s">
        <v>108</v>
      </c>
      <c r="K1186" t="s">
        <v>28</v>
      </c>
      <c r="L1186" t="s">
        <v>109</v>
      </c>
      <c r="M1186" t="s">
        <v>110</v>
      </c>
    </row>
    <row r="1187" spans="1:13" x14ac:dyDescent="0.25">
      <c r="A1187" t="s">
        <v>107</v>
      </c>
      <c r="B1187" t="s">
        <v>1147</v>
      </c>
      <c r="C1187" t="s">
        <v>1042</v>
      </c>
      <c r="D1187" t="str">
        <f>HYPERLINK("https://ebird.org/atlasnc/checklist/S161785326", "S161785326")</f>
        <v>S161785326</v>
      </c>
      <c r="E1187" t="s">
        <v>1583</v>
      </c>
      <c r="F1187" t="s">
        <v>2493</v>
      </c>
      <c r="G1187">
        <v>3</v>
      </c>
      <c r="H1187" t="s">
        <v>46</v>
      </c>
      <c r="I1187" t="s">
        <v>26</v>
      </c>
      <c r="J1187" t="s">
        <v>108</v>
      </c>
      <c r="K1187" t="s">
        <v>28</v>
      </c>
      <c r="L1187" t="s">
        <v>109</v>
      </c>
      <c r="M1187" t="s">
        <v>110</v>
      </c>
    </row>
    <row r="1188" spans="1:13" x14ac:dyDescent="0.25">
      <c r="A1188" t="s">
        <v>107</v>
      </c>
      <c r="B1188" t="s">
        <v>1147</v>
      </c>
      <c r="C1188" t="s">
        <v>1042</v>
      </c>
      <c r="D1188" t="str">
        <f>HYPERLINK("https://ebird.org/atlasnc/checklist/S161785174", "S161785174")</f>
        <v>S161785174</v>
      </c>
      <c r="E1188" t="s">
        <v>1273</v>
      </c>
      <c r="F1188" t="s">
        <v>2469</v>
      </c>
      <c r="G1188">
        <v>1</v>
      </c>
      <c r="H1188" t="s">
        <v>46</v>
      </c>
      <c r="I1188" t="s">
        <v>26</v>
      </c>
      <c r="J1188" t="s">
        <v>108</v>
      </c>
      <c r="K1188" t="s">
        <v>28</v>
      </c>
      <c r="L1188" t="s">
        <v>109</v>
      </c>
      <c r="M1188" t="s">
        <v>110</v>
      </c>
    </row>
    <row r="1189" spans="1:13" x14ac:dyDescent="0.25">
      <c r="A1189" t="s">
        <v>107</v>
      </c>
      <c r="B1189" t="s">
        <v>1147</v>
      </c>
      <c r="C1189" t="s">
        <v>1042</v>
      </c>
      <c r="D1189" t="str">
        <f>HYPERLINK("https://ebird.org/atlasnc/checklist/S161785023", "S161785023")</f>
        <v>S161785023</v>
      </c>
      <c r="E1189" t="s">
        <v>2312</v>
      </c>
      <c r="F1189" t="s">
        <v>2494</v>
      </c>
      <c r="G1189">
        <v>0</v>
      </c>
      <c r="H1189" t="s">
        <v>46</v>
      </c>
      <c r="I1189" t="s">
        <v>26</v>
      </c>
      <c r="J1189" t="s">
        <v>108</v>
      </c>
      <c r="K1189" t="s">
        <v>28</v>
      </c>
      <c r="L1189" t="s">
        <v>109</v>
      </c>
      <c r="M1189" t="s">
        <v>110</v>
      </c>
    </row>
    <row r="1190" spans="1:13" x14ac:dyDescent="0.25">
      <c r="A1190" t="s">
        <v>107</v>
      </c>
      <c r="B1190" t="s">
        <v>1147</v>
      </c>
      <c r="C1190" t="s">
        <v>1044</v>
      </c>
      <c r="D1190" t="str">
        <f>HYPERLINK("https://ebird.org/atlasnc/checklist/S160722849", "S160722849")</f>
        <v>S160722849</v>
      </c>
      <c r="E1190" t="s">
        <v>1806</v>
      </c>
      <c r="F1190" t="s">
        <v>2495</v>
      </c>
      <c r="G1190">
        <v>3</v>
      </c>
      <c r="H1190" t="s">
        <v>46</v>
      </c>
      <c r="I1190" t="s">
        <v>26</v>
      </c>
      <c r="J1190" t="s">
        <v>108</v>
      </c>
      <c r="K1190" t="s">
        <v>28</v>
      </c>
      <c r="L1190" t="s">
        <v>109</v>
      </c>
      <c r="M1190" t="s">
        <v>110</v>
      </c>
    </row>
    <row r="1191" spans="1:13" x14ac:dyDescent="0.25">
      <c r="A1191" t="s">
        <v>107</v>
      </c>
      <c r="B1191" t="s">
        <v>1147</v>
      </c>
      <c r="C1191" t="s">
        <v>1044</v>
      </c>
      <c r="D1191" t="str">
        <f>HYPERLINK("https://ebird.org/atlasnc/checklist/S160733548", "S160733548")</f>
        <v>S160733548</v>
      </c>
      <c r="E1191" t="s">
        <v>2488</v>
      </c>
      <c r="F1191" t="s">
        <v>2454</v>
      </c>
      <c r="G1191">
        <v>4</v>
      </c>
      <c r="H1191" t="s">
        <v>46</v>
      </c>
      <c r="I1191" t="s">
        <v>26</v>
      </c>
      <c r="J1191" t="s">
        <v>108</v>
      </c>
      <c r="K1191" t="s">
        <v>28</v>
      </c>
      <c r="L1191" t="s">
        <v>109</v>
      </c>
      <c r="M1191" t="s">
        <v>110</v>
      </c>
    </row>
    <row r="1192" spans="1:13" x14ac:dyDescent="0.25">
      <c r="A1192" t="s">
        <v>107</v>
      </c>
      <c r="B1192" t="s">
        <v>1147</v>
      </c>
      <c r="C1192" t="s">
        <v>1044</v>
      </c>
      <c r="D1192" t="str">
        <f>HYPERLINK("https://ebird.org/atlasnc/checklist/S160733474", "S160733474")</f>
        <v>S160733474</v>
      </c>
      <c r="E1192" t="s">
        <v>2121</v>
      </c>
      <c r="F1192" t="s">
        <v>2496</v>
      </c>
      <c r="G1192">
        <v>3</v>
      </c>
      <c r="H1192" t="s">
        <v>46</v>
      </c>
      <c r="I1192" t="s">
        <v>26</v>
      </c>
      <c r="J1192" t="s">
        <v>108</v>
      </c>
      <c r="K1192" t="s">
        <v>28</v>
      </c>
      <c r="L1192" t="s">
        <v>109</v>
      </c>
      <c r="M1192" t="s">
        <v>110</v>
      </c>
    </row>
    <row r="1193" spans="1:13" x14ac:dyDescent="0.25">
      <c r="A1193" t="s">
        <v>107</v>
      </c>
      <c r="B1193" t="s">
        <v>1147</v>
      </c>
      <c r="C1193" t="s">
        <v>1044</v>
      </c>
      <c r="D1193" t="str">
        <f>HYPERLINK("https://ebird.org/atlasnc/checklist/S160733350", "S160733350")</f>
        <v>S160733350</v>
      </c>
      <c r="E1193" t="s">
        <v>1614</v>
      </c>
      <c r="F1193" t="s">
        <v>2497</v>
      </c>
      <c r="G1193">
        <v>15</v>
      </c>
      <c r="H1193" t="s">
        <v>46</v>
      </c>
      <c r="I1193" t="s">
        <v>26</v>
      </c>
      <c r="J1193" t="s">
        <v>108</v>
      </c>
      <c r="K1193" t="s">
        <v>28</v>
      </c>
      <c r="L1193" t="s">
        <v>109</v>
      </c>
      <c r="M1193" t="s">
        <v>110</v>
      </c>
    </row>
    <row r="1194" spans="1:13" x14ac:dyDescent="0.25">
      <c r="A1194" t="s">
        <v>107</v>
      </c>
      <c r="B1194" t="s">
        <v>1147</v>
      </c>
      <c r="C1194" t="s">
        <v>1044</v>
      </c>
      <c r="D1194" t="str">
        <f>HYPERLINK("https://ebird.org/atlasnc/checklist/S160713836", "S160713836")</f>
        <v>S160713836</v>
      </c>
      <c r="E1194" t="s">
        <v>1496</v>
      </c>
      <c r="F1194" t="s">
        <v>2498</v>
      </c>
      <c r="G1194">
        <v>9</v>
      </c>
      <c r="H1194" t="s">
        <v>46</v>
      </c>
      <c r="I1194" t="s">
        <v>26</v>
      </c>
      <c r="J1194" t="s">
        <v>108</v>
      </c>
      <c r="K1194" t="s">
        <v>28</v>
      </c>
      <c r="L1194" t="s">
        <v>109</v>
      </c>
      <c r="M1194" t="s">
        <v>110</v>
      </c>
    </row>
    <row r="1195" spans="1:13" x14ac:dyDescent="0.25">
      <c r="A1195" t="s">
        <v>107</v>
      </c>
      <c r="B1195" t="s">
        <v>1147</v>
      </c>
      <c r="C1195" t="s">
        <v>1044</v>
      </c>
      <c r="D1195" t="str">
        <f>HYPERLINK("https://ebird.org/atlasnc/checklist/S160713980", "S160713980")</f>
        <v>S160713980</v>
      </c>
      <c r="E1195" t="s">
        <v>1309</v>
      </c>
      <c r="F1195" t="s">
        <v>2490</v>
      </c>
      <c r="G1195">
        <v>3</v>
      </c>
      <c r="H1195" t="s">
        <v>46</v>
      </c>
      <c r="I1195" t="s">
        <v>26</v>
      </c>
      <c r="J1195" t="s">
        <v>108</v>
      </c>
      <c r="K1195" t="s">
        <v>28</v>
      </c>
      <c r="L1195" t="s">
        <v>109</v>
      </c>
      <c r="M1195" t="s">
        <v>110</v>
      </c>
    </row>
    <row r="1196" spans="1:13" x14ac:dyDescent="0.25">
      <c r="A1196" t="s">
        <v>107</v>
      </c>
      <c r="B1196" t="s">
        <v>1147</v>
      </c>
      <c r="C1196" t="s">
        <v>1044</v>
      </c>
      <c r="D1196" t="str">
        <f>HYPERLINK("https://ebird.org/atlasnc/checklist/S160733292", "S160733292")</f>
        <v>S160733292</v>
      </c>
      <c r="E1196" t="s">
        <v>1558</v>
      </c>
      <c r="F1196" t="s">
        <v>2489</v>
      </c>
      <c r="G1196">
        <v>5</v>
      </c>
      <c r="H1196" t="s">
        <v>46</v>
      </c>
      <c r="I1196" t="s">
        <v>26</v>
      </c>
      <c r="J1196" t="s">
        <v>108</v>
      </c>
      <c r="K1196" t="s">
        <v>28</v>
      </c>
      <c r="L1196" t="s">
        <v>109</v>
      </c>
      <c r="M1196" t="s">
        <v>110</v>
      </c>
    </row>
    <row r="1197" spans="1:13" x14ac:dyDescent="0.25">
      <c r="A1197" t="s">
        <v>107</v>
      </c>
      <c r="B1197" t="s">
        <v>1147</v>
      </c>
      <c r="C1197" t="s">
        <v>580</v>
      </c>
      <c r="D1197" t="str">
        <f>HYPERLINK("https://ebird.org/atlasnc/checklist/S159120580", "S159120580")</f>
        <v>S159120580</v>
      </c>
      <c r="E1197" t="s">
        <v>1194</v>
      </c>
      <c r="F1197" t="s">
        <v>2499</v>
      </c>
      <c r="G1197">
        <v>1</v>
      </c>
      <c r="H1197" t="s">
        <v>46</v>
      </c>
      <c r="I1197" t="s">
        <v>26</v>
      </c>
      <c r="J1197" t="s">
        <v>108</v>
      </c>
      <c r="K1197" t="s">
        <v>28</v>
      </c>
      <c r="L1197" t="s">
        <v>109</v>
      </c>
      <c r="M1197" t="s">
        <v>110</v>
      </c>
    </row>
    <row r="1198" spans="1:13" x14ac:dyDescent="0.25">
      <c r="A1198" t="s">
        <v>107</v>
      </c>
      <c r="B1198" t="s">
        <v>1147</v>
      </c>
      <c r="C1198" t="s">
        <v>580</v>
      </c>
      <c r="D1198" t="str">
        <f>HYPERLINK("https://ebird.org/atlasnc/checklist/S159120507", "S159120507")</f>
        <v>S159120507</v>
      </c>
      <c r="E1198" t="s">
        <v>2500</v>
      </c>
      <c r="F1198" t="s">
        <v>2501</v>
      </c>
      <c r="G1198">
        <v>3</v>
      </c>
      <c r="H1198" t="s">
        <v>46</v>
      </c>
      <c r="I1198" t="s">
        <v>26</v>
      </c>
      <c r="J1198" t="s">
        <v>108</v>
      </c>
      <c r="K1198" t="s">
        <v>28</v>
      </c>
      <c r="L1198" t="s">
        <v>109</v>
      </c>
      <c r="M1198" t="s">
        <v>110</v>
      </c>
    </row>
    <row r="1199" spans="1:13" x14ac:dyDescent="0.25">
      <c r="A1199" t="s">
        <v>107</v>
      </c>
      <c r="B1199" t="s">
        <v>1147</v>
      </c>
      <c r="C1199" t="s">
        <v>1049</v>
      </c>
      <c r="D1199" t="str">
        <f>HYPERLINK("https://ebird.org/atlasnc/checklist/S159011177", "S159011177")</f>
        <v>S159011177</v>
      </c>
      <c r="E1199" t="s">
        <v>2502</v>
      </c>
      <c r="F1199" t="s">
        <v>2503</v>
      </c>
      <c r="G1199">
        <v>2</v>
      </c>
      <c r="H1199" t="s">
        <v>46</v>
      </c>
      <c r="I1199" t="s">
        <v>26</v>
      </c>
      <c r="J1199" t="s">
        <v>108</v>
      </c>
      <c r="K1199" t="s">
        <v>28</v>
      </c>
      <c r="L1199" t="s">
        <v>109</v>
      </c>
      <c r="M1199" t="s">
        <v>110</v>
      </c>
    </row>
    <row r="1200" spans="1:13" x14ac:dyDescent="0.25">
      <c r="A1200" t="s">
        <v>107</v>
      </c>
      <c r="B1200" t="s">
        <v>1147</v>
      </c>
      <c r="C1200" t="s">
        <v>1049</v>
      </c>
      <c r="D1200" t="str">
        <f>HYPERLINK("https://ebird.org/atlasnc/checklist/S159120650", "S159120650")</f>
        <v>S159120650</v>
      </c>
      <c r="E1200" t="s">
        <v>2504</v>
      </c>
      <c r="F1200" t="s">
        <v>2505</v>
      </c>
      <c r="G1200">
        <v>5</v>
      </c>
      <c r="H1200" t="s">
        <v>46</v>
      </c>
      <c r="I1200" t="s">
        <v>26</v>
      </c>
      <c r="J1200" t="s">
        <v>108</v>
      </c>
      <c r="K1200" t="s">
        <v>28</v>
      </c>
      <c r="L1200" t="s">
        <v>109</v>
      </c>
      <c r="M1200" t="s">
        <v>110</v>
      </c>
    </row>
    <row r="1201" spans="1:13" x14ac:dyDescent="0.25">
      <c r="A1201" t="s">
        <v>107</v>
      </c>
      <c r="B1201" t="s">
        <v>1147</v>
      </c>
      <c r="C1201" t="s">
        <v>1049</v>
      </c>
      <c r="D1201" t="str">
        <f>HYPERLINK("https://ebird.org/atlasnc/checklist/S159120672", "S159120672")</f>
        <v>S159120672</v>
      </c>
      <c r="E1201" t="s">
        <v>2299</v>
      </c>
      <c r="F1201" t="s">
        <v>2506</v>
      </c>
      <c r="G1201">
        <v>10</v>
      </c>
      <c r="H1201" t="s">
        <v>46</v>
      </c>
      <c r="I1201" t="s">
        <v>26</v>
      </c>
      <c r="J1201" t="s">
        <v>108</v>
      </c>
      <c r="K1201" t="s">
        <v>28</v>
      </c>
      <c r="L1201" t="s">
        <v>109</v>
      </c>
      <c r="M1201" t="s">
        <v>110</v>
      </c>
    </row>
    <row r="1202" spans="1:13" x14ac:dyDescent="0.25">
      <c r="A1202" t="s">
        <v>107</v>
      </c>
      <c r="B1202" t="s">
        <v>1147</v>
      </c>
      <c r="C1202" t="s">
        <v>1049</v>
      </c>
      <c r="D1202" t="str">
        <f>HYPERLINK("https://ebird.org/atlasnc/checklist/S159120685", "S159120685")</f>
        <v>S159120685</v>
      </c>
      <c r="E1202" t="s">
        <v>2507</v>
      </c>
      <c r="F1202" t="s">
        <v>2454</v>
      </c>
      <c r="G1202">
        <v>3</v>
      </c>
      <c r="H1202" t="s">
        <v>46</v>
      </c>
      <c r="I1202" t="s">
        <v>26</v>
      </c>
      <c r="J1202" t="s">
        <v>108</v>
      </c>
      <c r="K1202" t="s">
        <v>28</v>
      </c>
      <c r="L1202" t="s">
        <v>109</v>
      </c>
      <c r="M1202" t="s">
        <v>110</v>
      </c>
    </row>
    <row r="1203" spans="1:13" x14ac:dyDescent="0.25">
      <c r="A1203" t="s">
        <v>107</v>
      </c>
      <c r="B1203" t="s">
        <v>1147</v>
      </c>
      <c r="C1203" t="s">
        <v>1049</v>
      </c>
      <c r="D1203" t="str">
        <f>HYPERLINK("https://ebird.org/atlasnc/checklist/S159120730", "S159120730")</f>
        <v>S159120730</v>
      </c>
      <c r="E1203" t="s">
        <v>2508</v>
      </c>
      <c r="F1203" t="s">
        <v>2455</v>
      </c>
      <c r="G1203">
        <v>12</v>
      </c>
      <c r="H1203" t="s">
        <v>46</v>
      </c>
      <c r="I1203" t="s">
        <v>26</v>
      </c>
      <c r="J1203" t="s">
        <v>108</v>
      </c>
      <c r="K1203" t="s">
        <v>28</v>
      </c>
      <c r="L1203" t="s">
        <v>109</v>
      </c>
      <c r="M1203" t="s">
        <v>110</v>
      </c>
    </row>
    <row r="1204" spans="1:13" x14ac:dyDescent="0.25">
      <c r="A1204" t="s">
        <v>107</v>
      </c>
      <c r="B1204" t="s">
        <v>1147</v>
      </c>
      <c r="C1204" t="s">
        <v>1053</v>
      </c>
      <c r="D1204" t="str">
        <f>HYPERLINK("https://ebird.org/atlasnc/checklist/S155663844", "S155663844")</f>
        <v>S155663844</v>
      </c>
      <c r="E1204" t="s">
        <v>1735</v>
      </c>
      <c r="F1204" t="s">
        <v>2509</v>
      </c>
      <c r="G1204">
        <v>17</v>
      </c>
      <c r="H1204" t="s">
        <v>46</v>
      </c>
      <c r="I1204" t="s">
        <v>26</v>
      </c>
      <c r="J1204" t="s">
        <v>108</v>
      </c>
      <c r="K1204" t="s">
        <v>28</v>
      </c>
      <c r="L1204" t="s">
        <v>109</v>
      </c>
      <c r="M1204" t="s">
        <v>110</v>
      </c>
    </row>
    <row r="1205" spans="1:13" x14ac:dyDescent="0.25">
      <c r="A1205" t="s">
        <v>107</v>
      </c>
      <c r="B1205" t="s">
        <v>1147</v>
      </c>
      <c r="C1205" t="s">
        <v>1053</v>
      </c>
      <c r="D1205" t="str">
        <f>HYPERLINK("https://ebird.org/atlasnc/checklist/S155663888", "S155663888")</f>
        <v>S155663888</v>
      </c>
      <c r="E1205" t="s">
        <v>2174</v>
      </c>
      <c r="F1205" t="s">
        <v>2510</v>
      </c>
      <c r="G1205">
        <v>9</v>
      </c>
      <c r="H1205" t="s">
        <v>46</v>
      </c>
      <c r="I1205" t="s">
        <v>26</v>
      </c>
      <c r="J1205" t="s">
        <v>108</v>
      </c>
      <c r="K1205" t="s">
        <v>28</v>
      </c>
      <c r="L1205" t="s">
        <v>109</v>
      </c>
      <c r="M1205" t="s">
        <v>110</v>
      </c>
    </row>
    <row r="1206" spans="1:13" x14ac:dyDescent="0.25">
      <c r="A1206" t="s">
        <v>107</v>
      </c>
      <c r="B1206" t="s">
        <v>1147</v>
      </c>
      <c r="C1206" t="s">
        <v>1053</v>
      </c>
      <c r="D1206" t="str">
        <f>HYPERLINK("https://ebird.org/atlasnc/checklist/S155663924", "S155663924")</f>
        <v>S155663924</v>
      </c>
      <c r="E1206" t="s">
        <v>2275</v>
      </c>
      <c r="F1206" t="s">
        <v>2459</v>
      </c>
      <c r="G1206">
        <v>7</v>
      </c>
      <c r="H1206" t="s">
        <v>46</v>
      </c>
      <c r="I1206" t="s">
        <v>26</v>
      </c>
      <c r="J1206" t="s">
        <v>108</v>
      </c>
      <c r="K1206" t="s">
        <v>28</v>
      </c>
      <c r="L1206" t="s">
        <v>109</v>
      </c>
      <c r="M1206" t="s">
        <v>110</v>
      </c>
    </row>
    <row r="1207" spans="1:13" x14ac:dyDescent="0.25">
      <c r="A1207" t="s">
        <v>107</v>
      </c>
      <c r="B1207" t="s">
        <v>2511</v>
      </c>
      <c r="C1207" t="s">
        <v>564</v>
      </c>
      <c r="D1207" t="str">
        <f>HYPERLINK("https://ebird.org/atlasnc/checklist/S142648077", "S142648077")</f>
        <v>S142648077</v>
      </c>
      <c r="E1207" t="s">
        <v>2512</v>
      </c>
      <c r="F1207" t="s">
        <v>2513</v>
      </c>
      <c r="G1207">
        <v>14</v>
      </c>
      <c r="H1207" t="s">
        <v>46</v>
      </c>
      <c r="I1207" t="s">
        <v>26</v>
      </c>
      <c r="J1207" t="s">
        <v>108</v>
      </c>
      <c r="K1207" t="s">
        <v>28</v>
      </c>
      <c r="L1207" t="s">
        <v>109</v>
      </c>
      <c r="M1207" t="s">
        <v>110</v>
      </c>
    </row>
    <row r="1208" spans="1:13" x14ac:dyDescent="0.25">
      <c r="A1208" t="s">
        <v>107</v>
      </c>
      <c r="B1208" t="s">
        <v>1147</v>
      </c>
      <c r="C1208" t="s">
        <v>693</v>
      </c>
      <c r="D1208" t="str">
        <f>HYPERLINK("https://ebird.org/atlasnc/checklist/S142595418", "S142595418")</f>
        <v>S142595418</v>
      </c>
      <c r="E1208" t="s">
        <v>1414</v>
      </c>
      <c r="F1208" t="s">
        <v>2458</v>
      </c>
      <c r="G1208">
        <v>12</v>
      </c>
      <c r="H1208" t="s">
        <v>46</v>
      </c>
      <c r="I1208" t="s">
        <v>26</v>
      </c>
      <c r="J1208" t="s">
        <v>108</v>
      </c>
      <c r="K1208" t="s">
        <v>28</v>
      </c>
      <c r="L1208" t="s">
        <v>109</v>
      </c>
      <c r="M1208" t="s">
        <v>110</v>
      </c>
    </row>
    <row r="1209" spans="1:13" x14ac:dyDescent="0.25">
      <c r="A1209" t="s">
        <v>107</v>
      </c>
      <c r="B1209" t="s">
        <v>1147</v>
      </c>
      <c r="C1209" t="s">
        <v>693</v>
      </c>
      <c r="D1209" t="str">
        <f>HYPERLINK("https://ebird.org/atlasnc/checklist/S142595374", "S142595374")</f>
        <v>S142595374</v>
      </c>
      <c r="E1209" t="s">
        <v>2514</v>
      </c>
      <c r="F1209" t="s">
        <v>2403</v>
      </c>
      <c r="G1209">
        <v>13</v>
      </c>
      <c r="H1209" t="s">
        <v>46</v>
      </c>
      <c r="I1209" t="s">
        <v>26</v>
      </c>
      <c r="J1209" t="s">
        <v>108</v>
      </c>
      <c r="K1209" t="s">
        <v>28</v>
      </c>
      <c r="L1209" t="s">
        <v>109</v>
      </c>
      <c r="M1209" t="s">
        <v>110</v>
      </c>
    </row>
    <row r="1210" spans="1:13" x14ac:dyDescent="0.25">
      <c r="A1210" t="s">
        <v>107</v>
      </c>
      <c r="B1210" t="s">
        <v>1147</v>
      </c>
      <c r="C1210" t="s">
        <v>693</v>
      </c>
      <c r="D1210" t="str">
        <f>HYPERLINK("https://ebird.org/atlasnc/checklist/S142595272", "S142595272")</f>
        <v>S142595272</v>
      </c>
      <c r="E1210" t="s">
        <v>1342</v>
      </c>
      <c r="F1210" t="s">
        <v>2515</v>
      </c>
      <c r="G1210">
        <v>12</v>
      </c>
      <c r="H1210" t="s">
        <v>46</v>
      </c>
      <c r="I1210" t="s">
        <v>26</v>
      </c>
      <c r="J1210" t="s">
        <v>108</v>
      </c>
      <c r="K1210" t="s">
        <v>28</v>
      </c>
      <c r="L1210" t="s">
        <v>109</v>
      </c>
      <c r="M1210" t="s">
        <v>110</v>
      </c>
    </row>
    <row r="1211" spans="1:13" x14ac:dyDescent="0.25">
      <c r="A1211" t="s">
        <v>107</v>
      </c>
      <c r="B1211" t="s">
        <v>1147</v>
      </c>
      <c r="C1211" t="s">
        <v>693</v>
      </c>
      <c r="D1211" t="str">
        <f>HYPERLINK("https://ebird.org/atlasnc/checklist/S142595238", "S142595238")</f>
        <v>S142595238</v>
      </c>
      <c r="E1211" t="s">
        <v>2516</v>
      </c>
      <c r="F1211" t="s">
        <v>2517</v>
      </c>
      <c r="G1211">
        <v>1</v>
      </c>
      <c r="H1211" t="s">
        <v>46</v>
      </c>
      <c r="I1211" t="s">
        <v>26</v>
      </c>
      <c r="J1211" t="s">
        <v>108</v>
      </c>
      <c r="K1211" t="s">
        <v>28</v>
      </c>
      <c r="L1211" t="s">
        <v>109</v>
      </c>
      <c r="M1211" t="s">
        <v>110</v>
      </c>
    </row>
    <row r="1212" spans="1:13" x14ac:dyDescent="0.25">
      <c r="A1212" t="s">
        <v>107</v>
      </c>
      <c r="B1212" t="s">
        <v>1147</v>
      </c>
      <c r="C1212" t="s">
        <v>2518</v>
      </c>
      <c r="D1212" t="str">
        <f>HYPERLINK("https://ebird.org/atlasnc/checklist/S131640205", "S131640205")</f>
        <v>S131640205</v>
      </c>
      <c r="E1212" t="s">
        <v>1182</v>
      </c>
      <c r="F1212" t="s">
        <v>2486</v>
      </c>
      <c r="G1212">
        <v>3</v>
      </c>
      <c r="H1212" t="s">
        <v>46</v>
      </c>
      <c r="I1212" t="s">
        <v>26</v>
      </c>
      <c r="J1212" t="s">
        <v>108</v>
      </c>
      <c r="K1212" t="s">
        <v>28</v>
      </c>
      <c r="L1212" t="s">
        <v>109</v>
      </c>
      <c r="M1212" t="s">
        <v>110</v>
      </c>
    </row>
    <row r="1213" spans="1:13" x14ac:dyDescent="0.25">
      <c r="A1213" t="s">
        <v>107</v>
      </c>
      <c r="B1213" t="s">
        <v>1147</v>
      </c>
      <c r="C1213" t="s">
        <v>2152</v>
      </c>
      <c r="D1213" t="str">
        <f>HYPERLINK("https://ebird.org/atlasnc/checklist/S129763248", "S129763248")</f>
        <v>S129763248</v>
      </c>
      <c r="E1213" t="s">
        <v>2519</v>
      </c>
      <c r="F1213" t="s">
        <v>2520</v>
      </c>
      <c r="G1213">
        <v>0</v>
      </c>
      <c r="H1213" t="s">
        <v>46</v>
      </c>
      <c r="I1213" t="s">
        <v>26</v>
      </c>
      <c r="J1213" t="s">
        <v>108</v>
      </c>
      <c r="K1213" t="s">
        <v>28</v>
      </c>
      <c r="L1213" t="s">
        <v>109</v>
      </c>
      <c r="M1213" t="s">
        <v>110</v>
      </c>
    </row>
    <row r="1214" spans="1:13" x14ac:dyDescent="0.25">
      <c r="A1214" t="s">
        <v>107</v>
      </c>
      <c r="B1214" t="s">
        <v>1147</v>
      </c>
      <c r="C1214" t="s">
        <v>2152</v>
      </c>
      <c r="D1214" t="str">
        <f>HYPERLINK("https://ebird.org/atlasnc/checklist/S129763177", "S129763177")</f>
        <v>S129763177</v>
      </c>
      <c r="E1214" t="s">
        <v>2521</v>
      </c>
      <c r="F1214" t="s">
        <v>2522</v>
      </c>
      <c r="G1214">
        <v>0</v>
      </c>
      <c r="H1214" t="s">
        <v>46</v>
      </c>
      <c r="I1214" t="s">
        <v>26</v>
      </c>
      <c r="J1214" t="s">
        <v>108</v>
      </c>
      <c r="K1214" t="s">
        <v>28</v>
      </c>
      <c r="L1214" t="s">
        <v>109</v>
      </c>
      <c r="M1214" t="s">
        <v>110</v>
      </c>
    </row>
    <row r="1215" spans="1:13" x14ac:dyDescent="0.25">
      <c r="A1215" t="s">
        <v>107</v>
      </c>
      <c r="B1215" t="s">
        <v>1147</v>
      </c>
      <c r="C1215" t="s">
        <v>2523</v>
      </c>
      <c r="D1215" t="str">
        <f>HYPERLINK("https://ebird.org/atlasnc/checklist/S127987328", "S127987328")</f>
        <v>S127987328</v>
      </c>
      <c r="E1215" t="s">
        <v>2314</v>
      </c>
      <c r="F1215" t="s">
        <v>2503</v>
      </c>
      <c r="G1215">
        <v>0</v>
      </c>
      <c r="H1215" t="s">
        <v>46</v>
      </c>
      <c r="I1215" t="s">
        <v>26</v>
      </c>
      <c r="J1215" t="s">
        <v>108</v>
      </c>
      <c r="K1215" t="s">
        <v>28</v>
      </c>
      <c r="L1215" t="s">
        <v>109</v>
      </c>
      <c r="M1215" t="s">
        <v>110</v>
      </c>
    </row>
    <row r="1216" spans="1:13" x14ac:dyDescent="0.25">
      <c r="A1216" t="s">
        <v>107</v>
      </c>
      <c r="B1216" t="s">
        <v>1147</v>
      </c>
      <c r="C1216" t="s">
        <v>2523</v>
      </c>
      <c r="D1216" t="str">
        <f>HYPERLINK("https://ebird.org/atlasnc/checklist/S127982161", "S127982161")</f>
        <v>S127982161</v>
      </c>
      <c r="E1216" t="s">
        <v>1774</v>
      </c>
      <c r="F1216" t="s">
        <v>2524</v>
      </c>
      <c r="G1216">
        <v>2</v>
      </c>
      <c r="H1216" t="s">
        <v>46</v>
      </c>
      <c r="I1216" t="s">
        <v>26</v>
      </c>
      <c r="J1216" t="s">
        <v>108</v>
      </c>
      <c r="K1216" t="s">
        <v>28</v>
      </c>
      <c r="L1216" t="s">
        <v>109</v>
      </c>
      <c r="M1216" t="s">
        <v>110</v>
      </c>
    </row>
    <row r="1217" spans="1:13" x14ac:dyDescent="0.25">
      <c r="A1217" t="s">
        <v>107</v>
      </c>
      <c r="B1217" t="s">
        <v>1147</v>
      </c>
      <c r="C1217" t="s">
        <v>2523</v>
      </c>
      <c r="D1217" t="str">
        <f>HYPERLINK("https://ebird.org/atlasnc/checklist/S127987267", "S127987267")</f>
        <v>S127987267</v>
      </c>
      <c r="E1217" t="s">
        <v>2440</v>
      </c>
      <c r="F1217" t="s">
        <v>2525</v>
      </c>
      <c r="G1217">
        <v>0</v>
      </c>
      <c r="H1217" t="s">
        <v>46</v>
      </c>
      <c r="I1217" t="s">
        <v>26</v>
      </c>
      <c r="J1217" t="s">
        <v>108</v>
      </c>
      <c r="K1217" t="s">
        <v>28</v>
      </c>
      <c r="L1217" t="s">
        <v>109</v>
      </c>
      <c r="M1217" t="s">
        <v>110</v>
      </c>
    </row>
    <row r="1218" spans="1:13" x14ac:dyDescent="0.25">
      <c r="A1218" t="s">
        <v>107</v>
      </c>
      <c r="B1218" t="s">
        <v>1147</v>
      </c>
      <c r="C1218" t="s">
        <v>2523</v>
      </c>
      <c r="D1218" t="str">
        <f>HYPERLINK("https://ebird.org/atlasnc/checklist/S127981494", "S127981494")</f>
        <v>S127981494</v>
      </c>
      <c r="E1218" t="s">
        <v>1420</v>
      </c>
      <c r="F1218" t="s">
        <v>2526</v>
      </c>
      <c r="G1218">
        <v>0</v>
      </c>
      <c r="H1218" t="s">
        <v>46</v>
      </c>
      <c r="I1218" t="s">
        <v>26</v>
      </c>
      <c r="J1218" t="s">
        <v>108</v>
      </c>
      <c r="K1218" t="s">
        <v>28</v>
      </c>
      <c r="L1218" t="s">
        <v>109</v>
      </c>
      <c r="M1218" t="s">
        <v>110</v>
      </c>
    </row>
    <row r="1219" spans="1:13" x14ac:dyDescent="0.25">
      <c r="A1219" t="s">
        <v>107</v>
      </c>
      <c r="B1219" t="s">
        <v>1147</v>
      </c>
      <c r="C1219" t="s">
        <v>2523</v>
      </c>
      <c r="D1219" t="str">
        <f>HYPERLINK("https://ebird.org/atlasnc/checklist/S127981470", "S127981470")</f>
        <v>S127981470</v>
      </c>
      <c r="E1219" t="s">
        <v>2527</v>
      </c>
      <c r="F1219" t="s">
        <v>2528</v>
      </c>
      <c r="G1219">
        <v>1</v>
      </c>
      <c r="H1219" t="s">
        <v>46</v>
      </c>
      <c r="I1219" t="s">
        <v>26</v>
      </c>
      <c r="J1219" t="s">
        <v>108</v>
      </c>
      <c r="K1219" t="s">
        <v>28</v>
      </c>
      <c r="L1219" t="s">
        <v>109</v>
      </c>
      <c r="M1219" t="s">
        <v>110</v>
      </c>
    </row>
    <row r="1220" spans="1:13" x14ac:dyDescent="0.25">
      <c r="A1220" t="s">
        <v>107</v>
      </c>
      <c r="B1220" t="s">
        <v>1147</v>
      </c>
      <c r="C1220" t="s">
        <v>2523</v>
      </c>
      <c r="D1220" t="str">
        <f>HYPERLINK("https://ebird.org/atlasnc/checklist/S127981460", "S127981460")</f>
        <v>S127981460</v>
      </c>
      <c r="E1220" t="s">
        <v>2529</v>
      </c>
      <c r="F1220" t="s">
        <v>2530</v>
      </c>
      <c r="G1220">
        <v>0</v>
      </c>
      <c r="H1220" t="s">
        <v>46</v>
      </c>
      <c r="I1220" t="s">
        <v>26</v>
      </c>
      <c r="J1220" t="s">
        <v>108</v>
      </c>
      <c r="K1220" t="s">
        <v>28</v>
      </c>
      <c r="L1220" t="s">
        <v>109</v>
      </c>
      <c r="M1220" t="s">
        <v>110</v>
      </c>
    </row>
    <row r="1221" spans="1:13" x14ac:dyDescent="0.25">
      <c r="A1221" t="s">
        <v>107</v>
      </c>
      <c r="B1221" t="s">
        <v>1147</v>
      </c>
      <c r="C1221" t="s">
        <v>2523</v>
      </c>
      <c r="D1221" t="str">
        <f>HYPERLINK("https://ebird.org/atlasnc/checklist/S127981450", "S127981450")</f>
        <v>S127981450</v>
      </c>
      <c r="E1221" t="s">
        <v>2531</v>
      </c>
      <c r="F1221" t="s">
        <v>2459</v>
      </c>
      <c r="G1221">
        <v>0</v>
      </c>
      <c r="H1221" t="s">
        <v>46</v>
      </c>
      <c r="I1221" t="s">
        <v>26</v>
      </c>
      <c r="J1221" t="s">
        <v>108</v>
      </c>
      <c r="K1221" t="s">
        <v>28</v>
      </c>
      <c r="L1221" t="s">
        <v>109</v>
      </c>
      <c r="M1221" t="s">
        <v>110</v>
      </c>
    </row>
    <row r="1222" spans="1:13" x14ac:dyDescent="0.25">
      <c r="A1222" t="s">
        <v>107</v>
      </c>
      <c r="B1222" t="s">
        <v>1147</v>
      </c>
      <c r="C1222" t="s">
        <v>1057</v>
      </c>
      <c r="D1222" t="str">
        <f>HYPERLINK("https://ebird.org/atlasnc/checklist/S124500403", "S124500403")</f>
        <v>S124500403</v>
      </c>
      <c r="E1222" t="s">
        <v>1484</v>
      </c>
      <c r="F1222" t="s">
        <v>2532</v>
      </c>
      <c r="G1222">
        <v>13</v>
      </c>
      <c r="H1222" t="s">
        <v>46</v>
      </c>
      <c r="I1222" t="s">
        <v>26</v>
      </c>
      <c r="J1222" t="s">
        <v>108</v>
      </c>
      <c r="K1222" t="s">
        <v>28</v>
      </c>
      <c r="L1222" t="s">
        <v>109</v>
      </c>
      <c r="M1222" t="s">
        <v>110</v>
      </c>
    </row>
    <row r="1223" spans="1:13" x14ac:dyDescent="0.25">
      <c r="A1223" t="s">
        <v>107</v>
      </c>
      <c r="B1223" t="s">
        <v>1147</v>
      </c>
      <c r="C1223" t="s">
        <v>1057</v>
      </c>
      <c r="D1223" t="str">
        <f>HYPERLINK("https://ebird.org/atlasnc/checklist/S124409931", "S124409931")</f>
        <v>S124409931</v>
      </c>
      <c r="E1223" t="s">
        <v>2533</v>
      </c>
      <c r="F1223" t="s">
        <v>2534</v>
      </c>
      <c r="G1223">
        <v>8</v>
      </c>
      <c r="H1223" t="s">
        <v>46</v>
      </c>
      <c r="I1223" t="s">
        <v>26</v>
      </c>
      <c r="J1223" t="s">
        <v>108</v>
      </c>
      <c r="K1223" t="s">
        <v>28</v>
      </c>
      <c r="L1223" t="s">
        <v>109</v>
      </c>
      <c r="M1223" t="s">
        <v>110</v>
      </c>
    </row>
    <row r="1224" spans="1:13" x14ac:dyDescent="0.25">
      <c r="A1224" t="s">
        <v>107</v>
      </c>
      <c r="B1224" t="s">
        <v>1147</v>
      </c>
      <c r="C1224" t="s">
        <v>2535</v>
      </c>
      <c r="D1224" t="str">
        <f>HYPERLINK("https://ebird.org/atlasnc/checklist/S127877582", "S127877582")</f>
        <v>S127877582</v>
      </c>
      <c r="E1224" t="s">
        <v>2519</v>
      </c>
      <c r="F1224" t="s">
        <v>2474</v>
      </c>
      <c r="G1224">
        <v>1</v>
      </c>
      <c r="H1224" t="s">
        <v>46</v>
      </c>
      <c r="I1224" t="s">
        <v>26</v>
      </c>
      <c r="J1224" t="s">
        <v>108</v>
      </c>
      <c r="K1224" t="s">
        <v>28</v>
      </c>
      <c r="L1224" t="s">
        <v>109</v>
      </c>
      <c r="M1224" t="s">
        <v>110</v>
      </c>
    </row>
    <row r="1225" spans="1:13" x14ac:dyDescent="0.25">
      <c r="A1225" t="s">
        <v>107</v>
      </c>
      <c r="B1225" t="s">
        <v>1147</v>
      </c>
      <c r="C1225" t="s">
        <v>1060</v>
      </c>
      <c r="D1225" t="str">
        <f>HYPERLINK("https://ebird.org/atlasnc/checklist/S121865650", "S121865650")</f>
        <v>S121865650</v>
      </c>
      <c r="E1225" t="s">
        <v>1192</v>
      </c>
      <c r="F1225" t="s">
        <v>2536</v>
      </c>
      <c r="G1225">
        <v>16</v>
      </c>
      <c r="H1225" t="s">
        <v>46</v>
      </c>
      <c r="I1225" t="s">
        <v>26</v>
      </c>
      <c r="J1225" t="s">
        <v>108</v>
      </c>
      <c r="K1225" t="s">
        <v>28</v>
      </c>
      <c r="L1225" t="s">
        <v>109</v>
      </c>
      <c r="M1225" t="s">
        <v>110</v>
      </c>
    </row>
    <row r="1226" spans="1:13" x14ac:dyDescent="0.25">
      <c r="A1226" t="s">
        <v>107</v>
      </c>
      <c r="B1226" t="s">
        <v>1147</v>
      </c>
      <c r="C1226" t="s">
        <v>1060</v>
      </c>
      <c r="D1226" t="str">
        <f>HYPERLINK("https://ebird.org/atlasnc/checklist/S121865621", "S121865621")</f>
        <v>S121865621</v>
      </c>
      <c r="E1226" t="s">
        <v>2310</v>
      </c>
      <c r="F1226" t="s">
        <v>2537</v>
      </c>
      <c r="G1226">
        <v>17</v>
      </c>
      <c r="H1226" t="s">
        <v>46</v>
      </c>
      <c r="I1226" t="s">
        <v>26</v>
      </c>
      <c r="J1226" t="s">
        <v>108</v>
      </c>
      <c r="K1226" t="s">
        <v>28</v>
      </c>
      <c r="L1226" t="s">
        <v>109</v>
      </c>
      <c r="M1226" t="s">
        <v>110</v>
      </c>
    </row>
    <row r="1227" spans="1:13" x14ac:dyDescent="0.25">
      <c r="A1227" t="s">
        <v>107</v>
      </c>
      <c r="B1227" t="s">
        <v>1147</v>
      </c>
      <c r="C1227" t="s">
        <v>1060</v>
      </c>
      <c r="D1227" t="str">
        <f>HYPERLINK("https://ebird.org/atlasnc/checklist/S121865551", "S121865551")</f>
        <v>S121865551</v>
      </c>
      <c r="E1227" t="s">
        <v>2241</v>
      </c>
      <c r="F1227" t="s">
        <v>2538</v>
      </c>
      <c r="G1227">
        <v>8</v>
      </c>
      <c r="H1227" t="s">
        <v>46</v>
      </c>
      <c r="I1227" t="s">
        <v>26</v>
      </c>
      <c r="J1227" t="s">
        <v>108</v>
      </c>
      <c r="K1227" t="s">
        <v>28</v>
      </c>
      <c r="L1227" t="s">
        <v>109</v>
      </c>
      <c r="M1227" t="s">
        <v>110</v>
      </c>
    </row>
    <row r="1228" spans="1:13" x14ac:dyDescent="0.25">
      <c r="A1228" t="s">
        <v>107</v>
      </c>
      <c r="B1228" t="s">
        <v>1147</v>
      </c>
      <c r="C1228" t="s">
        <v>1060</v>
      </c>
      <c r="D1228" t="str">
        <f>HYPERLINK("https://ebird.org/atlasnc/checklist/S121865367", "S121865367")</f>
        <v>S121865367</v>
      </c>
      <c r="E1228" t="s">
        <v>2539</v>
      </c>
      <c r="F1228" t="s">
        <v>2474</v>
      </c>
      <c r="G1228">
        <v>1</v>
      </c>
      <c r="H1228" t="s">
        <v>46</v>
      </c>
      <c r="I1228" t="s">
        <v>26</v>
      </c>
      <c r="J1228" t="s">
        <v>108</v>
      </c>
      <c r="K1228" t="s">
        <v>28</v>
      </c>
      <c r="L1228" t="s">
        <v>109</v>
      </c>
      <c r="M1228" t="s">
        <v>110</v>
      </c>
    </row>
    <row r="1229" spans="1:13" x14ac:dyDescent="0.25">
      <c r="A1229" t="s">
        <v>107</v>
      </c>
      <c r="B1229" t="s">
        <v>1147</v>
      </c>
      <c r="C1229" t="s">
        <v>1060</v>
      </c>
      <c r="D1229" t="str">
        <f>HYPERLINK("https://ebird.org/atlasnc/checklist/S121865452", "S121865452")</f>
        <v>S121865452</v>
      </c>
      <c r="E1229" t="s">
        <v>2020</v>
      </c>
      <c r="F1229" t="s">
        <v>2540</v>
      </c>
      <c r="G1229">
        <v>1</v>
      </c>
      <c r="H1229" t="s">
        <v>46</v>
      </c>
      <c r="I1229" t="s">
        <v>26</v>
      </c>
      <c r="J1229" t="s">
        <v>108</v>
      </c>
      <c r="K1229" t="s">
        <v>28</v>
      </c>
      <c r="L1229" t="s">
        <v>109</v>
      </c>
      <c r="M1229" t="s">
        <v>110</v>
      </c>
    </row>
    <row r="1230" spans="1:13" x14ac:dyDescent="0.25">
      <c r="A1230" t="s">
        <v>107</v>
      </c>
      <c r="B1230" t="s">
        <v>1147</v>
      </c>
      <c r="C1230" t="s">
        <v>1060</v>
      </c>
      <c r="D1230" t="str">
        <f>HYPERLINK("https://ebird.org/atlasnc/checklist/S121865322", "S121865322")</f>
        <v>S121865322</v>
      </c>
      <c r="E1230" t="s">
        <v>2407</v>
      </c>
      <c r="F1230" t="s">
        <v>2474</v>
      </c>
      <c r="G1230">
        <v>2</v>
      </c>
      <c r="H1230" t="s">
        <v>46</v>
      </c>
      <c r="I1230" t="s">
        <v>26</v>
      </c>
      <c r="J1230" t="s">
        <v>108</v>
      </c>
      <c r="K1230" t="s">
        <v>28</v>
      </c>
      <c r="L1230" t="s">
        <v>109</v>
      </c>
      <c r="M1230" t="s">
        <v>110</v>
      </c>
    </row>
    <row r="1231" spans="1:13" x14ac:dyDescent="0.25">
      <c r="A1231" t="s">
        <v>107</v>
      </c>
      <c r="B1231" t="s">
        <v>2541</v>
      </c>
      <c r="C1231" t="s">
        <v>2542</v>
      </c>
      <c r="D1231" t="str">
        <f>HYPERLINK("https://ebird.org/atlasnc/checklist/S98276545", "S98276545")</f>
        <v>S98276545</v>
      </c>
      <c r="E1231" t="s">
        <v>1819</v>
      </c>
      <c r="F1231" t="s">
        <v>2543</v>
      </c>
      <c r="G1231">
        <v>1</v>
      </c>
      <c r="H1231" t="s">
        <v>46</v>
      </c>
      <c r="I1231" t="s">
        <v>26</v>
      </c>
      <c r="J1231" t="s">
        <v>108</v>
      </c>
      <c r="K1231" t="s">
        <v>28</v>
      </c>
      <c r="L1231" t="s">
        <v>109</v>
      </c>
      <c r="M1231" t="s">
        <v>110</v>
      </c>
    </row>
    <row r="1232" spans="1:13" x14ac:dyDescent="0.25">
      <c r="A1232" t="s">
        <v>107</v>
      </c>
      <c r="B1232" t="s">
        <v>1113</v>
      </c>
      <c r="C1232" t="s">
        <v>1064</v>
      </c>
      <c r="D1232" t="str">
        <f>HYPERLINK("https://ebird.org/atlasnc/checklist/S91405025", "S91405025")</f>
        <v>S91405025</v>
      </c>
      <c r="E1232" t="s">
        <v>1496</v>
      </c>
      <c r="F1232" t="s">
        <v>2544</v>
      </c>
      <c r="G1232">
        <v>5</v>
      </c>
      <c r="H1232" t="s">
        <v>46</v>
      </c>
      <c r="I1232" t="s">
        <v>26</v>
      </c>
      <c r="J1232" t="s">
        <v>108</v>
      </c>
      <c r="K1232" t="s">
        <v>28</v>
      </c>
      <c r="L1232" t="s">
        <v>109</v>
      </c>
      <c r="M1232" t="s">
        <v>110</v>
      </c>
    </row>
    <row r="1233" spans="1:13" x14ac:dyDescent="0.25">
      <c r="A1233" t="s">
        <v>107</v>
      </c>
      <c r="B1233" t="s">
        <v>1113</v>
      </c>
      <c r="C1233" t="s">
        <v>1064</v>
      </c>
      <c r="D1233" t="str">
        <f>HYPERLINK("https://ebird.org/atlasnc/checklist/S91405006", "S91405006")</f>
        <v>S91405006</v>
      </c>
      <c r="E1233" t="s">
        <v>1497</v>
      </c>
      <c r="F1233" t="s">
        <v>2545</v>
      </c>
      <c r="G1233">
        <v>11</v>
      </c>
      <c r="H1233" t="s">
        <v>46</v>
      </c>
      <c r="I1233" t="s">
        <v>26</v>
      </c>
      <c r="J1233" t="s">
        <v>108</v>
      </c>
      <c r="K1233" t="s">
        <v>28</v>
      </c>
      <c r="L1233" t="s">
        <v>109</v>
      </c>
      <c r="M1233" t="s">
        <v>110</v>
      </c>
    </row>
    <row r="1234" spans="1:13" x14ac:dyDescent="0.25">
      <c r="A1234" t="s">
        <v>107</v>
      </c>
      <c r="B1234" t="s">
        <v>1113</v>
      </c>
      <c r="C1234" t="s">
        <v>1064</v>
      </c>
      <c r="D1234" t="str">
        <f>HYPERLINK("https://ebird.org/atlasnc/checklist/S91404974", "S91404974")</f>
        <v>S91404974</v>
      </c>
      <c r="E1234" t="s">
        <v>1285</v>
      </c>
      <c r="F1234" t="s">
        <v>2546</v>
      </c>
      <c r="G1234">
        <v>9</v>
      </c>
      <c r="H1234" t="s">
        <v>46</v>
      </c>
      <c r="I1234" t="s">
        <v>26</v>
      </c>
      <c r="J1234" t="s">
        <v>108</v>
      </c>
      <c r="K1234" t="s">
        <v>28</v>
      </c>
      <c r="L1234" t="s">
        <v>109</v>
      </c>
      <c r="M1234" t="s">
        <v>110</v>
      </c>
    </row>
    <row r="1235" spans="1:13" x14ac:dyDescent="0.25">
      <c r="A1235" t="s">
        <v>107</v>
      </c>
      <c r="B1235" t="s">
        <v>1113</v>
      </c>
      <c r="C1235" t="s">
        <v>1064</v>
      </c>
      <c r="D1235" t="str">
        <f>HYPERLINK("https://ebird.org/atlasnc/checklist/S91404838", "S91404838")</f>
        <v>S91404838</v>
      </c>
      <c r="E1235" t="s">
        <v>1819</v>
      </c>
      <c r="F1235" t="s">
        <v>2547</v>
      </c>
      <c r="G1235">
        <v>5</v>
      </c>
      <c r="H1235" t="s">
        <v>46</v>
      </c>
      <c r="I1235" t="s">
        <v>26</v>
      </c>
      <c r="J1235" t="s">
        <v>108</v>
      </c>
      <c r="K1235" t="s">
        <v>28</v>
      </c>
      <c r="L1235" t="s">
        <v>109</v>
      </c>
      <c r="M1235" t="s">
        <v>110</v>
      </c>
    </row>
    <row r="1236" spans="1:13" x14ac:dyDescent="0.25">
      <c r="A1236" t="s">
        <v>107</v>
      </c>
      <c r="B1236" t="s">
        <v>1113</v>
      </c>
      <c r="C1236" t="s">
        <v>1064</v>
      </c>
      <c r="D1236" t="str">
        <f>HYPERLINK("https://ebird.org/atlasnc/checklist/S91404811", "S91404811")</f>
        <v>S91404811</v>
      </c>
      <c r="E1236" t="s">
        <v>2132</v>
      </c>
      <c r="F1236" t="s">
        <v>2546</v>
      </c>
      <c r="G1236">
        <v>5</v>
      </c>
      <c r="H1236" t="s">
        <v>46</v>
      </c>
      <c r="I1236" t="s">
        <v>26</v>
      </c>
      <c r="J1236" t="s">
        <v>108</v>
      </c>
      <c r="K1236" t="s">
        <v>28</v>
      </c>
      <c r="L1236" t="s">
        <v>109</v>
      </c>
      <c r="M1236" t="s">
        <v>110</v>
      </c>
    </row>
    <row r="1237" spans="1:13" x14ac:dyDescent="0.25">
      <c r="A1237" t="s">
        <v>107</v>
      </c>
      <c r="B1237" t="s">
        <v>1113</v>
      </c>
      <c r="C1237" t="s">
        <v>1064</v>
      </c>
      <c r="D1237" t="str">
        <f>HYPERLINK("https://ebird.org/atlasnc/checklist/S91404800", "S91404800")</f>
        <v>S91404800</v>
      </c>
      <c r="E1237" t="s">
        <v>1531</v>
      </c>
      <c r="F1237" t="s">
        <v>2548</v>
      </c>
      <c r="G1237">
        <v>17</v>
      </c>
      <c r="H1237" t="s">
        <v>46</v>
      </c>
      <c r="I1237" t="s">
        <v>26</v>
      </c>
      <c r="J1237" t="s">
        <v>108</v>
      </c>
      <c r="K1237" t="s">
        <v>28</v>
      </c>
      <c r="L1237" t="s">
        <v>109</v>
      </c>
      <c r="M1237" t="s">
        <v>110</v>
      </c>
    </row>
    <row r="1238" spans="1:13" x14ac:dyDescent="0.25">
      <c r="A1238" t="s">
        <v>107</v>
      </c>
      <c r="B1238" t="s">
        <v>1113</v>
      </c>
      <c r="C1238" t="s">
        <v>1064</v>
      </c>
      <c r="D1238" t="str">
        <f>HYPERLINK("https://ebird.org/atlasnc/checklist/S91386774", "S91386774")</f>
        <v>S91386774</v>
      </c>
      <c r="E1238" t="s">
        <v>1663</v>
      </c>
      <c r="F1238" t="s">
        <v>2549</v>
      </c>
      <c r="G1238">
        <v>8</v>
      </c>
      <c r="H1238" t="s">
        <v>46</v>
      </c>
      <c r="I1238" t="s">
        <v>26</v>
      </c>
      <c r="J1238" t="s">
        <v>108</v>
      </c>
      <c r="K1238" t="s">
        <v>28</v>
      </c>
      <c r="L1238" t="s">
        <v>109</v>
      </c>
      <c r="M1238" t="s">
        <v>110</v>
      </c>
    </row>
    <row r="1239" spans="1:13" x14ac:dyDescent="0.25">
      <c r="A1239" t="s">
        <v>107</v>
      </c>
      <c r="B1239" t="s">
        <v>1113</v>
      </c>
      <c r="C1239" t="s">
        <v>1064</v>
      </c>
      <c r="D1239" t="str">
        <f>HYPERLINK("https://ebird.org/atlasnc/checklist/S91404701", "S91404701")</f>
        <v>S91404701</v>
      </c>
      <c r="E1239" t="s">
        <v>1335</v>
      </c>
      <c r="F1239" t="s">
        <v>2550</v>
      </c>
      <c r="G1239">
        <v>17</v>
      </c>
      <c r="H1239" t="s">
        <v>46</v>
      </c>
      <c r="I1239" t="s">
        <v>26</v>
      </c>
      <c r="J1239" t="s">
        <v>108</v>
      </c>
      <c r="K1239" t="s">
        <v>28</v>
      </c>
      <c r="L1239" t="s">
        <v>109</v>
      </c>
      <c r="M1239" t="s">
        <v>110</v>
      </c>
    </row>
    <row r="1240" spans="1:13" x14ac:dyDescent="0.25">
      <c r="A1240" t="s">
        <v>107</v>
      </c>
      <c r="B1240" t="s">
        <v>1113</v>
      </c>
      <c r="C1240" t="s">
        <v>1064</v>
      </c>
      <c r="D1240" t="str">
        <f>HYPERLINK("https://ebird.org/atlasnc/checklist/S91404637", "S91404637")</f>
        <v>S91404637</v>
      </c>
      <c r="E1240" t="s">
        <v>1247</v>
      </c>
      <c r="F1240" t="s">
        <v>2551</v>
      </c>
      <c r="G1240">
        <v>14</v>
      </c>
      <c r="H1240" t="s">
        <v>46</v>
      </c>
      <c r="I1240" t="s">
        <v>26</v>
      </c>
      <c r="J1240" t="s">
        <v>108</v>
      </c>
      <c r="K1240" t="s">
        <v>28</v>
      </c>
      <c r="L1240" t="s">
        <v>109</v>
      </c>
      <c r="M1240" t="s">
        <v>110</v>
      </c>
    </row>
    <row r="1241" spans="1:13" x14ac:dyDescent="0.25">
      <c r="A1241" t="s">
        <v>107</v>
      </c>
      <c r="B1241" t="s">
        <v>1113</v>
      </c>
      <c r="C1241" t="s">
        <v>1064</v>
      </c>
      <c r="D1241" t="str">
        <f>HYPERLINK("https://ebird.org/atlasnc/checklist/S91404598", "S91404598")</f>
        <v>S91404598</v>
      </c>
      <c r="E1241" t="s">
        <v>1561</v>
      </c>
      <c r="F1241" t="s">
        <v>2552</v>
      </c>
      <c r="G1241">
        <v>8</v>
      </c>
      <c r="H1241" t="s">
        <v>46</v>
      </c>
      <c r="I1241" t="s">
        <v>26</v>
      </c>
      <c r="J1241" t="s">
        <v>108</v>
      </c>
      <c r="K1241" t="s">
        <v>28</v>
      </c>
      <c r="L1241" t="s">
        <v>109</v>
      </c>
      <c r="M1241" t="s">
        <v>110</v>
      </c>
    </row>
    <row r="1242" spans="1:13" x14ac:dyDescent="0.25">
      <c r="A1242" t="s">
        <v>107</v>
      </c>
      <c r="B1242" t="s">
        <v>1113</v>
      </c>
      <c r="C1242" t="s">
        <v>1064</v>
      </c>
      <c r="D1242" t="str">
        <f>HYPERLINK("https://ebird.org/atlasnc/checklist/S91404571", "S91404571")</f>
        <v>S91404571</v>
      </c>
      <c r="E1242" t="s">
        <v>1364</v>
      </c>
      <c r="F1242" t="s">
        <v>2553</v>
      </c>
      <c r="G1242">
        <v>11</v>
      </c>
      <c r="H1242" t="s">
        <v>46</v>
      </c>
      <c r="I1242" t="s">
        <v>26</v>
      </c>
      <c r="J1242" t="s">
        <v>108</v>
      </c>
      <c r="K1242" t="s">
        <v>28</v>
      </c>
      <c r="L1242" t="s">
        <v>109</v>
      </c>
      <c r="M1242" t="s">
        <v>110</v>
      </c>
    </row>
    <row r="1243" spans="1:13" x14ac:dyDescent="0.25">
      <c r="A1243" t="s">
        <v>107</v>
      </c>
      <c r="B1243" t="s">
        <v>1113</v>
      </c>
      <c r="C1243" t="s">
        <v>1064</v>
      </c>
      <c r="D1243" t="str">
        <f>HYPERLINK("https://ebird.org/atlasnc/checklist/S91404528", "S91404528")</f>
        <v>S91404528</v>
      </c>
      <c r="E1243" t="s">
        <v>2514</v>
      </c>
      <c r="F1243" t="s">
        <v>2554</v>
      </c>
      <c r="G1243">
        <v>16</v>
      </c>
      <c r="H1243" t="s">
        <v>46</v>
      </c>
      <c r="I1243" t="s">
        <v>26</v>
      </c>
      <c r="J1243" t="s">
        <v>108</v>
      </c>
      <c r="K1243" t="s">
        <v>28</v>
      </c>
      <c r="L1243" t="s">
        <v>109</v>
      </c>
      <c r="M1243" t="s">
        <v>110</v>
      </c>
    </row>
    <row r="1244" spans="1:13" x14ac:dyDescent="0.25">
      <c r="A1244" t="s">
        <v>107</v>
      </c>
      <c r="B1244" t="s">
        <v>1113</v>
      </c>
      <c r="C1244" t="s">
        <v>1064</v>
      </c>
      <c r="D1244" t="str">
        <f>HYPERLINK("https://ebird.org/atlasnc/checklist/S91404490", "S91404490")</f>
        <v>S91404490</v>
      </c>
      <c r="E1244" t="s">
        <v>2555</v>
      </c>
      <c r="F1244" t="s">
        <v>2556</v>
      </c>
      <c r="G1244">
        <v>12</v>
      </c>
      <c r="H1244" t="s">
        <v>46</v>
      </c>
      <c r="I1244" t="s">
        <v>26</v>
      </c>
      <c r="J1244" t="s">
        <v>108</v>
      </c>
      <c r="K1244" t="s">
        <v>28</v>
      </c>
      <c r="L1244" t="s">
        <v>109</v>
      </c>
      <c r="M1244" t="s">
        <v>110</v>
      </c>
    </row>
    <row r="1245" spans="1:13" x14ac:dyDescent="0.25">
      <c r="A1245" t="s">
        <v>107</v>
      </c>
      <c r="B1245" t="s">
        <v>1113</v>
      </c>
      <c r="C1245" t="s">
        <v>1064</v>
      </c>
      <c r="D1245" t="str">
        <f>HYPERLINK("https://ebird.org/atlasnc/checklist/S91404451", "S91404451")</f>
        <v>S91404451</v>
      </c>
      <c r="E1245" t="s">
        <v>2557</v>
      </c>
      <c r="F1245" t="s">
        <v>2558</v>
      </c>
      <c r="G1245">
        <v>6</v>
      </c>
      <c r="H1245" t="s">
        <v>46</v>
      </c>
      <c r="I1245" t="s">
        <v>26</v>
      </c>
      <c r="J1245" t="s">
        <v>108</v>
      </c>
      <c r="K1245" t="s">
        <v>28</v>
      </c>
      <c r="L1245" t="s">
        <v>109</v>
      </c>
      <c r="M1245" t="s">
        <v>110</v>
      </c>
    </row>
    <row r="1246" spans="1:13" x14ac:dyDescent="0.25">
      <c r="A1246" t="s">
        <v>107</v>
      </c>
      <c r="B1246" t="s">
        <v>2559</v>
      </c>
      <c r="C1246" t="s">
        <v>630</v>
      </c>
      <c r="D1246" t="str">
        <f>HYPERLINK("https://ebird.org/atlasnc/checklist/S93443536", "S93443536")</f>
        <v>S93443536</v>
      </c>
      <c r="E1246" t="s">
        <v>1217</v>
      </c>
      <c r="F1246" t="s">
        <v>2560</v>
      </c>
      <c r="G1246">
        <v>1</v>
      </c>
      <c r="H1246" t="s">
        <v>46</v>
      </c>
      <c r="I1246" t="s">
        <v>26</v>
      </c>
      <c r="J1246" t="s">
        <v>108</v>
      </c>
      <c r="K1246" t="s">
        <v>28</v>
      </c>
      <c r="L1246" t="s">
        <v>109</v>
      </c>
      <c r="M1246" t="s">
        <v>110</v>
      </c>
    </row>
    <row r="1247" spans="1:13" x14ac:dyDescent="0.25">
      <c r="A1247" t="s">
        <v>111</v>
      </c>
      <c r="B1247" t="s">
        <v>1154</v>
      </c>
      <c r="C1247" t="s">
        <v>2561</v>
      </c>
      <c r="D1247" t="str">
        <f>HYPERLINK("https://ebird.org/atlasnc/checklist/S190073086", "S190073086")</f>
        <v>S190073086</v>
      </c>
      <c r="E1247" t="s">
        <v>1233</v>
      </c>
      <c r="F1247" t="s">
        <v>2562</v>
      </c>
      <c r="G1247">
        <v>1</v>
      </c>
      <c r="H1247" t="s">
        <v>46</v>
      </c>
      <c r="I1247" t="s">
        <v>26</v>
      </c>
      <c r="J1247" t="s">
        <v>112</v>
      </c>
      <c r="K1247" t="s">
        <v>28</v>
      </c>
      <c r="L1247" t="s">
        <v>113</v>
      </c>
      <c r="M1247" t="s">
        <v>114</v>
      </c>
    </row>
    <row r="1248" spans="1:13" x14ac:dyDescent="0.25">
      <c r="A1248" t="s">
        <v>111</v>
      </c>
      <c r="B1248" t="s">
        <v>1152</v>
      </c>
      <c r="C1248" t="s">
        <v>1068</v>
      </c>
      <c r="D1248" t="str">
        <f>HYPERLINK("https://ebird.org/atlasnc/checklist/S141136033", "S141136033")</f>
        <v>S141136033</v>
      </c>
      <c r="E1248" t="s">
        <v>2563</v>
      </c>
      <c r="F1248" t="s">
        <v>2564</v>
      </c>
      <c r="G1248">
        <v>11</v>
      </c>
      <c r="H1248" t="s">
        <v>46</v>
      </c>
      <c r="I1248" t="s">
        <v>26</v>
      </c>
      <c r="J1248" t="s">
        <v>112</v>
      </c>
      <c r="K1248" t="s">
        <v>28</v>
      </c>
      <c r="L1248" t="s">
        <v>113</v>
      </c>
      <c r="M1248" t="s">
        <v>114</v>
      </c>
    </row>
    <row r="1249" spans="1:13" x14ac:dyDescent="0.25">
      <c r="A1249" t="s">
        <v>111</v>
      </c>
      <c r="B1249" t="s">
        <v>1120</v>
      </c>
      <c r="C1249" t="s">
        <v>1068</v>
      </c>
      <c r="D1249" t="str">
        <f>HYPERLINK("https://ebird.org/atlasnc/checklist/S141141211", "S141141211")</f>
        <v>S141141211</v>
      </c>
      <c r="E1249" t="s">
        <v>2563</v>
      </c>
      <c r="F1249" t="s">
        <v>2564</v>
      </c>
      <c r="G1249">
        <v>11</v>
      </c>
      <c r="H1249" t="s">
        <v>46</v>
      </c>
      <c r="I1249" t="s">
        <v>26</v>
      </c>
      <c r="J1249" t="s">
        <v>112</v>
      </c>
      <c r="K1249" t="s">
        <v>28</v>
      </c>
      <c r="L1249" t="s">
        <v>113</v>
      </c>
      <c r="M1249" t="s">
        <v>114</v>
      </c>
    </row>
    <row r="1250" spans="1:13" x14ac:dyDescent="0.25">
      <c r="A1250" t="s">
        <v>111</v>
      </c>
      <c r="B1250" t="s">
        <v>1121</v>
      </c>
      <c r="C1250" t="s">
        <v>1068</v>
      </c>
      <c r="D1250" t="str">
        <f>HYPERLINK("https://ebird.org/atlasnc/checklist/S141136037", "S141136037")</f>
        <v>S141136037</v>
      </c>
      <c r="E1250" t="s">
        <v>2563</v>
      </c>
      <c r="F1250" t="s">
        <v>2564</v>
      </c>
      <c r="G1250">
        <v>11</v>
      </c>
      <c r="H1250" t="s">
        <v>46</v>
      </c>
      <c r="I1250" t="s">
        <v>26</v>
      </c>
      <c r="J1250" t="s">
        <v>112</v>
      </c>
      <c r="K1250" t="s">
        <v>28</v>
      </c>
      <c r="L1250" t="s">
        <v>113</v>
      </c>
      <c r="M1250" t="s">
        <v>114</v>
      </c>
    </row>
    <row r="1251" spans="1:13" x14ac:dyDescent="0.25">
      <c r="A1251" t="s">
        <v>111</v>
      </c>
      <c r="B1251" t="s">
        <v>1148</v>
      </c>
      <c r="C1251" t="s">
        <v>1068</v>
      </c>
      <c r="D1251" t="str">
        <f>HYPERLINK("https://ebird.org/atlasnc/checklist/S141136032", "S141136032")</f>
        <v>S141136032</v>
      </c>
      <c r="E1251" t="s">
        <v>2563</v>
      </c>
      <c r="F1251" t="s">
        <v>2564</v>
      </c>
      <c r="G1251">
        <v>11</v>
      </c>
      <c r="H1251" t="s">
        <v>46</v>
      </c>
      <c r="I1251" t="s">
        <v>26</v>
      </c>
      <c r="J1251" t="s">
        <v>112</v>
      </c>
      <c r="K1251" t="s">
        <v>28</v>
      </c>
      <c r="L1251" t="s">
        <v>113</v>
      </c>
      <c r="M1251" t="s">
        <v>114</v>
      </c>
    </row>
    <row r="1252" spans="1:13" x14ac:dyDescent="0.25">
      <c r="A1252" t="s">
        <v>111</v>
      </c>
      <c r="B1252" t="s">
        <v>1152</v>
      </c>
      <c r="C1252" t="s">
        <v>1070</v>
      </c>
      <c r="D1252" t="str">
        <f>HYPERLINK("https://ebird.org/atlasnc/checklist/S140998539", "S140998539")</f>
        <v>S140998539</v>
      </c>
      <c r="E1252" t="s">
        <v>2565</v>
      </c>
      <c r="F1252" t="s">
        <v>2566</v>
      </c>
      <c r="G1252">
        <v>5</v>
      </c>
      <c r="H1252" t="s">
        <v>46</v>
      </c>
      <c r="I1252" t="s">
        <v>26</v>
      </c>
      <c r="J1252" t="s">
        <v>112</v>
      </c>
      <c r="K1252" t="s">
        <v>28</v>
      </c>
      <c r="L1252" t="s">
        <v>113</v>
      </c>
      <c r="M1252" t="s">
        <v>114</v>
      </c>
    </row>
    <row r="1253" spans="1:13" x14ac:dyDescent="0.25">
      <c r="A1253" t="s">
        <v>111</v>
      </c>
      <c r="B1253" t="s">
        <v>1148</v>
      </c>
      <c r="C1253" t="s">
        <v>1070</v>
      </c>
      <c r="D1253" t="str">
        <f>HYPERLINK("https://ebird.org/atlasnc/checklist/S141098596", "S141098596")</f>
        <v>S141098596</v>
      </c>
      <c r="E1253" t="s">
        <v>2565</v>
      </c>
      <c r="F1253" t="s">
        <v>2566</v>
      </c>
      <c r="G1253">
        <v>5</v>
      </c>
      <c r="H1253" t="s">
        <v>46</v>
      </c>
      <c r="I1253" t="s">
        <v>26</v>
      </c>
      <c r="J1253" t="s">
        <v>112</v>
      </c>
      <c r="K1253" t="s">
        <v>28</v>
      </c>
      <c r="L1253" t="s">
        <v>113</v>
      </c>
      <c r="M1253" t="s">
        <v>114</v>
      </c>
    </row>
    <row r="1254" spans="1:13" x14ac:dyDescent="0.25">
      <c r="A1254" t="s">
        <v>111</v>
      </c>
      <c r="B1254" t="s">
        <v>1152</v>
      </c>
      <c r="C1254" t="s">
        <v>1070</v>
      </c>
      <c r="D1254" t="str">
        <f>HYPERLINK("https://ebird.org/atlasnc/checklist/S140993919", "S140993919")</f>
        <v>S140993919</v>
      </c>
      <c r="E1254" t="s">
        <v>2567</v>
      </c>
      <c r="F1254" t="s">
        <v>2568</v>
      </c>
      <c r="G1254">
        <v>19</v>
      </c>
      <c r="H1254" t="s">
        <v>46</v>
      </c>
      <c r="I1254" t="s">
        <v>26</v>
      </c>
      <c r="J1254" t="s">
        <v>112</v>
      </c>
      <c r="K1254" t="s">
        <v>28</v>
      </c>
      <c r="L1254" t="s">
        <v>113</v>
      </c>
      <c r="M1254" t="s">
        <v>114</v>
      </c>
    </row>
    <row r="1255" spans="1:13" x14ac:dyDescent="0.25">
      <c r="A1255" t="s">
        <v>111</v>
      </c>
      <c r="B1255" t="s">
        <v>1148</v>
      </c>
      <c r="C1255" t="s">
        <v>1070</v>
      </c>
      <c r="D1255" t="str">
        <f>HYPERLINK("https://ebird.org/atlasnc/checklist/S140993917", "S140993917")</f>
        <v>S140993917</v>
      </c>
      <c r="E1255" t="s">
        <v>2567</v>
      </c>
      <c r="F1255" t="s">
        <v>2568</v>
      </c>
      <c r="G1255">
        <v>19</v>
      </c>
      <c r="H1255" t="s">
        <v>46</v>
      </c>
      <c r="I1255" t="s">
        <v>26</v>
      </c>
      <c r="J1255" t="s">
        <v>112</v>
      </c>
      <c r="K1255" t="s">
        <v>28</v>
      </c>
      <c r="L1255" t="s">
        <v>113</v>
      </c>
      <c r="M1255" t="s">
        <v>114</v>
      </c>
    </row>
    <row r="1256" spans="1:13" x14ac:dyDescent="0.25">
      <c r="A1256" t="s">
        <v>111</v>
      </c>
      <c r="B1256" t="s">
        <v>1152</v>
      </c>
      <c r="C1256" t="s">
        <v>1070</v>
      </c>
      <c r="D1256" t="str">
        <f>HYPERLINK("https://ebird.org/atlasnc/checklist/S140998441", "S140998441")</f>
        <v>S140998441</v>
      </c>
      <c r="E1256" t="s">
        <v>1812</v>
      </c>
      <c r="F1256" t="s">
        <v>2569</v>
      </c>
      <c r="G1256">
        <v>15</v>
      </c>
      <c r="H1256" t="s">
        <v>46</v>
      </c>
      <c r="I1256" t="s">
        <v>26</v>
      </c>
      <c r="J1256" t="s">
        <v>112</v>
      </c>
      <c r="K1256" t="s">
        <v>28</v>
      </c>
      <c r="L1256" t="s">
        <v>113</v>
      </c>
      <c r="M1256" t="s">
        <v>114</v>
      </c>
    </row>
    <row r="1257" spans="1:13" x14ac:dyDescent="0.25">
      <c r="A1257" t="s">
        <v>111</v>
      </c>
      <c r="B1257" t="s">
        <v>1148</v>
      </c>
      <c r="C1257" t="s">
        <v>1070</v>
      </c>
      <c r="D1257" t="str">
        <f>HYPERLINK("https://ebird.org/atlasnc/checklist/S141098597", "S141098597")</f>
        <v>S141098597</v>
      </c>
      <c r="E1257" t="s">
        <v>1812</v>
      </c>
      <c r="F1257" t="s">
        <v>2569</v>
      </c>
      <c r="G1257">
        <v>15</v>
      </c>
      <c r="H1257" t="s">
        <v>46</v>
      </c>
      <c r="I1257" t="s">
        <v>26</v>
      </c>
      <c r="J1257" t="s">
        <v>112</v>
      </c>
      <c r="K1257" t="s">
        <v>28</v>
      </c>
      <c r="L1257" t="s">
        <v>113</v>
      </c>
      <c r="M1257" t="s">
        <v>114</v>
      </c>
    </row>
    <row r="1258" spans="1:13" x14ac:dyDescent="0.25">
      <c r="A1258" t="s">
        <v>111</v>
      </c>
      <c r="B1258" t="s">
        <v>1152</v>
      </c>
      <c r="C1258" t="s">
        <v>1070</v>
      </c>
      <c r="D1258" t="str">
        <f>HYPERLINK("https://ebird.org/atlasnc/checklist/S140984616", "S140984616")</f>
        <v>S140984616</v>
      </c>
      <c r="E1258" t="s">
        <v>1901</v>
      </c>
      <c r="F1258" t="s">
        <v>2570</v>
      </c>
      <c r="G1258">
        <v>7</v>
      </c>
      <c r="H1258" t="s">
        <v>46</v>
      </c>
      <c r="I1258" t="s">
        <v>26</v>
      </c>
      <c r="J1258" t="s">
        <v>112</v>
      </c>
      <c r="K1258" t="s">
        <v>28</v>
      </c>
      <c r="L1258" t="s">
        <v>113</v>
      </c>
      <c r="M1258" t="s">
        <v>114</v>
      </c>
    </row>
    <row r="1259" spans="1:13" x14ac:dyDescent="0.25">
      <c r="A1259" t="s">
        <v>111</v>
      </c>
      <c r="B1259" t="s">
        <v>1148</v>
      </c>
      <c r="C1259" t="s">
        <v>1070</v>
      </c>
      <c r="D1259" t="str">
        <f>HYPERLINK("https://ebird.org/atlasnc/checklist/S141098598", "S141098598")</f>
        <v>S141098598</v>
      </c>
      <c r="E1259" t="s">
        <v>1901</v>
      </c>
      <c r="F1259" t="s">
        <v>2570</v>
      </c>
      <c r="G1259">
        <v>7</v>
      </c>
      <c r="H1259" t="s">
        <v>46</v>
      </c>
      <c r="I1259" t="s">
        <v>26</v>
      </c>
      <c r="J1259" t="s">
        <v>112</v>
      </c>
      <c r="K1259" t="s">
        <v>28</v>
      </c>
      <c r="L1259" t="s">
        <v>113</v>
      </c>
      <c r="M1259" t="s">
        <v>114</v>
      </c>
    </row>
    <row r="1260" spans="1:13" x14ac:dyDescent="0.25">
      <c r="A1260" t="s">
        <v>111</v>
      </c>
      <c r="B1260" t="s">
        <v>1152</v>
      </c>
      <c r="C1260" t="s">
        <v>1070</v>
      </c>
      <c r="D1260" t="str">
        <f>HYPERLINK("https://ebird.org/atlasnc/checklist/S140982173", "S140982173")</f>
        <v>S140982173</v>
      </c>
      <c r="E1260" t="s">
        <v>1737</v>
      </c>
      <c r="F1260" t="s">
        <v>2571</v>
      </c>
      <c r="G1260">
        <v>19</v>
      </c>
      <c r="H1260" t="s">
        <v>46</v>
      </c>
      <c r="I1260" t="s">
        <v>26</v>
      </c>
      <c r="J1260" t="s">
        <v>112</v>
      </c>
      <c r="K1260" t="s">
        <v>28</v>
      </c>
      <c r="L1260" t="s">
        <v>113</v>
      </c>
      <c r="M1260" t="s">
        <v>114</v>
      </c>
    </row>
    <row r="1261" spans="1:13" x14ac:dyDescent="0.25">
      <c r="A1261" t="s">
        <v>111</v>
      </c>
      <c r="B1261" t="s">
        <v>1148</v>
      </c>
      <c r="C1261" t="s">
        <v>1070</v>
      </c>
      <c r="D1261" t="str">
        <f>HYPERLINK("https://ebird.org/atlasnc/checklist/S140982172", "S140982172")</f>
        <v>S140982172</v>
      </c>
      <c r="E1261" t="s">
        <v>1737</v>
      </c>
      <c r="F1261" t="s">
        <v>2571</v>
      </c>
      <c r="G1261">
        <v>19</v>
      </c>
      <c r="H1261" t="s">
        <v>46</v>
      </c>
      <c r="I1261" t="s">
        <v>26</v>
      </c>
      <c r="J1261" t="s">
        <v>112</v>
      </c>
      <c r="K1261" t="s">
        <v>28</v>
      </c>
      <c r="L1261" t="s">
        <v>113</v>
      </c>
      <c r="M1261" t="s">
        <v>114</v>
      </c>
    </row>
    <row r="1262" spans="1:13" x14ac:dyDescent="0.25">
      <c r="A1262" t="s">
        <v>111</v>
      </c>
      <c r="B1262" t="s">
        <v>1148</v>
      </c>
      <c r="C1262" t="s">
        <v>1070</v>
      </c>
      <c r="D1262" t="str">
        <f>HYPERLINK("https://ebird.org/atlasnc/checklist/S140977731", "S140977731")</f>
        <v>S140977731</v>
      </c>
      <c r="E1262" t="s">
        <v>1285</v>
      </c>
      <c r="F1262" t="s">
        <v>2572</v>
      </c>
      <c r="G1262">
        <v>9</v>
      </c>
      <c r="H1262" t="s">
        <v>46</v>
      </c>
      <c r="I1262" t="s">
        <v>26</v>
      </c>
      <c r="J1262" t="s">
        <v>112</v>
      </c>
      <c r="K1262" t="s">
        <v>28</v>
      </c>
      <c r="L1262" t="s">
        <v>113</v>
      </c>
      <c r="M1262" t="s">
        <v>114</v>
      </c>
    </row>
    <row r="1263" spans="1:13" x14ac:dyDescent="0.25">
      <c r="A1263" t="s">
        <v>111</v>
      </c>
      <c r="B1263" t="s">
        <v>1152</v>
      </c>
      <c r="C1263" t="s">
        <v>1070</v>
      </c>
      <c r="D1263" t="str">
        <f>HYPERLINK("https://ebird.org/atlasnc/checklist/S140975483", "S140975483")</f>
        <v>S140975483</v>
      </c>
      <c r="E1263" t="s">
        <v>1213</v>
      </c>
      <c r="F1263" t="s">
        <v>2573</v>
      </c>
      <c r="G1263">
        <v>31</v>
      </c>
      <c r="H1263" t="s">
        <v>46</v>
      </c>
      <c r="I1263" t="s">
        <v>26</v>
      </c>
      <c r="J1263" t="s">
        <v>112</v>
      </c>
      <c r="K1263" t="s">
        <v>28</v>
      </c>
      <c r="L1263" t="s">
        <v>113</v>
      </c>
      <c r="M1263" t="s">
        <v>114</v>
      </c>
    </row>
    <row r="1264" spans="1:13" x14ac:dyDescent="0.25">
      <c r="A1264" t="s">
        <v>111</v>
      </c>
      <c r="B1264" t="s">
        <v>1148</v>
      </c>
      <c r="C1264" t="s">
        <v>1070</v>
      </c>
      <c r="D1264" t="str">
        <f>HYPERLINK("https://ebird.org/atlasnc/checklist/S140975481", "S140975481")</f>
        <v>S140975481</v>
      </c>
      <c r="E1264" t="s">
        <v>1213</v>
      </c>
      <c r="F1264" t="s">
        <v>2573</v>
      </c>
      <c r="G1264">
        <v>30</v>
      </c>
      <c r="H1264" t="s">
        <v>46</v>
      </c>
      <c r="I1264" t="s">
        <v>26</v>
      </c>
      <c r="J1264" t="s">
        <v>112</v>
      </c>
      <c r="K1264" t="s">
        <v>28</v>
      </c>
      <c r="L1264" t="s">
        <v>113</v>
      </c>
      <c r="M1264" t="s">
        <v>114</v>
      </c>
    </row>
    <row r="1265" spans="1:13" x14ac:dyDescent="0.25">
      <c r="A1265" t="s">
        <v>111</v>
      </c>
      <c r="B1265" t="s">
        <v>1148</v>
      </c>
      <c r="C1265" t="s">
        <v>1070</v>
      </c>
      <c r="D1265" t="str">
        <f>HYPERLINK("https://ebird.org/atlasnc/checklist/S140967270", "S140967270")</f>
        <v>S140967270</v>
      </c>
      <c r="E1265" t="s">
        <v>1243</v>
      </c>
      <c r="F1265" t="s">
        <v>2574</v>
      </c>
      <c r="G1265">
        <v>8</v>
      </c>
      <c r="H1265" t="s">
        <v>46</v>
      </c>
      <c r="I1265" t="s">
        <v>26</v>
      </c>
      <c r="J1265" t="s">
        <v>112</v>
      </c>
      <c r="K1265" t="s">
        <v>28</v>
      </c>
      <c r="L1265" t="s">
        <v>113</v>
      </c>
      <c r="M1265" t="s">
        <v>114</v>
      </c>
    </row>
    <row r="1266" spans="1:13" x14ac:dyDescent="0.25">
      <c r="A1266" t="s">
        <v>111</v>
      </c>
      <c r="B1266" t="s">
        <v>1153</v>
      </c>
      <c r="C1266" t="s">
        <v>1090</v>
      </c>
      <c r="D1266" t="str">
        <f>HYPERLINK("https://ebird.org/atlasnc/checklist/S109350771", "S109350771")</f>
        <v>S109350771</v>
      </c>
      <c r="E1266" t="s">
        <v>1160</v>
      </c>
      <c r="F1266" t="s">
        <v>2562</v>
      </c>
      <c r="G1266">
        <v>21</v>
      </c>
      <c r="H1266" t="s">
        <v>46</v>
      </c>
      <c r="I1266" t="s">
        <v>26</v>
      </c>
      <c r="J1266" t="s">
        <v>112</v>
      </c>
      <c r="K1266" t="s">
        <v>28</v>
      </c>
      <c r="L1266" t="s">
        <v>113</v>
      </c>
      <c r="M1266" t="s">
        <v>114</v>
      </c>
    </row>
    <row r="1267" spans="1:13" x14ac:dyDescent="0.25">
      <c r="A1267" t="s">
        <v>111</v>
      </c>
      <c r="B1267" t="s">
        <v>1153</v>
      </c>
      <c r="C1267" t="s">
        <v>2575</v>
      </c>
      <c r="D1267" t="str">
        <f>HYPERLINK("https://ebird.org/atlasnc/checklist/S109300850", "S109300850")</f>
        <v>S109300850</v>
      </c>
      <c r="E1267" t="s">
        <v>2576</v>
      </c>
      <c r="F1267" t="s">
        <v>2577</v>
      </c>
      <c r="G1267">
        <v>2</v>
      </c>
      <c r="H1267" t="s">
        <v>46</v>
      </c>
      <c r="I1267" t="s">
        <v>26</v>
      </c>
      <c r="J1267" t="s">
        <v>112</v>
      </c>
      <c r="K1267" t="s">
        <v>28</v>
      </c>
      <c r="L1267" t="s">
        <v>113</v>
      </c>
      <c r="M1267" t="s">
        <v>114</v>
      </c>
    </row>
    <row r="1268" spans="1:13" x14ac:dyDescent="0.25">
      <c r="A1268" t="s">
        <v>111</v>
      </c>
      <c r="B1268" t="s">
        <v>1153</v>
      </c>
      <c r="C1268" t="s">
        <v>1095</v>
      </c>
      <c r="D1268" t="str">
        <f>HYPERLINK("https://ebird.org/atlasnc/checklist/S109148784", "S109148784")</f>
        <v>S109148784</v>
      </c>
      <c r="E1268" t="s">
        <v>1759</v>
      </c>
      <c r="F1268" t="s">
        <v>2577</v>
      </c>
      <c r="G1268">
        <v>18</v>
      </c>
      <c r="H1268" t="s">
        <v>46</v>
      </c>
      <c r="I1268" t="s">
        <v>26</v>
      </c>
      <c r="J1268" t="s">
        <v>112</v>
      </c>
      <c r="K1268" t="s">
        <v>28</v>
      </c>
      <c r="L1268" t="s">
        <v>113</v>
      </c>
      <c r="M1268" t="s">
        <v>114</v>
      </c>
    </row>
    <row r="1269" spans="1:13" x14ac:dyDescent="0.25">
      <c r="A1269" t="s">
        <v>111</v>
      </c>
      <c r="B1269" t="s">
        <v>1153</v>
      </c>
      <c r="C1269" t="s">
        <v>856</v>
      </c>
      <c r="D1269" t="str">
        <f>HYPERLINK("https://ebird.org/atlasnc/checklist/S109148197", "S109148197")</f>
        <v>S109148197</v>
      </c>
      <c r="E1269" t="s">
        <v>1569</v>
      </c>
      <c r="F1269" t="s">
        <v>2562</v>
      </c>
      <c r="G1269">
        <v>18</v>
      </c>
      <c r="H1269" t="s">
        <v>46</v>
      </c>
      <c r="I1269" t="s">
        <v>26</v>
      </c>
      <c r="J1269" t="s">
        <v>112</v>
      </c>
      <c r="K1269" t="s">
        <v>28</v>
      </c>
      <c r="L1269" t="s">
        <v>113</v>
      </c>
      <c r="M1269" t="s">
        <v>114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Species</vt:lpstr>
      <vt:lpstr>Top Atlasers</vt:lpstr>
      <vt:lpstr>Recent 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Anderson, Scott K.</cp:lastModifiedBy>
  <dcterms:created xsi:type="dcterms:W3CDTF">2024-08-27T15:56:11Z</dcterms:created>
  <dcterms:modified xsi:type="dcterms:W3CDTF">2024-08-27T15:57:28Z</dcterms:modified>
</cp:coreProperties>
</file>