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K:\Others\Calibration\Master List\"/>
    </mc:Choice>
  </mc:AlternateContent>
  <bookViews>
    <workbookView xWindow="0" yWindow="0" windowWidth="10950" windowHeight="4480" tabRatio="782"/>
  </bookViews>
  <sheets>
    <sheet name="Masterlist" sheetId="10" r:id="rId1"/>
    <sheet name="Color Code" sheetId="8" r:id="rId2"/>
    <sheet name="NDT Gauges (Link Auto update)" sheetId="21" state="hidden" r:id="rId3"/>
    <sheet name="For Audit 12.1.2022" sheetId="25" state="hidden" r:id="rId4"/>
    <sheet name="For Audit (Link Auto update)" sheetId="26" state="hidden" r:id="rId5"/>
  </sheets>
  <definedNames>
    <definedName name="_xlnm._FilterDatabase" localSheetId="4" hidden="1">'For Audit (Link Auto update)'!$A$2:$Q$390</definedName>
    <definedName name="_xlnm._FilterDatabase" localSheetId="3" hidden="1">'For Audit 12.1.2022'!$A$2:$T$398</definedName>
    <definedName name="_xlnm._FilterDatabase" localSheetId="0" hidden="1">Masterlist!$A$2:$W$837</definedName>
    <definedName name="_xlnm._FilterDatabase" localSheetId="2" hidden="1">'NDT Gauges (Link Auto update)'!$A$2:$T$15</definedName>
    <definedName name="_xlnm.Print_Area" localSheetId="4">'For Audit (Link Auto update)'!$A$1:$N$390</definedName>
    <definedName name="_xlnm.Print_Area" localSheetId="3">'For Audit 12.1.2022'!$A$1:$N$398</definedName>
    <definedName name="_xlnm.Print_Area" localSheetId="0">Masterlist!$A$1:$N$788</definedName>
    <definedName name="_xlnm.Print_Area" localSheetId="2">'NDT Gauges (Link Auto update)'!$A$1:$N$15</definedName>
    <definedName name="_xlnm.Print_Titles" localSheetId="4">'For Audit (Link Auto update)'!$1:$2</definedName>
    <definedName name="_xlnm.Print_Titles" localSheetId="3">'For Audit 12.1.2022'!$1:$2</definedName>
    <definedName name="_xlnm.Print_Titles" localSheetId="0">Masterlist!$1:$2</definedName>
    <definedName name="_xlnm.Print_Titles" localSheetId="2">'NDT Gauges (Link Auto update)'!$1:$2</definedName>
  </definedNames>
  <calcPr calcId="152511" fullCalcOnLoad="1"/>
</workbook>
</file>

<file path=xl/calcChain.xml><?xml version="1.0" encoding="utf-8"?>
<calcChain xmlns="http://schemas.openxmlformats.org/spreadsheetml/2006/main">
  <c r="I800" i="10" l="1"/>
  <c r="I799" i="10"/>
  <c r="I798" i="10"/>
  <c r="I797" i="10"/>
  <c r="I796" i="10"/>
  <c r="I761" i="10"/>
  <c r="H6" i="21"/>
  <c r="Q6" i="21"/>
  <c r="N6" i="21"/>
  <c r="M6" i="21"/>
  <c r="L6" i="21"/>
  <c r="K6" i="21"/>
  <c r="R6" i="21"/>
  <c r="G6" i="21"/>
  <c r="T4" i="10"/>
  <c r="U4" i="10"/>
  <c r="T5" i="10"/>
  <c r="U5" i="10"/>
  <c r="T6" i="10"/>
  <c r="O6" i="10"/>
  <c r="O4" i="26"/>
  <c r="U6" i="10"/>
  <c r="T7" i="10"/>
  <c r="U7" i="10"/>
  <c r="T8" i="10"/>
  <c r="U8" i="10"/>
  <c r="T9" i="10"/>
  <c r="U9" i="10"/>
  <c r="T10" i="10"/>
  <c r="O10" i="10"/>
  <c r="O6" i="26" s="1"/>
  <c r="U10" i="10"/>
  <c r="T11" i="10"/>
  <c r="U11" i="10"/>
  <c r="T12" i="10"/>
  <c r="U12" i="10"/>
  <c r="T13" i="10"/>
  <c r="U13" i="10"/>
  <c r="T14" i="10"/>
  <c r="U14" i="10"/>
  <c r="T15" i="10"/>
  <c r="U15" i="10"/>
  <c r="T16" i="10"/>
  <c r="U16" i="10"/>
  <c r="T17" i="10"/>
  <c r="U17" i="10"/>
  <c r="T18" i="10"/>
  <c r="U18" i="10"/>
  <c r="T19" i="10"/>
  <c r="U19" i="10"/>
  <c r="T20" i="10"/>
  <c r="U20" i="10"/>
  <c r="T21" i="10"/>
  <c r="U21" i="10"/>
  <c r="T22" i="10"/>
  <c r="U22" i="10"/>
  <c r="T23" i="10"/>
  <c r="U23" i="10"/>
  <c r="T24" i="10"/>
  <c r="U24" i="10"/>
  <c r="T25" i="10"/>
  <c r="U25" i="10"/>
  <c r="T26" i="10"/>
  <c r="U26" i="10"/>
  <c r="T27" i="10"/>
  <c r="U27" i="10"/>
  <c r="T28" i="10"/>
  <c r="U28" i="10"/>
  <c r="T29" i="10"/>
  <c r="U29" i="10"/>
  <c r="T30" i="10"/>
  <c r="U30" i="10"/>
  <c r="T31" i="10"/>
  <c r="U31" i="10"/>
  <c r="T32" i="10"/>
  <c r="U32" i="10"/>
  <c r="T33" i="10"/>
  <c r="U33" i="10"/>
  <c r="T34" i="10"/>
  <c r="U34" i="10"/>
  <c r="T35" i="10"/>
  <c r="U35" i="10"/>
  <c r="T36" i="10"/>
  <c r="U36" i="10"/>
  <c r="T37" i="10"/>
  <c r="U37" i="10"/>
  <c r="T38" i="10"/>
  <c r="U38" i="10"/>
  <c r="T39" i="10"/>
  <c r="U39" i="10"/>
  <c r="T40" i="10"/>
  <c r="U40" i="10"/>
  <c r="T41" i="10"/>
  <c r="U41" i="10"/>
  <c r="T42" i="10"/>
  <c r="U42" i="10"/>
  <c r="T43" i="10"/>
  <c r="U43" i="10"/>
  <c r="T44" i="10"/>
  <c r="U44" i="10"/>
  <c r="T45" i="10"/>
  <c r="U45" i="10"/>
  <c r="T46" i="10"/>
  <c r="O46" i="10" s="1"/>
  <c r="O12" i="26" s="1"/>
  <c r="U46" i="10"/>
  <c r="T47" i="10"/>
  <c r="U47" i="10"/>
  <c r="T48" i="10"/>
  <c r="U48" i="10"/>
  <c r="T49" i="10"/>
  <c r="U49" i="10"/>
  <c r="T50" i="10"/>
  <c r="U50" i="10"/>
  <c r="T51" i="10"/>
  <c r="U51" i="10"/>
  <c r="T52" i="10"/>
  <c r="U52" i="10"/>
  <c r="T53" i="10"/>
  <c r="U53" i="10"/>
  <c r="T54" i="10"/>
  <c r="U54" i="10"/>
  <c r="T55" i="10"/>
  <c r="U55" i="10"/>
  <c r="T56" i="10"/>
  <c r="O56" i="10" s="1"/>
  <c r="O13" i="26" s="1"/>
  <c r="U56" i="10"/>
  <c r="T57" i="10"/>
  <c r="U57" i="10"/>
  <c r="T58" i="10"/>
  <c r="O58" i="10" s="1"/>
  <c r="O15" i="26" s="1"/>
  <c r="U58" i="10"/>
  <c r="T59" i="10"/>
  <c r="U59" i="10"/>
  <c r="T60" i="10"/>
  <c r="U60" i="10"/>
  <c r="T61" i="10"/>
  <c r="U61" i="10"/>
  <c r="T62" i="10"/>
  <c r="O62" i="10"/>
  <c r="O36" i="26" s="1"/>
  <c r="U62" i="10"/>
  <c r="T63" i="10"/>
  <c r="U63" i="10"/>
  <c r="T64" i="10"/>
  <c r="U64" i="10"/>
  <c r="T65" i="10"/>
  <c r="U65" i="10"/>
  <c r="T66" i="10"/>
  <c r="O66" i="10" s="1"/>
  <c r="O37" i="26" s="1"/>
  <c r="U66" i="10"/>
  <c r="T67" i="10"/>
  <c r="U67" i="10"/>
  <c r="T68" i="10"/>
  <c r="U68" i="10"/>
  <c r="T69" i="10"/>
  <c r="U69" i="10"/>
  <c r="T70" i="10"/>
  <c r="O70" i="10" s="1"/>
  <c r="O38" i="26" s="1"/>
  <c r="U70" i="10"/>
  <c r="T71" i="10"/>
  <c r="U71" i="10"/>
  <c r="T72" i="10"/>
  <c r="U72" i="10"/>
  <c r="T73" i="10"/>
  <c r="U73" i="10"/>
  <c r="T74" i="10"/>
  <c r="U74" i="10"/>
  <c r="T75" i="10"/>
  <c r="U75" i="10"/>
  <c r="T76" i="10"/>
  <c r="U76" i="10"/>
  <c r="T77" i="10"/>
  <c r="U77" i="10"/>
  <c r="T78" i="10"/>
  <c r="U78" i="10"/>
  <c r="T79" i="10"/>
  <c r="U79" i="10"/>
  <c r="T80" i="10"/>
  <c r="U80" i="10"/>
  <c r="T81" i="10"/>
  <c r="U81" i="10"/>
  <c r="T82" i="10"/>
  <c r="O82" i="10" s="1"/>
  <c r="O43" i="26" s="1"/>
  <c r="U82" i="10"/>
  <c r="T83" i="10"/>
  <c r="U83" i="10"/>
  <c r="T84" i="10"/>
  <c r="U84" i="10"/>
  <c r="T85" i="10"/>
  <c r="U85" i="10"/>
  <c r="T86" i="10"/>
  <c r="U86" i="10"/>
  <c r="T87" i="10"/>
  <c r="U87" i="10"/>
  <c r="T88" i="10"/>
  <c r="U88" i="10"/>
  <c r="T89" i="10"/>
  <c r="U89" i="10"/>
  <c r="T90" i="10"/>
  <c r="O90" i="10"/>
  <c r="O46" i="26"/>
  <c r="U90" i="10"/>
  <c r="T91" i="10"/>
  <c r="U91" i="10"/>
  <c r="T92" i="10"/>
  <c r="U92" i="10"/>
  <c r="T93" i="10"/>
  <c r="U93" i="10"/>
  <c r="T94" i="10"/>
  <c r="O94" i="10" s="1"/>
  <c r="O48" i="26" s="1"/>
  <c r="U94" i="10"/>
  <c r="T95" i="10"/>
  <c r="U95" i="10"/>
  <c r="T96" i="10"/>
  <c r="U96" i="10"/>
  <c r="T97" i="10"/>
  <c r="U97" i="10"/>
  <c r="T98" i="10"/>
  <c r="U98" i="10"/>
  <c r="T99" i="10"/>
  <c r="U99" i="10"/>
  <c r="T100" i="10"/>
  <c r="U100" i="10"/>
  <c r="T101" i="10"/>
  <c r="U101" i="10"/>
  <c r="T102" i="10"/>
  <c r="U102" i="10"/>
  <c r="T103" i="10"/>
  <c r="U103" i="10"/>
  <c r="T104" i="10"/>
  <c r="U104" i="10"/>
  <c r="T105" i="10"/>
  <c r="U105" i="10"/>
  <c r="T106" i="10"/>
  <c r="U106" i="10"/>
  <c r="T107" i="10"/>
  <c r="U107" i="10"/>
  <c r="T108" i="10"/>
  <c r="U108" i="10"/>
  <c r="T109" i="10"/>
  <c r="U109" i="10"/>
  <c r="T110" i="10"/>
  <c r="U110" i="10"/>
  <c r="T111" i="10"/>
  <c r="U111" i="10"/>
  <c r="T112" i="10"/>
  <c r="U112" i="10"/>
  <c r="T113" i="10"/>
  <c r="U113" i="10"/>
  <c r="T114" i="10"/>
  <c r="O114" i="10" s="1"/>
  <c r="O63" i="26" s="1"/>
  <c r="U114" i="10"/>
  <c r="T115" i="10"/>
  <c r="U115" i="10"/>
  <c r="T116" i="10"/>
  <c r="U116" i="10"/>
  <c r="T117" i="10"/>
  <c r="U117" i="10"/>
  <c r="T118" i="10"/>
  <c r="O118" i="10" s="1"/>
  <c r="O65" i="26" s="1"/>
  <c r="U118" i="10"/>
  <c r="T119" i="10"/>
  <c r="U119" i="10"/>
  <c r="T120" i="10"/>
  <c r="U120" i="10"/>
  <c r="T121" i="10"/>
  <c r="U121" i="10"/>
  <c r="T122" i="10"/>
  <c r="O122" i="10"/>
  <c r="O68" i="26"/>
  <c r="U122" i="10"/>
  <c r="T123" i="10"/>
  <c r="U123" i="10"/>
  <c r="T124" i="10"/>
  <c r="U124" i="10"/>
  <c r="T125" i="10"/>
  <c r="U125" i="10"/>
  <c r="T126" i="10"/>
  <c r="O126" i="10"/>
  <c r="O70" i="26" s="1"/>
  <c r="U126" i="10"/>
  <c r="T127" i="10"/>
  <c r="U127" i="10"/>
  <c r="T128" i="10"/>
  <c r="U128" i="10"/>
  <c r="T129" i="10"/>
  <c r="U129" i="10"/>
  <c r="T130" i="10"/>
  <c r="U130" i="10"/>
  <c r="T131" i="10"/>
  <c r="U131" i="10"/>
  <c r="T132" i="10"/>
  <c r="U132" i="10"/>
  <c r="T133" i="10"/>
  <c r="U133" i="10"/>
  <c r="T134" i="10"/>
  <c r="O134" i="10" s="1"/>
  <c r="O76" i="26" s="1"/>
  <c r="U134" i="10"/>
  <c r="T135" i="10"/>
  <c r="U135" i="10"/>
  <c r="T136" i="10"/>
  <c r="U136" i="10"/>
  <c r="T137" i="10"/>
  <c r="U137" i="10"/>
  <c r="T138" i="10"/>
  <c r="U138" i="10"/>
  <c r="T139" i="10"/>
  <c r="U139" i="10"/>
  <c r="T140" i="10"/>
  <c r="U140" i="10"/>
  <c r="T141" i="10"/>
  <c r="U141" i="10"/>
  <c r="T142" i="10"/>
  <c r="O142" i="10" s="1"/>
  <c r="O82" i="26" s="1"/>
  <c r="U142" i="10"/>
  <c r="T143" i="10"/>
  <c r="U143" i="10"/>
  <c r="T144" i="10"/>
  <c r="U144" i="10"/>
  <c r="T145" i="10"/>
  <c r="U145" i="10"/>
  <c r="T146" i="10"/>
  <c r="O146" i="10"/>
  <c r="O85" i="26"/>
  <c r="U146" i="10"/>
  <c r="T147" i="10"/>
  <c r="U147" i="10"/>
  <c r="T148" i="10"/>
  <c r="U148" i="10"/>
  <c r="T149" i="10"/>
  <c r="U149" i="10"/>
  <c r="T150" i="10"/>
  <c r="O150" i="10" s="1"/>
  <c r="O88" i="26" s="1"/>
  <c r="U150" i="10"/>
  <c r="T151" i="10"/>
  <c r="U151" i="10"/>
  <c r="T152" i="10"/>
  <c r="U152" i="10"/>
  <c r="T153" i="10"/>
  <c r="U153" i="10"/>
  <c r="T154" i="10"/>
  <c r="O154" i="10" s="1"/>
  <c r="O90" i="26" s="1"/>
  <c r="U154" i="10"/>
  <c r="T155" i="10"/>
  <c r="U155" i="10"/>
  <c r="T156" i="10"/>
  <c r="U156" i="10"/>
  <c r="T157" i="10"/>
  <c r="U157" i="10"/>
  <c r="T158" i="10"/>
  <c r="O158" i="10" s="1"/>
  <c r="O97" i="26" s="1"/>
  <c r="U158" i="10"/>
  <c r="T159" i="10"/>
  <c r="U159" i="10"/>
  <c r="T160" i="10"/>
  <c r="U160" i="10"/>
  <c r="T161" i="10"/>
  <c r="U161" i="10"/>
  <c r="T162" i="10"/>
  <c r="U162" i="10"/>
  <c r="T163" i="10"/>
  <c r="U163" i="10"/>
  <c r="T164" i="10"/>
  <c r="U164" i="10"/>
  <c r="T165" i="10"/>
  <c r="U165" i="10"/>
  <c r="T166" i="10"/>
  <c r="U166" i="10"/>
  <c r="T167" i="10"/>
  <c r="U167" i="10"/>
  <c r="T168" i="10"/>
  <c r="U168" i="10"/>
  <c r="T169" i="10"/>
  <c r="U169" i="10"/>
  <c r="T170" i="10"/>
  <c r="U170" i="10"/>
  <c r="T171" i="10"/>
  <c r="U171" i="10"/>
  <c r="T172" i="10"/>
  <c r="U172" i="10"/>
  <c r="T173" i="10"/>
  <c r="U173" i="10"/>
  <c r="T174" i="10"/>
  <c r="U174" i="10"/>
  <c r="T175" i="10"/>
  <c r="O175" i="10" s="1"/>
  <c r="O99" i="26" s="1"/>
  <c r="U175" i="10"/>
  <c r="T176" i="10"/>
  <c r="U176" i="10"/>
  <c r="T177" i="10"/>
  <c r="U177" i="10"/>
  <c r="T178" i="10"/>
  <c r="U178" i="10"/>
  <c r="T179" i="10"/>
  <c r="U179" i="10"/>
  <c r="T180" i="10"/>
  <c r="U180" i="10"/>
  <c r="T181" i="10"/>
  <c r="U181" i="10"/>
  <c r="T182" i="10"/>
  <c r="U182" i="10"/>
  <c r="T183" i="10"/>
  <c r="U183" i="10"/>
  <c r="T184" i="10"/>
  <c r="U184" i="10"/>
  <c r="T185" i="10"/>
  <c r="U185" i="10"/>
  <c r="T186" i="10"/>
  <c r="O186" i="10"/>
  <c r="O100" i="26"/>
  <c r="U186" i="10"/>
  <c r="T187" i="10"/>
  <c r="U187" i="10"/>
  <c r="T188" i="10"/>
  <c r="U188" i="10"/>
  <c r="T189" i="10"/>
  <c r="U189" i="10"/>
  <c r="T190" i="10"/>
  <c r="U190" i="10"/>
  <c r="T191" i="10"/>
  <c r="U191" i="10"/>
  <c r="T192" i="10"/>
  <c r="U192" i="10"/>
  <c r="T193" i="10"/>
  <c r="U193" i="10"/>
  <c r="T194" i="10"/>
  <c r="U194" i="10"/>
  <c r="T195" i="10"/>
  <c r="U195" i="10"/>
  <c r="T196" i="10"/>
  <c r="U196" i="10"/>
  <c r="T197" i="10"/>
  <c r="U197" i="10"/>
  <c r="T198" i="10"/>
  <c r="U198" i="10"/>
  <c r="T199" i="10"/>
  <c r="U199" i="10"/>
  <c r="T200" i="10"/>
  <c r="U200" i="10"/>
  <c r="T201" i="10"/>
  <c r="U201" i="10"/>
  <c r="T202" i="10"/>
  <c r="O202" i="10" s="1"/>
  <c r="O104" i="26" s="1"/>
  <c r="U202" i="10"/>
  <c r="T203" i="10"/>
  <c r="U203" i="10"/>
  <c r="T204" i="10"/>
  <c r="U204" i="10"/>
  <c r="T205" i="10"/>
  <c r="U205" i="10"/>
  <c r="T206" i="10"/>
  <c r="U206" i="10"/>
  <c r="T207" i="10"/>
  <c r="U207" i="10"/>
  <c r="T208" i="10"/>
  <c r="U208" i="10"/>
  <c r="T209" i="10"/>
  <c r="U209" i="10"/>
  <c r="T210" i="10"/>
  <c r="U210" i="10"/>
  <c r="T211" i="10"/>
  <c r="U211" i="10"/>
  <c r="T212" i="10"/>
  <c r="U212" i="10"/>
  <c r="T213" i="10"/>
  <c r="U213" i="10"/>
  <c r="T214" i="10"/>
  <c r="U214" i="10"/>
  <c r="T215" i="10"/>
  <c r="U215" i="10"/>
  <c r="T216" i="10"/>
  <c r="U216" i="10"/>
  <c r="T217" i="10"/>
  <c r="U217" i="10"/>
  <c r="T218" i="10"/>
  <c r="U218" i="10"/>
  <c r="T219" i="10"/>
  <c r="U219" i="10"/>
  <c r="T220" i="10"/>
  <c r="U220" i="10"/>
  <c r="T221" i="10"/>
  <c r="U221" i="10"/>
  <c r="T222" i="10"/>
  <c r="U222" i="10"/>
  <c r="T223" i="10"/>
  <c r="U223" i="10"/>
  <c r="T224" i="10"/>
  <c r="U224" i="10"/>
  <c r="T225" i="10"/>
  <c r="U225" i="10"/>
  <c r="T226" i="10"/>
  <c r="U226" i="10"/>
  <c r="T227" i="10"/>
  <c r="U227" i="10"/>
  <c r="T228" i="10"/>
  <c r="U228" i="10"/>
  <c r="T229" i="10"/>
  <c r="U229" i="10"/>
  <c r="T230" i="10"/>
  <c r="U230" i="10"/>
  <c r="T231" i="10"/>
  <c r="U231" i="10"/>
  <c r="T232" i="10"/>
  <c r="U232" i="10"/>
  <c r="T233" i="10"/>
  <c r="U233" i="10"/>
  <c r="T234" i="10"/>
  <c r="U234" i="10"/>
  <c r="T235" i="10"/>
  <c r="U235" i="10"/>
  <c r="T236" i="10"/>
  <c r="U236" i="10"/>
  <c r="T237" i="10"/>
  <c r="U237" i="10"/>
  <c r="T238" i="10"/>
  <c r="U238" i="10"/>
  <c r="T239" i="10"/>
  <c r="U239" i="10"/>
  <c r="T240" i="10"/>
  <c r="U240" i="10"/>
  <c r="T241" i="10"/>
  <c r="U241" i="10"/>
  <c r="T242" i="10"/>
  <c r="U242" i="10"/>
  <c r="T243" i="10"/>
  <c r="U243" i="10"/>
  <c r="T244" i="10"/>
  <c r="U244" i="10"/>
  <c r="T245" i="10"/>
  <c r="U245" i="10"/>
  <c r="T246" i="10"/>
  <c r="U246" i="10"/>
  <c r="T247" i="10"/>
  <c r="U247" i="10"/>
  <c r="T248" i="10"/>
  <c r="U248" i="10"/>
  <c r="T249" i="10"/>
  <c r="U249" i="10"/>
  <c r="T250" i="10"/>
  <c r="O250" i="10" s="1"/>
  <c r="O138" i="26" s="1"/>
  <c r="U250" i="10"/>
  <c r="T251" i="10"/>
  <c r="U251" i="10"/>
  <c r="T252" i="10"/>
  <c r="U252" i="10"/>
  <c r="T253" i="10"/>
  <c r="U253" i="10"/>
  <c r="T254" i="10"/>
  <c r="U254" i="10"/>
  <c r="T255" i="10"/>
  <c r="U255" i="10"/>
  <c r="T256" i="10"/>
  <c r="U256" i="10"/>
  <c r="T257" i="10"/>
  <c r="U257" i="10"/>
  <c r="T258" i="10"/>
  <c r="U258" i="10"/>
  <c r="T259" i="10"/>
  <c r="U259" i="10"/>
  <c r="T260" i="10"/>
  <c r="U260" i="10"/>
  <c r="T261" i="10"/>
  <c r="U261" i="10"/>
  <c r="T262" i="10"/>
  <c r="U262" i="10"/>
  <c r="T263" i="10"/>
  <c r="U263" i="10"/>
  <c r="T264" i="10"/>
  <c r="U264" i="10"/>
  <c r="T265" i="10"/>
  <c r="U265" i="10"/>
  <c r="T266" i="10"/>
  <c r="U266" i="10"/>
  <c r="T267" i="10"/>
  <c r="U267" i="10"/>
  <c r="T268" i="10"/>
  <c r="U268" i="10"/>
  <c r="T269" i="10"/>
  <c r="U269" i="10"/>
  <c r="T270" i="10"/>
  <c r="U270" i="10"/>
  <c r="T271" i="10"/>
  <c r="U271" i="10"/>
  <c r="T272" i="10"/>
  <c r="U272" i="10"/>
  <c r="T273" i="10"/>
  <c r="U273" i="10"/>
  <c r="T274" i="10"/>
  <c r="U274" i="10"/>
  <c r="T275" i="10"/>
  <c r="U275" i="10"/>
  <c r="T276" i="10"/>
  <c r="U276" i="10"/>
  <c r="T277" i="10"/>
  <c r="U277" i="10"/>
  <c r="T278" i="10"/>
  <c r="O278" i="10" s="1"/>
  <c r="O184" i="26" s="1"/>
  <c r="U278" i="10"/>
  <c r="T279" i="10"/>
  <c r="U279" i="10"/>
  <c r="T280" i="10"/>
  <c r="U280" i="10"/>
  <c r="T281" i="10"/>
  <c r="U281" i="10"/>
  <c r="T282" i="10"/>
  <c r="O282" i="10"/>
  <c r="O187" i="26"/>
  <c r="U282" i="10"/>
  <c r="T283" i="10"/>
  <c r="U283" i="10"/>
  <c r="T284" i="10"/>
  <c r="U284" i="10"/>
  <c r="T285" i="10"/>
  <c r="U285" i="10"/>
  <c r="T286" i="10"/>
  <c r="U286" i="10"/>
  <c r="T287" i="10"/>
  <c r="U287" i="10"/>
  <c r="T288" i="10"/>
  <c r="U288" i="10"/>
  <c r="T289" i="10"/>
  <c r="U289" i="10"/>
  <c r="T290" i="10"/>
  <c r="O290" i="10" s="1"/>
  <c r="O208" i="26" s="1"/>
  <c r="U290" i="10"/>
  <c r="T291" i="10"/>
  <c r="U291" i="10"/>
  <c r="T292" i="10"/>
  <c r="U292" i="10"/>
  <c r="T293" i="10"/>
  <c r="U293" i="10"/>
  <c r="T294" i="10"/>
  <c r="U294" i="10"/>
  <c r="T295" i="10"/>
  <c r="U295" i="10"/>
  <c r="T296" i="10"/>
  <c r="U296" i="10"/>
  <c r="T297" i="10"/>
  <c r="U297" i="10"/>
  <c r="T298" i="10"/>
  <c r="O298" i="10" s="1"/>
  <c r="O213" i="26" s="1"/>
  <c r="U298" i="10"/>
  <c r="T299" i="10"/>
  <c r="U299" i="10"/>
  <c r="T300" i="10"/>
  <c r="U300" i="10"/>
  <c r="T301" i="10"/>
  <c r="U301" i="10"/>
  <c r="T302" i="10"/>
  <c r="O302" i="10" s="1"/>
  <c r="O215" i="26" s="1"/>
  <c r="U302" i="10"/>
  <c r="T303" i="10"/>
  <c r="U303" i="10"/>
  <c r="T304" i="10"/>
  <c r="U304" i="10"/>
  <c r="T305" i="10"/>
  <c r="U305" i="10"/>
  <c r="T306" i="10"/>
  <c r="O306" i="10"/>
  <c r="U306" i="10"/>
  <c r="T307" i="10"/>
  <c r="U307" i="10"/>
  <c r="T308" i="10"/>
  <c r="U308" i="10"/>
  <c r="T309" i="10"/>
  <c r="U309" i="10"/>
  <c r="T310" i="10"/>
  <c r="U310" i="10"/>
  <c r="T311" i="10"/>
  <c r="U311" i="10"/>
  <c r="T312" i="10"/>
  <c r="U312" i="10"/>
  <c r="T313" i="10"/>
  <c r="U313" i="10"/>
  <c r="T314" i="10"/>
  <c r="U314" i="10"/>
  <c r="T315" i="10"/>
  <c r="U315" i="10"/>
  <c r="T316" i="10"/>
  <c r="U316" i="10"/>
  <c r="T317" i="10"/>
  <c r="U317" i="10"/>
  <c r="T318" i="10"/>
  <c r="O318" i="10" s="1"/>
  <c r="O221" i="26" s="1"/>
  <c r="U318" i="10"/>
  <c r="T319" i="10"/>
  <c r="U319" i="10"/>
  <c r="T320" i="10"/>
  <c r="U320" i="10"/>
  <c r="T321" i="10"/>
  <c r="U321" i="10"/>
  <c r="T322" i="10"/>
  <c r="U322" i="10"/>
  <c r="T323" i="10"/>
  <c r="U323" i="10"/>
  <c r="T324" i="10"/>
  <c r="U324" i="10"/>
  <c r="T325" i="10"/>
  <c r="U325" i="10"/>
  <c r="T326" i="10"/>
  <c r="O326" i="10" s="1"/>
  <c r="O222" i="26" s="1"/>
  <c r="U326" i="10"/>
  <c r="T327" i="10"/>
  <c r="U327" i="10"/>
  <c r="T328" i="10"/>
  <c r="O328" i="10" s="1"/>
  <c r="O224" i="26" s="1"/>
  <c r="U328" i="10"/>
  <c r="T329" i="10"/>
  <c r="U329" i="10"/>
  <c r="T330" i="10"/>
  <c r="U330" i="10"/>
  <c r="T331" i="10"/>
  <c r="U331" i="10"/>
  <c r="T332" i="10"/>
  <c r="U332" i="10"/>
  <c r="T333" i="10"/>
  <c r="U333" i="10"/>
  <c r="T334" i="10"/>
  <c r="U334" i="10"/>
  <c r="T335" i="10"/>
  <c r="U335" i="10"/>
  <c r="T336" i="10"/>
  <c r="O336" i="10" s="1"/>
  <c r="O226" i="26" s="1"/>
  <c r="U336" i="10"/>
  <c r="T337" i="10"/>
  <c r="U337" i="10"/>
  <c r="T338" i="10"/>
  <c r="O338" i="10"/>
  <c r="O228" i="26" s="1"/>
  <c r="U338" i="10"/>
  <c r="T339" i="10"/>
  <c r="U339" i="10"/>
  <c r="T340" i="10"/>
  <c r="U340" i="10"/>
  <c r="T341" i="10"/>
  <c r="U341" i="10"/>
  <c r="T342" i="10"/>
  <c r="U342" i="10"/>
  <c r="T343" i="10"/>
  <c r="U343" i="10"/>
  <c r="T344" i="10"/>
  <c r="U344" i="10"/>
  <c r="T345" i="10"/>
  <c r="U345" i="10"/>
  <c r="T346" i="10"/>
  <c r="O346" i="10"/>
  <c r="O231" i="26"/>
  <c r="U346" i="10"/>
  <c r="T347" i="10"/>
  <c r="U347" i="10"/>
  <c r="T348" i="10"/>
  <c r="U348" i="10"/>
  <c r="T349" i="10"/>
  <c r="U349" i="10"/>
  <c r="T350" i="10"/>
  <c r="U350" i="10"/>
  <c r="T351" i="10"/>
  <c r="U351" i="10"/>
  <c r="T352" i="10"/>
  <c r="U352" i="10"/>
  <c r="T353" i="10"/>
  <c r="U353" i="10"/>
  <c r="T354" i="10"/>
  <c r="U354" i="10"/>
  <c r="T355" i="10"/>
  <c r="U355" i="10"/>
  <c r="T356" i="10"/>
  <c r="U356" i="10"/>
  <c r="T357" i="10"/>
  <c r="U357" i="10"/>
  <c r="T358" i="10"/>
  <c r="U358" i="10"/>
  <c r="T359" i="10"/>
  <c r="U359" i="10"/>
  <c r="T360" i="10"/>
  <c r="U360" i="10"/>
  <c r="T361" i="10"/>
  <c r="U361" i="10"/>
  <c r="T362" i="10"/>
  <c r="U362" i="10"/>
  <c r="T363" i="10"/>
  <c r="U363" i="10"/>
  <c r="T364" i="10"/>
  <c r="U364" i="10"/>
  <c r="T365" i="10"/>
  <c r="U365" i="10"/>
  <c r="T366" i="10"/>
  <c r="O366" i="10"/>
  <c r="O240" i="26" s="1"/>
  <c r="U366" i="10"/>
  <c r="T367" i="10"/>
  <c r="U367" i="10"/>
  <c r="T368" i="10"/>
  <c r="U368" i="10"/>
  <c r="T369" i="10"/>
  <c r="U369" i="10"/>
  <c r="T370" i="10"/>
  <c r="U370" i="10"/>
  <c r="T371" i="10"/>
  <c r="U371" i="10"/>
  <c r="T372" i="10"/>
  <c r="U372" i="10"/>
  <c r="T373" i="10"/>
  <c r="O373" i="10" s="1"/>
  <c r="O241" i="26" s="1"/>
  <c r="U373" i="10"/>
  <c r="T374" i="10"/>
  <c r="U374" i="10"/>
  <c r="T375" i="10"/>
  <c r="U375" i="10"/>
  <c r="T376" i="10"/>
  <c r="U376" i="10"/>
  <c r="T377" i="10"/>
  <c r="O377" i="10" s="1"/>
  <c r="O243" i="26" s="1"/>
  <c r="U377" i="10"/>
  <c r="T378" i="10"/>
  <c r="U378" i="10"/>
  <c r="T379" i="10"/>
  <c r="U379" i="10"/>
  <c r="T380" i="10"/>
  <c r="U380" i="10"/>
  <c r="T381" i="10"/>
  <c r="U381" i="10"/>
  <c r="T382" i="10"/>
  <c r="O382" i="10" s="1"/>
  <c r="O246" i="26" s="1"/>
  <c r="U382" i="10"/>
  <c r="T383" i="10"/>
  <c r="U383" i="10"/>
  <c r="T384" i="10"/>
  <c r="U384" i="10"/>
  <c r="T385" i="10"/>
  <c r="U385" i="10"/>
  <c r="T386" i="10"/>
  <c r="O386" i="10"/>
  <c r="O250" i="26" s="1"/>
  <c r="U386" i="10"/>
  <c r="T387" i="10"/>
  <c r="U387" i="10"/>
  <c r="T388" i="10"/>
  <c r="U388" i="10"/>
  <c r="T389" i="10"/>
  <c r="U389" i="10"/>
  <c r="T390" i="10"/>
  <c r="O390" i="10"/>
  <c r="O252" i="26"/>
  <c r="U390" i="10"/>
  <c r="T391" i="10"/>
  <c r="U391" i="10"/>
  <c r="T392" i="10"/>
  <c r="U392" i="10"/>
  <c r="T393" i="10"/>
  <c r="U393" i="10"/>
  <c r="T394" i="10"/>
  <c r="O394" i="10" s="1"/>
  <c r="O255" i="26" s="1"/>
  <c r="U394" i="10"/>
  <c r="T395" i="10"/>
  <c r="U395" i="10"/>
  <c r="T396" i="10"/>
  <c r="U396" i="10"/>
  <c r="T397" i="10"/>
  <c r="U397" i="10"/>
  <c r="T398" i="10"/>
  <c r="O398" i="10" s="1"/>
  <c r="O259" i="26" s="1"/>
  <c r="U398" i="10"/>
  <c r="T399" i="10"/>
  <c r="U399" i="10"/>
  <c r="T400" i="10"/>
  <c r="U400" i="10"/>
  <c r="T401" i="10"/>
  <c r="U401" i="10"/>
  <c r="T402" i="10"/>
  <c r="O402" i="10"/>
  <c r="O263" i="26"/>
  <c r="U402" i="10"/>
  <c r="T403" i="10"/>
  <c r="U403" i="10"/>
  <c r="T404" i="10"/>
  <c r="U404" i="10"/>
  <c r="T405" i="10"/>
  <c r="U405" i="10"/>
  <c r="T406" i="10"/>
  <c r="U406" i="10"/>
  <c r="T407" i="10"/>
  <c r="U407" i="10"/>
  <c r="T408" i="10"/>
  <c r="U408" i="10"/>
  <c r="T409" i="10"/>
  <c r="U409" i="10"/>
  <c r="T410" i="10"/>
  <c r="O410" i="10" s="1"/>
  <c r="O269" i="26" s="1"/>
  <c r="U410" i="10"/>
  <c r="T411" i="10"/>
  <c r="U411" i="10"/>
  <c r="T412" i="10"/>
  <c r="U412" i="10"/>
  <c r="T413" i="10"/>
  <c r="U413" i="10"/>
  <c r="T414" i="10"/>
  <c r="O414" i="10" s="1"/>
  <c r="O272" i="26" s="1"/>
  <c r="U414" i="10"/>
  <c r="T415" i="10"/>
  <c r="U415" i="10"/>
  <c r="T416" i="10"/>
  <c r="U416" i="10"/>
  <c r="T417" i="10"/>
  <c r="U417" i="10"/>
  <c r="T418" i="10"/>
  <c r="O418" i="10" s="1"/>
  <c r="O276" i="26" s="1"/>
  <c r="U418" i="10"/>
  <c r="T419" i="10"/>
  <c r="U419" i="10"/>
  <c r="T420" i="10"/>
  <c r="U420" i="10"/>
  <c r="T421" i="10"/>
  <c r="U421" i="10"/>
  <c r="T422" i="10"/>
  <c r="O422" i="10" s="1"/>
  <c r="O280" i="26" s="1"/>
  <c r="U422" i="10"/>
  <c r="T423" i="10"/>
  <c r="U423" i="10"/>
  <c r="T424" i="10"/>
  <c r="U424" i="10"/>
  <c r="T425" i="10"/>
  <c r="U425" i="10"/>
  <c r="T426" i="10"/>
  <c r="U426" i="10"/>
  <c r="T427" i="10"/>
  <c r="U427" i="10"/>
  <c r="T428" i="10"/>
  <c r="O428" i="10" s="1"/>
  <c r="O301" i="26" s="1"/>
  <c r="U428" i="10"/>
  <c r="T429" i="10"/>
  <c r="U429" i="10"/>
  <c r="T430" i="10"/>
  <c r="O430" i="10" s="1"/>
  <c r="O302" i="26"/>
  <c r="U430" i="10"/>
  <c r="T431" i="10"/>
  <c r="U431" i="10"/>
  <c r="T432" i="10"/>
  <c r="U432" i="10"/>
  <c r="T433" i="10"/>
  <c r="U433" i="10"/>
  <c r="T434" i="10"/>
  <c r="U434" i="10"/>
  <c r="T435" i="10"/>
  <c r="U435" i="10"/>
  <c r="T436" i="10"/>
  <c r="U436" i="10"/>
  <c r="T437" i="10"/>
  <c r="U437" i="10"/>
  <c r="T438" i="10"/>
  <c r="O438" i="10" s="1"/>
  <c r="O305" i="26" s="1"/>
  <c r="U438" i="10"/>
  <c r="T439" i="10"/>
  <c r="U439" i="10"/>
  <c r="T440" i="10"/>
  <c r="U440" i="10"/>
  <c r="T441" i="10"/>
  <c r="U441" i="10"/>
  <c r="T442" i="10"/>
  <c r="U442" i="10"/>
  <c r="T443" i="10"/>
  <c r="U443" i="10"/>
  <c r="T444" i="10"/>
  <c r="U444" i="10"/>
  <c r="T445" i="10"/>
  <c r="U445" i="10"/>
  <c r="T446" i="10"/>
  <c r="U446" i="10"/>
  <c r="T447" i="10"/>
  <c r="U447" i="10"/>
  <c r="T448" i="10"/>
  <c r="U448" i="10"/>
  <c r="T449" i="10"/>
  <c r="U449" i="10"/>
  <c r="T450" i="10"/>
  <c r="U450" i="10"/>
  <c r="T451" i="10"/>
  <c r="U451" i="10"/>
  <c r="T452" i="10"/>
  <c r="U452" i="10"/>
  <c r="T453" i="10"/>
  <c r="U453" i="10"/>
  <c r="T454" i="10"/>
  <c r="U454" i="10"/>
  <c r="T455" i="10"/>
  <c r="U455" i="10"/>
  <c r="T456" i="10"/>
  <c r="U456" i="10"/>
  <c r="T457" i="10"/>
  <c r="U457" i="10"/>
  <c r="T458" i="10"/>
  <c r="O458" i="10" s="1"/>
  <c r="O199" i="26" s="1"/>
  <c r="U458" i="10"/>
  <c r="T459" i="10"/>
  <c r="U459" i="10"/>
  <c r="T460" i="10"/>
  <c r="U460" i="10"/>
  <c r="T461" i="10"/>
  <c r="U461" i="10"/>
  <c r="T462" i="10"/>
  <c r="O462" i="10" s="1"/>
  <c r="O317" i="26" s="1"/>
  <c r="U462" i="10"/>
  <c r="T463" i="10"/>
  <c r="U463" i="10"/>
  <c r="T464" i="10"/>
  <c r="U464" i="10"/>
  <c r="T465" i="10"/>
  <c r="U465" i="10"/>
  <c r="T466" i="10"/>
  <c r="U466" i="10"/>
  <c r="T467" i="10"/>
  <c r="U467" i="10"/>
  <c r="T468" i="10"/>
  <c r="U468" i="10"/>
  <c r="T469" i="10"/>
  <c r="U469" i="10"/>
  <c r="T470" i="10"/>
  <c r="O470" i="10" s="1"/>
  <c r="O203" i="26"/>
  <c r="U470" i="10"/>
  <c r="T471" i="10"/>
  <c r="U471" i="10"/>
  <c r="T472" i="10"/>
  <c r="U472" i="10"/>
  <c r="T473" i="10"/>
  <c r="U473" i="10"/>
  <c r="T474" i="10"/>
  <c r="U474" i="10"/>
  <c r="T475" i="10"/>
  <c r="U475" i="10"/>
  <c r="T476" i="10"/>
  <c r="U476" i="10"/>
  <c r="T477" i="10"/>
  <c r="U477" i="10"/>
  <c r="T478" i="10"/>
  <c r="U478" i="10"/>
  <c r="T479" i="10"/>
  <c r="U479" i="10"/>
  <c r="T480" i="10"/>
  <c r="U480" i="10"/>
  <c r="T481" i="10"/>
  <c r="U481" i="10"/>
  <c r="T482" i="10"/>
  <c r="U482" i="10"/>
  <c r="T483" i="10"/>
  <c r="U483" i="10"/>
  <c r="T484" i="10"/>
  <c r="U484" i="10"/>
  <c r="T485" i="10"/>
  <c r="U485" i="10"/>
  <c r="T486" i="10"/>
  <c r="U486" i="10"/>
  <c r="T487" i="10"/>
  <c r="O487" i="10" s="1"/>
  <c r="O370" i="26" s="1"/>
  <c r="U487" i="10"/>
  <c r="T488" i="10"/>
  <c r="U488" i="10"/>
  <c r="T489" i="10"/>
  <c r="U489" i="10"/>
  <c r="T490" i="10"/>
  <c r="U490" i="10"/>
  <c r="T491" i="10"/>
  <c r="U491" i="10"/>
  <c r="T492" i="10"/>
  <c r="U492" i="10"/>
  <c r="T493" i="10"/>
  <c r="U493" i="10"/>
  <c r="T494" i="10"/>
  <c r="O494" i="10"/>
  <c r="O380" i="26" s="1"/>
  <c r="U494" i="10"/>
  <c r="T495" i="10"/>
  <c r="U495" i="10"/>
  <c r="T496" i="10"/>
  <c r="U496" i="10"/>
  <c r="T497" i="10"/>
  <c r="U497" i="10"/>
  <c r="T498" i="10"/>
  <c r="U498" i="10"/>
  <c r="T499" i="10"/>
  <c r="U499" i="10"/>
  <c r="T500" i="10"/>
  <c r="U500" i="10"/>
  <c r="T501" i="10"/>
  <c r="U501" i="10"/>
  <c r="T502" i="10"/>
  <c r="U502" i="10"/>
  <c r="T503" i="10"/>
  <c r="U503" i="10"/>
  <c r="T504" i="10"/>
  <c r="U504" i="10"/>
  <c r="T505" i="10"/>
  <c r="U505" i="10"/>
  <c r="T506" i="10"/>
  <c r="U506" i="10"/>
  <c r="T507" i="10"/>
  <c r="U507" i="10"/>
  <c r="T508" i="10"/>
  <c r="U508" i="10"/>
  <c r="T509" i="10"/>
  <c r="O509" i="10" s="1"/>
  <c r="O318" i="26" s="1"/>
  <c r="U509" i="10"/>
  <c r="T510" i="10"/>
  <c r="U510" i="10"/>
  <c r="T511" i="10"/>
  <c r="U511" i="10"/>
  <c r="T512" i="10"/>
  <c r="U512" i="10"/>
  <c r="T513" i="10"/>
  <c r="O513" i="10" s="1"/>
  <c r="O362" i="26" s="1"/>
  <c r="U513" i="10"/>
  <c r="T514" i="10"/>
  <c r="U514" i="10"/>
  <c r="T515" i="10"/>
  <c r="U515" i="10"/>
  <c r="T516" i="10"/>
  <c r="U516" i="10"/>
  <c r="T517" i="10"/>
  <c r="U517" i="10"/>
  <c r="T518" i="10"/>
  <c r="U518" i="10"/>
  <c r="T519" i="10"/>
  <c r="U519" i="10"/>
  <c r="T520" i="10"/>
  <c r="U520" i="10"/>
  <c r="T521" i="10"/>
  <c r="U521" i="10"/>
  <c r="T522" i="10"/>
  <c r="O522" i="10" s="1"/>
  <c r="O320" i="26" s="1"/>
  <c r="U522" i="10"/>
  <c r="T523" i="10"/>
  <c r="U523" i="10"/>
  <c r="T524" i="10"/>
  <c r="U524" i="10"/>
  <c r="T525" i="10"/>
  <c r="U525" i="10"/>
  <c r="T526" i="10"/>
  <c r="O526" i="10" s="1"/>
  <c r="O194" i="26" s="1"/>
  <c r="U526" i="10"/>
  <c r="T527" i="10"/>
  <c r="U527" i="10"/>
  <c r="T528" i="10"/>
  <c r="U528" i="10"/>
  <c r="T529" i="10"/>
  <c r="U529" i="10"/>
  <c r="T530" i="10"/>
  <c r="U530" i="10"/>
  <c r="T531" i="10"/>
  <c r="U531" i="10"/>
  <c r="T532" i="10"/>
  <c r="U532" i="10"/>
  <c r="T533" i="10"/>
  <c r="U533" i="10"/>
  <c r="T534" i="10"/>
  <c r="U534" i="10"/>
  <c r="T535" i="10"/>
  <c r="U535" i="10"/>
  <c r="T536" i="10"/>
  <c r="U536" i="10"/>
  <c r="T537" i="10"/>
  <c r="U537" i="10"/>
  <c r="T538" i="10"/>
  <c r="U538" i="10"/>
  <c r="T539" i="10"/>
  <c r="U539" i="10"/>
  <c r="T540" i="10"/>
  <c r="U540" i="10"/>
  <c r="T541" i="10"/>
  <c r="U541" i="10"/>
  <c r="T542" i="10"/>
  <c r="O542" i="10" s="1"/>
  <c r="O334" i="26" s="1"/>
  <c r="U542" i="10"/>
  <c r="T543" i="10"/>
  <c r="O543" i="10" s="1"/>
  <c r="O335" i="26" s="1"/>
  <c r="U543" i="10"/>
  <c r="T544" i="10"/>
  <c r="U544" i="10"/>
  <c r="T545" i="10"/>
  <c r="U545" i="10"/>
  <c r="T546" i="10"/>
  <c r="U546" i="10"/>
  <c r="T547" i="10"/>
  <c r="U547" i="10"/>
  <c r="T548" i="10"/>
  <c r="U548" i="10"/>
  <c r="T549" i="10"/>
  <c r="U549" i="10"/>
  <c r="T550" i="10"/>
  <c r="U550" i="10"/>
  <c r="T551" i="10"/>
  <c r="U551" i="10"/>
  <c r="T552" i="10"/>
  <c r="U552" i="10"/>
  <c r="T553" i="10"/>
  <c r="U553" i="10"/>
  <c r="T554" i="10"/>
  <c r="U554" i="10"/>
  <c r="T555" i="10"/>
  <c r="U555" i="10"/>
  <c r="T556" i="10"/>
  <c r="U556" i="10"/>
  <c r="T557" i="10"/>
  <c r="U557" i="10"/>
  <c r="T558" i="10"/>
  <c r="U558" i="10"/>
  <c r="T559" i="10"/>
  <c r="U559" i="10"/>
  <c r="T560" i="10"/>
  <c r="U560" i="10"/>
  <c r="T561" i="10"/>
  <c r="U561" i="10"/>
  <c r="T562" i="10"/>
  <c r="U562" i="10"/>
  <c r="T563" i="10"/>
  <c r="U563" i="10"/>
  <c r="T564" i="10"/>
  <c r="U564" i="10"/>
  <c r="T565" i="10"/>
  <c r="U565" i="10"/>
  <c r="T566" i="10"/>
  <c r="U566" i="10"/>
  <c r="T567" i="10"/>
  <c r="U567" i="10"/>
  <c r="T568" i="10"/>
  <c r="U568" i="10"/>
  <c r="T569" i="10"/>
  <c r="U569" i="10"/>
  <c r="T570" i="10"/>
  <c r="U570" i="10"/>
  <c r="T571" i="10"/>
  <c r="U571" i="10"/>
  <c r="T572" i="10"/>
  <c r="U572" i="10"/>
  <c r="T573" i="10"/>
  <c r="U573" i="10"/>
  <c r="T574" i="10"/>
  <c r="U574" i="10"/>
  <c r="T575" i="10"/>
  <c r="U575" i="10"/>
  <c r="T576" i="10"/>
  <c r="U576" i="10"/>
  <c r="T577" i="10"/>
  <c r="U577" i="10"/>
  <c r="T578" i="10"/>
  <c r="U578" i="10"/>
  <c r="T579" i="10"/>
  <c r="U579" i="10"/>
  <c r="T580" i="10"/>
  <c r="U580" i="10"/>
  <c r="T581" i="10"/>
  <c r="U581" i="10"/>
  <c r="T582" i="10"/>
  <c r="U582" i="10"/>
  <c r="T583" i="10"/>
  <c r="U583" i="10"/>
  <c r="T584" i="10"/>
  <c r="U584" i="10"/>
  <c r="T585" i="10"/>
  <c r="U585" i="10"/>
  <c r="T586" i="10"/>
  <c r="O586" i="10" s="1"/>
  <c r="O338" i="26" s="1"/>
  <c r="U586" i="10"/>
  <c r="T587" i="10"/>
  <c r="U587" i="10"/>
  <c r="T588" i="10"/>
  <c r="U588" i="10"/>
  <c r="T589" i="10"/>
  <c r="U589" i="10"/>
  <c r="T590" i="10"/>
  <c r="U590" i="10"/>
  <c r="T591" i="10"/>
  <c r="U591" i="10"/>
  <c r="T592" i="10"/>
  <c r="U592" i="10"/>
  <c r="T593" i="10"/>
  <c r="U593" i="10"/>
  <c r="T594" i="10"/>
  <c r="O594" i="10" s="1"/>
  <c r="O191" i="26" s="1"/>
  <c r="U594" i="10"/>
  <c r="T595" i="10"/>
  <c r="U595" i="10"/>
  <c r="T596" i="10"/>
  <c r="O596" i="10" s="1"/>
  <c r="O344" i="26" s="1"/>
  <c r="U596" i="10"/>
  <c r="T597" i="10"/>
  <c r="U597" i="10"/>
  <c r="T598" i="10"/>
  <c r="O598" i="10" s="1"/>
  <c r="O346" i="26" s="1"/>
  <c r="U598" i="10"/>
  <c r="T599" i="10"/>
  <c r="O599" i="10" s="1"/>
  <c r="O347" i="26" s="1"/>
  <c r="U599" i="10"/>
  <c r="T600" i="10"/>
  <c r="O600" i="10" s="1"/>
  <c r="O348" i="26" s="1"/>
  <c r="U600" i="10"/>
  <c r="T601" i="10"/>
  <c r="U601" i="10"/>
  <c r="T602" i="10"/>
  <c r="O602" i="10" s="1"/>
  <c r="O350" i="26" s="1"/>
  <c r="U602" i="10"/>
  <c r="T603" i="10"/>
  <c r="U603" i="10"/>
  <c r="T604" i="10"/>
  <c r="U604" i="10"/>
  <c r="T605" i="10"/>
  <c r="U605" i="10"/>
  <c r="T606" i="10"/>
  <c r="O606" i="10"/>
  <c r="O354" i="26"/>
  <c r="U606" i="10"/>
  <c r="T607" i="10"/>
  <c r="U607" i="10"/>
  <c r="T608" i="10"/>
  <c r="U608" i="10"/>
  <c r="T609" i="10"/>
  <c r="U609" i="10"/>
  <c r="T610" i="10"/>
  <c r="U610" i="10"/>
  <c r="T611" i="10"/>
  <c r="U611" i="10"/>
  <c r="T612" i="10"/>
  <c r="U612" i="10"/>
  <c r="T613" i="10"/>
  <c r="U613" i="10"/>
  <c r="T614" i="10"/>
  <c r="O614" i="10" s="1"/>
  <c r="O141" i="26" s="1"/>
  <c r="U614" i="10"/>
  <c r="T615" i="10"/>
  <c r="U615" i="10"/>
  <c r="T616" i="10"/>
  <c r="U616" i="10"/>
  <c r="T617" i="10"/>
  <c r="U617" i="10"/>
  <c r="T618" i="10"/>
  <c r="O618" i="10" s="1"/>
  <c r="O143" i="26" s="1"/>
  <c r="U618" i="10"/>
  <c r="T619" i="10"/>
  <c r="O619" i="10" s="1"/>
  <c r="O172" i="26" s="1"/>
  <c r="U619" i="10"/>
  <c r="T620" i="10"/>
  <c r="U620" i="10"/>
  <c r="T621" i="10"/>
  <c r="U621" i="10"/>
  <c r="T622" i="10"/>
  <c r="U622" i="10"/>
  <c r="T623" i="10"/>
  <c r="U623" i="10"/>
  <c r="T624" i="10"/>
  <c r="U624" i="10"/>
  <c r="T625" i="10"/>
  <c r="U625" i="10"/>
  <c r="T626" i="10"/>
  <c r="O626" i="10" s="1"/>
  <c r="O356" i="26"/>
  <c r="U626" i="10"/>
  <c r="T627" i="10"/>
  <c r="U627" i="10"/>
  <c r="T628" i="10"/>
  <c r="U628" i="10"/>
  <c r="T629" i="10"/>
  <c r="U629" i="10"/>
  <c r="T630" i="10"/>
  <c r="O630" i="10" s="1"/>
  <c r="O365" i="26" s="1"/>
  <c r="U630" i="10"/>
  <c r="T631" i="10"/>
  <c r="U631" i="10"/>
  <c r="T632" i="10"/>
  <c r="U632" i="10"/>
  <c r="T633" i="10"/>
  <c r="U633" i="10"/>
  <c r="T634" i="10"/>
  <c r="O634" i="10" s="1"/>
  <c r="O144" i="26" s="1"/>
  <c r="U634" i="10"/>
  <c r="T635" i="10"/>
  <c r="U635" i="10"/>
  <c r="T636" i="10"/>
  <c r="U636" i="10"/>
  <c r="T637" i="10"/>
  <c r="U637" i="10"/>
  <c r="T638" i="10"/>
  <c r="U638" i="10"/>
  <c r="T639" i="10"/>
  <c r="U639" i="10"/>
  <c r="T640" i="10"/>
  <c r="U640" i="10"/>
  <c r="T641" i="10"/>
  <c r="U641" i="10"/>
  <c r="T642" i="10"/>
  <c r="U642" i="10"/>
  <c r="T643" i="10"/>
  <c r="U643" i="10"/>
  <c r="T644" i="10"/>
  <c r="U644" i="10"/>
  <c r="T645" i="10"/>
  <c r="U645" i="10"/>
  <c r="T646" i="10"/>
  <c r="U646" i="10"/>
  <c r="T647" i="10"/>
  <c r="U647" i="10"/>
  <c r="T648" i="10"/>
  <c r="U648" i="10"/>
  <c r="T649" i="10"/>
  <c r="U649" i="10"/>
  <c r="T650" i="10"/>
  <c r="U650" i="10"/>
  <c r="T651" i="10"/>
  <c r="U651" i="10"/>
  <c r="T652" i="10"/>
  <c r="U652" i="10"/>
  <c r="T653" i="10"/>
  <c r="O653" i="10" s="1"/>
  <c r="O174" i="26" s="1"/>
  <c r="U653" i="10"/>
  <c r="T654" i="10"/>
  <c r="U654" i="10"/>
  <c r="T655" i="10"/>
  <c r="U655" i="10"/>
  <c r="T656" i="10"/>
  <c r="U656" i="10"/>
  <c r="T657" i="10"/>
  <c r="O657" i="10" s="1"/>
  <c r="O175" i="26" s="1"/>
  <c r="U657" i="10"/>
  <c r="T658" i="10"/>
  <c r="U658" i="10"/>
  <c r="T659" i="10"/>
  <c r="U659" i="10"/>
  <c r="T660" i="10"/>
  <c r="O660" i="10" s="1"/>
  <c r="O283" i="26" s="1"/>
  <c r="U660" i="10"/>
  <c r="T661" i="10"/>
  <c r="O661" i="10" s="1"/>
  <c r="O372" i="26" s="1"/>
  <c r="U661" i="10"/>
  <c r="T662" i="10"/>
  <c r="U662" i="10"/>
  <c r="T663" i="10"/>
  <c r="U663" i="10"/>
  <c r="T664" i="10"/>
  <c r="U664" i="10"/>
  <c r="T665" i="10"/>
  <c r="U665" i="10"/>
  <c r="T666" i="10"/>
  <c r="U666" i="10"/>
  <c r="T667" i="10"/>
  <c r="U667" i="10"/>
  <c r="T668" i="10"/>
  <c r="O668" i="10" s="1"/>
  <c r="O374" i="26" s="1"/>
  <c r="U668" i="10"/>
  <c r="T669" i="10"/>
  <c r="U669" i="10"/>
  <c r="T670" i="10"/>
  <c r="O670" i="10" s="1"/>
  <c r="O375" i="26" s="1"/>
  <c r="U670" i="10"/>
  <c r="T671" i="10"/>
  <c r="O671" i="10" s="1"/>
  <c r="O10" i="26" s="1"/>
  <c r="U671" i="10"/>
  <c r="T672" i="10"/>
  <c r="U672" i="10"/>
  <c r="T673" i="10"/>
  <c r="U673" i="10"/>
  <c r="T674" i="10"/>
  <c r="O674" i="10" s="1"/>
  <c r="O20" i="26" s="1"/>
  <c r="U674" i="10"/>
  <c r="T675" i="10"/>
  <c r="U675" i="10"/>
  <c r="T676" i="10"/>
  <c r="U676" i="10"/>
  <c r="T677" i="10"/>
  <c r="U677" i="10"/>
  <c r="T678" i="10"/>
  <c r="O678" i="10"/>
  <c r="O384" i="26" s="1"/>
  <c r="U678" i="10"/>
  <c r="T679" i="10"/>
  <c r="U679" i="10"/>
  <c r="T680" i="10"/>
  <c r="U680" i="10"/>
  <c r="T681" i="10"/>
  <c r="U681" i="10"/>
  <c r="T682" i="10"/>
  <c r="O682" i="10" s="1"/>
  <c r="O285" i="26" s="1"/>
  <c r="U682" i="10"/>
  <c r="T683" i="10"/>
  <c r="O683" i="10" s="1"/>
  <c r="O385" i="26"/>
  <c r="U683" i="10"/>
  <c r="T684" i="10"/>
  <c r="U684" i="10"/>
  <c r="T685" i="10"/>
  <c r="U685" i="10"/>
  <c r="T686" i="10"/>
  <c r="O686" i="10" s="1"/>
  <c r="O176" i="26"/>
  <c r="U686" i="10"/>
  <c r="T687" i="10"/>
  <c r="U687" i="10"/>
  <c r="T688" i="10"/>
  <c r="U688" i="10"/>
  <c r="T689" i="10"/>
  <c r="U689" i="10"/>
  <c r="T690" i="10"/>
  <c r="U690" i="10"/>
  <c r="T691" i="10"/>
  <c r="U691" i="10"/>
  <c r="T692" i="10"/>
  <c r="U692" i="10"/>
  <c r="T693" i="10"/>
  <c r="U693" i="10"/>
  <c r="T694" i="10"/>
  <c r="O694" i="10"/>
  <c r="O147" i="26" s="1"/>
  <c r="U694" i="10"/>
  <c r="T695" i="10"/>
  <c r="U695" i="10"/>
  <c r="T696" i="10"/>
  <c r="U696" i="10"/>
  <c r="T697" i="10"/>
  <c r="O697" i="10"/>
  <c r="O148" i="26" s="1"/>
  <c r="U697" i="10"/>
  <c r="T698" i="10"/>
  <c r="U698" i="10"/>
  <c r="T699" i="10"/>
  <c r="U699" i="10"/>
  <c r="T700" i="10"/>
  <c r="O700" i="10" s="1"/>
  <c r="O21" i="26" s="1"/>
  <c r="U700" i="10"/>
  <c r="T701" i="10"/>
  <c r="O701" i="10" s="1"/>
  <c r="O22" i="26" s="1"/>
  <c r="U701" i="10"/>
  <c r="T702" i="10"/>
  <c r="O702" i="10" s="1"/>
  <c r="O23" i="26"/>
  <c r="U702" i="10"/>
  <c r="T703" i="10"/>
  <c r="O703" i="10" s="1"/>
  <c r="O323" i="26" s="1"/>
  <c r="U703" i="10"/>
  <c r="T704" i="10"/>
  <c r="U704" i="10"/>
  <c r="T705" i="10"/>
  <c r="U705" i="10"/>
  <c r="T706" i="10"/>
  <c r="U706" i="10"/>
  <c r="T707" i="10"/>
  <c r="O707" i="10" s="1"/>
  <c r="O357" i="26" s="1"/>
  <c r="U707" i="10"/>
  <c r="T708" i="10"/>
  <c r="O708" i="10" s="1"/>
  <c r="O358" i="26" s="1"/>
  <c r="U708" i="10"/>
  <c r="T709" i="10"/>
  <c r="O709" i="10" s="1"/>
  <c r="O359" i="26" s="1"/>
  <c r="U709" i="10"/>
  <c r="T710" i="10"/>
  <c r="O710" i="10" s="1"/>
  <c r="O360" i="26" s="1"/>
  <c r="U710" i="10"/>
  <c r="T711" i="10"/>
  <c r="O711" i="10" s="1"/>
  <c r="O52" i="26" s="1"/>
  <c r="U711" i="10"/>
  <c r="T712" i="10"/>
  <c r="U712" i="10"/>
  <c r="T713" i="10"/>
  <c r="O713" i="10"/>
  <c r="O93" i="26" s="1"/>
  <c r="U713" i="10"/>
  <c r="T714" i="10"/>
  <c r="O714" i="10" s="1"/>
  <c r="O94" i="26" s="1"/>
  <c r="U714" i="10"/>
  <c r="T715" i="10"/>
  <c r="U715" i="10"/>
  <c r="T716" i="10"/>
  <c r="O716" i="10" s="1"/>
  <c r="O25" i="26" s="1"/>
  <c r="U716" i="10"/>
  <c r="T717" i="10"/>
  <c r="O717" i="10" s="1"/>
  <c r="O26" i="26" s="1"/>
  <c r="U717" i="10"/>
  <c r="T718" i="10"/>
  <c r="O718" i="10"/>
  <c r="O195" i="26" s="1"/>
  <c r="U718" i="10"/>
  <c r="T719" i="10"/>
  <c r="U719" i="10"/>
  <c r="T720" i="10"/>
  <c r="U720" i="10"/>
  <c r="T721" i="10"/>
  <c r="O721" i="10"/>
  <c r="O287" i="26" s="1"/>
  <c r="U721" i="10"/>
  <c r="T722" i="10"/>
  <c r="O722" i="10" s="1"/>
  <c r="O107" i="26" s="1"/>
  <c r="U722" i="10"/>
  <c r="T723" i="10"/>
  <c r="O723" i="10"/>
  <c r="O288" i="26"/>
  <c r="U723" i="10"/>
  <c r="T724" i="10"/>
  <c r="U724" i="10"/>
  <c r="T725" i="10"/>
  <c r="O725" i="10" s="1"/>
  <c r="O108" i="26"/>
  <c r="U725" i="10"/>
  <c r="T726" i="10"/>
  <c r="U726" i="10"/>
  <c r="T727" i="10"/>
  <c r="U727" i="10"/>
  <c r="T728" i="10"/>
  <c r="U728" i="10"/>
  <c r="T729" i="10"/>
  <c r="U729" i="10"/>
  <c r="T730" i="10"/>
  <c r="O730" i="10" s="1"/>
  <c r="O149" i="26" s="1"/>
  <c r="U730" i="10"/>
  <c r="T731" i="10"/>
  <c r="U731" i="10"/>
  <c r="T732" i="10"/>
  <c r="O732" i="10" s="1"/>
  <c r="U732" i="10"/>
  <c r="T733" i="10"/>
  <c r="U733" i="10"/>
  <c r="T734" i="10"/>
  <c r="O734" i="10" s="1"/>
  <c r="O152" i="26" s="1"/>
  <c r="U734" i="10"/>
  <c r="T735" i="10"/>
  <c r="O735" i="10" s="1"/>
  <c r="O153" i="26" s="1"/>
  <c r="U735" i="10"/>
  <c r="T736" i="10"/>
  <c r="U736" i="10"/>
  <c r="T737" i="10"/>
  <c r="U737" i="10"/>
  <c r="T738" i="10"/>
  <c r="U738" i="10"/>
  <c r="T739" i="10"/>
  <c r="O739" i="10" s="1"/>
  <c r="O109" i="26" s="1"/>
  <c r="U739" i="10"/>
  <c r="T740" i="10"/>
  <c r="U740" i="10"/>
  <c r="T741" i="10"/>
  <c r="O741" i="10" s="1"/>
  <c r="O154" i="26"/>
  <c r="U741" i="10"/>
  <c r="T742" i="10"/>
  <c r="O742" i="10" s="1"/>
  <c r="O53" i="26" s="1"/>
  <c r="U742" i="10"/>
  <c r="T743" i="10"/>
  <c r="O743" i="10" s="1"/>
  <c r="O388" i="26"/>
  <c r="U743" i="10"/>
  <c r="T744" i="10"/>
  <c r="O744" i="10" s="1"/>
  <c r="O289" i="26" s="1"/>
  <c r="U744" i="10"/>
  <c r="T745" i="10"/>
  <c r="O745" i="10" s="1"/>
  <c r="O290" i="26" s="1"/>
  <c r="U745" i="10"/>
  <c r="T746" i="10"/>
  <c r="O746" i="10" s="1"/>
  <c r="O389" i="26" s="1"/>
  <c r="U746" i="10"/>
  <c r="T747" i="10"/>
  <c r="O747" i="10" s="1"/>
  <c r="O312" i="26" s="1"/>
  <c r="U747" i="10"/>
  <c r="T748" i="10"/>
  <c r="O748" i="10" s="1"/>
  <c r="O291" i="26" s="1"/>
  <c r="U748" i="10"/>
  <c r="T749" i="10"/>
  <c r="O749" i="10" s="1"/>
  <c r="O110" i="26" s="1"/>
  <c r="U749" i="10"/>
  <c r="T750" i="10"/>
  <c r="O750" i="10" s="1"/>
  <c r="O111" i="26" s="1"/>
  <c r="U750" i="10"/>
  <c r="T751" i="10"/>
  <c r="O751" i="10" s="1"/>
  <c r="O112" i="26" s="1"/>
  <c r="U751" i="10"/>
  <c r="T752" i="10"/>
  <c r="U752" i="10"/>
  <c r="T753" i="10"/>
  <c r="O753" i="10"/>
  <c r="O114" i="26" s="1"/>
  <c r="U753" i="10"/>
  <c r="T754" i="10"/>
  <c r="U754" i="10"/>
  <c r="T755" i="10"/>
  <c r="O755" i="10" s="1"/>
  <c r="O390" i="26" s="1"/>
  <c r="U755" i="10"/>
  <c r="T756" i="10"/>
  <c r="O756" i="10" s="1"/>
  <c r="U756" i="10"/>
  <c r="T757" i="10"/>
  <c r="O757" i="10" s="1"/>
  <c r="O27" i="26" s="1"/>
  <c r="U757" i="10"/>
  <c r="T758" i="10"/>
  <c r="O758" i="10" s="1"/>
  <c r="O292" i="26" s="1"/>
  <c r="U758" i="10"/>
  <c r="T759" i="10"/>
  <c r="O759" i="10" s="1"/>
  <c r="O324" i="26" s="1"/>
  <c r="U759" i="10"/>
  <c r="T760" i="10"/>
  <c r="O760" i="10" s="1"/>
  <c r="O54" i="26" s="1"/>
  <c r="U760" i="10"/>
  <c r="T761" i="10"/>
  <c r="O761" i="10" s="1"/>
  <c r="O28" i="26" s="1"/>
  <c r="U761" i="10"/>
  <c r="T762" i="10"/>
  <c r="O762" i="10" s="1"/>
  <c r="O293" i="26" s="1"/>
  <c r="U762" i="10"/>
  <c r="T763" i="10"/>
  <c r="O763" i="10" s="1"/>
  <c r="O307" i="26" s="1"/>
  <c r="U763" i="10"/>
  <c r="T764" i="10"/>
  <c r="O764" i="10" s="1"/>
  <c r="U764" i="10"/>
  <c r="T765" i="10"/>
  <c r="O765" i="10" s="1"/>
  <c r="U765" i="10"/>
  <c r="T766" i="10"/>
  <c r="O766" i="10"/>
  <c r="O155" i="26" s="1"/>
  <c r="U766" i="10"/>
  <c r="T767" i="10"/>
  <c r="U767" i="10"/>
  <c r="T768" i="10"/>
  <c r="U768" i="10"/>
  <c r="T769" i="10"/>
  <c r="U769" i="10"/>
  <c r="T770" i="10"/>
  <c r="O770" i="10"/>
  <c r="O157" i="26" s="1"/>
  <c r="U770" i="10"/>
  <c r="T771" i="10"/>
  <c r="O771" i="10" s="1"/>
  <c r="O376" i="26" s="1"/>
  <c r="U771" i="10"/>
  <c r="T772" i="10"/>
  <c r="U772" i="10"/>
  <c r="T773" i="10"/>
  <c r="O773" i="10"/>
  <c r="O29" i="26"/>
  <c r="U773" i="10"/>
  <c r="T774" i="10"/>
  <c r="O774" i="10"/>
  <c r="O30" i="26" s="1"/>
  <c r="U774" i="10"/>
  <c r="T775" i="10"/>
  <c r="O775" i="10"/>
  <c r="O198" i="26"/>
  <c r="U775" i="10"/>
  <c r="T776" i="10"/>
  <c r="U776" i="10"/>
  <c r="T777" i="10"/>
  <c r="O777" i="10"/>
  <c r="O56" i="26" s="1"/>
  <c r="U777" i="10"/>
  <c r="T778" i="10"/>
  <c r="O778" i="10"/>
  <c r="O196" i="26" s="1"/>
  <c r="U778" i="10"/>
  <c r="T779" i="10"/>
  <c r="O779" i="10"/>
  <c r="O39" i="26" s="1"/>
  <c r="U779" i="10"/>
  <c r="T780" i="10"/>
  <c r="O780" i="10" s="1"/>
  <c r="O294" i="26" s="1"/>
  <c r="U780" i="10"/>
  <c r="T781" i="10"/>
  <c r="O781" i="10"/>
  <c r="O329" i="26" s="1"/>
  <c r="U781" i="10"/>
  <c r="T782" i="10"/>
  <c r="O782" i="10"/>
  <c r="O158" i="26" s="1"/>
  <c r="U782" i="10"/>
  <c r="T783" i="10"/>
  <c r="O783" i="10"/>
  <c r="O115" i="26" s="1"/>
  <c r="U783" i="10"/>
  <c r="T784" i="10"/>
  <c r="U784" i="10"/>
  <c r="T785" i="10"/>
  <c r="O785" i="10" s="1"/>
  <c r="O117" i="26" s="1"/>
  <c r="U785" i="10"/>
  <c r="T786" i="10"/>
  <c r="O786" i="10"/>
  <c r="O118" i="26" s="1"/>
  <c r="U786" i="10"/>
  <c r="T787" i="10"/>
  <c r="O787" i="10"/>
  <c r="O119" i="26" s="1"/>
  <c r="U787" i="10"/>
  <c r="T788" i="10"/>
  <c r="U788" i="10"/>
  <c r="T789" i="10"/>
  <c r="O789" i="10"/>
  <c r="O95" i="26"/>
  <c r="U789" i="10"/>
  <c r="T790" i="10"/>
  <c r="O790" i="10"/>
  <c r="O180" i="26" s="1"/>
  <c r="U790" i="10"/>
  <c r="T791" i="10"/>
  <c r="O791" i="10"/>
  <c r="O313" i="26"/>
  <c r="U791" i="10"/>
  <c r="T792" i="10"/>
  <c r="U792" i="10"/>
  <c r="T793" i="10"/>
  <c r="O793" i="10"/>
  <c r="O379" i="26" s="1"/>
  <c r="U793" i="10"/>
  <c r="T794" i="10"/>
  <c r="O794" i="10"/>
  <c r="O325" i="26" s="1"/>
  <c r="U794" i="10"/>
  <c r="T795" i="10"/>
  <c r="O795" i="10"/>
  <c r="O295" i="26" s="1"/>
  <c r="U795" i="10"/>
  <c r="T796" i="10"/>
  <c r="O796" i="10" s="1"/>
  <c r="O31" i="26" s="1"/>
  <c r="U796" i="10"/>
  <c r="T797" i="10"/>
  <c r="O797" i="10"/>
  <c r="O32" i="26" s="1"/>
  <c r="U797" i="10"/>
  <c r="T798" i="10"/>
  <c r="O798" i="10"/>
  <c r="O33" i="26" s="1"/>
  <c r="U798" i="10"/>
  <c r="T799" i="10"/>
  <c r="O799" i="10"/>
  <c r="O34" i="26" s="1"/>
  <c r="U799" i="10"/>
  <c r="T800" i="10"/>
  <c r="U800" i="10"/>
  <c r="T801" i="10"/>
  <c r="O801" i="10" s="1"/>
  <c r="O296" i="26" s="1"/>
  <c r="U801" i="10"/>
  <c r="T802" i="10"/>
  <c r="O802" i="10"/>
  <c r="O297" i="26" s="1"/>
  <c r="U802" i="10"/>
  <c r="T803" i="10"/>
  <c r="O803" i="10"/>
  <c r="O121" i="26" s="1"/>
  <c r="U803" i="10"/>
  <c r="T804" i="10"/>
  <c r="U804" i="10"/>
  <c r="T805" i="10"/>
  <c r="O805" i="10"/>
  <c r="O159" i="26"/>
  <c r="U805" i="10"/>
  <c r="T806" i="10"/>
  <c r="O806" i="10"/>
  <c r="O160" i="26" s="1"/>
  <c r="U806" i="10"/>
  <c r="T807" i="10"/>
  <c r="O807" i="10"/>
  <c r="O161" i="26"/>
  <c r="U807" i="10"/>
  <c r="T808" i="10"/>
  <c r="U808" i="10"/>
  <c r="T809" i="10"/>
  <c r="O809" i="10"/>
  <c r="O163" i="26" s="1"/>
  <c r="U809" i="10"/>
  <c r="T810" i="10"/>
  <c r="O810" i="10"/>
  <c r="O164" i="26" s="1"/>
  <c r="U810" i="10"/>
  <c r="T811" i="10"/>
  <c r="O811" i="10"/>
  <c r="O165" i="26" s="1"/>
  <c r="U811" i="10"/>
  <c r="T812" i="10"/>
  <c r="O812" i="10" s="1"/>
  <c r="O166" i="26" s="1"/>
  <c r="U812" i="10"/>
  <c r="T813" i="10"/>
  <c r="O813" i="10"/>
  <c r="O167" i="26" s="1"/>
  <c r="U813" i="10"/>
  <c r="T814" i="10"/>
  <c r="O814" i="10"/>
  <c r="O168" i="26"/>
  <c r="U814" i="10"/>
  <c r="T815" i="10"/>
  <c r="O815" i="10"/>
  <c r="O123" i="26" s="1"/>
  <c r="U815" i="10"/>
  <c r="T816" i="10"/>
  <c r="U816" i="10"/>
  <c r="T817" i="10"/>
  <c r="O817" i="10"/>
  <c r="O125" i="26" s="1"/>
  <c r="U817" i="10"/>
  <c r="T818" i="10"/>
  <c r="O818" i="10"/>
  <c r="O126" i="26" s="1"/>
  <c r="U818" i="10"/>
  <c r="T819" i="10"/>
  <c r="O819" i="10"/>
  <c r="O127" i="26" s="1"/>
  <c r="U819" i="10"/>
  <c r="T820" i="10"/>
  <c r="U820" i="10"/>
  <c r="T821" i="10"/>
  <c r="O821" i="10"/>
  <c r="O129" i="26"/>
  <c r="U821" i="10"/>
  <c r="T822" i="10"/>
  <c r="O822" i="10"/>
  <c r="O130" i="26" s="1"/>
  <c r="U822" i="10"/>
  <c r="T823" i="10"/>
  <c r="O823" i="10"/>
  <c r="O131" i="26" s="1"/>
  <c r="U823" i="10"/>
  <c r="T824" i="10"/>
  <c r="U824" i="10"/>
  <c r="T825" i="10"/>
  <c r="O825" i="10"/>
  <c r="O381" i="26" s="1"/>
  <c r="U825" i="10"/>
  <c r="T826" i="10"/>
  <c r="O826" i="10" s="1"/>
  <c r="O133" i="26" s="1"/>
  <c r="U826" i="10"/>
  <c r="T827" i="10"/>
  <c r="O827" i="10"/>
  <c r="O134" i="26" s="1"/>
  <c r="U827" i="10"/>
  <c r="T828" i="10"/>
  <c r="O828" i="10" s="1"/>
  <c r="O135" i="26" s="1"/>
  <c r="U828" i="10"/>
  <c r="T829" i="10"/>
  <c r="O829" i="10"/>
  <c r="O96" i="26" s="1"/>
  <c r="U829" i="10"/>
  <c r="T830" i="10"/>
  <c r="O830" i="10"/>
  <c r="O382" i="26"/>
  <c r="U830" i="10"/>
  <c r="T831" i="10"/>
  <c r="O831" i="10"/>
  <c r="O383" i="26" s="1"/>
  <c r="U831" i="10"/>
  <c r="T832" i="10"/>
  <c r="U832" i="10"/>
  <c r="T833" i="10"/>
  <c r="O833" i="10"/>
  <c r="O367" i="26" s="1"/>
  <c r="U833" i="10"/>
  <c r="T834" i="10"/>
  <c r="O834" i="10"/>
  <c r="O368" i="26" s="1"/>
  <c r="U834" i="10"/>
  <c r="T835" i="10"/>
  <c r="O835" i="10" s="1"/>
  <c r="O57" i="26" s="1"/>
  <c r="U835" i="10"/>
  <c r="T836" i="10"/>
  <c r="U836" i="10"/>
  <c r="T837" i="10"/>
  <c r="O837" i="10"/>
  <c r="O298" i="26" s="1"/>
  <c r="U837" i="10"/>
  <c r="K15" i="21"/>
  <c r="R15" i="21"/>
  <c r="Q298" i="26"/>
  <c r="N298" i="26"/>
  <c r="M298" i="26"/>
  <c r="L298" i="26"/>
  <c r="K298" i="26"/>
  <c r="R298" i="26"/>
  <c r="J298" i="26"/>
  <c r="G298" i="26"/>
  <c r="I837" i="10"/>
  <c r="I298" i="26"/>
  <c r="N57" i="26"/>
  <c r="M57" i="26"/>
  <c r="L57" i="26"/>
  <c r="K57" i="26"/>
  <c r="R57" i="26"/>
  <c r="J57" i="26"/>
  <c r="G57" i="26"/>
  <c r="Q57" i="26"/>
  <c r="I836" i="10"/>
  <c r="I835" i="10"/>
  <c r="I57" i="26"/>
  <c r="N381" i="26"/>
  <c r="M381" i="26"/>
  <c r="L381" i="26"/>
  <c r="K381" i="26"/>
  <c r="J381" i="26"/>
  <c r="G381" i="26"/>
  <c r="J383" i="26"/>
  <c r="K383" i="26"/>
  <c r="L383" i="26"/>
  <c r="M383" i="26"/>
  <c r="N383" i="26"/>
  <c r="N382" i="26"/>
  <c r="M382" i="26"/>
  <c r="L382" i="26"/>
  <c r="K382" i="26"/>
  <c r="J382" i="26"/>
  <c r="G383" i="26"/>
  <c r="G382" i="26"/>
  <c r="I435" i="10"/>
  <c r="I193" i="26"/>
  <c r="I718" i="10"/>
  <c r="I195" i="26"/>
  <c r="G367" i="26"/>
  <c r="G368" i="26"/>
  <c r="J367" i="26"/>
  <c r="K367" i="26"/>
  <c r="L367" i="26"/>
  <c r="M367" i="26"/>
  <c r="N367" i="26"/>
  <c r="J368" i="26"/>
  <c r="K368" i="26"/>
  <c r="L368" i="26"/>
  <c r="M368" i="26"/>
  <c r="N368" i="26"/>
  <c r="N366" i="26"/>
  <c r="M366" i="26"/>
  <c r="L366" i="26"/>
  <c r="K366" i="26"/>
  <c r="J366" i="26"/>
  <c r="G366" i="26"/>
  <c r="I834" i="10"/>
  <c r="I368" i="26"/>
  <c r="I833" i="10"/>
  <c r="I367" i="26"/>
  <c r="I832" i="10"/>
  <c r="I366" i="26"/>
  <c r="K229" i="26"/>
  <c r="R229" i="26"/>
  <c r="M229" i="26"/>
  <c r="I831" i="10"/>
  <c r="I383" i="26"/>
  <c r="I830" i="10"/>
  <c r="I382" i="26"/>
  <c r="I813" i="10"/>
  <c r="I167" i="26"/>
  <c r="I812" i="10"/>
  <c r="I166" i="26"/>
  <c r="I811" i="10"/>
  <c r="I165" i="26"/>
  <c r="I810" i="10"/>
  <c r="I164" i="26"/>
  <c r="I809" i="10"/>
  <c r="I163" i="26"/>
  <c r="I808" i="10"/>
  <c r="I162" i="26"/>
  <c r="I807" i="10"/>
  <c r="I161" i="26"/>
  <c r="I806" i="10"/>
  <c r="I160" i="26"/>
  <c r="I805" i="10"/>
  <c r="I159" i="26"/>
  <c r="N157" i="26"/>
  <c r="M157" i="26"/>
  <c r="L157" i="26"/>
  <c r="K157" i="26"/>
  <c r="J157" i="26"/>
  <c r="G157" i="26"/>
  <c r="G155" i="26"/>
  <c r="J155" i="26"/>
  <c r="K155" i="26"/>
  <c r="L155" i="26"/>
  <c r="M155" i="26"/>
  <c r="N155" i="26"/>
  <c r="N136" i="26"/>
  <c r="M136" i="26"/>
  <c r="L136" i="26"/>
  <c r="K136" i="26"/>
  <c r="J136" i="26"/>
  <c r="G136" i="26"/>
  <c r="N96" i="26"/>
  <c r="M96" i="26"/>
  <c r="L96" i="26"/>
  <c r="K96" i="26"/>
  <c r="J96" i="26"/>
  <c r="G96" i="26"/>
  <c r="G160" i="26"/>
  <c r="J160" i="26"/>
  <c r="K160" i="26"/>
  <c r="L160" i="26"/>
  <c r="M160" i="26"/>
  <c r="N160" i="26"/>
  <c r="G161" i="26"/>
  <c r="J161" i="26"/>
  <c r="K161" i="26"/>
  <c r="L161" i="26"/>
  <c r="M161" i="26"/>
  <c r="N161" i="26"/>
  <c r="G162" i="26"/>
  <c r="J162" i="26"/>
  <c r="K162" i="26"/>
  <c r="L162" i="26"/>
  <c r="M162" i="26"/>
  <c r="N162" i="26"/>
  <c r="G163" i="26"/>
  <c r="J163" i="26"/>
  <c r="K163" i="26"/>
  <c r="L163" i="26"/>
  <c r="M163" i="26"/>
  <c r="N163" i="26"/>
  <c r="G164" i="26"/>
  <c r="J164" i="26"/>
  <c r="K164" i="26"/>
  <c r="L164" i="26"/>
  <c r="M164" i="26"/>
  <c r="N164" i="26"/>
  <c r="G165" i="26"/>
  <c r="J165" i="26"/>
  <c r="K165" i="26"/>
  <c r="L165" i="26"/>
  <c r="M165" i="26"/>
  <c r="N165" i="26"/>
  <c r="G166" i="26"/>
  <c r="J166" i="26"/>
  <c r="K166" i="26"/>
  <c r="L166" i="26"/>
  <c r="M166" i="26"/>
  <c r="N166" i="26"/>
  <c r="G167" i="26"/>
  <c r="J167" i="26"/>
  <c r="K167" i="26"/>
  <c r="L167" i="26"/>
  <c r="M167" i="26"/>
  <c r="N167" i="26"/>
  <c r="G168" i="26"/>
  <c r="J168" i="26"/>
  <c r="K168" i="26"/>
  <c r="L168" i="26"/>
  <c r="M168" i="26"/>
  <c r="N168" i="26"/>
  <c r="N159" i="26"/>
  <c r="M159" i="26"/>
  <c r="L159" i="26"/>
  <c r="K159" i="26"/>
  <c r="J159" i="26"/>
  <c r="G159" i="26"/>
  <c r="G122" i="26"/>
  <c r="J122" i="26"/>
  <c r="K122" i="26"/>
  <c r="L122" i="26"/>
  <c r="M122" i="26"/>
  <c r="N122" i="26"/>
  <c r="G123" i="26"/>
  <c r="J123" i="26"/>
  <c r="K123" i="26"/>
  <c r="L123" i="26"/>
  <c r="M123" i="26"/>
  <c r="N123" i="26"/>
  <c r="G124" i="26"/>
  <c r="J124" i="26"/>
  <c r="K124" i="26"/>
  <c r="L124" i="26"/>
  <c r="M124" i="26"/>
  <c r="N124" i="26"/>
  <c r="G125" i="26"/>
  <c r="J125" i="26"/>
  <c r="K125" i="26"/>
  <c r="L125" i="26"/>
  <c r="M125" i="26"/>
  <c r="N125" i="26"/>
  <c r="G126" i="26"/>
  <c r="J126" i="26"/>
  <c r="K126" i="26"/>
  <c r="L126" i="26"/>
  <c r="M126" i="26"/>
  <c r="N126" i="26"/>
  <c r="G127" i="26"/>
  <c r="J127" i="26"/>
  <c r="K127" i="26"/>
  <c r="L127" i="26"/>
  <c r="M127" i="26"/>
  <c r="N127" i="26"/>
  <c r="G128" i="26"/>
  <c r="J128" i="26"/>
  <c r="K128" i="26"/>
  <c r="L128" i="26"/>
  <c r="M128" i="26"/>
  <c r="N128" i="26"/>
  <c r="G129" i="26"/>
  <c r="J129" i="26"/>
  <c r="K129" i="26"/>
  <c r="L129" i="26"/>
  <c r="M129" i="26"/>
  <c r="N129" i="26"/>
  <c r="G130" i="26"/>
  <c r="J130" i="26"/>
  <c r="K130" i="26"/>
  <c r="L130" i="26"/>
  <c r="M130" i="26"/>
  <c r="N130" i="26"/>
  <c r="G131" i="26"/>
  <c r="J131" i="26"/>
  <c r="K131" i="26"/>
  <c r="L131" i="26"/>
  <c r="M131" i="26"/>
  <c r="N131" i="26"/>
  <c r="G132" i="26"/>
  <c r="J132" i="26"/>
  <c r="K132" i="26"/>
  <c r="L132" i="26"/>
  <c r="M132" i="26"/>
  <c r="N132" i="26"/>
  <c r="G133" i="26"/>
  <c r="J133" i="26"/>
  <c r="K133" i="26"/>
  <c r="L133" i="26"/>
  <c r="M133" i="26"/>
  <c r="N133" i="26"/>
  <c r="G134" i="26"/>
  <c r="J134" i="26"/>
  <c r="K134" i="26"/>
  <c r="L134" i="26"/>
  <c r="M134" i="26"/>
  <c r="N134" i="26"/>
  <c r="G135" i="26"/>
  <c r="J135" i="26"/>
  <c r="K135" i="26"/>
  <c r="L135" i="26"/>
  <c r="M135" i="26"/>
  <c r="N135" i="26"/>
  <c r="N121" i="26"/>
  <c r="M121" i="26"/>
  <c r="L121" i="26"/>
  <c r="K121" i="26"/>
  <c r="J121" i="26"/>
  <c r="G121" i="26"/>
  <c r="I12" i="10"/>
  <c r="I7" i="26"/>
  <c r="I829" i="10"/>
  <c r="I96" i="26"/>
  <c r="I826" i="10"/>
  <c r="I133" i="26"/>
  <c r="I827" i="10"/>
  <c r="I134" i="26"/>
  <c r="I828" i="10"/>
  <c r="I135" i="26"/>
  <c r="I825" i="10"/>
  <c r="I381" i="26"/>
  <c r="I824" i="10"/>
  <c r="I132" i="26"/>
  <c r="I823" i="10"/>
  <c r="I131" i="26"/>
  <c r="I822" i="10"/>
  <c r="I130" i="26"/>
  <c r="I821" i="10"/>
  <c r="I129" i="26"/>
  <c r="I820" i="10"/>
  <c r="I128" i="26"/>
  <c r="I819" i="10"/>
  <c r="I127" i="26"/>
  <c r="I818" i="10"/>
  <c r="I126" i="26"/>
  <c r="I817" i="10"/>
  <c r="I125" i="26"/>
  <c r="I816" i="10"/>
  <c r="I124" i="26"/>
  <c r="I815" i="10"/>
  <c r="I123" i="26"/>
  <c r="I814" i="10"/>
  <c r="I168" i="26"/>
  <c r="I804" i="10"/>
  <c r="I122" i="26"/>
  <c r="I803" i="10"/>
  <c r="I121" i="26"/>
  <c r="N35" i="26"/>
  <c r="M35" i="26"/>
  <c r="L35" i="26"/>
  <c r="K35" i="26"/>
  <c r="R35" i="26"/>
  <c r="J35" i="26"/>
  <c r="N34" i="26"/>
  <c r="M34" i="26"/>
  <c r="L34" i="26"/>
  <c r="K34" i="26"/>
  <c r="R34" i="26"/>
  <c r="J34" i="26"/>
  <c r="N33" i="26"/>
  <c r="M33" i="26"/>
  <c r="L33" i="26"/>
  <c r="K33" i="26"/>
  <c r="R33" i="26"/>
  <c r="J33" i="26"/>
  <c r="N32" i="26"/>
  <c r="M32" i="26"/>
  <c r="L32" i="26"/>
  <c r="K32" i="26"/>
  <c r="R32" i="26"/>
  <c r="J32" i="26"/>
  <c r="N31" i="26"/>
  <c r="M31" i="26"/>
  <c r="L31" i="26"/>
  <c r="K31" i="26"/>
  <c r="R31" i="26"/>
  <c r="J31" i="26"/>
  <c r="N28" i="26"/>
  <c r="M28" i="26"/>
  <c r="L28" i="26"/>
  <c r="K28" i="26"/>
  <c r="R28" i="26"/>
  <c r="J28" i="26"/>
  <c r="I28" i="26"/>
  <c r="I35" i="26"/>
  <c r="I34" i="26"/>
  <c r="I33" i="26"/>
  <c r="I32" i="26"/>
  <c r="I31" i="26"/>
  <c r="I599" i="10"/>
  <c r="I347" i="26"/>
  <c r="I778" i="10"/>
  <c r="I196" i="26"/>
  <c r="G325" i="26"/>
  <c r="J325" i="26"/>
  <c r="K325" i="26"/>
  <c r="R325" i="26"/>
  <c r="L325" i="26"/>
  <c r="M325" i="26"/>
  <c r="N325" i="26"/>
  <c r="N323" i="26"/>
  <c r="M323" i="26"/>
  <c r="L323" i="26"/>
  <c r="K324" i="26"/>
  <c r="R324" i="26"/>
  <c r="J324" i="26"/>
  <c r="Q325" i="26"/>
  <c r="L296" i="26"/>
  <c r="L297" i="26"/>
  <c r="J295" i="26"/>
  <c r="K295" i="26"/>
  <c r="R295" i="26"/>
  <c r="L295" i="26"/>
  <c r="M295" i="26"/>
  <c r="N295" i="26"/>
  <c r="J296" i="26"/>
  <c r="K296" i="26"/>
  <c r="R296" i="26"/>
  <c r="M296" i="26"/>
  <c r="N296" i="26"/>
  <c r="J297" i="26"/>
  <c r="K297" i="26"/>
  <c r="R297" i="26"/>
  <c r="M297" i="26"/>
  <c r="N297" i="26"/>
  <c r="N294" i="26"/>
  <c r="M294" i="26"/>
  <c r="L294" i="26"/>
  <c r="K294" i="26"/>
  <c r="R294" i="26"/>
  <c r="J294" i="26"/>
  <c r="G296" i="26"/>
  <c r="G297" i="26"/>
  <c r="G295" i="26"/>
  <c r="Q297" i="26"/>
  <c r="Q296" i="26"/>
  <c r="Q295" i="26"/>
  <c r="Q35" i="26"/>
  <c r="Q34" i="26"/>
  <c r="Q33" i="26"/>
  <c r="Q32" i="26"/>
  <c r="Q31" i="26"/>
  <c r="G31" i="26"/>
  <c r="G32" i="26"/>
  <c r="G33" i="26"/>
  <c r="G34" i="26"/>
  <c r="G35" i="26"/>
  <c r="I802" i="10"/>
  <c r="I297" i="26"/>
  <c r="I801" i="10"/>
  <c r="I296" i="26"/>
  <c r="G22" i="26"/>
  <c r="J22" i="26"/>
  <c r="K22" i="26"/>
  <c r="L22" i="26"/>
  <c r="M22" i="26"/>
  <c r="N22" i="26"/>
  <c r="G23" i="26"/>
  <c r="J23" i="26"/>
  <c r="K23" i="26"/>
  <c r="L23" i="26"/>
  <c r="M23" i="26"/>
  <c r="N23" i="26"/>
  <c r="I774" i="10"/>
  <c r="I30" i="26"/>
  <c r="I702" i="10"/>
  <c r="I23" i="26"/>
  <c r="I701" i="10"/>
  <c r="I22" i="26"/>
  <c r="I700" i="10"/>
  <c r="I21" i="26"/>
  <c r="I773" i="10"/>
  <c r="I29" i="26"/>
  <c r="I704" i="10"/>
  <c r="I670" i="10"/>
  <c r="I375" i="26"/>
  <c r="I668" i="10"/>
  <c r="I374" i="26"/>
  <c r="I651" i="10"/>
  <c r="I371" i="26"/>
  <c r="I487" i="10"/>
  <c r="I370" i="26"/>
  <c r="I667" i="10"/>
  <c r="I373" i="26"/>
  <c r="I129" i="10"/>
  <c r="I73" i="26"/>
  <c r="I114" i="10"/>
  <c r="I63" i="26"/>
  <c r="I672" i="10"/>
  <c r="I11" i="26"/>
  <c r="I775" i="10"/>
  <c r="I198" i="26"/>
  <c r="I795" i="10"/>
  <c r="I295" i="26"/>
  <c r="I793" i="10"/>
  <c r="I379" i="26"/>
  <c r="I792" i="10"/>
  <c r="I378" i="26"/>
  <c r="I673" i="10"/>
  <c r="I19" i="26"/>
  <c r="I715" i="10"/>
  <c r="I24" i="26"/>
  <c r="I716" i="10"/>
  <c r="I25" i="26"/>
  <c r="I757" i="10"/>
  <c r="I27" i="26"/>
  <c r="I717" i="10"/>
  <c r="I26" i="26"/>
  <c r="I46" i="10"/>
  <c r="I12" i="26"/>
  <c r="I719" i="10"/>
  <c r="I197" i="26"/>
  <c r="I794" i="10"/>
  <c r="I325" i="26"/>
  <c r="N4" i="21"/>
  <c r="N5" i="21"/>
  <c r="N7" i="21"/>
  <c r="N8" i="21"/>
  <c r="N9" i="21"/>
  <c r="N10" i="21"/>
  <c r="N11" i="21"/>
  <c r="N12" i="21"/>
  <c r="N13" i="21"/>
  <c r="N14" i="21"/>
  <c r="N15" i="21"/>
  <c r="N3" i="21"/>
  <c r="M4" i="21"/>
  <c r="M5" i="21"/>
  <c r="M7" i="21"/>
  <c r="M8" i="21"/>
  <c r="M9" i="21"/>
  <c r="M10" i="21"/>
  <c r="M11" i="21"/>
  <c r="M12" i="21"/>
  <c r="M13" i="21"/>
  <c r="M14" i="21"/>
  <c r="M15" i="21"/>
  <c r="M3" i="21"/>
  <c r="L4" i="21"/>
  <c r="L5" i="21"/>
  <c r="L7" i="21"/>
  <c r="L8" i="21"/>
  <c r="L9" i="21"/>
  <c r="L10" i="21"/>
  <c r="L11" i="21"/>
  <c r="L12" i="21"/>
  <c r="L13" i="21"/>
  <c r="L14" i="21"/>
  <c r="L15" i="21"/>
  <c r="L3" i="21"/>
  <c r="K11" i="21"/>
  <c r="I11" i="21"/>
  <c r="K12" i="21"/>
  <c r="I12" i="21"/>
  <c r="K13" i="21"/>
  <c r="R13" i="21"/>
  <c r="K14" i="21"/>
  <c r="R14" i="21"/>
  <c r="K10" i="21"/>
  <c r="R10" i="21"/>
  <c r="K9" i="21"/>
  <c r="I9" i="21"/>
  <c r="K8" i="21"/>
  <c r="R8" i="21"/>
  <c r="K7" i="21"/>
  <c r="I7" i="21"/>
  <c r="K5" i="21"/>
  <c r="R5" i="21"/>
  <c r="K4" i="21"/>
  <c r="I4" i="21"/>
  <c r="K3" i="21"/>
  <c r="R3" i="21"/>
  <c r="H12" i="21"/>
  <c r="H13" i="21"/>
  <c r="H14" i="21"/>
  <c r="H15" i="21"/>
  <c r="H9" i="21"/>
  <c r="H10" i="21"/>
  <c r="H11" i="21"/>
  <c r="H7" i="21"/>
  <c r="H8" i="21"/>
  <c r="H5" i="21"/>
  <c r="H4" i="21"/>
  <c r="H3" i="21"/>
  <c r="G4" i="21"/>
  <c r="G5" i="21"/>
  <c r="G7" i="21"/>
  <c r="G8" i="21"/>
  <c r="G9" i="21"/>
  <c r="G10" i="21"/>
  <c r="G11" i="21"/>
  <c r="G12" i="21"/>
  <c r="G13" i="21"/>
  <c r="G14" i="21"/>
  <c r="G15" i="21"/>
  <c r="G3" i="21"/>
  <c r="G379" i="26"/>
  <c r="J379" i="26"/>
  <c r="K379" i="26"/>
  <c r="R379" i="26"/>
  <c r="L379" i="26"/>
  <c r="M379" i="26"/>
  <c r="N379" i="26"/>
  <c r="N378" i="26"/>
  <c r="M378" i="26"/>
  <c r="L378" i="26"/>
  <c r="K378" i="26"/>
  <c r="R378" i="26"/>
  <c r="J378" i="26"/>
  <c r="G378" i="26"/>
  <c r="Q379" i="26"/>
  <c r="Q378" i="26"/>
  <c r="I768" i="10"/>
  <c r="I156" i="26"/>
  <c r="I791" i="10"/>
  <c r="I313" i="26"/>
  <c r="Q313" i="26"/>
  <c r="N313" i="26"/>
  <c r="M313" i="26"/>
  <c r="L313" i="26"/>
  <c r="K313" i="26"/>
  <c r="R313" i="26"/>
  <c r="J313" i="26"/>
  <c r="G313" i="26"/>
  <c r="Q180" i="26"/>
  <c r="N180" i="26"/>
  <c r="M180" i="26"/>
  <c r="L180" i="26"/>
  <c r="K180" i="26"/>
  <c r="R180" i="26"/>
  <c r="J180" i="26"/>
  <c r="G180" i="26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4" i="26"/>
  <c r="J25" i="26"/>
  <c r="J26" i="26"/>
  <c r="J27" i="26"/>
  <c r="J29" i="26"/>
  <c r="J30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6" i="26"/>
  <c r="J158" i="26"/>
  <c r="J169" i="26"/>
  <c r="J170" i="26"/>
  <c r="J171" i="26"/>
  <c r="J172" i="26"/>
  <c r="J173" i="26"/>
  <c r="J174" i="26"/>
  <c r="J175" i="26"/>
  <c r="J176" i="26"/>
  <c r="J177" i="26"/>
  <c r="J178" i="26"/>
  <c r="J179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4" i="26"/>
  <c r="J315" i="26"/>
  <c r="J316" i="26"/>
  <c r="J317" i="26"/>
  <c r="J318" i="26"/>
  <c r="J319" i="26"/>
  <c r="J320" i="26"/>
  <c r="J321" i="26"/>
  <c r="J322" i="26"/>
  <c r="J323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9" i="26"/>
  <c r="J370" i="26"/>
  <c r="J371" i="26"/>
  <c r="J372" i="26"/>
  <c r="J373" i="26"/>
  <c r="J374" i="26"/>
  <c r="J375" i="26"/>
  <c r="J376" i="26"/>
  <c r="J377" i="26"/>
  <c r="J380" i="26"/>
  <c r="J384" i="26"/>
  <c r="J385" i="26"/>
  <c r="J386" i="26"/>
  <c r="J387" i="26"/>
  <c r="J388" i="26"/>
  <c r="J389" i="26"/>
  <c r="J390" i="26"/>
  <c r="J3" i="26"/>
  <c r="I191" i="26"/>
  <c r="I192" i="26"/>
  <c r="Q95" i="26"/>
  <c r="N95" i="26"/>
  <c r="M95" i="26"/>
  <c r="L95" i="26"/>
  <c r="K95" i="26"/>
  <c r="R95" i="26"/>
  <c r="G95" i="26"/>
  <c r="Q4" i="26"/>
  <c r="Q5" i="26"/>
  <c r="Q6" i="26"/>
  <c r="Q7" i="26"/>
  <c r="Q8" i="26"/>
  <c r="Q9" i="26"/>
  <c r="Q10" i="26"/>
  <c r="Q11" i="26"/>
  <c r="Q12" i="26"/>
  <c r="Q13" i="26"/>
  <c r="Q14" i="26"/>
  <c r="Q15" i="26"/>
  <c r="Q16" i="26"/>
  <c r="Q17" i="26"/>
  <c r="Q18" i="26"/>
  <c r="Q19" i="26"/>
  <c r="Q20" i="26"/>
  <c r="Q21" i="26"/>
  <c r="Q24" i="26"/>
  <c r="Q25" i="26"/>
  <c r="Q26" i="26"/>
  <c r="Q27" i="26"/>
  <c r="Q28" i="26"/>
  <c r="Q29" i="26"/>
  <c r="Q30" i="26"/>
  <c r="Q36" i="26"/>
  <c r="Q37" i="26"/>
  <c r="Q38" i="26"/>
  <c r="Q39" i="26"/>
  <c r="Q40" i="26"/>
  <c r="Q41" i="26"/>
  <c r="Q42" i="26"/>
  <c r="Q43" i="26"/>
  <c r="Q44" i="26"/>
  <c r="Q45" i="26"/>
  <c r="Q46" i="26"/>
  <c r="Q47" i="26"/>
  <c r="Q48" i="26"/>
  <c r="Q49" i="26"/>
  <c r="Q50" i="26"/>
  <c r="Q51" i="26"/>
  <c r="Q52" i="26"/>
  <c r="Q53" i="26"/>
  <c r="Q54" i="26"/>
  <c r="Q55" i="26"/>
  <c r="Q56" i="26"/>
  <c r="Q58" i="26"/>
  <c r="Q59" i="26"/>
  <c r="Q60" i="26"/>
  <c r="Q61" i="26"/>
  <c r="Q62" i="26"/>
  <c r="Q63" i="26"/>
  <c r="Q64" i="26"/>
  <c r="Q65" i="26"/>
  <c r="Q66" i="26"/>
  <c r="Q67" i="26"/>
  <c r="Q68" i="26"/>
  <c r="Q69" i="26"/>
  <c r="Q70" i="26"/>
  <c r="Q71" i="26"/>
  <c r="Q72" i="26"/>
  <c r="Q73" i="26"/>
  <c r="Q74" i="26"/>
  <c r="Q75" i="26"/>
  <c r="Q76" i="26"/>
  <c r="Q77" i="26"/>
  <c r="Q78" i="26"/>
  <c r="Q79" i="26"/>
  <c r="Q80" i="26"/>
  <c r="Q81" i="26"/>
  <c r="Q82" i="26"/>
  <c r="Q83" i="26"/>
  <c r="Q84" i="26"/>
  <c r="Q85" i="26"/>
  <c r="Q86" i="26"/>
  <c r="Q87" i="26"/>
  <c r="Q88" i="26"/>
  <c r="Q89" i="26"/>
  <c r="Q90" i="26"/>
  <c r="Q91" i="26"/>
  <c r="Q92" i="26"/>
  <c r="Q93" i="26"/>
  <c r="Q94" i="26"/>
  <c r="Q97" i="26"/>
  <c r="Q98" i="26"/>
  <c r="Q99" i="26"/>
  <c r="Q100" i="26"/>
  <c r="Q101" i="26"/>
  <c r="Q102" i="26"/>
  <c r="Q103" i="26"/>
  <c r="Q104" i="26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6" i="26"/>
  <c r="Q158" i="26"/>
  <c r="Q169" i="26"/>
  <c r="Q170" i="26"/>
  <c r="Q171" i="26"/>
  <c r="Q172" i="26"/>
  <c r="Q173" i="26"/>
  <c r="Q174" i="26"/>
  <c r="Q175" i="26"/>
  <c r="Q176" i="26"/>
  <c r="Q177" i="26"/>
  <c r="Q178" i="26"/>
  <c r="Q179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Q276" i="26"/>
  <c r="Q277" i="26"/>
  <c r="Q278" i="26"/>
  <c r="Q279" i="26"/>
  <c r="Q280" i="26"/>
  <c r="Q281" i="26"/>
  <c r="Q282" i="26"/>
  <c r="Q283" i="26"/>
  <c r="Q284" i="26"/>
  <c r="Q285" i="26"/>
  <c r="Q286" i="26"/>
  <c r="Q287" i="26"/>
  <c r="Q288" i="26"/>
  <c r="Q289" i="26"/>
  <c r="Q290" i="26"/>
  <c r="Q291" i="26"/>
  <c r="Q292" i="26"/>
  <c r="Q293" i="26"/>
  <c r="Q294" i="26"/>
  <c r="Q299" i="26"/>
  <c r="Q300" i="26"/>
  <c r="Q301" i="26"/>
  <c r="Q302" i="26"/>
  <c r="Q303" i="26"/>
  <c r="Q304" i="26"/>
  <c r="Q305" i="26"/>
  <c r="Q306" i="26"/>
  <c r="Q307" i="26"/>
  <c r="Q308" i="26"/>
  <c r="Q309" i="26"/>
  <c r="Q310" i="26"/>
  <c r="Q311" i="26"/>
  <c r="Q312" i="26"/>
  <c r="Q314" i="26"/>
  <c r="Q315" i="26"/>
  <c r="Q316" i="26"/>
  <c r="Q317" i="26"/>
  <c r="Q318" i="26"/>
  <c r="Q319" i="26"/>
  <c r="Q320" i="26"/>
  <c r="Q321" i="26"/>
  <c r="Q322" i="26"/>
  <c r="Q323" i="26"/>
  <c r="Q324" i="26"/>
  <c r="Q326" i="26"/>
  <c r="Q327" i="26"/>
  <c r="Q328" i="26"/>
  <c r="Q329" i="26"/>
  <c r="Q330" i="26"/>
  <c r="Q331" i="26"/>
  <c r="Q332" i="26"/>
  <c r="Q333" i="26"/>
  <c r="Q334" i="26"/>
  <c r="Q335" i="26"/>
  <c r="Q336" i="26"/>
  <c r="Q337" i="26"/>
  <c r="Q338" i="26"/>
  <c r="Q339" i="26"/>
  <c r="Q340" i="26"/>
  <c r="Q341" i="26"/>
  <c r="Q342" i="26"/>
  <c r="Q343" i="26"/>
  <c r="Q344" i="26"/>
  <c r="Q345" i="26"/>
  <c r="Q346" i="26"/>
  <c r="Q347" i="26"/>
  <c r="Q348" i="26"/>
  <c r="Q349" i="26"/>
  <c r="Q350" i="26"/>
  <c r="Q351" i="26"/>
  <c r="Q352" i="26"/>
  <c r="Q353" i="26"/>
  <c r="Q354" i="26"/>
  <c r="Q355" i="26"/>
  <c r="Q356" i="26"/>
  <c r="Q357" i="26"/>
  <c r="Q358" i="26"/>
  <c r="Q359" i="26"/>
  <c r="Q360" i="26"/>
  <c r="Q361" i="26"/>
  <c r="Q362" i="26"/>
  <c r="Q363" i="26"/>
  <c r="Q364" i="26"/>
  <c r="Q365" i="26"/>
  <c r="Q369" i="26"/>
  <c r="Q370" i="26"/>
  <c r="Q371" i="26"/>
  <c r="Q372" i="26"/>
  <c r="Q373" i="26"/>
  <c r="Q374" i="26"/>
  <c r="Q375" i="26"/>
  <c r="Q376" i="26"/>
  <c r="Q377" i="26"/>
  <c r="Q380" i="26"/>
  <c r="Q384" i="26"/>
  <c r="Q385" i="26"/>
  <c r="Q3" i="26"/>
  <c r="N4" i="26"/>
  <c r="N5" i="26"/>
  <c r="N6" i="26"/>
  <c r="N7" i="26"/>
  <c r="N8" i="26"/>
  <c r="N9" i="26"/>
  <c r="N10" i="26"/>
  <c r="N11" i="26"/>
  <c r="N12" i="26"/>
  <c r="N13" i="26"/>
  <c r="N14" i="26"/>
  <c r="N15" i="26"/>
  <c r="N16" i="26"/>
  <c r="N17" i="26"/>
  <c r="N18" i="26"/>
  <c r="N19" i="26"/>
  <c r="N20" i="26"/>
  <c r="N21" i="26"/>
  <c r="N24" i="26"/>
  <c r="N25" i="26"/>
  <c r="N26" i="26"/>
  <c r="N27" i="26"/>
  <c r="N29" i="26"/>
  <c r="N30" i="26"/>
  <c r="N36" i="26"/>
  <c r="N37" i="26"/>
  <c r="N38" i="26"/>
  <c r="N39" i="26"/>
  <c r="N40" i="26"/>
  <c r="N41" i="26"/>
  <c r="N42" i="26"/>
  <c r="N43" i="26"/>
  <c r="N44" i="26"/>
  <c r="N45" i="26"/>
  <c r="N46" i="26"/>
  <c r="N47" i="26"/>
  <c r="N48" i="26"/>
  <c r="N49" i="26"/>
  <c r="N50" i="26"/>
  <c r="N51" i="26"/>
  <c r="N52" i="26"/>
  <c r="N53" i="26"/>
  <c r="N54" i="26"/>
  <c r="N55" i="26"/>
  <c r="N56" i="26"/>
  <c r="N58" i="26"/>
  <c r="N59" i="26"/>
  <c r="N60" i="26"/>
  <c r="N61" i="26"/>
  <c r="N62" i="26"/>
  <c r="N63" i="26"/>
  <c r="N64" i="26"/>
  <c r="N65" i="26"/>
  <c r="N66" i="26"/>
  <c r="N67" i="26"/>
  <c r="N68" i="26"/>
  <c r="N69" i="26"/>
  <c r="N70" i="26"/>
  <c r="N71" i="26"/>
  <c r="N72" i="26"/>
  <c r="N73" i="26"/>
  <c r="N74" i="26"/>
  <c r="N75" i="26"/>
  <c r="N76" i="26"/>
  <c r="N77" i="26"/>
  <c r="N78" i="26"/>
  <c r="N79" i="26"/>
  <c r="N80" i="26"/>
  <c r="N81" i="26"/>
  <c r="N82" i="26"/>
  <c r="N83" i="26"/>
  <c r="N84" i="26"/>
  <c r="N85" i="26"/>
  <c r="N86" i="26"/>
  <c r="N87" i="26"/>
  <c r="N88" i="26"/>
  <c r="N89" i="26"/>
  <c r="N90" i="26"/>
  <c r="N91" i="26"/>
  <c r="N92" i="26"/>
  <c r="N93" i="26"/>
  <c r="N94" i="26"/>
  <c r="N97" i="26"/>
  <c r="N98" i="26"/>
  <c r="N99" i="26"/>
  <c r="N100" i="26"/>
  <c r="N101" i="26"/>
  <c r="N102" i="26"/>
  <c r="N103" i="26"/>
  <c r="N104" i="26"/>
  <c r="N105" i="26"/>
  <c r="N106" i="26"/>
  <c r="N107" i="26"/>
  <c r="N108" i="26"/>
  <c r="N109" i="26"/>
  <c r="N110" i="26"/>
  <c r="N111" i="26"/>
  <c r="N112" i="26"/>
  <c r="N113" i="26"/>
  <c r="N114" i="26"/>
  <c r="N115" i="26"/>
  <c r="N116" i="26"/>
  <c r="N117" i="26"/>
  <c r="N118" i="26"/>
  <c r="N119" i="26"/>
  <c r="N120" i="26"/>
  <c r="N137" i="26"/>
  <c r="N138" i="26"/>
  <c r="N139" i="26"/>
  <c r="N140" i="26"/>
  <c r="N141" i="26"/>
  <c r="N142" i="26"/>
  <c r="N143" i="26"/>
  <c r="N144" i="26"/>
  <c r="N145" i="26"/>
  <c r="N146" i="26"/>
  <c r="N147" i="26"/>
  <c r="N148" i="26"/>
  <c r="N149" i="26"/>
  <c r="N150" i="26"/>
  <c r="N151" i="26"/>
  <c r="N152" i="26"/>
  <c r="N153" i="26"/>
  <c r="N154" i="26"/>
  <c r="N156" i="26"/>
  <c r="N158" i="26"/>
  <c r="N169" i="26"/>
  <c r="N170" i="26"/>
  <c r="N171" i="26"/>
  <c r="N172" i="26"/>
  <c r="N173" i="26"/>
  <c r="N174" i="26"/>
  <c r="N175" i="26"/>
  <c r="N176" i="26"/>
  <c r="N177" i="26"/>
  <c r="N178" i="26"/>
  <c r="N179" i="26"/>
  <c r="N181" i="26"/>
  <c r="N182" i="26"/>
  <c r="N183" i="26"/>
  <c r="N184" i="26"/>
  <c r="N185" i="26"/>
  <c r="N186" i="26"/>
  <c r="N187" i="26"/>
  <c r="N188" i="26"/>
  <c r="N189" i="26"/>
  <c r="N190" i="26"/>
  <c r="N191" i="26"/>
  <c r="N192" i="26"/>
  <c r="N193" i="26"/>
  <c r="N194" i="26"/>
  <c r="N195" i="26"/>
  <c r="N196" i="26"/>
  <c r="N197" i="26"/>
  <c r="N198" i="26"/>
  <c r="N199" i="26"/>
  <c r="N200" i="26"/>
  <c r="N201" i="26"/>
  <c r="N202" i="26"/>
  <c r="N203" i="26"/>
  <c r="N204" i="26"/>
  <c r="N205" i="26"/>
  <c r="N206" i="26"/>
  <c r="N207" i="26"/>
  <c r="N208" i="26"/>
  <c r="N209" i="26"/>
  <c r="N210" i="26"/>
  <c r="N211" i="26"/>
  <c r="N212" i="26"/>
  <c r="N213" i="26"/>
  <c r="N214" i="26"/>
  <c r="N215" i="26"/>
  <c r="N216" i="26"/>
  <c r="N217" i="26"/>
  <c r="N218" i="26"/>
  <c r="N219" i="26"/>
  <c r="N220" i="26"/>
  <c r="N221" i="26"/>
  <c r="N222" i="26"/>
  <c r="N223" i="26"/>
  <c r="N224" i="26"/>
  <c r="N225" i="26"/>
  <c r="N226" i="26"/>
  <c r="N227" i="26"/>
  <c r="N228" i="26"/>
  <c r="N229" i="26"/>
  <c r="N230" i="26"/>
  <c r="N231" i="26"/>
  <c r="N232" i="26"/>
  <c r="N233" i="26"/>
  <c r="N234" i="26"/>
  <c r="N235" i="26"/>
  <c r="N236" i="26"/>
  <c r="N237" i="26"/>
  <c r="N238" i="26"/>
  <c r="N239" i="26"/>
  <c r="N240" i="26"/>
  <c r="N241" i="26"/>
  <c r="N242" i="26"/>
  <c r="N243" i="26"/>
  <c r="N244" i="26"/>
  <c r="N245" i="26"/>
  <c r="N246" i="26"/>
  <c r="N247" i="26"/>
  <c r="N248" i="26"/>
  <c r="N249" i="26"/>
  <c r="N250" i="26"/>
  <c r="N251" i="26"/>
  <c r="N252" i="26"/>
  <c r="N253" i="26"/>
  <c r="N254" i="26"/>
  <c r="N255" i="26"/>
  <c r="N256" i="26"/>
  <c r="N257" i="26"/>
  <c r="N258" i="26"/>
  <c r="N259" i="26"/>
  <c r="N260" i="26"/>
  <c r="N261" i="26"/>
  <c r="N262" i="26"/>
  <c r="N263" i="26"/>
  <c r="N264" i="26"/>
  <c r="N265" i="26"/>
  <c r="N266" i="26"/>
  <c r="N267" i="26"/>
  <c r="N268" i="26"/>
  <c r="N269" i="26"/>
  <c r="N270" i="26"/>
  <c r="N271" i="26"/>
  <c r="N272" i="26"/>
  <c r="N273" i="26"/>
  <c r="N274" i="26"/>
  <c r="N275" i="26"/>
  <c r="N276" i="26"/>
  <c r="N277" i="26"/>
  <c r="N278" i="26"/>
  <c r="N279" i="26"/>
  <c r="N280" i="26"/>
  <c r="N281" i="26"/>
  <c r="N282" i="26"/>
  <c r="N283" i="26"/>
  <c r="N284" i="26"/>
  <c r="N285" i="26"/>
  <c r="N286" i="26"/>
  <c r="N287" i="26"/>
  <c r="N288" i="26"/>
  <c r="N289" i="26"/>
  <c r="N290" i="26"/>
  <c r="N291" i="26"/>
  <c r="N292" i="26"/>
  <c r="N293" i="26"/>
  <c r="N299" i="26"/>
  <c r="N300" i="26"/>
  <c r="N301" i="26"/>
  <c r="N302" i="26"/>
  <c r="N303" i="26"/>
  <c r="N304" i="26"/>
  <c r="N305" i="26"/>
  <c r="N306" i="26"/>
  <c r="N307" i="26"/>
  <c r="N308" i="26"/>
  <c r="N309" i="26"/>
  <c r="N310" i="26"/>
  <c r="N311" i="26"/>
  <c r="N312" i="26"/>
  <c r="N314" i="26"/>
  <c r="N315" i="26"/>
  <c r="N316" i="26"/>
  <c r="N317" i="26"/>
  <c r="N318" i="26"/>
  <c r="N319" i="26"/>
  <c r="N320" i="26"/>
  <c r="N321" i="26"/>
  <c r="N322" i="26"/>
  <c r="N324" i="26"/>
  <c r="N326" i="26"/>
  <c r="N327" i="26"/>
  <c r="N328" i="26"/>
  <c r="N329" i="26"/>
  <c r="N330" i="26"/>
  <c r="N331" i="26"/>
  <c r="N332" i="26"/>
  <c r="N333" i="26"/>
  <c r="N334" i="26"/>
  <c r="N335" i="26"/>
  <c r="N336" i="26"/>
  <c r="N337" i="26"/>
  <c r="N338" i="26"/>
  <c r="N339" i="26"/>
  <c r="N340" i="26"/>
  <c r="N341" i="26"/>
  <c r="N342" i="26"/>
  <c r="N343" i="26"/>
  <c r="N344" i="26"/>
  <c r="N345" i="26"/>
  <c r="N346" i="26"/>
  <c r="N347" i="26"/>
  <c r="N348" i="26"/>
  <c r="N349" i="26"/>
  <c r="N350" i="26"/>
  <c r="N351" i="26"/>
  <c r="N352" i="26"/>
  <c r="N353" i="26"/>
  <c r="N354" i="26"/>
  <c r="N355" i="26"/>
  <c r="N356" i="26"/>
  <c r="N357" i="26"/>
  <c r="N358" i="26"/>
  <c r="N359" i="26"/>
  <c r="N360" i="26"/>
  <c r="N361" i="26"/>
  <c r="N362" i="26"/>
  <c r="N363" i="26"/>
  <c r="N364" i="26"/>
  <c r="N365" i="26"/>
  <c r="N369" i="26"/>
  <c r="N370" i="26"/>
  <c r="N371" i="26"/>
  <c r="N372" i="26"/>
  <c r="N373" i="26"/>
  <c r="N374" i="26"/>
  <c r="N375" i="26"/>
  <c r="N376" i="26"/>
  <c r="N377" i="26"/>
  <c r="N380" i="26"/>
  <c r="N384" i="26"/>
  <c r="N385" i="26"/>
  <c r="N386" i="26"/>
  <c r="N387" i="26"/>
  <c r="N388" i="26"/>
  <c r="N389" i="26"/>
  <c r="N390" i="26"/>
  <c r="N3" i="26"/>
  <c r="M4" i="26"/>
  <c r="M5" i="26"/>
  <c r="M6" i="26"/>
  <c r="M7" i="26"/>
  <c r="M8" i="26"/>
  <c r="M9" i="26"/>
  <c r="M10" i="26"/>
  <c r="M11" i="26"/>
  <c r="M12" i="26"/>
  <c r="M13" i="26"/>
  <c r="M14" i="26"/>
  <c r="M15" i="26"/>
  <c r="M16" i="26"/>
  <c r="M17" i="26"/>
  <c r="M18" i="26"/>
  <c r="M19" i="26"/>
  <c r="M20" i="26"/>
  <c r="M21" i="26"/>
  <c r="M24" i="26"/>
  <c r="M25" i="26"/>
  <c r="M26" i="26"/>
  <c r="M27" i="26"/>
  <c r="M29" i="26"/>
  <c r="M30" i="26"/>
  <c r="M36" i="26"/>
  <c r="M37" i="26"/>
  <c r="M38" i="26"/>
  <c r="M39" i="26"/>
  <c r="M40" i="26"/>
  <c r="M41" i="26"/>
  <c r="M42" i="26"/>
  <c r="M43" i="26"/>
  <c r="M44" i="26"/>
  <c r="M45" i="26"/>
  <c r="M46" i="26"/>
  <c r="M47" i="26"/>
  <c r="M48" i="26"/>
  <c r="M49" i="26"/>
  <c r="M50" i="26"/>
  <c r="M51" i="26"/>
  <c r="M52" i="26"/>
  <c r="M53" i="26"/>
  <c r="M54" i="26"/>
  <c r="M55" i="26"/>
  <c r="M56" i="26"/>
  <c r="M58" i="26"/>
  <c r="M59" i="26"/>
  <c r="M60" i="26"/>
  <c r="M61" i="26"/>
  <c r="M62" i="26"/>
  <c r="M63" i="26"/>
  <c r="M64" i="26"/>
  <c r="M65" i="26"/>
  <c r="M66" i="26"/>
  <c r="M67" i="26"/>
  <c r="M68" i="26"/>
  <c r="M69" i="26"/>
  <c r="M70" i="26"/>
  <c r="M71" i="26"/>
  <c r="M72" i="26"/>
  <c r="M73" i="26"/>
  <c r="M74" i="26"/>
  <c r="M75" i="26"/>
  <c r="M76" i="26"/>
  <c r="M77" i="26"/>
  <c r="M78" i="26"/>
  <c r="M79" i="26"/>
  <c r="M80" i="26"/>
  <c r="M81" i="26"/>
  <c r="M82" i="26"/>
  <c r="M83" i="26"/>
  <c r="M84" i="26"/>
  <c r="M85" i="26"/>
  <c r="M86" i="26"/>
  <c r="M87" i="26"/>
  <c r="M88" i="26"/>
  <c r="M89" i="26"/>
  <c r="M90" i="26"/>
  <c r="M91" i="26"/>
  <c r="M92" i="26"/>
  <c r="M93" i="26"/>
  <c r="M94" i="26"/>
  <c r="M97" i="26"/>
  <c r="M98" i="26"/>
  <c r="M99" i="26"/>
  <c r="M100" i="26"/>
  <c r="M101" i="26"/>
  <c r="M102" i="26"/>
  <c r="M103" i="26"/>
  <c r="M104" i="26"/>
  <c r="M105" i="26"/>
  <c r="M106" i="26"/>
  <c r="M107" i="26"/>
  <c r="M108" i="26"/>
  <c r="M109" i="26"/>
  <c r="M110" i="26"/>
  <c r="M111" i="26"/>
  <c r="M112" i="26"/>
  <c r="M113" i="26"/>
  <c r="M114" i="26"/>
  <c r="M115" i="26"/>
  <c r="M116" i="26"/>
  <c r="M117" i="26"/>
  <c r="M118" i="26"/>
  <c r="M119" i="26"/>
  <c r="M120" i="26"/>
  <c r="M137" i="26"/>
  <c r="M138" i="26"/>
  <c r="M139" i="26"/>
  <c r="M140" i="26"/>
  <c r="M141" i="26"/>
  <c r="M142" i="26"/>
  <c r="M143" i="26"/>
  <c r="M144" i="26"/>
  <c r="M145" i="26"/>
  <c r="M146" i="26"/>
  <c r="M147" i="26"/>
  <c r="M148" i="26"/>
  <c r="M149" i="26"/>
  <c r="M150" i="26"/>
  <c r="M151" i="26"/>
  <c r="M152" i="26"/>
  <c r="M153" i="26"/>
  <c r="M154" i="26"/>
  <c r="M156" i="26"/>
  <c r="M158" i="26"/>
  <c r="M169" i="26"/>
  <c r="M170" i="26"/>
  <c r="M171" i="26"/>
  <c r="M172" i="26"/>
  <c r="M173" i="26"/>
  <c r="M174" i="26"/>
  <c r="M175" i="26"/>
  <c r="M176" i="26"/>
  <c r="M177" i="26"/>
  <c r="M178" i="26"/>
  <c r="M179" i="26"/>
  <c r="M181" i="26"/>
  <c r="M182" i="26"/>
  <c r="M183" i="26"/>
  <c r="M184" i="26"/>
  <c r="M185" i="26"/>
  <c r="M186" i="26"/>
  <c r="M187" i="26"/>
  <c r="M188" i="26"/>
  <c r="M189" i="26"/>
  <c r="M190" i="26"/>
  <c r="M191" i="26"/>
  <c r="M192" i="26"/>
  <c r="M193" i="26"/>
  <c r="M194" i="26"/>
  <c r="M195" i="26"/>
  <c r="M196" i="26"/>
  <c r="M197" i="26"/>
  <c r="M198" i="26"/>
  <c r="M199" i="26"/>
  <c r="M200" i="26"/>
  <c r="M201" i="26"/>
  <c r="M202" i="26"/>
  <c r="M203" i="26"/>
  <c r="M204" i="26"/>
  <c r="M205" i="26"/>
  <c r="M206" i="26"/>
  <c r="M207" i="26"/>
  <c r="M208" i="26"/>
  <c r="M209" i="26"/>
  <c r="M210" i="26"/>
  <c r="M211" i="26"/>
  <c r="M212" i="26"/>
  <c r="M213" i="26"/>
  <c r="M214" i="26"/>
  <c r="M215" i="26"/>
  <c r="M216" i="26"/>
  <c r="M217" i="26"/>
  <c r="M218" i="26"/>
  <c r="M219" i="26"/>
  <c r="M220" i="26"/>
  <c r="M221" i="26"/>
  <c r="M222" i="26"/>
  <c r="M223" i="26"/>
  <c r="M224" i="26"/>
  <c r="M225" i="26"/>
  <c r="M226" i="26"/>
  <c r="M227" i="26"/>
  <c r="M228" i="26"/>
  <c r="M230" i="26"/>
  <c r="M231" i="26"/>
  <c r="M232" i="26"/>
  <c r="M233" i="26"/>
  <c r="M234" i="26"/>
  <c r="M235" i="26"/>
  <c r="M236" i="26"/>
  <c r="M237" i="26"/>
  <c r="M238" i="26"/>
  <c r="M239" i="26"/>
  <c r="M240" i="26"/>
  <c r="M241" i="26"/>
  <c r="M242" i="26"/>
  <c r="M243" i="26"/>
  <c r="M244" i="26"/>
  <c r="M245" i="26"/>
  <c r="M246" i="26"/>
  <c r="M247" i="26"/>
  <c r="M248" i="26"/>
  <c r="M249" i="26"/>
  <c r="M250" i="26"/>
  <c r="M251" i="26"/>
  <c r="M252" i="26"/>
  <c r="M253" i="26"/>
  <c r="M254" i="26"/>
  <c r="M255" i="26"/>
  <c r="M256" i="26"/>
  <c r="M257" i="26"/>
  <c r="M258" i="26"/>
  <c r="M259" i="26"/>
  <c r="M260" i="26"/>
  <c r="M261" i="26"/>
  <c r="M262" i="26"/>
  <c r="M263" i="26"/>
  <c r="M264" i="26"/>
  <c r="M265" i="26"/>
  <c r="M266" i="26"/>
  <c r="M267" i="26"/>
  <c r="M268" i="26"/>
  <c r="M269" i="26"/>
  <c r="M270" i="26"/>
  <c r="M271" i="26"/>
  <c r="M272" i="26"/>
  <c r="M273" i="26"/>
  <c r="M274" i="26"/>
  <c r="M275" i="26"/>
  <c r="M276" i="26"/>
  <c r="M277" i="26"/>
  <c r="M278" i="26"/>
  <c r="M279" i="26"/>
  <c r="M280" i="26"/>
  <c r="M281" i="26"/>
  <c r="M282" i="26"/>
  <c r="M283" i="26"/>
  <c r="M284" i="26"/>
  <c r="M285" i="26"/>
  <c r="M286" i="26"/>
  <c r="M287" i="26"/>
  <c r="M288" i="26"/>
  <c r="M289" i="26"/>
  <c r="M290" i="26"/>
  <c r="M291" i="26"/>
  <c r="M292" i="26"/>
  <c r="M293" i="26"/>
  <c r="M299" i="26"/>
  <c r="M300" i="26"/>
  <c r="M301" i="26"/>
  <c r="M302" i="26"/>
  <c r="M303" i="26"/>
  <c r="M304" i="26"/>
  <c r="M305" i="26"/>
  <c r="M306" i="26"/>
  <c r="M307" i="26"/>
  <c r="M308" i="26"/>
  <c r="M309" i="26"/>
  <c r="M310" i="26"/>
  <c r="M311" i="26"/>
  <c r="M312" i="26"/>
  <c r="M314" i="26"/>
  <c r="M315" i="26"/>
  <c r="M316" i="26"/>
  <c r="M317" i="26"/>
  <c r="M318" i="26"/>
  <c r="M319" i="26"/>
  <c r="M320" i="26"/>
  <c r="M321" i="26"/>
  <c r="M322" i="26"/>
  <c r="M324" i="26"/>
  <c r="M326" i="26"/>
  <c r="M327" i="26"/>
  <c r="M328" i="26"/>
  <c r="M329" i="26"/>
  <c r="M330" i="26"/>
  <c r="M331" i="26"/>
  <c r="M332" i="26"/>
  <c r="M333" i="26"/>
  <c r="M334" i="26"/>
  <c r="M335" i="26"/>
  <c r="M336" i="26"/>
  <c r="M337" i="26"/>
  <c r="M338" i="26"/>
  <c r="M339" i="26"/>
  <c r="M340" i="26"/>
  <c r="M341" i="26"/>
  <c r="M342" i="26"/>
  <c r="M343" i="26"/>
  <c r="M344" i="26"/>
  <c r="M345" i="26"/>
  <c r="M346" i="26"/>
  <c r="M347" i="26"/>
  <c r="M348" i="26"/>
  <c r="M349" i="26"/>
  <c r="M350" i="26"/>
  <c r="M351" i="26"/>
  <c r="M352" i="26"/>
  <c r="M353" i="26"/>
  <c r="M354" i="26"/>
  <c r="M355" i="26"/>
  <c r="M356" i="26"/>
  <c r="M357" i="26"/>
  <c r="M358" i="26"/>
  <c r="M359" i="26"/>
  <c r="M360" i="26"/>
  <c r="M361" i="26"/>
  <c r="M362" i="26"/>
  <c r="M363" i="26"/>
  <c r="M364" i="26"/>
  <c r="M365" i="26"/>
  <c r="M369" i="26"/>
  <c r="M370" i="26"/>
  <c r="M371" i="26"/>
  <c r="M372" i="26"/>
  <c r="M373" i="26"/>
  <c r="M374" i="26"/>
  <c r="M375" i="26"/>
  <c r="M376" i="26"/>
  <c r="M377" i="26"/>
  <c r="M380" i="26"/>
  <c r="M384" i="26"/>
  <c r="M385" i="26"/>
  <c r="M386" i="26"/>
  <c r="M387" i="26"/>
  <c r="M388" i="26"/>
  <c r="M389" i="26"/>
  <c r="M390" i="26"/>
  <c r="M3" i="26"/>
  <c r="L4" i="26"/>
  <c r="L5" i="26"/>
  <c r="L6" i="26"/>
  <c r="L7" i="26"/>
  <c r="L8" i="26"/>
  <c r="L9" i="26"/>
  <c r="L10" i="26"/>
  <c r="L11" i="26"/>
  <c r="L12" i="26"/>
  <c r="L13" i="26"/>
  <c r="L14" i="26"/>
  <c r="L15" i="26"/>
  <c r="L16" i="26"/>
  <c r="L17" i="26"/>
  <c r="L18" i="26"/>
  <c r="L19" i="26"/>
  <c r="L20" i="26"/>
  <c r="L21" i="26"/>
  <c r="L24" i="26"/>
  <c r="L25" i="26"/>
  <c r="L26" i="26"/>
  <c r="L27" i="26"/>
  <c r="L29" i="26"/>
  <c r="L30" i="26"/>
  <c r="L36" i="26"/>
  <c r="L37" i="26"/>
  <c r="L38" i="26"/>
  <c r="L39" i="26"/>
  <c r="L40" i="26"/>
  <c r="L41" i="26"/>
  <c r="L42" i="26"/>
  <c r="L43" i="26"/>
  <c r="L44" i="26"/>
  <c r="L45" i="26"/>
  <c r="L46" i="26"/>
  <c r="L47" i="26"/>
  <c r="L48" i="26"/>
  <c r="L49" i="26"/>
  <c r="L50" i="26"/>
  <c r="L51" i="26"/>
  <c r="L52" i="26"/>
  <c r="L53" i="26"/>
  <c r="L54" i="26"/>
  <c r="L55" i="26"/>
  <c r="L56" i="26"/>
  <c r="L58" i="26"/>
  <c r="L59" i="26"/>
  <c r="L60" i="26"/>
  <c r="L61" i="26"/>
  <c r="L62" i="26"/>
  <c r="L63" i="26"/>
  <c r="L64" i="26"/>
  <c r="L65" i="26"/>
  <c r="L66" i="26"/>
  <c r="L67" i="26"/>
  <c r="L68" i="26"/>
  <c r="L69" i="26"/>
  <c r="L70" i="26"/>
  <c r="L71" i="26"/>
  <c r="L72" i="26"/>
  <c r="L73" i="26"/>
  <c r="L74" i="26"/>
  <c r="L75" i="26"/>
  <c r="L76" i="26"/>
  <c r="L77" i="26"/>
  <c r="L78" i="26"/>
  <c r="L79" i="26"/>
  <c r="L80" i="26"/>
  <c r="L81" i="26"/>
  <c r="L82" i="26"/>
  <c r="L83" i="26"/>
  <c r="L84" i="26"/>
  <c r="L85" i="26"/>
  <c r="L86" i="26"/>
  <c r="L87" i="26"/>
  <c r="L88" i="26"/>
  <c r="L89" i="26"/>
  <c r="L90" i="26"/>
  <c r="L91" i="26"/>
  <c r="L92" i="26"/>
  <c r="L93" i="26"/>
  <c r="L94" i="26"/>
  <c r="L97" i="26"/>
  <c r="L98" i="26"/>
  <c r="L99" i="26"/>
  <c r="L100" i="26"/>
  <c r="L101" i="26"/>
  <c r="L102" i="26"/>
  <c r="L103" i="26"/>
  <c r="L104" i="26"/>
  <c r="L105" i="26"/>
  <c r="L106" i="26"/>
  <c r="L107" i="26"/>
  <c r="L108" i="26"/>
  <c r="L109" i="26"/>
  <c r="L110" i="26"/>
  <c r="L111" i="26"/>
  <c r="L112" i="26"/>
  <c r="L113" i="26"/>
  <c r="L114" i="26"/>
  <c r="L115" i="26"/>
  <c r="L116" i="26"/>
  <c r="L117" i="26"/>
  <c r="L118" i="26"/>
  <c r="L119" i="26"/>
  <c r="L120" i="26"/>
  <c r="L137" i="26"/>
  <c r="L138" i="26"/>
  <c r="L139" i="26"/>
  <c r="L140" i="26"/>
  <c r="L141" i="26"/>
  <c r="L142" i="26"/>
  <c r="L143" i="26"/>
  <c r="L144" i="26"/>
  <c r="L145" i="26"/>
  <c r="L146" i="26"/>
  <c r="L147" i="26"/>
  <c r="L148" i="26"/>
  <c r="L149" i="26"/>
  <c r="L150" i="26"/>
  <c r="L151" i="26"/>
  <c r="L152" i="26"/>
  <c r="L153" i="26"/>
  <c r="L154" i="26"/>
  <c r="L156" i="26"/>
  <c r="L158" i="26"/>
  <c r="L169" i="26"/>
  <c r="L170" i="26"/>
  <c r="L171" i="26"/>
  <c r="L172" i="26"/>
  <c r="L173" i="26"/>
  <c r="L174" i="26"/>
  <c r="L175" i="26"/>
  <c r="L176" i="26"/>
  <c r="L177" i="26"/>
  <c r="L178" i="26"/>
  <c r="L179" i="26"/>
  <c r="L181" i="26"/>
  <c r="L182" i="26"/>
  <c r="L183" i="26"/>
  <c r="L184" i="26"/>
  <c r="L185" i="26"/>
  <c r="L186" i="26"/>
  <c r="L187" i="26"/>
  <c r="L188" i="26"/>
  <c r="L189" i="26"/>
  <c r="L190" i="26"/>
  <c r="L191" i="26"/>
  <c r="L192" i="26"/>
  <c r="L193" i="26"/>
  <c r="L194" i="26"/>
  <c r="L195" i="26"/>
  <c r="L196" i="26"/>
  <c r="L197" i="26"/>
  <c r="L198" i="26"/>
  <c r="L199" i="26"/>
  <c r="L200" i="26"/>
  <c r="L201" i="26"/>
  <c r="L202" i="26"/>
  <c r="L203" i="26"/>
  <c r="L204" i="26"/>
  <c r="L205" i="26"/>
  <c r="L206" i="26"/>
  <c r="L207" i="26"/>
  <c r="L208" i="26"/>
  <c r="L209" i="26"/>
  <c r="L210" i="26"/>
  <c r="L211" i="26"/>
  <c r="L212" i="26"/>
  <c r="L213" i="26"/>
  <c r="L214" i="26"/>
  <c r="L215" i="26"/>
  <c r="L216" i="26"/>
  <c r="L217" i="26"/>
  <c r="L218" i="26"/>
  <c r="L219" i="26"/>
  <c r="L220" i="26"/>
  <c r="L221" i="26"/>
  <c r="L222" i="26"/>
  <c r="L223" i="26"/>
  <c r="L224" i="26"/>
  <c r="L225" i="26"/>
  <c r="L226" i="26"/>
  <c r="L227" i="26"/>
  <c r="L228" i="26"/>
  <c r="L229" i="26"/>
  <c r="L230" i="26"/>
  <c r="L231" i="26"/>
  <c r="L232" i="26"/>
  <c r="L233" i="26"/>
  <c r="L234" i="26"/>
  <c r="L235" i="26"/>
  <c r="L236" i="26"/>
  <c r="L237" i="26"/>
  <c r="L238" i="26"/>
  <c r="L239" i="26"/>
  <c r="L240" i="26"/>
  <c r="L241" i="26"/>
  <c r="L242" i="26"/>
  <c r="L243" i="26"/>
  <c r="L244" i="26"/>
  <c r="L245" i="26"/>
  <c r="L246" i="26"/>
  <c r="L247" i="26"/>
  <c r="L248" i="26"/>
  <c r="L249" i="26"/>
  <c r="L250" i="26"/>
  <c r="L251" i="26"/>
  <c r="L252" i="26"/>
  <c r="L253" i="26"/>
  <c r="L254" i="26"/>
  <c r="L255" i="26"/>
  <c r="L256" i="26"/>
  <c r="L257" i="26"/>
  <c r="L258" i="26"/>
  <c r="L259" i="26"/>
  <c r="L260" i="26"/>
  <c r="L261" i="26"/>
  <c r="L262" i="26"/>
  <c r="L263" i="26"/>
  <c r="L264" i="26"/>
  <c r="L265" i="26"/>
  <c r="L266" i="26"/>
  <c r="L267" i="26"/>
  <c r="L268" i="26"/>
  <c r="L269" i="26"/>
  <c r="L270" i="26"/>
  <c r="L271" i="26"/>
  <c r="L272" i="26"/>
  <c r="L273" i="26"/>
  <c r="L274" i="26"/>
  <c r="L275" i="26"/>
  <c r="L276" i="26"/>
  <c r="L277" i="26"/>
  <c r="L278" i="26"/>
  <c r="L279" i="26"/>
  <c r="L280" i="26"/>
  <c r="L281" i="26"/>
  <c r="L282" i="26"/>
  <c r="L283" i="26"/>
  <c r="L284" i="26"/>
  <c r="L285" i="26"/>
  <c r="L286" i="26"/>
  <c r="L287" i="26"/>
  <c r="L288" i="26"/>
  <c r="L289" i="26"/>
  <c r="L290" i="26"/>
  <c r="L291" i="26"/>
  <c r="L292" i="26"/>
  <c r="L293" i="26"/>
  <c r="L299" i="26"/>
  <c r="L300" i="26"/>
  <c r="L301" i="26"/>
  <c r="L302" i="26"/>
  <c r="L303" i="26"/>
  <c r="L304" i="26"/>
  <c r="L305" i="26"/>
  <c r="L306" i="26"/>
  <c r="L307" i="26"/>
  <c r="L308" i="26"/>
  <c r="L309" i="26"/>
  <c r="L310" i="26"/>
  <c r="L311" i="26"/>
  <c r="L312" i="26"/>
  <c r="L314" i="26"/>
  <c r="L315" i="26"/>
  <c r="L316" i="26"/>
  <c r="L317" i="26"/>
  <c r="L318" i="26"/>
  <c r="L319" i="26"/>
  <c r="L320" i="26"/>
  <c r="L321" i="26"/>
  <c r="L322" i="26"/>
  <c r="L324" i="26"/>
  <c r="L326" i="26"/>
  <c r="L327" i="26"/>
  <c r="L328" i="26"/>
  <c r="L329" i="26"/>
  <c r="L330" i="26"/>
  <c r="L331" i="26"/>
  <c r="L332" i="26"/>
  <c r="L333" i="26"/>
  <c r="L334" i="26"/>
  <c r="L335" i="26"/>
  <c r="L336" i="26"/>
  <c r="L337" i="26"/>
  <c r="L338" i="26"/>
  <c r="L339" i="26"/>
  <c r="L340" i="26"/>
  <c r="L341" i="26"/>
  <c r="L342" i="26"/>
  <c r="L343" i="26"/>
  <c r="L344" i="26"/>
  <c r="L345" i="26"/>
  <c r="L346" i="26"/>
  <c r="L347" i="26"/>
  <c r="L348" i="26"/>
  <c r="L349" i="26"/>
  <c r="L350" i="26"/>
  <c r="L351" i="26"/>
  <c r="L352" i="26"/>
  <c r="L353" i="26"/>
  <c r="L354" i="26"/>
  <c r="L355" i="26"/>
  <c r="L356" i="26"/>
  <c r="L357" i="26"/>
  <c r="L358" i="26"/>
  <c r="L359" i="26"/>
  <c r="L360" i="26"/>
  <c r="L361" i="26"/>
  <c r="L362" i="26"/>
  <c r="L363" i="26"/>
  <c r="L364" i="26"/>
  <c r="L365" i="26"/>
  <c r="L369" i="26"/>
  <c r="L370" i="26"/>
  <c r="L371" i="26"/>
  <c r="L372" i="26"/>
  <c r="L373" i="26"/>
  <c r="L374" i="26"/>
  <c r="L375" i="26"/>
  <c r="L376" i="26"/>
  <c r="L377" i="26"/>
  <c r="L380" i="26"/>
  <c r="L384" i="26"/>
  <c r="L385" i="26"/>
  <c r="L386" i="26"/>
  <c r="L387" i="26"/>
  <c r="L388" i="26"/>
  <c r="L389" i="26"/>
  <c r="L390" i="26"/>
  <c r="L3" i="26"/>
  <c r="K4" i="26"/>
  <c r="R4" i="26"/>
  <c r="K5" i="26"/>
  <c r="R5" i="26"/>
  <c r="K6" i="26"/>
  <c r="R6" i="26"/>
  <c r="K7" i="26"/>
  <c r="R7" i="26"/>
  <c r="K8" i="26"/>
  <c r="R8" i="26"/>
  <c r="K9" i="26"/>
  <c r="R9" i="26"/>
  <c r="K10" i="26"/>
  <c r="R10" i="26"/>
  <c r="K11" i="26"/>
  <c r="R11" i="26"/>
  <c r="K12" i="26"/>
  <c r="R12" i="26"/>
  <c r="K13" i="26"/>
  <c r="R13" i="26"/>
  <c r="K14" i="26"/>
  <c r="R14" i="26"/>
  <c r="K15" i="26"/>
  <c r="R15" i="26"/>
  <c r="K16" i="26"/>
  <c r="R16" i="26"/>
  <c r="K17" i="26"/>
  <c r="R17" i="26"/>
  <c r="K18" i="26"/>
  <c r="R18" i="26"/>
  <c r="K19" i="26"/>
  <c r="R19" i="26"/>
  <c r="K20" i="26"/>
  <c r="R20" i="26"/>
  <c r="K21" i="26"/>
  <c r="R21" i="26"/>
  <c r="K24" i="26"/>
  <c r="R24" i="26"/>
  <c r="K25" i="26"/>
  <c r="R25" i="26"/>
  <c r="K26" i="26"/>
  <c r="R26" i="26"/>
  <c r="K27" i="26"/>
  <c r="R27" i="26"/>
  <c r="K29" i="26"/>
  <c r="R29" i="26"/>
  <c r="K30" i="26"/>
  <c r="R30" i="26"/>
  <c r="K36" i="26"/>
  <c r="R36" i="26"/>
  <c r="K37" i="26"/>
  <c r="R37" i="26"/>
  <c r="K38" i="26"/>
  <c r="R38" i="26"/>
  <c r="K39" i="26"/>
  <c r="R39" i="26"/>
  <c r="K40" i="26"/>
  <c r="R40" i="26"/>
  <c r="K41" i="26"/>
  <c r="R41" i="26"/>
  <c r="K42" i="26"/>
  <c r="R42" i="26"/>
  <c r="K43" i="26"/>
  <c r="R43" i="26"/>
  <c r="K44" i="26"/>
  <c r="R44" i="26"/>
  <c r="K45" i="26"/>
  <c r="R45" i="26"/>
  <c r="K46" i="26"/>
  <c r="R46" i="26"/>
  <c r="K47" i="26"/>
  <c r="R47" i="26"/>
  <c r="K48" i="26"/>
  <c r="R48" i="26"/>
  <c r="K49" i="26"/>
  <c r="R49" i="26"/>
  <c r="K50" i="26"/>
  <c r="R50" i="26"/>
  <c r="K51" i="26"/>
  <c r="R51" i="26"/>
  <c r="K52" i="26"/>
  <c r="R52" i="26"/>
  <c r="K53" i="26"/>
  <c r="R53" i="26"/>
  <c r="K54" i="26"/>
  <c r="R54" i="26"/>
  <c r="K55" i="26"/>
  <c r="R55" i="26"/>
  <c r="K56" i="26"/>
  <c r="R56" i="26"/>
  <c r="K58" i="26"/>
  <c r="R58" i="26"/>
  <c r="K59" i="26"/>
  <c r="R59" i="26"/>
  <c r="K60" i="26"/>
  <c r="R60" i="26"/>
  <c r="K61" i="26"/>
  <c r="R61" i="26"/>
  <c r="K62" i="26"/>
  <c r="R62" i="26"/>
  <c r="K63" i="26"/>
  <c r="R63" i="26"/>
  <c r="K64" i="26"/>
  <c r="R64" i="26"/>
  <c r="K65" i="26"/>
  <c r="R65" i="26"/>
  <c r="K66" i="26"/>
  <c r="R66" i="26"/>
  <c r="K67" i="26"/>
  <c r="R67" i="26"/>
  <c r="K68" i="26"/>
  <c r="R68" i="26"/>
  <c r="K69" i="26"/>
  <c r="R69" i="26"/>
  <c r="K70" i="26"/>
  <c r="R70" i="26"/>
  <c r="K71" i="26"/>
  <c r="R71" i="26"/>
  <c r="K72" i="26"/>
  <c r="R72" i="26"/>
  <c r="K73" i="26"/>
  <c r="R73" i="26"/>
  <c r="K74" i="26"/>
  <c r="R74" i="26"/>
  <c r="K75" i="26"/>
  <c r="R75" i="26"/>
  <c r="K76" i="26"/>
  <c r="R76" i="26"/>
  <c r="K77" i="26"/>
  <c r="R77" i="26"/>
  <c r="K78" i="26"/>
  <c r="R78" i="26"/>
  <c r="K79" i="26"/>
  <c r="R79" i="26"/>
  <c r="K80" i="26"/>
  <c r="R80" i="26"/>
  <c r="K81" i="26"/>
  <c r="R81" i="26"/>
  <c r="K82" i="26"/>
  <c r="R82" i="26"/>
  <c r="K83" i="26"/>
  <c r="R83" i="26"/>
  <c r="K84" i="26"/>
  <c r="R84" i="26"/>
  <c r="K85" i="26"/>
  <c r="R85" i="26"/>
  <c r="K86" i="26"/>
  <c r="R86" i="26"/>
  <c r="K87" i="26"/>
  <c r="R87" i="26"/>
  <c r="K88" i="26"/>
  <c r="R88" i="26"/>
  <c r="K89" i="26"/>
  <c r="R89" i="26"/>
  <c r="K90" i="26"/>
  <c r="R90" i="26"/>
  <c r="K91" i="26"/>
  <c r="R91" i="26"/>
  <c r="K92" i="26"/>
  <c r="R92" i="26"/>
  <c r="K93" i="26"/>
  <c r="R93" i="26"/>
  <c r="K94" i="26"/>
  <c r="R94" i="26"/>
  <c r="K97" i="26"/>
  <c r="R97" i="26"/>
  <c r="K98" i="26"/>
  <c r="R98" i="26"/>
  <c r="K99" i="26"/>
  <c r="R99" i="26"/>
  <c r="K100" i="26"/>
  <c r="R100" i="26"/>
  <c r="K101" i="26"/>
  <c r="R101" i="26"/>
  <c r="K102" i="26"/>
  <c r="R102" i="26"/>
  <c r="K103" i="26"/>
  <c r="R103" i="26"/>
  <c r="K104" i="26"/>
  <c r="R104" i="26"/>
  <c r="K105" i="26"/>
  <c r="R105" i="26"/>
  <c r="K106" i="26"/>
  <c r="R106" i="26"/>
  <c r="K107" i="26"/>
  <c r="R107" i="26"/>
  <c r="K108" i="26"/>
  <c r="R108" i="26"/>
  <c r="K109" i="26"/>
  <c r="R109" i="26"/>
  <c r="K110" i="26"/>
  <c r="R110" i="26"/>
  <c r="K111" i="26"/>
  <c r="R111" i="26"/>
  <c r="K112" i="26"/>
  <c r="R112" i="26"/>
  <c r="K113" i="26"/>
  <c r="R113" i="26"/>
  <c r="K114" i="26"/>
  <c r="R114" i="26"/>
  <c r="K115" i="26"/>
  <c r="R115" i="26"/>
  <c r="K116" i="26"/>
  <c r="R116" i="26"/>
  <c r="K117" i="26"/>
  <c r="R117" i="26"/>
  <c r="K118" i="26"/>
  <c r="R118" i="26"/>
  <c r="K119" i="26"/>
  <c r="R119" i="26"/>
  <c r="K120" i="26"/>
  <c r="R120" i="26"/>
  <c r="K137" i="26"/>
  <c r="R137" i="26"/>
  <c r="K138" i="26"/>
  <c r="R138" i="26"/>
  <c r="K139" i="26"/>
  <c r="R139" i="26"/>
  <c r="K140" i="26"/>
  <c r="R140" i="26"/>
  <c r="K141" i="26"/>
  <c r="R141" i="26"/>
  <c r="K142" i="26"/>
  <c r="R142" i="26"/>
  <c r="K143" i="26"/>
  <c r="R143" i="26"/>
  <c r="K144" i="26"/>
  <c r="R144" i="26"/>
  <c r="K145" i="26"/>
  <c r="R145" i="26"/>
  <c r="K146" i="26"/>
  <c r="R146" i="26"/>
  <c r="K147" i="26"/>
  <c r="R147" i="26"/>
  <c r="K148" i="26"/>
  <c r="R148" i="26"/>
  <c r="K149" i="26"/>
  <c r="R149" i="26"/>
  <c r="K150" i="26"/>
  <c r="R150" i="26"/>
  <c r="K151" i="26"/>
  <c r="R151" i="26"/>
  <c r="K152" i="26"/>
  <c r="R152" i="26"/>
  <c r="K153" i="26"/>
  <c r="R153" i="26"/>
  <c r="K154" i="26"/>
  <c r="R154" i="26"/>
  <c r="K156" i="26"/>
  <c r="R156" i="26"/>
  <c r="K158" i="26"/>
  <c r="R158" i="26"/>
  <c r="K169" i="26"/>
  <c r="R169" i="26"/>
  <c r="K170" i="26"/>
  <c r="R170" i="26"/>
  <c r="K171" i="26"/>
  <c r="R171" i="26"/>
  <c r="K172" i="26"/>
  <c r="R172" i="26"/>
  <c r="K173" i="26"/>
  <c r="R173" i="26"/>
  <c r="K174" i="26"/>
  <c r="R174" i="26"/>
  <c r="K175" i="26"/>
  <c r="R175" i="26"/>
  <c r="K176" i="26"/>
  <c r="R176" i="26"/>
  <c r="K177" i="26"/>
  <c r="R177" i="26"/>
  <c r="K178" i="26"/>
  <c r="R178" i="26"/>
  <c r="K179" i="26"/>
  <c r="R179" i="26"/>
  <c r="K181" i="26"/>
  <c r="R181" i="26"/>
  <c r="K182" i="26"/>
  <c r="R182" i="26"/>
  <c r="K183" i="26"/>
  <c r="R183" i="26"/>
  <c r="K184" i="26"/>
  <c r="R184" i="26"/>
  <c r="K185" i="26"/>
  <c r="R185" i="26"/>
  <c r="K186" i="26"/>
  <c r="R186" i="26"/>
  <c r="K187" i="26"/>
  <c r="R187" i="26"/>
  <c r="K188" i="26"/>
  <c r="R188" i="26"/>
  <c r="K189" i="26"/>
  <c r="R189" i="26"/>
  <c r="K190" i="26"/>
  <c r="R190" i="26"/>
  <c r="K191" i="26"/>
  <c r="R191" i="26"/>
  <c r="K192" i="26"/>
  <c r="R192" i="26"/>
  <c r="K193" i="26"/>
  <c r="R193" i="26"/>
  <c r="K194" i="26"/>
  <c r="R194" i="26"/>
  <c r="K195" i="26"/>
  <c r="R195" i="26"/>
  <c r="K196" i="26"/>
  <c r="R196" i="26"/>
  <c r="K197" i="26"/>
  <c r="R197" i="26"/>
  <c r="K198" i="26"/>
  <c r="R198" i="26"/>
  <c r="K199" i="26"/>
  <c r="R199" i="26"/>
  <c r="K200" i="26"/>
  <c r="R200" i="26"/>
  <c r="K201" i="26"/>
  <c r="R201" i="26"/>
  <c r="K202" i="26"/>
  <c r="R202" i="26"/>
  <c r="K203" i="26"/>
  <c r="R203" i="26"/>
  <c r="K204" i="26"/>
  <c r="R204" i="26"/>
  <c r="K205" i="26"/>
  <c r="R205" i="26"/>
  <c r="K206" i="26"/>
  <c r="R206" i="26"/>
  <c r="K207" i="26"/>
  <c r="R207" i="26"/>
  <c r="K208" i="26"/>
  <c r="R208" i="26"/>
  <c r="K209" i="26"/>
  <c r="R209" i="26"/>
  <c r="K210" i="26"/>
  <c r="R210" i="26"/>
  <c r="K211" i="26"/>
  <c r="R211" i="26"/>
  <c r="K212" i="26"/>
  <c r="R212" i="26"/>
  <c r="K213" i="26"/>
  <c r="R213" i="26"/>
  <c r="K214" i="26"/>
  <c r="R214" i="26"/>
  <c r="K215" i="26"/>
  <c r="R215" i="26"/>
  <c r="K216" i="26"/>
  <c r="R216" i="26"/>
  <c r="K217" i="26"/>
  <c r="R217" i="26"/>
  <c r="K218" i="26"/>
  <c r="R218" i="26"/>
  <c r="K219" i="26"/>
  <c r="R219" i="26"/>
  <c r="K220" i="26"/>
  <c r="R220" i="26"/>
  <c r="K221" i="26"/>
  <c r="R221" i="26"/>
  <c r="K222" i="26"/>
  <c r="R222" i="26"/>
  <c r="K223" i="26"/>
  <c r="R223" i="26"/>
  <c r="K224" i="26"/>
  <c r="R224" i="26"/>
  <c r="K225" i="26"/>
  <c r="R225" i="26"/>
  <c r="K226" i="26"/>
  <c r="R226" i="26"/>
  <c r="K227" i="26"/>
  <c r="R227" i="26"/>
  <c r="K228" i="26"/>
  <c r="R228" i="26"/>
  <c r="K230" i="26"/>
  <c r="R230" i="26"/>
  <c r="K231" i="26"/>
  <c r="R231" i="26"/>
  <c r="K232" i="26"/>
  <c r="R232" i="26"/>
  <c r="K233" i="26"/>
  <c r="R233" i="26"/>
  <c r="K234" i="26"/>
  <c r="R234" i="26"/>
  <c r="K235" i="26"/>
  <c r="R235" i="26"/>
  <c r="K236" i="26"/>
  <c r="R236" i="26"/>
  <c r="K237" i="26"/>
  <c r="R237" i="26"/>
  <c r="K238" i="26"/>
  <c r="R238" i="26"/>
  <c r="K239" i="26"/>
  <c r="R239" i="26"/>
  <c r="K240" i="26"/>
  <c r="R240" i="26"/>
  <c r="K241" i="26"/>
  <c r="R241" i="26"/>
  <c r="K242" i="26"/>
  <c r="R242" i="26"/>
  <c r="K243" i="26"/>
  <c r="R243" i="26"/>
  <c r="K244" i="26"/>
  <c r="R244" i="26"/>
  <c r="K245" i="26"/>
  <c r="R245" i="26"/>
  <c r="K246" i="26"/>
  <c r="R246" i="26"/>
  <c r="K247" i="26"/>
  <c r="R247" i="26"/>
  <c r="K248" i="26"/>
  <c r="R248" i="26"/>
  <c r="K249" i="26"/>
  <c r="R249" i="26"/>
  <c r="K250" i="26"/>
  <c r="R250" i="26"/>
  <c r="K251" i="26"/>
  <c r="R251" i="26"/>
  <c r="K252" i="26"/>
  <c r="R252" i="26"/>
  <c r="K253" i="26"/>
  <c r="R253" i="26"/>
  <c r="K254" i="26"/>
  <c r="R254" i="26"/>
  <c r="K255" i="26"/>
  <c r="R255" i="26"/>
  <c r="K256" i="26"/>
  <c r="R256" i="26"/>
  <c r="K257" i="26"/>
  <c r="R257" i="26"/>
  <c r="K258" i="26"/>
  <c r="R258" i="26"/>
  <c r="K259" i="26"/>
  <c r="R259" i="26"/>
  <c r="K260" i="26"/>
  <c r="R260" i="26"/>
  <c r="K261" i="26"/>
  <c r="R261" i="26"/>
  <c r="K262" i="26"/>
  <c r="R262" i="26"/>
  <c r="K263" i="26"/>
  <c r="R263" i="26"/>
  <c r="K264" i="26"/>
  <c r="R264" i="26"/>
  <c r="K265" i="26"/>
  <c r="R265" i="26"/>
  <c r="K266" i="26"/>
  <c r="R266" i="26"/>
  <c r="K267" i="26"/>
  <c r="R267" i="26"/>
  <c r="K268" i="26"/>
  <c r="R268" i="26"/>
  <c r="K269" i="26"/>
  <c r="R269" i="26"/>
  <c r="K270" i="26"/>
  <c r="R270" i="26"/>
  <c r="K271" i="26"/>
  <c r="R271" i="26"/>
  <c r="K272" i="26"/>
  <c r="R272" i="26"/>
  <c r="K273" i="26"/>
  <c r="R273" i="26"/>
  <c r="K274" i="26"/>
  <c r="R274" i="26"/>
  <c r="K275" i="26"/>
  <c r="R275" i="26"/>
  <c r="K276" i="26"/>
  <c r="R276" i="26"/>
  <c r="K277" i="26"/>
  <c r="R277" i="26"/>
  <c r="K278" i="26"/>
  <c r="R278" i="26"/>
  <c r="K279" i="26"/>
  <c r="R279" i="26"/>
  <c r="K280" i="26"/>
  <c r="R280" i="26"/>
  <c r="K281" i="26"/>
  <c r="R281" i="26"/>
  <c r="K282" i="26"/>
  <c r="R282" i="26"/>
  <c r="K283" i="26"/>
  <c r="R283" i="26"/>
  <c r="K284" i="26"/>
  <c r="R284" i="26"/>
  <c r="K285" i="26"/>
  <c r="R285" i="26"/>
  <c r="K286" i="26"/>
  <c r="R286" i="26"/>
  <c r="K287" i="26"/>
  <c r="R287" i="26"/>
  <c r="K288" i="26"/>
  <c r="R288" i="26"/>
  <c r="K289" i="26"/>
  <c r="R289" i="26"/>
  <c r="K290" i="26"/>
  <c r="R290" i="26"/>
  <c r="K291" i="26"/>
  <c r="R291" i="26"/>
  <c r="K292" i="26"/>
  <c r="R292" i="26"/>
  <c r="K293" i="26"/>
  <c r="R293" i="26"/>
  <c r="K299" i="26"/>
  <c r="R299" i="26"/>
  <c r="K300" i="26"/>
  <c r="R300" i="26"/>
  <c r="K301" i="26"/>
  <c r="R301" i="26"/>
  <c r="K302" i="26"/>
  <c r="R302" i="26"/>
  <c r="K303" i="26"/>
  <c r="R303" i="26"/>
  <c r="K304" i="26"/>
  <c r="R304" i="26"/>
  <c r="K305" i="26"/>
  <c r="R305" i="26"/>
  <c r="K306" i="26"/>
  <c r="R306" i="26"/>
  <c r="K307" i="26"/>
  <c r="R307" i="26"/>
  <c r="K308" i="26"/>
  <c r="R308" i="26"/>
  <c r="K309" i="26"/>
  <c r="R309" i="26"/>
  <c r="K310" i="26"/>
  <c r="R310" i="26"/>
  <c r="K311" i="26"/>
  <c r="R311" i="26"/>
  <c r="K312" i="26"/>
  <c r="R312" i="26"/>
  <c r="K314" i="26"/>
  <c r="R314" i="26"/>
  <c r="K315" i="26"/>
  <c r="R315" i="26"/>
  <c r="K316" i="26"/>
  <c r="R316" i="26"/>
  <c r="K317" i="26"/>
  <c r="R317" i="26"/>
  <c r="K318" i="26"/>
  <c r="R318" i="26"/>
  <c r="K319" i="26"/>
  <c r="R319" i="26"/>
  <c r="K320" i="26"/>
  <c r="R320" i="26"/>
  <c r="K321" i="26"/>
  <c r="R321" i="26"/>
  <c r="K322" i="26"/>
  <c r="R322" i="26"/>
  <c r="K323" i="26"/>
  <c r="R323" i="26"/>
  <c r="K326" i="26"/>
  <c r="R326" i="26"/>
  <c r="K327" i="26"/>
  <c r="R327" i="26"/>
  <c r="K328" i="26"/>
  <c r="R328" i="26"/>
  <c r="K329" i="26"/>
  <c r="R329" i="26"/>
  <c r="K330" i="26"/>
  <c r="R330" i="26"/>
  <c r="K331" i="26"/>
  <c r="R331" i="26"/>
  <c r="K332" i="26"/>
  <c r="R332" i="26"/>
  <c r="K333" i="26"/>
  <c r="R333" i="26"/>
  <c r="K334" i="26"/>
  <c r="R334" i="26"/>
  <c r="K335" i="26"/>
  <c r="R335" i="26"/>
  <c r="K336" i="26"/>
  <c r="R336" i="26"/>
  <c r="K337" i="26"/>
  <c r="R337" i="26"/>
  <c r="K338" i="26"/>
  <c r="R338" i="26"/>
  <c r="K339" i="26"/>
  <c r="R339" i="26"/>
  <c r="K340" i="26"/>
  <c r="R340" i="26"/>
  <c r="K341" i="26"/>
  <c r="R341" i="26"/>
  <c r="K342" i="26"/>
  <c r="R342" i="26"/>
  <c r="K343" i="26"/>
  <c r="R343" i="26"/>
  <c r="K344" i="26"/>
  <c r="R344" i="26"/>
  <c r="K345" i="26"/>
  <c r="R345" i="26"/>
  <c r="K346" i="26"/>
  <c r="R346" i="26"/>
  <c r="K347" i="26"/>
  <c r="R347" i="26"/>
  <c r="K348" i="26"/>
  <c r="R348" i="26"/>
  <c r="K349" i="26"/>
  <c r="R349" i="26"/>
  <c r="K350" i="26"/>
  <c r="R350" i="26"/>
  <c r="K351" i="26"/>
  <c r="R351" i="26"/>
  <c r="K352" i="26"/>
  <c r="R352" i="26"/>
  <c r="K353" i="26"/>
  <c r="R353" i="26"/>
  <c r="K354" i="26"/>
  <c r="R354" i="26"/>
  <c r="K355" i="26"/>
  <c r="R355" i="26"/>
  <c r="K356" i="26"/>
  <c r="R356" i="26"/>
  <c r="K357" i="26"/>
  <c r="R357" i="26"/>
  <c r="K358" i="26"/>
  <c r="R358" i="26"/>
  <c r="K359" i="26"/>
  <c r="R359" i="26"/>
  <c r="K360" i="26"/>
  <c r="R360" i="26"/>
  <c r="K361" i="26"/>
  <c r="R361" i="26"/>
  <c r="K362" i="26"/>
  <c r="R362" i="26"/>
  <c r="K363" i="26"/>
  <c r="R363" i="26"/>
  <c r="K364" i="26"/>
  <c r="R364" i="26"/>
  <c r="K365" i="26"/>
  <c r="R365" i="26"/>
  <c r="K369" i="26"/>
  <c r="R369" i="26"/>
  <c r="K370" i="26"/>
  <c r="R370" i="26"/>
  <c r="K371" i="26"/>
  <c r="R371" i="26"/>
  <c r="K372" i="26"/>
  <c r="R372" i="26"/>
  <c r="K373" i="26"/>
  <c r="R373" i="26"/>
  <c r="K374" i="26"/>
  <c r="R374" i="26"/>
  <c r="K375" i="26"/>
  <c r="R375" i="26"/>
  <c r="K376" i="26"/>
  <c r="R376" i="26"/>
  <c r="K377" i="26"/>
  <c r="R377" i="26"/>
  <c r="K380" i="26"/>
  <c r="R380" i="26"/>
  <c r="K384" i="26"/>
  <c r="R384" i="26"/>
  <c r="K385" i="26"/>
  <c r="R385" i="26"/>
  <c r="K386" i="26"/>
  <c r="R386" i="26"/>
  <c r="K387" i="26"/>
  <c r="R387" i="26"/>
  <c r="K388" i="26"/>
  <c r="R388" i="26"/>
  <c r="K389" i="26"/>
  <c r="R389" i="26"/>
  <c r="K390" i="26"/>
  <c r="R390" i="26"/>
  <c r="K3" i="26"/>
  <c r="R3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4" i="26"/>
  <c r="G25" i="26"/>
  <c r="G26" i="26"/>
  <c r="G27" i="26"/>
  <c r="G28" i="26"/>
  <c r="G29" i="26"/>
  <c r="G30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6" i="26"/>
  <c r="G158" i="26"/>
  <c r="G169" i="26"/>
  <c r="G170" i="26"/>
  <c r="G171" i="26"/>
  <c r="G172" i="26"/>
  <c r="G173" i="26"/>
  <c r="G174" i="26"/>
  <c r="G175" i="26"/>
  <c r="G176" i="26"/>
  <c r="G177" i="26"/>
  <c r="G178" i="26"/>
  <c r="G179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G201" i="26"/>
  <c r="G202" i="26"/>
  <c r="G203" i="26"/>
  <c r="G204" i="26"/>
  <c r="G205" i="26"/>
  <c r="G206" i="26"/>
  <c r="G207" i="26"/>
  <c r="G208" i="26"/>
  <c r="G209" i="26"/>
  <c r="G210" i="26"/>
  <c r="G211" i="26"/>
  <c r="G212" i="26"/>
  <c r="G213" i="26"/>
  <c r="G214" i="26"/>
  <c r="G215" i="26"/>
  <c r="G216" i="26"/>
  <c r="G217" i="26"/>
  <c r="G218" i="26"/>
  <c r="G219" i="26"/>
  <c r="G220" i="26"/>
  <c r="G221" i="26"/>
  <c r="G222" i="26"/>
  <c r="G223" i="26"/>
  <c r="G224" i="26"/>
  <c r="G225" i="26"/>
  <c r="G226" i="26"/>
  <c r="G227" i="26"/>
  <c r="G228" i="26"/>
  <c r="G229" i="26"/>
  <c r="G230" i="26"/>
  <c r="G231" i="26"/>
  <c r="G232" i="26"/>
  <c r="G233" i="26"/>
  <c r="G234" i="26"/>
  <c r="G235" i="26"/>
  <c r="G236" i="26"/>
  <c r="G237" i="26"/>
  <c r="G238" i="26"/>
  <c r="G239" i="26"/>
  <c r="G240" i="26"/>
  <c r="G241" i="26"/>
  <c r="G242" i="26"/>
  <c r="G243" i="26"/>
  <c r="G244" i="26"/>
  <c r="G245" i="26"/>
  <c r="G246" i="26"/>
  <c r="G247" i="26"/>
  <c r="G248" i="26"/>
  <c r="G249" i="26"/>
  <c r="G250" i="26"/>
  <c r="G251" i="26"/>
  <c r="G252" i="26"/>
  <c r="G253" i="26"/>
  <c r="G254" i="26"/>
  <c r="G255" i="26"/>
  <c r="G256" i="26"/>
  <c r="G257" i="26"/>
  <c r="G258" i="26"/>
  <c r="G259" i="26"/>
  <c r="G260" i="26"/>
  <c r="G261" i="26"/>
  <c r="G262" i="26"/>
  <c r="G263" i="26"/>
  <c r="G264" i="26"/>
  <c r="G265" i="26"/>
  <c r="G266" i="26"/>
  <c r="G267" i="26"/>
  <c r="G268" i="26"/>
  <c r="G269" i="26"/>
  <c r="G270" i="26"/>
  <c r="G271" i="26"/>
  <c r="G272" i="26"/>
  <c r="G273" i="26"/>
  <c r="G274" i="26"/>
  <c r="G275" i="26"/>
  <c r="G276" i="26"/>
  <c r="G277" i="26"/>
  <c r="G278" i="26"/>
  <c r="G279" i="26"/>
  <c r="G280" i="26"/>
  <c r="G281" i="26"/>
  <c r="G282" i="26"/>
  <c r="G283" i="26"/>
  <c r="G284" i="26"/>
  <c r="G285" i="26"/>
  <c r="G286" i="26"/>
  <c r="G287" i="26"/>
  <c r="G288" i="26"/>
  <c r="G289" i="26"/>
  <c r="G290" i="26"/>
  <c r="G291" i="26"/>
  <c r="G292" i="26"/>
  <c r="G293" i="26"/>
  <c r="G294" i="26"/>
  <c r="G299" i="26"/>
  <c r="G300" i="26"/>
  <c r="G301" i="26"/>
  <c r="G302" i="26"/>
  <c r="G303" i="26"/>
  <c r="G304" i="26"/>
  <c r="G305" i="26"/>
  <c r="G306" i="26"/>
  <c r="G307" i="26"/>
  <c r="G308" i="26"/>
  <c r="G309" i="26"/>
  <c r="G310" i="26"/>
  <c r="G311" i="26"/>
  <c r="G312" i="26"/>
  <c r="G314" i="26"/>
  <c r="G315" i="26"/>
  <c r="G316" i="26"/>
  <c r="G317" i="26"/>
  <c r="G318" i="26"/>
  <c r="G319" i="26"/>
  <c r="G320" i="26"/>
  <c r="G321" i="26"/>
  <c r="G322" i="26"/>
  <c r="G323" i="26"/>
  <c r="G324" i="26"/>
  <c r="G326" i="26"/>
  <c r="G327" i="26"/>
  <c r="G328" i="26"/>
  <c r="G329" i="26"/>
  <c r="G330" i="26"/>
  <c r="G331" i="26"/>
  <c r="G332" i="26"/>
  <c r="G333" i="26"/>
  <c r="G334" i="26"/>
  <c r="G335" i="26"/>
  <c r="G336" i="26"/>
  <c r="G337" i="26"/>
  <c r="G338" i="26"/>
  <c r="G339" i="26"/>
  <c r="G340" i="26"/>
  <c r="G341" i="26"/>
  <c r="G342" i="26"/>
  <c r="G343" i="26"/>
  <c r="G344" i="26"/>
  <c r="G345" i="26"/>
  <c r="G346" i="26"/>
  <c r="G347" i="26"/>
  <c r="G348" i="26"/>
  <c r="G349" i="26"/>
  <c r="G350" i="26"/>
  <c r="G351" i="26"/>
  <c r="G352" i="26"/>
  <c r="G353" i="26"/>
  <c r="G354" i="26"/>
  <c r="G355" i="26"/>
  <c r="G356" i="26"/>
  <c r="G357" i="26"/>
  <c r="G358" i="26"/>
  <c r="G359" i="26"/>
  <c r="G360" i="26"/>
  <c r="G361" i="26"/>
  <c r="G362" i="26"/>
  <c r="G363" i="26"/>
  <c r="G364" i="26"/>
  <c r="G365" i="26"/>
  <c r="G369" i="26"/>
  <c r="G370" i="26"/>
  <c r="G371" i="26"/>
  <c r="G372" i="26"/>
  <c r="G373" i="26"/>
  <c r="G374" i="26"/>
  <c r="G375" i="26"/>
  <c r="G376" i="26"/>
  <c r="G377" i="26"/>
  <c r="G380" i="26"/>
  <c r="G384" i="26"/>
  <c r="G385" i="26"/>
  <c r="G386" i="26"/>
  <c r="G387" i="26"/>
  <c r="G388" i="26"/>
  <c r="G389" i="26"/>
  <c r="G390" i="26"/>
  <c r="G4" i="26"/>
  <c r="G5" i="26"/>
  <c r="G6" i="26"/>
  <c r="G7" i="26"/>
  <c r="G3" i="26"/>
  <c r="G8" i="25"/>
  <c r="G3" i="25"/>
  <c r="Q390" i="26"/>
  <c r="Q389" i="26"/>
  <c r="Q388" i="26"/>
  <c r="Q387" i="26"/>
  <c r="Q386" i="26"/>
  <c r="I584" i="10"/>
  <c r="I336" i="26"/>
  <c r="I790" i="10"/>
  <c r="I180" i="26"/>
  <c r="I789" i="10"/>
  <c r="I95" i="26"/>
  <c r="I586" i="10"/>
  <c r="I338" i="26"/>
  <c r="I32" i="25"/>
  <c r="T32" i="25"/>
  <c r="O32" i="25" s="1"/>
  <c r="U32" i="25"/>
  <c r="I198" i="25"/>
  <c r="T198" i="25"/>
  <c r="O198" i="25" s="1"/>
  <c r="U198" i="25"/>
  <c r="I199" i="25"/>
  <c r="T199" i="25"/>
  <c r="O199" i="25" s="1"/>
  <c r="U199" i="25"/>
  <c r="I200" i="25"/>
  <c r="T200" i="25"/>
  <c r="O200" i="25" s="1"/>
  <c r="U200" i="25"/>
  <c r="I201" i="25"/>
  <c r="T201" i="25"/>
  <c r="O201" i="25" s="1"/>
  <c r="U201" i="25"/>
  <c r="I202" i="25"/>
  <c r="T202" i="25"/>
  <c r="O202" i="25" s="1"/>
  <c r="U202" i="25"/>
  <c r="I203" i="25"/>
  <c r="T203" i="25"/>
  <c r="O203" i="25" s="1"/>
  <c r="U203" i="25"/>
  <c r="I204" i="25"/>
  <c r="T204" i="25"/>
  <c r="O204" i="25" s="1"/>
  <c r="U204" i="25"/>
  <c r="I205" i="25"/>
  <c r="T205" i="25"/>
  <c r="O205" i="25" s="1"/>
  <c r="U205" i="25"/>
  <c r="I206" i="25"/>
  <c r="T206" i="25"/>
  <c r="O206" i="25" s="1"/>
  <c r="U206" i="25"/>
  <c r="I210" i="25"/>
  <c r="T210" i="25"/>
  <c r="O210" i="25" s="1"/>
  <c r="U210" i="25"/>
  <c r="I211" i="25"/>
  <c r="T211" i="25"/>
  <c r="O211" i="25" s="1"/>
  <c r="U211" i="25"/>
  <c r="I216" i="25"/>
  <c r="T216" i="25"/>
  <c r="O216" i="25" s="1"/>
  <c r="U216" i="25"/>
  <c r="I219" i="25"/>
  <c r="T219" i="25"/>
  <c r="O219" i="25" s="1"/>
  <c r="U219" i="25"/>
  <c r="I220" i="25"/>
  <c r="T220" i="25"/>
  <c r="O220" i="25" s="1"/>
  <c r="U220" i="25"/>
  <c r="I221" i="25"/>
  <c r="T221" i="25"/>
  <c r="O221" i="25" s="1"/>
  <c r="U221" i="25"/>
  <c r="I316" i="25"/>
  <c r="T316" i="25"/>
  <c r="O316" i="25" s="1"/>
  <c r="U316" i="25"/>
  <c r="I317" i="25"/>
  <c r="T317" i="25"/>
  <c r="O317" i="25" s="1"/>
  <c r="U317" i="25"/>
  <c r="I318" i="25"/>
  <c r="T318" i="25"/>
  <c r="O318" i="25" s="1"/>
  <c r="U318" i="25"/>
  <c r="I319" i="25"/>
  <c r="T319" i="25"/>
  <c r="O319" i="25" s="1"/>
  <c r="U319" i="25"/>
  <c r="I320" i="25"/>
  <c r="T320" i="25"/>
  <c r="O320" i="25" s="1"/>
  <c r="U320" i="25"/>
  <c r="I321" i="25"/>
  <c r="T321" i="25"/>
  <c r="O321" i="25" s="1"/>
  <c r="U321" i="25"/>
  <c r="I326" i="25"/>
  <c r="T326" i="25"/>
  <c r="O326" i="25" s="1"/>
  <c r="U326" i="25"/>
  <c r="I327" i="25"/>
  <c r="T327" i="25"/>
  <c r="O327" i="25" s="1"/>
  <c r="U327" i="25"/>
  <c r="I328" i="25"/>
  <c r="T328" i="25"/>
  <c r="O328" i="25" s="1"/>
  <c r="U328" i="25"/>
  <c r="I329" i="25"/>
  <c r="T329" i="25"/>
  <c r="O329" i="25" s="1"/>
  <c r="U329" i="25"/>
  <c r="I330" i="25"/>
  <c r="T330" i="25"/>
  <c r="O330" i="25" s="1"/>
  <c r="U330" i="25"/>
  <c r="I337" i="25"/>
  <c r="T337" i="25"/>
  <c r="O337" i="25" s="1"/>
  <c r="U337" i="25"/>
  <c r="I338" i="25"/>
  <c r="T338" i="25"/>
  <c r="O338" i="25" s="1"/>
  <c r="U338" i="25"/>
  <c r="I339" i="25"/>
  <c r="T339" i="25"/>
  <c r="O339" i="25" s="1"/>
  <c r="U339" i="25"/>
  <c r="I340" i="25"/>
  <c r="T340" i="25"/>
  <c r="O340" i="25" s="1"/>
  <c r="U340" i="25"/>
  <c r="I343" i="25"/>
  <c r="T343" i="25"/>
  <c r="O343" i="25" s="1"/>
  <c r="U343" i="25"/>
  <c r="I344" i="25"/>
  <c r="T344" i="25"/>
  <c r="O344" i="25" s="1"/>
  <c r="U344" i="25"/>
  <c r="I345" i="25"/>
  <c r="T345" i="25"/>
  <c r="O345" i="25" s="1"/>
  <c r="U345" i="25"/>
  <c r="I346" i="25"/>
  <c r="T346" i="25"/>
  <c r="O346" i="25" s="1"/>
  <c r="U346" i="25"/>
  <c r="I347" i="25"/>
  <c r="T347" i="25"/>
  <c r="O347" i="25" s="1"/>
  <c r="U347" i="25"/>
  <c r="I348" i="25"/>
  <c r="T348" i="25"/>
  <c r="O348" i="25" s="1"/>
  <c r="U348" i="25"/>
  <c r="I349" i="25"/>
  <c r="T349" i="25"/>
  <c r="O349" i="25" s="1"/>
  <c r="U349" i="25"/>
  <c r="I350" i="25"/>
  <c r="T350" i="25"/>
  <c r="O350" i="25" s="1"/>
  <c r="U350" i="25"/>
  <c r="I351" i="25"/>
  <c r="T351" i="25"/>
  <c r="O351" i="25" s="1"/>
  <c r="U351" i="25"/>
  <c r="I352" i="25"/>
  <c r="T352" i="25"/>
  <c r="O352" i="25" s="1"/>
  <c r="U352" i="25"/>
  <c r="I353" i="25"/>
  <c r="T353" i="25"/>
  <c r="O353" i="25" s="1"/>
  <c r="U353" i="25"/>
  <c r="I378" i="25"/>
  <c r="T378" i="25"/>
  <c r="O378" i="25" s="1"/>
  <c r="U378" i="25"/>
  <c r="I390" i="25"/>
  <c r="T390" i="25"/>
  <c r="O390" i="25" s="1"/>
  <c r="U390" i="25"/>
  <c r="I391" i="25"/>
  <c r="T391" i="25"/>
  <c r="O391" i="25" s="1"/>
  <c r="U391" i="25"/>
  <c r="I392" i="25"/>
  <c r="Q392" i="25"/>
  <c r="O392" i="25" s="1"/>
  <c r="R392" i="25"/>
  <c r="I393" i="25"/>
  <c r="Q393" i="25"/>
  <c r="O393" i="25" s="1"/>
  <c r="R393" i="25"/>
  <c r="I394" i="25"/>
  <c r="T394" i="25"/>
  <c r="O394" i="25" s="1"/>
  <c r="U394" i="25"/>
  <c r="I395" i="25"/>
  <c r="T395" i="25"/>
  <c r="O395" i="25" s="1"/>
  <c r="U395" i="25"/>
  <c r="I396" i="25"/>
  <c r="T396" i="25"/>
  <c r="O396" i="25" s="1"/>
  <c r="U396" i="25"/>
  <c r="I397" i="25"/>
  <c r="T397" i="25"/>
  <c r="O397" i="25" s="1"/>
  <c r="U397" i="25"/>
  <c r="I398" i="25"/>
  <c r="T398" i="25"/>
  <c r="O398" i="25" s="1"/>
  <c r="U398" i="25"/>
  <c r="Q3" i="21"/>
  <c r="Q4" i="21"/>
  <c r="O4" i="21" s="1"/>
  <c r="Q5" i="21"/>
  <c r="Q7" i="21"/>
  <c r="Q8" i="21"/>
  <c r="Q9" i="21"/>
  <c r="Q10" i="21"/>
  <c r="Q11" i="21"/>
  <c r="Q12" i="21"/>
  <c r="O12" i="21" s="1"/>
  <c r="Q13" i="21"/>
  <c r="O13" i="21" s="1"/>
  <c r="Q14" i="21"/>
  <c r="Q15" i="21"/>
  <c r="I3" i="10"/>
  <c r="I3" i="26"/>
  <c r="T3" i="10"/>
  <c r="U3" i="10"/>
  <c r="I4" i="10"/>
  <c r="I5" i="10"/>
  <c r="I6" i="10"/>
  <c r="I4" i="26"/>
  <c r="I7" i="10"/>
  <c r="I8" i="10"/>
  <c r="I9" i="10"/>
  <c r="I5" i="26"/>
  <c r="I10" i="10"/>
  <c r="I6" i="26"/>
  <c r="I11" i="10"/>
  <c r="I13" i="10"/>
  <c r="I8" i="26"/>
  <c r="I14" i="10"/>
  <c r="I15" i="10"/>
  <c r="I9" i="26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7" i="10"/>
  <c r="I48" i="10"/>
  <c r="I49" i="10"/>
  <c r="I50" i="10"/>
  <c r="I51" i="10"/>
  <c r="I52" i="10"/>
  <c r="I53" i="10"/>
  <c r="I54" i="10"/>
  <c r="I55" i="10"/>
  <c r="I56" i="10"/>
  <c r="I13" i="26"/>
  <c r="I57" i="10"/>
  <c r="I14" i="26"/>
  <c r="I58" i="10"/>
  <c r="I15" i="26"/>
  <c r="I59" i="10"/>
  <c r="I16" i="26"/>
  <c r="I60" i="10"/>
  <c r="I17" i="26"/>
  <c r="I61" i="10"/>
  <c r="I62" i="10"/>
  <c r="I36" i="26"/>
  <c r="I63" i="10"/>
  <c r="I64" i="10"/>
  <c r="I65" i="10"/>
  <c r="I66" i="10"/>
  <c r="I37" i="26"/>
  <c r="I67" i="10"/>
  <c r="I68" i="10"/>
  <c r="I69" i="10"/>
  <c r="I70" i="10"/>
  <c r="I38" i="26"/>
  <c r="I71" i="10"/>
  <c r="I40" i="26"/>
  <c r="I72" i="10"/>
  <c r="I41" i="26"/>
  <c r="I73" i="10"/>
  <c r="I74" i="10"/>
  <c r="I75" i="10"/>
  <c r="I76" i="10"/>
  <c r="I77" i="10"/>
  <c r="I42" i="26"/>
  <c r="I78" i="10"/>
  <c r="I79" i="10"/>
  <c r="I80" i="10"/>
  <c r="I81" i="10"/>
  <c r="I82" i="10"/>
  <c r="I43" i="26"/>
  <c r="I83" i="10"/>
  <c r="I84" i="10"/>
  <c r="I85" i="10"/>
  <c r="I86" i="10"/>
  <c r="I87" i="10"/>
  <c r="I44" i="26"/>
  <c r="I88" i="10"/>
  <c r="I45" i="26"/>
  <c r="I89" i="10"/>
  <c r="I90" i="10"/>
  <c r="I46" i="26"/>
  <c r="I91" i="10"/>
  <c r="I47" i="26"/>
  <c r="I92" i="10"/>
  <c r="I93" i="10"/>
  <c r="I94" i="10"/>
  <c r="I48" i="26"/>
  <c r="I95" i="10"/>
  <c r="I49" i="26"/>
  <c r="I96" i="10"/>
  <c r="I50" i="26"/>
  <c r="I97" i="10"/>
  <c r="I98" i="10"/>
  <c r="I99" i="10"/>
  <c r="I100" i="10"/>
  <c r="I101" i="10"/>
  <c r="I102" i="10"/>
  <c r="I103" i="10"/>
  <c r="I104" i="10"/>
  <c r="I58" i="26"/>
  <c r="I105" i="10"/>
  <c r="I59" i="26"/>
  <c r="I106" i="10"/>
  <c r="I107" i="10"/>
  <c r="I108" i="10"/>
  <c r="I60" i="26"/>
  <c r="I109" i="10"/>
  <c r="I61" i="26"/>
  <c r="I110" i="10"/>
  <c r="I111" i="10"/>
  <c r="I112" i="10"/>
  <c r="I62" i="26"/>
  <c r="I113" i="10"/>
  <c r="I115" i="10"/>
  <c r="I116" i="10"/>
  <c r="I117" i="10"/>
  <c r="I64" i="26"/>
  <c r="I118" i="10"/>
  <c r="I65" i="26"/>
  <c r="I119" i="10"/>
  <c r="I66" i="26"/>
  <c r="I120" i="10"/>
  <c r="I121" i="10"/>
  <c r="I67" i="26"/>
  <c r="I122" i="10"/>
  <c r="I68" i="26"/>
  <c r="I123" i="10"/>
  <c r="I69" i="26"/>
  <c r="I124" i="10"/>
  <c r="I125" i="10"/>
  <c r="I126" i="10"/>
  <c r="I70" i="26"/>
  <c r="I127" i="10"/>
  <c r="I71" i="26"/>
  <c r="I128" i="10"/>
  <c r="I72" i="26"/>
  <c r="I130" i="10"/>
  <c r="I131" i="10"/>
  <c r="I132" i="10"/>
  <c r="I74" i="26"/>
  <c r="I133" i="10"/>
  <c r="I75" i="26"/>
  <c r="I134" i="10"/>
  <c r="I76" i="26"/>
  <c r="I135" i="10"/>
  <c r="I77" i="26"/>
  <c r="I136" i="10"/>
  <c r="I78" i="26"/>
  <c r="I137" i="10"/>
  <c r="I79" i="26"/>
  <c r="I138" i="10"/>
  <c r="I139" i="10"/>
  <c r="I140" i="10"/>
  <c r="I80" i="26"/>
  <c r="I141" i="10"/>
  <c r="I81" i="26"/>
  <c r="I142" i="10"/>
  <c r="I82" i="26"/>
  <c r="I143" i="10"/>
  <c r="I144" i="10"/>
  <c r="I83" i="26"/>
  <c r="I145" i="10"/>
  <c r="I84" i="26"/>
  <c r="I146" i="10"/>
  <c r="I85" i="26"/>
  <c r="I147" i="10"/>
  <c r="I148" i="10"/>
  <c r="I86" i="26"/>
  <c r="I149" i="10"/>
  <c r="I87" i="26"/>
  <c r="I150" i="10"/>
  <c r="I88" i="26"/>
  <c r="I151" i="10"/>
  <c r="I152" i="10"/>
  <c r="I153" i="10"/>
  <c r="I89" i="26"/>
  <c r="I154" i="10"/>
  <c r="I90" i="26"/>
  <c r="I155" i="10"/>
  <c r="I91" i="26"/>
  <c r="I156" i="10"/>
  <c r="I92" i="26"/>
  <c r="I157" i="10"/>
  <c r="I158" i="10"/>
  <c r="I97" i="26"/>
  <c r="I159" i="10"/>
  <c r="I160" i="10"/>
  <c r="I161" i="10"/>
  <c r="I162" i="10"/>
  <c r="I163" i="10"/>
  <c r="I164" i="10"/>
  <c r="I165" i="10"/>
  <c r="I98" i="26"/>
  <c r="I166" i="10"/>
  <c r="I167" i="10"/>
  <c r="I168" i="10"/>
  <c r="I169" i="10"/>
  <c r="I170" i="10"/>
  <c r="I171" i="10"/>
  <c r="I172" i="10"/>
  <c r="I173" i="10"/>
  <c r="I174" i="10"/>
  <c r="I175" i="10"/>
  <c r="I99" i="26"/>
  <c r="I176" i="10"/>
  <c r="I177" i="10"/>
  <c r="I178" i="10"/>
  <c r="I179" i="10"/>
  <c r="I180" i="10"/>
  <c r="I181" i="10"/>
  <c r="I182" i="10"/>
  <c r="I183" i="10"/>
  <c r="I184" i="10"/>
  <c r="I185" i="10"/>
  <c r="I186" i="10"/>
  <c r="I100" i="26"/>
  <c r="I187" i="10"/>
  <c r="I101" i="26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102" i="26"/>
  <c r="I201" i="10"/>
  <c r="I103" i="26"/>
  <c r="I202" i="10"/>
  <c r="I104" i="26"/>
  <c r="I203" i="10"/>
  <c r="I105" i="26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136" i="26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137" i="26"/>
  <c r="I249" i="10"/>
  <c r="I250" i="10"/>
  <c r="I138" i="26"/>
  <c r="I251" i="10"/>
  <c r="I252" i="10"/>
  <c r="I139" i="26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04" i="26"/>
  <c r="I274" i="10"/>
  <c r="I275" i="10"/>
  <c r="I181" i="26"/>
  <c r="I276" i="10"/>
  <c r="I182" i="26"/>
  <c r="I277" i="10"/>
  <c r="I183" i="26"/>
  <c r="I278" i="10"/>
  <c r="I184" i="26"/>
  <c r="I279" i="10"/>
  <c r="I280" i="10"/>
  <c r="I202" i="26"/>
  <c r="I281" i="10"/>
  <c r="I186" i="26"/>
  <c r="I282" i="10"/>
  <c r="I187" i="26"/>
  <c r="I283" i="10"/>
  <c r="I188" i="26"/>
  <c r="I284" i="10"/>
  <c r="I189" i="26"/>
  <c r="I285" i="10"/>
  <c r="I190" i="26"/>
  <c r="I286" i="10"/>
  <c r="I287" i="10"/>
  <c r="I205" i="26"/>
  <c r="I288" i="10"/>
  <c r="I206" i="26"/>
  <c r="I289" i="10"/>
  <c r="I207" i="26"/>
  <c r="I290" i="10"/>
  <c r="I208" i="26"/>
  <c r="I291" i="10"/>
  <c r="I209" i="26"/>
  <c r="I292" i="10"/>
  <c r="I210" i="26"/>
  <c r="I293" i="10"/>
  <c r="I211" i="26"/>
  <c r="I294" i="10"/>
  <c r="I295" i="10"/>
  <c r="I296" i="10"/>
  <c r="I297" i="10"/>
  <c r="I212" i="26"/>
  <c r="I298" i="10"/>
  <c r="I213" i="26"/>
  <c r="I299" i="10"/>
  <c r="I300" i="10"/>
  <c r="I301" i="10"/>
  <c r="I214" i="26"/>
  <c r="I302" i="10"/>
  <c r="I215" i="26"/>
  <c r="I303" i="10"/>
  <c r="I216" i="26"/>
  <c r="I304" i="10"/>
  <c r="I305" i="10"/>
  <c r="I306" i="10"/>
  <c r="I307" i="10"/>
  <c r="I308" i="10"/>
  <c r="I309" i="10"/>
  <c r="I217" i="26"/>
  <c r="I310" i="10"/>
  <c r="I311" i="10"/>
  <c r="I218" i="26"/>
  <c r="I312" i="10"/>
  <c r="I313" i="10"/>
  <c r="I314" i="10"/>
  <c r="I315" i="10"/>
  <c r="I316" i="10"/>
  <c r="I219" i="26"/>
  <c r="I317" i="10"/>
  <c r="I220" i="26"/>
  <c r="I318" i="10"/>
  <c r="I221" i="26"/>
  <c r="I319" i="10"/>
  <c r="I320" i="10"/>
  <c r="I321" i="10"/>
  <c r="I322" i="10"/>
  <c r="I323" i="10"/>
  <c r="I324" i="10"/>
  <c r="I325" i="10"/>
  <c r="I326" i="10"/>
  <c r="I222" i="26"/>
  <c r="I327" i="10"/>
  <c r="I223" i="26"/>
  <c r="I328" i="10"/>
  <c r="I224" i="26"/>
  <c r="I329" i="10"/>
  <c r="I225" i="26"/>
  <c r="I330" i="10"/>
  <c r="I331" i="10"/>
  <c r="I332" i="10"/>
  <c r="I333" i="10"/>
  <c r="I334" i="10"/>
  <c r="I335" i="10"/>
  <c r="I336" i="10"/>
  <c r="I226" i="26"/>
  <c r="I337" i="10"/>
  <c r="I227" i="26"/>
  <c r="I338" i="10"/>
  <c r="I228" i="26"/>
  <c r="I339" i="10"/>
  <c r="I340" i="10"/>
  <c r="I341" i="10"/>
  <c r="I229" i="26"/>
  <c r="I342" i="10"/>
  <c r="I343" i="10"/>
  <c r="I344" i="10"/>
  <c r="I230" i="26"/>
  <c r="I345" i="10"/>
  <c r="I346" i="10"/>
  <c r="I231" i="26"/>
  <c r="I347" i="10"/>
  <c r="I232" i="26"/>
  <c r="I348" i="10"/>
  <c r="I349" i="10"/>
  <c r="I233" i="26"/>
  <c r="I350" i="10"/>
  <c r="I351" i="10"/>
  <c r="I352" i="10"/>
  <c r="I234" i="26"/>
  <c r="I353" i="10"/>
  <c r="I235" i="26"/>
  <c r="I354" i="10"/>
  <c r="I355" i="10"/>
  <c r="I356" i="10"/>
  <c r="I236" i="26"/>
  <c r="I357" i="10"/>
  <c r="I358" i="10"/>
  <c r="I359" i="10"/>
  <c r="I237" i="26"/>
  <c r="I360" i="10"/>
  <c r="I361" i="10"/>
  <c r="I238" i="26"/>
  <c r="I362" i="10"/>
  <c r="I363" i="10"/>
  <c r="I239" i="26"/>
  <c r="I364" i="10"/>
  <c r="I365" i="10"/>
  <c r="I366" i="10"/>
  <c r="I240" i="26"/>
  <c r="I367" i="10"/>
  <c r="I368" i="10"/>
  <c r="I369" i="10"/>
  <c r="I370" i="10"/>
  <c r="I371" i="10"/>
  <c r="I372" i="10"/>
  <c r="I373" i="10"/>
  <c r="I241" i="26"/>
  <c r="I374" i="10"/>
  <c r="I375" i="10"/>
  <c r="I376" i="10"/>
  <c r="I242" i="26"/>
  <c r="I377" i="10"/>
  <c r="I243" i="26"/>
  <c r="I378" i="10"/>
  <c r="I379" i="10"/>
  <c r="I244" i="26"/>
  <c r="I380" i="10"/>
  <c r="I245" i="26"/>
  <c r="I381" i="10"/>
  <c r="I382" i="10"/>
  <c r="I246" i="26"/>
  <c r="I383" i="10"/>
  <c r="I247" i="26"/>
  <c r="I384" i="10"/>
  <c r="I248" i="26"/>
  <c r="I385" i="10"/>
  <c r="I249" i="26"/>
  <c r="I386" i="10"/>
  <c r="I250" i="26"/>
  <c r="I387" i="10"/>
  <c r="I388" i="10"/>
  <c r="I251" i="26"/>
  <c r="I389" i="10"/>
  <c r="I390" i="10"/>
  <c r="I252" i="26"/>
  <c r="I391" i="10"/>
  <c r="I253" i="26"/>
  <c r="I392" i="10"/>
  <c r="I254" i="26"/>
  <c r="I393" i="10"/>
  <c r="I394" i="10"/>
  <c r="I255" i="26"/>
  <c r="I395" i="10"/>
  <c r="I256" i="26"/>
  <c r="I396" i="10"/>
  <c r="I257" i="26"/>
  <c r="I397" i="10"/>
  <c r="I258" i="26"/>
  <c r="I398" i="10"/>
  <c r="I259" i="26"/>
  <c r="I399" i="10"/>
  <c r="I260" i="26"/>
  <c r="I400" i="10"/>
  <c r="I261" i="26"/>
  <c r="I401" i="10"/>
  <c r="I262" i="26"/>
  <c r="I402" i="10"/>
  <c r="I263" i="26"/>
  <c r="I403" i="10"/>
  <c r="I404" i="10"/>
  <c r="I264" i="26"/>
  <c r="I405" i="10"/>
  <c r="I265" i="26"/>
  <c r="I406" i="10"/>
  <c r="I407" i="10"/>
  <c r="I266" i="26"/>
  <c r="I408" i="10"/>
  <c r="I267" i="26"/>
  <c r="I409" i="10"/>
  <c r="I268" i="26"/>
  <c r="I410" i="10"/>
  <c r="I269" i="26"/>
  <c r="I411" i="10"/>
  <c r="I270" i="26"/>
  <c r="I412" i="10"/>
  <c r="I271" i="26"/>
  <c r="I413" i="10"/>
  <c r="I414" i="10"/>
  <c r="I272" i="26"/>
  <c r="I415" i="10"/>
  <c r="I273" i="26"/>
  <c r="I416" i="10"/>
  <c r="I274" i="26"/>
  <c r="I417" i="10"/>
  <c r="I275" i="26"/>
  <c r="I418" i="10"/>
  <c r="I276" i="26"/>
  <c r="I419" i="10"/>
  <c r="I277" i="26"/>
  <c r="I420" i="10"/>
  <c r="I278" i="26"/>
  <c r="I421" i="10"/>
  <c r="I279" i="26"/>
  <c r="I422" i="10"/>
  <c r="I280" i="26"/>
  <c r="I423" i="10"/>
  <c r="I424" i="10"/>
  <c r="I299" i="26"/>
  <c r="I425" i="10"/>
  <c r="I426" i="10"/>
  <c r="I427" i="10"/>
  <c r="I300" i="26"/>
  <c r="I428" i="10"/>
  <c r="I301" i="26"/>
  <c r="I429" i="10"/>
  <c r="I430" i="10"/>
  <c r="I302" i="26"/>
  <c r="I431" i="10"/>
  <c r="I432" i="10"/>
  <c r="I433" i="10"/>
  <c r="I434" i="10"/>
  <c r="I436" i="10"/>
  <c r="I303" i="26"/>
  <c r="I437" i="10"/>
  <c r="I304" i="26"/>
  <c r="I438" i="10"/>
  <c r="I305" i="26"/>
  <c r="I439" i="10"/>
  <c r="I440" i="10"/>
  <c r="I441" i="10"/>
  <c r="I442" i="10"/>
  <c r="I443" i="10"/>
  <c r="I444" i="10"/>
  <c r="I309" i="26"/>
  <c r="I445" i="10"/>
  <c r="I446" i="10"/>
  <c r="I447" i="10"/>
  <c r="I448" i="10"/>
  <c r="I449" i="10"/>
  <c r="I450" i="10"/>
  <c r="I451" i="10"/>
  <c r="I452" i="10"/>
  <c r="I453" i="10"/>
  <c r="I454" i="10"/>
  <c r="I455" i="10"/>
  <c r="I456" i="10"/>
  <c r="I310" i="26"/>
  <c r="I457" i="10"/>
  <c r="I311" i="26"/>
  <c r="I458" i="10"/>
  <c r="I199" i="26"/>
  <c r="I459" i="10"/>
  <c r="I314" i="26"/>
  <c r="I460" i="10"/>
  <c r="I315" i="26"/>
  <c r="I461" i="10"/>
  <c r="I316" i="26"/>
  <c r="I462" i="10"/>
  <c r="I317" i="26"/>
  <c r="I463" i="10"/>
  <c r="I464" i="10"/>
  <c r="I465" i="10"/>
  <c r="I466" i="10"/>
  <c r="I467" i="10"/>
  <c r="I468" i="10"/>
  <c r="I469" i="10"/>
  <c r="I470" i="10"/>
  <c r="I203" i="26"/>
  <c r="I471" i="10"/>
  <c r="I472" i="10"/>
  <c r="I473" i="10"/>
  <c r="I474" i="10"/>
  <c r="I475" i="10"/>
  <c r="I476" i="10"/>
  <c r="I477" i="10"/>
  <c r="I478" i="10"/>
  <c r="I479" i="10"/>
  <c r="I480" i="10"/>
  <c r="I481" i="10"/>
  <c r="I482" i="10"/>
  <c r="I483" i="10"/>
  <c r="I484" i="10"/>
  <c r="I485" i="10"/>
  <c r="I486" i="10"/>
  <c r="I488" i="10"/>
  <c r="I326" i="26"/>
  <c r="I489" i="10"/>
  <c r="I327" i="26"/>
  <c r="I490" i="10"/>
  <c r="I491" i="10"/>
  <c r="I492" i="10"/>
  <c r="I493" i="10"/>
  <c r="I494" i="10"/>
  <c r="I380" i="26"/>
  <c r="I495" i="10"/>
  <c r="I496" i="10"/>
  <c r="I497" i="10"/>
  <c r="I498" i="10"/>
  <c r="I499" i="10"/>
  <c r="I500" i="10"/>
  <c r="I501" i="10"/>
  <c r="I502" i="10"/>
  <c r="I503" i="10"/>
  <c r="I386" i="26"/>
  <c r="I504" i="10"/>
  <c r="I387" i="26"/>
  <c r="I505" i="10"/>
  <c r="I506" i="10"/>
  <c r="I507" i="10"/>
  <c r="I508" i="10"/>
  <c r="I509" i="10"/>
  <c r="I318" i="26"/>
  <c r="I510" i="10"/>
  <c r="I511" i="10"/>
  <c r="I512" i="10"/>
  <c r="I361" i="26"/>
  <c r="I513" i="10"/>
  <c r="I362" i="26"/>
  <c r="I514" i="10"/>
  <c r="I515" i="10"/>
  <c r="I516" i="10"/>
  <c r="I363" i="26"/>
  <c r="I517" i="10"/>
  <c r="I518" i="10"/>
  <c r="I519" i="10"/>
  <c r="I332" i="26"/>
  <c r="I520" i="10"/>
  <c r="I319" i="26"/>
  <c r="I521" i="10"/>
  <c r="I522" i="10"/>
  <c r="I320" i="26"/>
  <c r="I523" i="10"/>
  <c r="I321" i="26"/>
  <c r="I524" i="10"/>
  <c r="I322" i="26"/>
  <c r="I525" i="10"/>
  <c r="I526" i="10"/>
  <c r="I194" i="26"/>
  <c r="I527" i="10"/>
  <c r="I528" i="10"/>
  <c r="I529" i="10"/>
  <c r="I530" i="10"/>
  <c r="I531" i="10"/>
  <c r="I532" i="10"/>
  <c r="I533" i="10"/>
  <c r="I534" i="10"/>
  <c r="I535" i="10"/>
  <c r="I536" i="10"/>
  <c r="I537" i="10"/>
  <c r="I538" i="10"/>
  <c r="I539" i="10"/>
  <c r="I540" i="10"/>
  <c r="I541" i="10"/>
  <c r="I333" i="26"/>
  <c r="I542" i="10"/>
  <c r="I334" i="26"/>
  <c r="I543" i="10"/>
  <c r="I335" i="26"/>
  <c r="I544" i="10"/>
  <c r="I545" i="10"/>
  <c r="I546" i="10"/>
  <c r="I547" i="10"/>
  <c r="I548" i="10"/>
  <c r="I549" i="10"/>
  <c r="I550" i="10"/>
  <c r="I551" i="10"/>
  <c r="I552" i="10"/>
  <c r="I553" i="10"/>
  <c r="I554" i="10"/>
  <c r="I555" i="10"/>
  <c r="I556" i="10"/>
  <c r="I169" i="26"/>
  <c r="I557" i="10"/>
  <c r="I558" i="10"/>
  <c r="I559" i="10"/>
  <c r="I170" i="26"/>
  <c r="I560" i="10"/>
  <c r="I561" i="10"/>
  <c r="I562" i="10"/>
  <c r="I563" i="10"/>
  <c r="I564" i="10"/>
  <c r="I171" i="26"/>
  <c r="I565" i="10"/>
  <c r="I566" i="10"/>
  <c r="I567" i="10"/>
  <c r="I328" i="26"/>
  <c r="I568" i="10"/>
  <c r="I330" i="26"/>
  <c r="I569" i="10"/>
  <c r="I331" i="26"/>
  <c r="I570" i="10"/>
  <c r="I571" i="10"/>
  <c r="I572" i="10"/>
  <c r="I573" i="10"/>
  <c r="I574" i="10"/>
  <c r="I575" i="10"/>
  <c r="I576" i="10"/>
  <c r="I577" i="10"/>
  <c r="I578" i="10"/>
  <c r="I579" i="10"/>
  <c r="I580" i="10"/>
  <c r="I581" i="10"/>
  <c r="I582" i="10"/>
  <c r="I583" i="10"/>
  <c r="I185" i="26"/>
  <c r="I585" i="10"/>
  <c r="I337" i="26"/>
  <c r="I587" i="10"/>
  <c r="I339" i="26"/>
  <c r="I588" i="10"/>
  <c r="I340" i="26"/>
  <c r="I589" i="10"/>
  <c r="I341" i="26"/>
  <c r="I590" i="10"/>
  <c r="I591" i="10"/>
  <c r="I592" i="10"/>
  <c r="I200" i="26"/>
  <c r="I593" i="10"/>
  <c r="I342" i="26"/>
  <c r="I595" i="10"/>
  <c r="I343" i="26"/>
  <c r="I596" i="10"/>
  <c r="I344" i="26"/>
  <c r="I597" i="10"/>
  <c r="I345" i="26"/>
  <c r="I598" i="10"/>
  <c r="I346" i="26"/>
  <c r="I600" i="10"/>
  <c r="I348" i="26"/>
  <c r="I601" i="10"/>
  <c r="I349" i="26"/>
  <c r="I602" i="10"/>
  <c r="I350" i="26"/>
  <c r="I603" i="10"/>
  <c r="I351" i="26"/>
  <c r="I604" i="10"/>
  <c r="I352" i="26"/>
  <c r="I605" i="10"/>
  <c r="I353" i="26"/>
  <c r="I606" i="10"/>
  <c r="I354" i="26"/>
  <c r="I607" i="10"/>
  <c r="I608" i="10"/>
  <c r="I609" i="10"/>
  <c r="I610" i="10"/>
  <c r="I611" i="10"/>
  <c r="I612" i="10"/>
  <c r="I140" i="26"/>
  <c r="I613" i="10"/>
  <c r="I614" i="10"/>
  <c r="I141" i="26"/>
  <c r="I615" i="10"/>
  <c r="I616" i="10"/>
  <c r="I142" i="26"/>
  <c r="I617" i="10"/>
  <c r="I618" i="10"/>
  <c r="I143" i="26"/>
  <c r="I619" i="10"/>
  <c r="I172" i="26"/>
  <c r="I620" i="10"/>
  <c r="I621" i="10"/>
  <c r="I173" i="26"/>
  <c r="I622" i="10"/>
  <c r="I623" i="10"/>
  <c r="I18" i="26"/>
  <c r="I624" i="10"/>
  <c r="I625" i="10"/>
  <c r="I355" i="26"/>
  <c r="I626" i="10"/>
  <c r="I356" i="26"/>
  <c r="I627" i="10"/>
  <c r="I628" i="10"/>
  <c r="I281" i="26"/>
  <c r="I629" i="10"/>
  <c r="I364" i="26"/>
  <c r="I630" i="10"/>
  <c r="I365" i="26"/>
  <c r="I631" i="10"/>
  <c r="I51" i="26"/>
  <c r="I632" i="10"/>
  <c r="I633" i="10"/>
  <c r="I634" i="10"/>
  <c r="I144" i="26"/>
  <c r="I635" i="10"/>
  <c r="I145" i="26"/>
  <c r="I636" i="10"/>
  <c r="I637" i="10"/>
  <c r="I638" i="10"/>
  <c r="I639" i="10"/>
  <c r="I640" i="10"/>
  <c r="I641" i="10"/>
  <c r="I642" i="10"/>
  <c r="I643" i="10"/>
  <c r="I282" i="26"/>
  <c r="I644" i="10"/>
  <c r="I645" i="10"/>
  <c r="I646" i="10"/>
  <c r="I647" i="10"/>
  <c r="I648" i="10"/>
  <c r="I649" i="10"/>
  <c r="I650" i="10"/>
  <c r="I652" i="10"/>
  <c r="I653" i="10"/>
  <c r="I174" i="26"/>
  <c r="I654" i="10"/>
  <c r="I655" i="10"/>
  <c r="I656" i="10"/>
  <c r="I657" i="10"/>
  <c r="I175" i="26"/>
  <c r="I658" i="10"/>
  <c r="I659" i="10"/>
  <c r="I106" i="26"/>
  <c r="I660" i="10"/>
  <c r="I283" i="26"/>
  <c r="I661" i="10"/>
  <c r="I372" i="26"/>
  <c r="I662" i="10"/>
  <c r="I663" i="10"/>
  <c r="I664" i="10"/>
  <c r="I665" i="10"/>
  <c r="I666" i="10"/>
  <c r="I669" i="10"/>
  <c r="I671" i="10"/>
  <c r="I10" i="26"/>
  <c r="I674" i="10"/>
  <c r="I20" i="26"/>
  <c r="I675" i="10"/>
  <c r="I284" i="26"/>
  <c r="I676" i="10"/>
  <c r="I677" i="10"/>
  <c r="I678" i="10"/>
  <c r="I384" i="26"/>
  <c r="I680" i="10"/>
  <c r="I369" i="26"/>
  <c r="I681" i="10"/>
  <c r="I682" i="10"/>
  <c r="I285" i="26"/>
  <c r="I683" i="10"/>
  <c r="I385" i="26"/>
  <c r="I684" i="10"/>
  <c r="I685" i="10"/>
  <c r="I686" i="10"/>
  <c r="I176" i="26"/>
  <c r="I687" i="10"/>
  <c r="I177" i="26"/>
  <c r="I688" i="10"/>
  <c r="I178" i="26"/>
  <c r="I689" i="10"/>
  <c r="I179" i="26"/>
  <c r="I690" i="10"/>
  <c r="I691" i="10"/>
  <c r="I692" i="10"/>
  <c r="I146" i="26"/>
  <c r="I693" i="10"/>
  <c r="I694" i="10"/>
  <c r="I147" i="26"/>
  <c r="I695" i="10"/>
  <c r="I696" i="10"/>
  <c r="I697" i="10"/>
  <c r="I148" i="26"/>
  <c r="I698" i="10"/>
  <c r="I699" i="10"/>
  <c r="I703" i="10"/>
  <c r="I323" i="26"/>
  <c r="I705" i="10"/>
  <c r="I706" i="10"/>
  <c r="I707" i="10"/>
  <c r="I357" i="26"/>
  <c r="I708" i="10"/>
  <c r="I358" i="26"/>
  <c r="I709" i="10"/>
  <c r="I359" i="26"/>
  <c r="I710" i="10"/>
  <c r="I360" i="26"/>
  <c r="I711" i="10"/>
  <c r="I52" i="26"/>
  <c r="I712" i="10"/>
  <c r="I713" i="10"/>
  <c r="I93" i="26"/>
  <c r="I714" i="10"/>
  <c r="I94" i="26"/>
  <c r="I720" i="10"/>
  <c r="I286" i="26"/>
  <c r="I721" i="10"/>
  <c r="I287" i="26"/>
  <c r="I722" i="10"/>
  <c r="I107" i="26"/>
  <c r="I723" i="10"/>
  <c r="I288" i="26"/>
  <c r="I725" i="10"/>
  <c r="I108" i="26"/>
  <c r="I726" i="10"/>
  <c r="I727" i="10"/>
  <c r="I728" i="10"/>
  <c r="I729" i="10"/>
  <c r="I730" i="10"/>
  <c r="I149" i="26"/>
  <c r="I731" i="10"/>
  <c r="I150" i="26"/>
  <c r="I732" i="10"/>
  <c r="I151" i="26"/>
  <c r="I733" i="10"/>
  <c r="I734" i="10"/>
  <c r="I152" i="26"/>
  <c r="I735" i="10"/>
  <c r="I153" i="26"/>
  <c r="I736" i="10"/>
  <c r="I737" i="10"/>
  <c r="I738" i="10"/>
  <c r="I739" i="10"/>
  <c r="I109" i="26"/>
  <c r="I740" i="10"/>
  <c r="I741" i="10"/>
  <c r="I154" i="26"/>
  <c r="I742" i="10"/>
  <c r="I53" i="26"/>
  <c r="I743" i="10"/>
  <c r="I388" i="26"/>
  <c r="I744" i="10"/>
  <c r="I289" i="26"/>
  <c r="I745" i="10"/>
  <c r="I290" i="26"/>
  <c r="I746" i="10"/>
  <c r="I389" i="26"/>
  <c r="I747" i="10"/>
  <c r="I312" i="26"/>
  <c r="I748" i="10"/>
  <c r="I291" i="26"/>
  <c r="I749" i="10"/>
  <c r="I110" i="26"/>
  <c r="I750" i="10"/>
  <c r="I111" i="26"/>
  <c r="I751" i="10"/>
  <c r="I112" i="26"/>
  <c r="I752" i="10"/>
  <c r="I113" i="26"/>
  <c r="I753" i="10"/>
  <c r="I114" i="26"/>
  <c r="I754" i="10"/>
  <c r="I755" i="10"/>
  <c r="I390" i="26"/>
  <c r="I756" i="10"/>
  <c r="I201" i="26"/>
  <c r="I758" i="10"/>
  <c r="I292" i="26"/>
  <c r="I759" i="10"/>
  <c r="I324" i="26"/>
  <c r="I760" i="10"/>
  <c r="I54" i="26"/>
  <c r="I762" i="10"/>
  <c r="I293" i="26"/>
  <c r="I763" i="10"/>
  <c r="I306" i="26"/>
  <c r="I764" i="10"/>
  <c r="I765" i="10"/>
  <c r="I766" i="10"/>
  <c r="I155" i="26"/>
  <c r="I767" i="10"/>
  <c r="I769" i="10"/>
  <c r="I770" i="10"/>
  <c r="I157" i="26"/>
  <c r="I771" i="10"/>
  <c r="I376" i="26"/>
  <c r="I772" i="10"/>
  <c r="I377" i="26"/>
  <c r="I776" i="10"/>
  <c r="I55" i="26"/>
  <c r="I777" i="10"/>
  <c r="I56" i="26"/>
  <c r="I779" i="10"/>
  <c r="I39" i="26"/>
  <c r="I780" i="10"/>
  <c r="I294" i="26"/>
  <c r="I781" i="10"/>
  <c r="I329" i="26"/>
  <c r="I782" i="10"/>
  <c r="I158" i="26"/>
  <c r="I783" i="10"/>
  <c r="I115" i="26"/>
  <c r="I784" i="10"/>
  <c r="I116" i="26"/>
  <c r="I785" i="10"/>
  <c r="I117" i="26"/>
  <c r="I786" i="10"/>
  <c r="I118" i="26"/>
  <c r="I787" i="10"/>
  <c r="I119" i="26"/>
  <c r="I788" i="10"/>
  <c r="I120" i="26"/>
  <c r="I6" i="21"/>
  <c r="O136" i="10"/>
  <c r="O78" i="26" s="1"/>
  <c r="O667" i="10"/>
  <c r="O373" i="26" s="1"/>
  <c r="O659" i="10"/>
  <c r="O106" i="26"/>
  <c r="O651" i="10"/>
  <c r="O371" i="26" s="1"/>
  <c r="O643" i="10"/>
  <c r="O282" i="26"/>
  <c r="O635" i="10"/>
  <c r="O145" i="26" s="1"/>
  <c r="O631" i="10"/>
  <c r="O51" i="26" s="1"/>
  <c r="O623" i="10"/>
  <c r="O18" i="26" s="1"/>
  <c r="O595" i="10"/>
  <c r="O343" i="26"/>
  <c r="O587" i="10"/>
  <c r="O339" i="26" s="1"/>
  <c r="O523" i="10"/>
  <c r="O321" i="26" s="1"/>
  <c r="O519" i="10"/>
  <c r="O332" i="26"/>
  <c r="O503" i="10"/>
  <c r="O386" i="26" s="1"/>
  <c r="O459" i="10"/>
  <c r="O314" i="26" s="1"/>
  <c r="O427" i="10"/>
  <c r="O300" i="26"/>
  <c r="O419" i="10"/>
  <c r="O277" i="26" s="1"/>
  <c r="O415" i="10"/>
  <c r="O273" i="26"/>
  <c r="O399" i="10"/>
  <c r="O260" i="26" s="1"/>
  <c r="O395" i="10"/>
  <c r="O256" i="26" s="1"/>
  <c r="O383" i="10"/>
  <c r="O247" i="26" s="1"/>
  <c r="O379" i="10"/>
  <c r="O244" i="26"/>
  <c r="O327" i="10"/>
  <c r="O223" i="26" s="1"/>
  <c r="O303" i="10"/>
  <c r="O216" i="26"/>
  <c r="O291" i="10"/>
  <c r="O209" i="26" s="1"/>
  <c r="O287" i="10"/>
  <c r="O205" i="26"/>
  <c r="O283" i="10"/>
  <c r="O188" i="26" s="1"/>
  <c r="O203" i="10"/>
  <c r="O105" i="26"/>
  <c r="O187" i="10"/>
  <c r="O101" i="26" s="1"/>
  <c r="O127" i="10"/>
  <c r="O71" i="26" s="1"/>
  <c r="O95" i="10"/>
  <c r="O49" i="26" s="1"/>
  <c r="O87" i="10"/>
  <c r="O44" i="26" s="1"/>
  <c r="R11" i="21"/>
  <c r="O284" i="10"/>
  <c r="O189" i="26"/>
  <c r="O200" i="10"/>
  <c r="O102" i="26"/>
  <c r="R7" i="21"/>
  <c r="I5" i="21"/>
  <c r="I3" i="21"/>
  <c r="I8" i="21"/>
  <c r="O836" i="10"/>
  <c r="O832" i="10"/>
  <c r="O366" i="26" s="1"/>
  <c r="O824" i="10"/>
  <c r="O132" i="26"/>
  <c r="O820" i="10"/>
  <c r="O128" i="26"/>
  <c r="O816" i="10"/>
  <c r="O124" i="26" s="1"/>
  <c r="O808" i="10"/>
  <c r="O162" i="26"/>
  <c r="O804" i="10"/>
  <c r="O122" i="26"/>
  <c r="O800" i="10"/>
  <c r="O35" i="26" s="1"/>
  <c r="O792" i="10"/>
  <c r="O378" i="26"/>
  <c r="O788" i="10"/>
  <c r="O120" i="26"/>
  <c r="O784" i="10"/>
  <c r="O116" i="26" s="1"/>
  <c r="O776" i="10"/>
  <c r="O55" i="26"/>
  <c r="O772" i="10"/>
  <c r="O377" i="26" s="1"/>
  <c r="O768" i="10"/>
  <c r="O156" i="26" s="1"/>
  <c r="O201" i="26"/>
  <c r="O752" i="10"/>
  <c r="O113" i="26" s="1"/>
  <c r="O151" i="26"/>
  <c r="O724" i="10"/>
  <c r="O192" i="26"/>
  <c r="O720" i="10"/>
  <c r="O286" i="26" s="1"/>
  <c r="O692" i="10"/>
  <c r="O146" i="26" s="1"/>
  <c r="O688" i="10"/>
  <c r="O178" i="26"/>
  <c r="O680" i="10"/>
  <c r="O369" i="26"/>
  <c r="O672" i="10"/>
  <c r="O11" i="26" s="1"/>
  <c r="O628" i="10"/>
  <c r="O281" i="26"/>
  <c r="O616" i="10"/>
  <c r="O142" i="26"/>
  <c r="O612" i="10"/>
  <c r="O140" i="26" s="1"/>
  <c r="O3" i="10"/>
  <c r="O3" i="26"/>
  <c r="O608" i="10"/>
  <c r="O604" i="10"/>
  <c r="O352" i="26"/>
  <c r="O592" i="10"/>
  <c r="O200" i="26" s="1"/>
  <c r="O588" i="10"/>
  <c r="O340" i="26" s="1"/>
  <c r="O584" i="10"/>
  <c r="O336" i="26" s="1"/>
  <c r="O568" i="10"/>
  <c r="O330" i="26"/>
  <c r="O564" i="10"/>
  <c r="O171" i="26"/>
  <c r="O556" i="10"/>
  <c r="O169" i="26" s="1"/>
  <c r="O524" i="10"/>
  <c r="O322" i="26"/>
  <c r="O520" i="10"/>
  <c r="O319" i="26"/>
  <c r="O516" i="10"/>
  <c r="O363" i="26"/>
  <c r="O512" i="10"/>
  <c r="O361" i="26" s="1"/>
  <c r="O504" i="10"/>
  <c r="O387" i="26"/>
  <c r="O488" i="10"/>
  <c r="O326" i="26"/>
  <c r="O460" i="10"/>
  <c r="O315" i="26"/>
  <c r="O456" i="10"/>
  <c r="O310" i="26" s="1"/>
  <c r="O444" i="10"/>
  <c r="O309" i="26"/>
  <c r="O436" i="10"/>
  <c r="O303" i="26"/>
  <c r="O424" i="10"/>
  <c r="O299" i="26" s="1"/>
  <c r="O400" i="10"/>
  <c r="O261" i="26"/>
  <c r="O392" i="10"/>
  <c r="O254" i="26"/>
  <c r="O384" i="10"/>
  <c r="O248" i="26"/>
  <c r="O376" i="10"/>
  <c r="O242" i="26" s="1"/>
  <c r="O352" i="10"/>
  <c r="O234" i="26"/>
  <c r="O292" i="10"/>
  <c r="O210" i="26"/>
  <c r="O276" i="10"/>
  <c r="O182" i="26"/>
  <c r="O248" i="10"/>
  <c r="O137" i="26" s="1"/>
  <c r="O148" i="10"/>
  <c r="O86" i="26"/>
  <c r="O88" i="10"/>
  <c r="O45" i="26"/>
  <c r="O72" i="10"/>
  <c r="O41" i="26"/>
  <c r="I307" i="26"/>
  <c r="R9" i="21"/>
  <c r="R4" i="21"/>
  <c r="R12" i="21"/>
  <c r="I10" i="21"/>
  <c r="O15" i="21"/>
  <c r="O306" i="26"/>
  <c r="O689" i="10"/>
  <c r="O179" i="26"/>
  <c r="O673" i="10"/>
  <c r="O19" i="26" s="1"/>
  <c r="O629" i="10"/>
  <c r="O364" i="26" s="1"/>
  <c r="O625" i="10"/>
  <c r="O355" i="26" s="1"/>
  <c r="O621" i="10"/>
  <c r="O173" i="26" s="1"/>
  <c r="O605" i="10"/>
  <c r="O353" i="26"/>
  <c r="O601" i="10"/>
  <c r="O349" i="26"/>
  <c r="O597" i="10"/>
  <c r="O345" i="26" s="1"/>
  <c r="O593" i="10"/>
  <c r="O342" i="26"/>
  <c r="O589" i="10"/>
  <c r="O341" i="26"/>
  <c r="O585" i="10"/>
  <c r="O337" i="26"/>
  <c r="O569" i="10"/>
  <c r="O331" i="26" s="1"/>
  <c r="O541" i="10"/>
  <c r="O333" i="26" s="1"/>
  <c r="O489" i="10"/>
  <c r="O327" i="26" s="1"/>
  <c r="O461" i="10"/>
  <c r="O316" i="26" s="1"/>
  <c r="O457" i="10"/>
  <c r="O311" i="26"/>
  <c r="O437" i="10"/>
  <c r="O304" i="26"/>
  <c r="O421" i="10"/>
  <c r="O279" i="26" s="1"/>
  <c r="O417" i="10"/>
  <c r="O275" i="26"/>
  <c r="O409" i="10"/>
  <c r="O268" i="26" s="1"/>
  <c r="O405" i="10"/>
  <c r="O265" i="26" s="1"/>
  <c r="O401" i="10"/>
  <c r="O262" i="26" s="1"/>
  <c r="O397" i="10"/>
  <c r="O258" i="26"/>
  <c r="O385" i="10"/>
  <c r="O249" i="26" s="1"/>
  <c r="O361" i="10"/>
  <c r="O238" i="26"/>
  <c r="O353" i="10"/>
  <c r="O235" i="26"/>
  <c r="O349" i="10"/>
  <c r="O233" i="26" s="1"/>
  <c r="O341" i="10"/>
  <c r="O229" i="26" s="1"/>
  <c r="O337" i="10"/>
  <c r="O227" i="26"/>
  <c r="O329" i="10"/>
  <c r="O225" i="26"/>
  <c r="O317" i="10"/>
  <c r="O220" i="26" s="1"/>
  <c r="O309" i="10"/>
  <c r="O217" i="26"/>
  <c r="O301" i="10"/>
  <c r="O214" i="26"/>
  <c r="O297" i="10"/>
  <c r="O212" i="26"/>
  <c r="O293" i="10"/>
  <c r="O211" i="26" s="1"/>
  <c r="O289" i="10"/>
  <c r="O207" i="26"/>
  <c r="O285" i="10"/>
  <c r="O190" i="26"/>
  <c r="O281" i="10"/>
  <c r="O186" i="26"/>
  <c r="O277" i="10"/>
  <c r="O183" i="26" s="1"/>
  <c r="O273" i="10"/>
  <c r="O204" i="26"/>
  <c r="O201" i="10"/>
  <c r="O103" i="26"/>
  <c r="O165" i="10"/>
  <c r="O98" i="26"/>
  <c r="O153" i="10"/>
  <c r="O89" i="26" s="1"/>
  <c r="O149" i="10"/>
  <c r="O87" i="26"/>
  <c r="O145" i="10"/>
  <c r="O84" i="26"/>
  <c r="O141" i="10"/>
  <c r="O81" i="26"/>
  <c r="O137" i="10"/>
  <c r="O79" i="26" s="1"/>
  <c r="O133" i="10"/>
  <c r="O75" i="26"/>
  <c r="O129" i="10"/>
  <c r="O73" i="26"/>
  <c r="O121" i="10"/>
  <c r="O67" i="26"/>
  <c r="O117" i="10"/>
  <c r="O64" i="26" s="1"/>
  <c r="O109" i="10"/>
  <c r="O61" i="26"/>
  <c r="O105" i="10"/>
  <c r="O59" i="26"/>
  <c r="O77" i="10"/>
  <c r="O42" i="26"/>
  <c r="O57" i="10"/>
  <c r="O14" i="26" s="1"/>
  <c r="O13" i="10"/>
  <c r="O8" i="26"/>
  <c r="O9" i="10"/>
  <c r="O5" i="26"/>
  <c r="I308" i="26"/>
  <c r="O420" i="10"/>
  <c r="O278" i="26"/>
  <c r="O416" i="10"/>
  <c r="O274" i="26" s="1"/>
  <c r="O412" i="10"/>
  <c r="O271" i="26" s="1"/>
  <c r="O408" i="10"/>
  <c r="O267" i="26"/>
  <c r="O404" i="10"/>
  <c r="O264" i="26"/>
  <c r="O396" i="10"/>
  <c r="O257" i="26" s="1"/>
  <c r="O388" i="10"/>
  <c r="O251" i="26" s="1"/>
  <c r="O380" i="10"/>
  <c r="O245" i="26"/>
  <c r="O356" i="10"/>
  <c r="O236" i="26"/>
  <c r="O344" i="10"/>
  <c r="O230" i="26" s="1"/>
  <c r="O308" i="26"/>
  <c r="O316" i="10"/>
  <c r="O219" i="26"/>
  <c r="O288" i="10"/>
  <c r="O206" i="26" s="1"/>
  <c r="O280" i="10"/>
  <c r="O202" i="26"/>
  <c r="O252" i="10"/>
  <c r="O139" i="26"/>
  <c r="O220" i="10"/>
  <c r="O136" i="26"/>
  <c r="O156" i="10"/>
  <c r="O92" i="26" s="1"/>
  <c r="O144" i="10"/>
  <c r="O83" i="26"/>
  <c r="O140" i="10"/>
  <c r="O80" i="26"/>
  <c r="O132" i="10"/>
  <c r="O74" i="26"/>
  <c r="O128" i="10"/>
  <c r="O72" i="26" s="1"/>
  <c r="O112" i="10"/>
  <c r="O62" i="26"/>
  <c r="O108" i="10"/>
  <c r="O60" i="26"/>
  <c r="O104" i="10"/>
  <c r="O58" i="26"/>
  <c r="O96" i="10"/>
  <c r="O50" i="26" s="1"/>
  <c r="O60" i="10"/>
  <c r="O17" i="26"/>
  <c r="O12" i="10"/>
  <c r="O7" i="26"/>
  <c r="O14" i="21"/>
  <c r="O3" i="21"/>
  <c r="O8" i="21"/>
  <c r="O5" i="21"/>
  <c r="O10" i="21"/>
  <c r="O11" i="21"/>
  <c r="O9" i="21"/>
  <c r="O7" i="21"/>
  <c r="O6" i="21"/>
  <c r="O731" i="10"/>
  <c r="O150" i="26"/>
  <c r="O719" i="10"/>
  <c r="O197" i="26"/>
  <c r="O715" i="10"/>
  <c r="O24" i="26" s="1"/>
  <c r="O687" i="10"/>
  <c r="O177" i="26"/>
  <c r="O675" i="10"/>
  <c r="O284" i="26"/>
  <c r="O603" i="10"/>
  <c r="O351" i="26"/>
  <c r="O583" i="10"/>
  <c r="O185" i="26" s="1"/>
  <c r="O567" i="10"/>
  <c r="O328" i="26"/>
  <c r="O559" i="10"/>
  <c r="O170" i="26"/>
  <c r="O435" i="10"/>
  <c r="O193" i="26"/>
  <c r="O411" i="10"/>
  <c r="O270" i="26" s="1"/>
  <c r="O407" i="10"/>
  <c r="O266" i="26"/>
  <c r="O391" i="10"/>
  <c r="O253" i="26"/>
  <c r="O363" i="10"/>
  <c r="O239" i="26"/>
  <c r="O359" i="10"/>
  <c r="O237" i="26" s="1"/>
  <c r="O347" i="10"/>
  <c r="O232" i="26"/>
  <c r="O311" i="10"/>
  <c r="O218" i="26"/>
  <c r="O275" i="10"/>
  <c r="O181" i="26"/>
  <c r="O155" i="10"/>
  <c r="O91" i="26" s="1"/>
  <c r="O135" i="10"/>
  <c r="O77" i="26"/>
  <c r="O123" i="10"/>
  <c r="O69" i="26"/>
  <c r="O119" i="10"/>
  <c r="O66" i="26"/>
  <c r="O91" i="10"/>
  <c r="O47" i="26" s="1"/>
  <c r="O71" i="10"/>
  <c r="O40" i="26"/>
  <c r="O59" i="10"/>
  <c r="O16" i="26"/>
  <c r="O15" i="10"/>
  <c r="O9" i="26"/>
</calcChain>
</file>

<file path=xl/comments1.xml><?xml version="1.0" encoding="utf-8"?>
<comments xmlns="http://schemas.openxmlformats.org/spreadsheetml/2006/main">
  <authors>
    <author>Mary Ann</author>
    <author>Janette Vinisol</author>
  </authors>
  <commentList>
    <comment ref="B13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30,000 PSI - ok
1,000 PSI - out of calibration</t>
        </r>
      </text>
    </comment>
    <comment ref="B14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30,000 PSI - ok
1,000 PSI - out of calibration</t>
        </r>
      </text>
    </comment>
    <comment ref="B74" authorId="0" shapeId="0">
      <text>
        <r>
          <rPr>
            <b/>
            <sz val="9"/>
            <color indexed="81"/>
            <rFont val="Tahoma"/>
            <family val="2"/>
          </rPr>
          <t xml:space="preserve">Mary Ann
</t>
        </r>
        <r>
          <rPr>
            <sz val="9"/>
            <color indexed="81"/>
            <rFont val="Tahoma"/>
            <family val="2"/>
          </rPr>
          <t>Original Micrometer belong to IDM-48 (S/No. 06073343)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Screw taken from IDM-49
Host is missing - 22.04.2022</t>
        </r>
      </text>
    </comment>
    <comment ref="B9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IDM-23 (S/No. 06023136)</t>
        </r>
      </text>
    </comment>
    <comment ref="B91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IDM-47 (S/No. 86458710)</t>
        </r>
      </text>
    </comment>
    <comment ref="B92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Screw put on IDM-23</t>
        </r>
      </text>
    </comment>
    <comment ref="B101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Spindle Jammed</t>
        </r>
      </text>
    </comment>
    <comment ref="B138" authorId="1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MTQ Tuas have same range - 30"-36" - Q-148</t>
        </r>
      </text>
    </comment>
    <comment ref="B16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Dial Gauge Spoilt
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ID damaged
</t>
        </r>
      </text>
    </comment>
    <comment ref="B31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Notch Area Damaged</t>
        </r>
      </text>
    </comment>
    <comment ref="B355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Merged to SPG-188 Go Gauge S/No. 134453</t>
        </r>
      </text>
    </comment>
    <comment ref="B38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381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Recommended to send to manufacturer for next calibration</t>
        </r>
      </text>
    </comment>
    <comment ref="B416" authorId="1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SN# 83692 removed due to faulty</t>
        </r>
      </text>
    </comment>
    <comment ref="B41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42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 Go Gauge - From 
SPG-121 S.No. AB08891
</t>
        </r>
      </text>
    </comment>
    <comment ref="O432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Out of Tolerance</t>
        </r>
      </text>
    </comment>
    <comment ref="B459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114 Pcs, 5pcs missing 1, 1.13, 1.20, 1.30, 1pc wear blocks
</t>
        </r>
      </text>
    </comment>
    <comment ref="B486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Out of Calibration 27/04/2017</t>
        </r>
      </text>
    </comment>
    <comment ref="B51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Out of Accuracy</t>
        </r>
      </text>
    </comment>
    <comment ref="B566" authorId="1" shapeId="0">
      <text>
        <r>
          <rPr>
            <b/>
            <sz val="9"/>
            <color indexed="81"/>
            <rFont val="Tahoma"/>
            <charset val="1"/>
          </rPr>
          <t>Janette Vinisol:</t>
        </r>
        <r>
          <rPr>
            <sz val="9"/>
            <color indexed="81"/>
            <rFont val="Tahoma"/>
            <charset val="1"/>
          </rPr>
          <t xml:space="preserve">
item hold by Chiew - seldom use - 14/9/22</t>
        </r>
      </text>
    </comment>
    <comment ref="B597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SM21JB0022 / TVL796
SUPERSEDED BY NEW GAUGE
SM13EG0125 / ZYT408</t>
        </r>
      </text>
    </comment>
    <comment ref="B598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SM21JB0024 / TVL772
SUPERSEDED BY NEW GAUGE
SM13EG0123 / ZYT412</t>
        </r>
      </text>
    </comment>
    <comment ref="B599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PREVIOUS S/NO.: ML15LB0270 / TYV951
SUPERSEDED BY NEW GAUGE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SM13EG0127 / ZYT406</t>
        </r>
      </text>
    </comment>
    <comment ref="B60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ML15LB0277 / UMC843
Superseded by New gauge SM20BF0005 / YFG950</t>
        </r>
      </text>
    </comment>
    <comment ref="B611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spoilt</t>
        </r>
      </text>
    </comment>
    <comment ref="B61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652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OUT OF TOLERANCE, CANNOT SET TO ZERO</t>
        </r>
      </text>
    </comment>
    <comment ref="B679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New Gauge</t>
        </r>
      </text>
    </comment>
    <comment ref="B681" authorId="1" shapeId="0">
      <text>
        <r>
          <rPr>
            <b/>
            <sz val="9"/>
            <color indexed="81"/>
            <rFont val="Tahoma"/>
            <charset val="1"/>
          </rPr>
          <t>Janette Vinisol:</t>
        </r>
        <r>
          <rPr>
            <sz val="9"/>
            <color indexed="81"/>
            <rFont val="Tahoma"/>
            <charset val="1"/>
          </rPr>
          <t xml:space="preserve">
On Hold by Chiew due to seldom Use. - 14/9/22</t>
        </r>
      </text>
    </comment>
    <comment ref="B761" authorId="1" shapeId="0">
      <text>
        <r>
          <rPr>
            <b/>
            <sz val="9"/>
            <color indexed="81"/>
            <rFont val="Tahoma"/>
            <family val="2"/>
          </rPr>
          <t>Janette Vinisol:</t>
        </r>
        <r>
          <rPr>
            <sz val="9"/>
            <color indexed="81"/>
            <rFont val="Tahoma"/>
            <family val="2"/>
          </rPr>
          <t xml:space="preserve">
Per customer requirement OEM, this gauge need to be calibrated per 6A &amp; 16A -14/2/2022</t>
        </r>
      </text>
    </comment>
    <comment ref="B781" authorId="1" shapeId="0">
      <text>
        <r>
          <rPr>
            <b/>
            <sz val="9"/>
            <color indexed="81"/>
            <rFont val="Tahoma"/>
            <family val="2"/>
          </rPr>
          <t>Janette Vinisol:
Item borrow to Tuas on 6/9/22.</t>
        </r>
      </text>
    </comment>
  </commentList>
</comments>
</file>

<file path=xl/comments2.xml><?xml version="1.0" encoding="utf-8"?>
<comments xmlns="http://schemas.openxmlformats.org/spreadsheetml/2006/main">
  <authors>
    <author>Mary Ann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30,000 PSI - ok
1,000 PSI - out of calibration</t>
        </r>
      </text>
    </comment>
    <comment ref="B39" authorId="0" shapeId="0">
      <text>
        <r>
          <rPr>
            <b/>
            <sz val="9"/>
            <color indexed="81"/>
            <rFont val="Tahoma"/>
            <family val="2"/>
          </rPr>
          <t xml:space="preserve">Mary Ann
</t>
        </r>
        <r>
          <rPr>
            <sz val="9"/>
            <color indexed="81"/>
            <rFont val="Tahoma"/>
            <family val="2"/>
          </rPr>
          <t>Original Micrometer belong to IDM-48 (S/No. 06073343)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Screw taken from IDM-49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IDM-23 (S/No. 06023136)</t>
        </r>
      </text>
    </comment>
    <comment ref="B45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IDM-47 (S/No. 86458710)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62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93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95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 Go Gauge - From 
SPG-121 S.No. AB08891
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114 Pcs, 5pcs missing 1, 1.13, 1.20, 1.30, 1pc wear blocks
</t>
        </r>
      </text>
    </comment>
    <comment ref="B356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SM21JB0022 / TVL796
SUPERSEDED BY NEW GAUGE
SM13EG0125 / ZYT408</t>
        </r>
      </text>
    </comment>
    <comment ref="B357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SM21JB0024 / TVL772
SUPERSEDED BY NEW GAUGE
SM13EG0123 / ZYT412</t>
        </r>
      </text>
    </comment>
    <comment ref="B35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PREVIOUS S/NO.: ML15LB0270 / TYV951
SUPERSEDED BY NEW GAUGE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SM13EG0127 / ZYT406</t>
        </r>
      </text>
    </comment>
    <comment ref="B359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ML15LB0277 / UMC843
Superseded by New gauge SM20BF0005 / YFG950</t>
        </r>
      </text>
    </comment>
  </commentList>
</comments>
</file>

<file path=xl/comments3.xml><?xml version="1.0" encoding="utf-8"?>
<comments xmlns="http://schemas.openxmlformats.org/spreadsheetml/2006/main">
  <authors>
    <author>Mary Ann</author>
  </authors>
  <commentList>
    <comment ref="B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30,000 PSI - ok
1,000 PSI - out of calibration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IDM-23 (S/No. 06023136)</t>
        </r>
      </text>
    </comment>
    <comment ref="B4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Original Micrometer belong to IDM-47 (S/No. 86458710)</t>
        </r>
      </text>
    </comment>
    <comment ref="B220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45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76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Northlab not capable to calibrate (no more Master Gauge)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No Go Gauge - From 
SPG-121 S.No. AB08891
</t>
        </r>
      </text>
    </comment>
    <comment ref="B314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114 Pcs, 5pcs missing 1, 1.13, 1.20, 1.30, 1pc wear blocks
</t>
        </r>
      </text>
    </comment>
    <comment ref="B345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SM21JB0022 / TVL796
SUPERSEDED BY NEW GAUGE
SM13EG0125 / ZYT408</t>
        </r>
      </text>
    </comment>
    <comment ref="B346" authorId="0" shapeId="0">
      <text>
        <r>
          <rPr>
            <b/>
            <sz val="9"/>
            <color indexed="81"/>
            <rFont val="Tahoma"/>
            <family val="2"/>
          </rPr>
          <t xml:space="preserve">Mary Ann:
</t>
        </r>
        <r>
          <rPr>
            <sz val="9"/>
            <color indexed="81"/>
            <rFont val="Tahoma"/>
            <family val="2"/>
          </rPr>
          <t>PREVIOUS S/NO.: SM21JB0024 / TVL772
SUPERSEDED BY NEW GAUGE
SM13EG0123 / ZYT412</t>
        </r>
      </text>
    </comment>
    <comment ref="B347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PREVIOUS S/NO.: ML15LB0270 / TYV951
SUPERSEDED BY NEW GAUGE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SM13EG0127 / ZYT406</t>
        </r>
      </text>
    </comment>
    <comment ref="B348" authorId="0" shapeId="0">
      <text>
        <r>
          <rPr>
            <b/>
            <sz val="9"/>
            <color indexed="81"/>
            <rFont val="Tahoma"/>
            <family val="2"/>
          </rPr>
          <t>Mary Ann:</t>
        </r>
        <r>
          <rPr>
            <sz val="9"/>
            <color indexed="81"/>
            <rFont val="Tahoma"/>
            <family val="2"/>
          </rPr>
          <t xml:space="preserve">
ML15LB0277 / UMC843
Superseded by New gauge SM20BF0005 / YFG950</t>
        </r>
      </text>
    </comment>
  </commentList>
</comments>
</file>

<file path=xl/sharedStrings.xml><?xml version="1.0" encoding="utf-8"?>
<sst xmlns="http://schemas.openxmlformats.org/spreadsheetml/2006/main" count="18388" uniqueCount="3427">
  <si>
    <t>ANSI/ASME B1.2-1983</t>
  </si>
  <si>
    <t>ASME B1.20.5-1991</t>
  </si>
  <si>
    <t>SPG-21/20</t>
  </si>
  <si>
    <t>S-7233</t>
  </si>
  <si>
    <t>LOCATION</t>
  </si>
  <si>
    <t>GAUGE RANGE</t>
  </si>
  <si>
    <t>CALIBRATION AGENCY</t>
  </si>
  <si>
    <t>--</t>
  </si>
  <si>
    <t>DIAL GAUGE</t>
  </si>
  <si>
    <t>North Lab</t>
  </si>
  <si>
    <t>VERNIER CALIPER</t>
  </si>
  <si>
    <t>QC</t>
  </si>
  <si>
    <t>12 Months</t>
  </si>
  <si>
    <t>INTERNAL STICK MICROMETER</t>
  </si>
  <si>
    <t>PRESSURE GAUGE</t>
  </si>
  <si>
    <t>PRR-01</t>
  </si>
  <si>
    <t>204E-33337</t>
  </si>
  <si>
    <t>SPG-26</t>
  </si>
  <si>
    <t>15619-5</t>
  </si>
  <si>
    <t>SPG-25</t>
  </si>
  <si>
    <t>15619-3</t>
  </si>
  <si>
    <t>SPG-06</t>
  </si>
  <si>
    <t>PG-22</t>
  </si>
  <si>
    <t>U8047</t>
  </si>
  <si>
    <t>PG-43</t>
  </si>
  <si>
    <t>REMARKS</t>
  </si>
  <si>
    <t>PRR-02</t>
  </si>
  <si>
    <t>242E-4411447</t>
  </si>
  <si>
    <t>PRESSURE RECORDER</t>
  </si>
  <si>
    <t>A21763-1</t>
  </si>
  <si>
    <t>PRR-07</t>
  </si>
  <si>
    <t>PRR-08</t>
  </si>
  <si>
    <t>PG-04</t>
  </si>
  <si>
    <t>811864/4</t>
  </si>
  <si>
    <t>PG-46</t>
  </si>
  <si>
    <t>PG-48</t>
  </si>
  <si>
    <t>PG-49</t>
  </si>
  <si>
    <t>PG-52</t>
  </si>
  <si>
    <t>60 PSI (4 bar)</t>
  </si>
  <si>
    <t>PG-57</t>
  </si>
  <si>
    <t>AP-01</t>
  </si>
  <si>
    <t>VERNIER DEPTH GAUGE</t>
  </si>
  <si>
    <t>DIAL DEPTH GAUGE</t>
  </si>
  <si>
    <t>IBG-01</t>
  </si>
  <si>
    <t>12 months</t>
  </si>
  <si>
    <t>2"</t>
  </si>
  <si>
    <t>3"</t>
  </si>
  <si>
    <t>4"</t>
  </si>
  <si>
    <t>5"</t>
  </si>
  <si>
    <t>7"</t>
  </si>
  <si>
    <t>9"</t>
  </si>
  <si>
    <t>3" - 4"</t>
  </si>
  <si>
    <t>0 - 1"</t>
  </si>
  <si>
    <t>1" - 2"</t>
  </si>
  <si>
    <t>5" - 6"</t>
  </si>
  <si>
    <t>8" - 9"</t>
  </si>
  <si>
    <t>10"- 11"</t>
  </si>
  <si>
    <t>11"- 12"</t>
  </si>
  <si>
    <t>DVRC-80</t>
  </si>
  <si>
    <t>VRC-86</t>
  </si>
  <si>
    <t>CLC-1</t>
  </si>
  <si>
    <t>GSP- 02</t>
  </si>
  <si>
    <t>LTR-08</t>
  </si>
  <si>
    <t>CMIC-1</t>
  </si>
  <si>
    <t>CMIC-2</t>
  </si>
  <si>
    <t>CMIC-3</t>
  </si>
  <si>
    <t>CMIC-4</t>
  </si>
  <si>
    <t>TP-01</t>
  </si>
  <si>
    <t>VP-48</t>
  </si>
  <si>
    <t>VU-76</t>
  </si>
  <si>
    <t>SPG-27</t>
  </si>
  <si>
    <t>15619-6</t>
  </si>
  <si>
    <t>SPG-34</t>
  </si>
  <si>
    <t>SPG-40</t>
  </si>
  <si>
    <t>SPG-41</t>
  </si>
  <si>
    <t>SPG-42</t>
  </si>
  <si>
    <t>SPG-49</t>
  </si>
  <si>
    <t>SPG-53</t>
  </si>
  <si>
    <t>SPG-55</t>
  </si>
  <si>
    <t>SPG-56</t>
  </si>
  <si>
    <t>LPG-01</t>
  </si>
  <si>
    <t>P-50059</t>
  </si>
  <si>
    <t>DP-02</t>
  </si>
  <si>
    <t>PG-58</t>
  </si>
  <si>
    <t>PG-59</t>
  </si>
  <si>
    <t>EN 837-1 SX 500</t>
  </si>
  <si>
    <t>3 Months</t>
  </si>
  <si>
    <t>SPG-64</t>
  </si>
  <si>
    <t>SPG-65</t>
  </si>
  <si>
    <t>SPG-67</t>
  </si>
  <si>
    <t>SPG-69</t>
  </si>
  <si>
    <t>SPG-70</t>
  </si>
  <si>
    <t>SPG-72</t>
  </si>
  <si>
    <t>SPG-73</t>
  </si>
  <si>
    <t>SPG-75</t>
  </si>
  <si>
    <t>SPG-76</t>
  </si>
  <si>
    <t>SPG-77</t>
  </si>
  <si>
    <t>SPG-78</t>
  </si>
  <si>
    <t>2006/19</t>
  </si>
  <si>
    <t>2006/16</t>
  </si>
  <si>
    <t>CMM-01</t>
  </si>
  <si>
    <t>FARO ARM (8 FT)</t>
  </si>
  <si>
    <t>P08-02-07-40622</t>
  </si>
  <si>
    <t>FARO</t>
  </si>
  <si>
    <t>CMM-02</t>
  </si>
  <si>
    <t>FARO ARM (12 FT)</t>
  </si>
  <si>
    <t>P12-02-07-40689</t>
  </si>
  <si>
    <t>SPG-80</t>
  </si>
  <si>
    <t>SPG-81</t>
  </si>
  <si>
    <t>SPG-82</t>
  </si>
  <si>
    <t>SPG-83</t>
  </si>
  <si>
    <t>SPG-84</t>
  </si>
  <si>
    <t>SPG-85</t>
  </si>
  <si>
    <t>SPG-86</t>
  </si>
  <si>
    <t>SPG-88</t>
  </si>
  <si>
    <t>SPG-91</t>
  </si>
  <si>
    <t>LTR-09</t>
  </si>
  <si>
    <t>MPIM-01</t>
  </si>
  <si>
    <t>6 Months</t>
  </si>
  <si>
    <t>Micro Tech</t>
  </si>
  <si>
    <t>F3</t>
  </si>
  <si>
    <t>PG-65</t>
  </si>
  <si>
    <t>PG-66</t>
  </si>
  <si>
    <t>SPG-92</t>
  </si>
  <si>
    <t>SPG-94</t>
  </si>
  <si>
    <t>SPG-95</t>
  </si>
  <si>
    <t>SPG-96</t>
  </si>
  <si>
    <t>VRC-99</t>
  </si>
  <si>
    <t xml:space="preserve">PRESSURE RECORDER          </t>
  </si>
  <si>
    <t>OD MICROMETER</t>
  </si>
  <si>
    <t>IBG-02</t>
  </si>
  <si>
    <t>GAUGE BLOCKS</t>
  </si>
  <si>
    <t>JLG221</t>
  </si>
  <si>
    <t>PDG - 02</t>
  </si>
  <si>
    <t>AA13J159</t>
  </si>
  <si>
    <t>BVP-01</t>
  </si>
  <si>
    <t>VDG-03</t>
  </si>
  <si>
    <t>VDG-04</t>
  </si>
  <si>
    <t>VDG-05</t>
  </si>
  <si>
    <t>VDG-06</t>
  </si>
  <si>
    <t>VDG-07</t>
  </si>
  <si>
    <t>PRR-12</t>
  </si>
  <si>
    <t>SPG-123</t>
  </si>
  <si>
    <t>DCG-03</t>
  </si>
  <si>
    <t>DCG-04</t>
  </si>
  <si>
    <t>DCG-05</t>
  </si>
  <si>
    <t>AA36H027</t>
  </si>
  <si>
    <t>AB22H161</t>
  </si>
  <si>
    <t>AA11H140</t>
  </si>
  <si>
    <t>242E-BUK-32548</t>
  </si>
  <si>
    <t>111997997001</t>
  </si>
  <si>
    <t>Y6217</t>
  </si>
  <si>
    <t>0 - 450 mm</t>
  </si>
  <si>
    <t>301768</t>
  </si>
  <si>
    <t>100 - 500 mm</t>
  </si>
  <si>
    <t>3087761</t>
  </si>
  <si>
    <t>1065619</t>
  </si>
  <si>
    <t>0 - 24"</t>
  </si>
  <si>
    <t>0 - 200 mm</t>
  </si>
  <si>
    <t>0 - 12"</t>
  </si>
  <si>
    <t>0 - 1000 mm</t>
  </si>
  <si>
    <t>THE-02</t>
  </si>
  <si>
    <t>AB10455/AB10476</t>
  </si>
  <si>
    <t>AB10622/AB10623</t>
  </si>
  <si>
    <t>AB08906/AB08907</t>
  </si>
  <si>
    <t>AB10616/AB08901</t>
  </si>
  <si>
    <t>AB08898/AB10641</t>
  </si>
  <si>
    <t>AB08919/AB08920</t>
  </si>
  <si>
    <t>AB08892/AB08893</t>
  </si>
  <si>
    <t>100 - 1300 mm</t>
  </si>
  <si>
    <t>150 - 300 mm</t>
  </si>
  <si>
    <t>300 - 400 mm</t>
  </si>
  <si>
    <t>400 - 500 mm</t>
  </si>
  <si>
    <t>500 - 600 mm</t>
  </si>
  <si>
    <t>600 - 700 mm</t>
  </si>
  <si>
    <t>700 - 800 mm</t>
  </si>
  <si>
    <t>800 - 900 mm</t>
  </si>
  <si>
    <t>900 - 1000 mm</t>
  </si>
  <si>
    <t>1000 - 1100 mm</t>
  </si>
  <si>
    <t>1100 - 1200 mm</t>
  </si>
  <si>
    <t>1200 - 1300 mm</t>
  </si>
  <si>
    <t>BVP-02</t>
  </si>
  <si>
    <t>821317/6/1</t>
  </si>
  <si>
    <t>821317/5/1</t>
  </si>
  <si>
    <t>821317/1/2</t>
  </si>
  <si>
    <t>VDG-09</t>
  </si>
  <si>
    <t>SPG-124</t>
  </si>
  <si>
    <t>0 - 300 mm</t>
  </si>
  <si>
    <t>600 mm</t>
  </si>
  <si>
    <t>CL-1004</t>
  </si>
  <si>
    <t>REFER CERT</t>
  </si>
  <si>
    <t>2"-8UN-2B</t>
  </si>
  <si>
    <t>1"-12UN-2B</t>
  </si>
  <si>
    <t>2-1/2"-8UN-2B</t>
  </si>
  <si>
    <t>AB21984/AB21986</t>
  </si>
  <si>
    <t>2-1/2"-4UN-2B</t>
  </si>
  <si>
    <t>1/8"-27NPT</t>
  </si>
  <si>
    <t>AB15654</t>
  </si>
  <si>
    <t>AB15642</t>
  </si>
  <si>
    <t>DG-17</t>
  </si>
  <si>
    <t>PG-68</t>
  </si>
  <si>
    <t>00.01931.2-01</t>
  </si>
  <si>
    <t>SPG-22</t>
  </si>
  <si>
    <t>SPG-131</t>
  </si>
  <si>
    <t>A66307</t>
  </si>
  <si>
    <t>L000082</t>
  </si>
  <si>
    <t>L000029</t>
  </si>
  <si>
    <t>2007/292849</t>
  </si>
  <si>
    <t>AB21982/AB21983</t>
  </si>
  <si>
    <t>VRC-43</t>
  </si>
  <si>
    <t>VRC-107</t>
  </si>
  <si>
    <t>VRC-109</t>
  </si>
  <si>
    <t>160 - 250 mm</t>
  </si>
  <si>
    <t>35 - 60 mm</t>
  </si>
  <si>
    <t>2 - 40"</t>
  </si>
  <si>
    <t>2 - 60"</t>
  </si>
  <si>
    <t>7 - 8"</t>
  </si>
  <si>
    <t>100 - 125 mm</t>
  </si>
  <si>
    <t>2" - 3"</t>
  </si>
  <si>
    <t>UT-21</t>
  </si>
  <si>
    <t>00921</t>
  </si>
  <si>
    <t>00910</t>
  </si>
  <si>
    <t>25 - 50 mm</t>
  </si>
  <si>
    <t>OD MICROMETER (BLADE)</t>
  </si>
  <si>
    <t>SPG-132</t>
  </si>
  <si>
    <t>0 - 10,000 PSI</t>
  </si>
  <si>
    <t>LHU648</t>
  </si>
  <si>
    <t>MET967</t>
  </si>
  <si>
    <t>MET959</t>
  </si>
  <si>
    <t>MET954</t>
  </si>
  <si>
    <t>S3124B</t>
  </si>
  <si>
    <t>11922480/1</t>
  </si>
  <si>
    <t>11922480/2</t>
  </si>
  <si>
    <t>FSD 08</t>
  </si>
  <si>
    <t>11922481/1</t>
  </si>
  <si>
    <t>11922481/2</t>
  </si>
  <si>
    <t>11922476/1</t>
  </si>
  <si>
    <t>11922476/2</t>
  </si>
  <si>
    <t>11922477/1</t>
  </si>
  <si>
    <t>11922478/1</t>
  </si>
  <si>
    <t>11922478/2</t>
  </si>
  <si>
    <t>11922479/2</t>
  </si>
  <si>
    <t>06010036</t>
  </si>
  <si>
    <t>16044505</t>
  </si>
  <si>
    <t>100 - 2100 mm</t>
  </si>
  <si>
    <t>16060845</t>
  </si>
  <si>
    <t>125 - 150 mm</t>
  </si>
  <si>
    <t>07108908</t>
  </si>
  <si>
    <t>150 - 175 mm</t>
  </si>
  <si>
    <t>07105125</t>
  </si>
  <si>
    <t>175 - 200 mm</t>
  </si>
  <si>
    <t>07004809</t>
  </si>
  <si>
    <t>ELM-03</t>
  </si>
  <si>
    <t>Sunrich Technologies</t>
  </si>
  <si>
    <t>SPG-133</t>
  </si>
  <si>
    <t>NDT Instruments</t>
  </si>
  <si>
    <t>37016370</t>
  </si>
  <si>
    <t>SPG-135</t>
  </si>
  <si>
    <t>2-1/4"-8UN-2B</t>
  </si>
  <si>
    <t>SPG-136</t>
  </si>
  <si>
    <t>SPG-137</t>
  </si>
  <si>
    <t>SPG-138</t>
  </si>
  <si>
    <t>4-1/2"-8UN-2B</t>
  </si>
  <si>
    <t>AA89511/AA89510</t>
  </si>
  <si>
    <t>DCG-01</t>
  </si>
  <si>
    <t>DCG-02</t>
  </si>
  <si>
    <t>DPM-01</t>
  </si>
  <si>
    <t>MUG-02</t>
  </si>
  <si>
    <t>MUG-04</t>
  </si>
  <si>
    <t>MUG-06</t>
  </si>
  <si>
    <t>MUG-07</t>
  </si>
  <si>
    <t>MUG-08</t>
  </si>
  <si>
    <t>MUG-09</t>
  </si>
  <si>
    <t>TW-02</t>
  </si>
  <si>
    <t>TW-03</t>
  </si>
  <si>
    <t>TW-04</t>
  </si>
  <si>
    <t>TW-05</t>
  </si>
  <si>
    <t>IT-6000</t>
  </si>
  <si>
    <t>ET-7005</t>
  </si>
  <si>
    <t>GMIC-02</t>
  </si>
  <si>
    <t>SGB-02</t>
  </si>
  <si>
    <t>SGB-01</t>
  </si>
  <si>
    <t>OVTHK-01</t>
  </si>
  <si>
    <t>BG-009</t>
  </si>
  <si>
    <t>SPG-130</t>
  </si>
  <si>
    <t>SPG-129</t>
  </si>
  <si>
    <t>SPG-128</t>
  </si>
  <si>
    <t>SPG-127</t>
  </si>
  <si>
    <t>SPG-126</t>
  </si>
  <si>
    <t>SPG-125</t>
  </si>
  <si>
    <t>SPG-121</t>
  </si>
  <si>
    <t>SPG-120</t>
  </si>
  <si>
    <t>SPG-119</t>
  </si>
  <si>
    <t>SPG-118</t>
  </si>
  <si>
    <t>SPG-117</t>
  </si>
  <si>
    <t>SPG-116</t>
  </si>
  <si>
    <t>SPG-115</t>
  </si>
  <si>
    <t>SPG-114</t>
  </si>
  <si>
    <t>SPG-113</t>
  </si>
  <si>
    <t>SPG-112</t>
  </si>
  <si>
    <t>SPG-111</t>
  </si>
  <si>
    <t>SPG-110</t>
  </si>
  <si>
    <t>SPG-109</t>
  </si>
  <si>
    <t>SPG-107</t>
  </si>
  <si>
    <t>SPG-106</t>
  </si>
  <si>
    <t>SPG-105</t>
  </si>
  <si>
    <t>SPG-104</t>
  </si>
  <si>
    <t>SPG-102</t>
  </si>
  <si>
    <t>SPG-101</t>
  </si>
  <si>
    <t>SPG-100</t>
  </si>
  <si>
    <t>SPG-99</t>
  </si>
  <si>
    <t>SPG-98</t>
  </si>
  <si>
    <t>SPG-97</t>
  </si>
  <si>
    <t>KMS-02</t>
  </si>
  <si>
    <t>KMS-01</t>
  </si>
  <si>
    <t>HRD-04</t>
  </si>
  <si>
    <t>HRD-03</t>
  </si>
  <si>
    <t>HRD-02</t>
  </si>
  <si>
    <t>HRD-01</t>
  </si>
  <si>
    <t>DCG-06</t>
  </si>
  <si>
    <t>AB39H182</t>
  </si>
  <si>
    <t>SPG-48</t>
  </si>
  <si>
    <t>P-200-1</t>
  </si>
  <si>
    <t>350 tonnes</t>
  </si>
  <si>
    <t>750 tonnes</t>
  </si>
  <si>
    <t>VRC-118</t>
  </si>
  <si>
    <t>75 - 100 mm</t>
  </si>
  <si>
    <t>F4</t>
  </si>
  <si>
    <t>MT-01</t>
  </si>
  <si>
    <t>MT-02</t>
  </si>
  <si>
    <t>MT-03</t>
  </si>
  <si>
    <t>MPIY-01</t>
  </si>
  <si>
    <t>MPIY-02</t>
  </si>
  <si>
    <t>VRC-124</t>
  </si>
  <si>
    <t>ET-7003</t>
  </si>
  <si>
    <t>LAZ966</t>
  </si>
  <si>
    <t>TSP-01</t>
  </si>
  <si>
    <t>GM-01</t>
  </si>
  <si>
    <t>09-544</t>
  </si>
  <si>
    <t>TW-06</t>
  </si>
  <si>
    <t>K000561</t>
  </si>
  <si>
    <t>OHT-01</t>
  </si>
  <si>
    <t>OHT-02</t>
  </si>
  <si>
    <t>SPG-139</t>
  </si>
  <si>
    <t>SPG-140</t>
  </si>
  <si>
    <t>SPG-141</t>
  </si>
  <si>
    <t>SPG-142</t>
  </si>
  <si>
    <t xml:space="preserve">1-1/2”-18UNEF-2B </t>
  </si>
  <si>
    <t>1-1/2"-8UN-2B</t>
  </si>
  <si>
    <t>ELM-04</t>
  </si>
  <si>
    <t>0 - 0.5 mm</t>
  </si>
  <si>
    <t xml:space="preserve"> 12 Months</t>
  </si>
  <si>
    <t>GMIC-03</t>
  </si>
  <si>
    <t>DPM-03</t>
  </si>
  <si>
    <t>AC1427</t>
  </si>
  <si>
    <t>10"</t>
  </si>
  <si>
    <t>11"</t>
  </si>
  <si>
    <t>SPG-143</t>
  </si>
  <si>
    <t>SPG-144</t>
  </si>
  <si>
    <t>SPG-145</t>
  </si>
  <si>
    <t>SPG-146</t>
  </si>
  <si>
    <t>SPG-147</t>
  </si>
  <si>
    <t>7/8"-14UNF-2B</t>
  </si>
  <si>
    <t>5/8"-11UNC-2B</t>
  </si>
  <si>
    <t>2-1/4"-12UN-2B</t>
  </si>
  <si>
    <t>3-1/2"-12UN-2A</t>
  </si>
  <si>
    <t>6"- 7"</t>
  </si>
  <si>
    <t>PRR-13</t>
  </si>
  <si>
    <t>112572904001</t>
  </si>
  <si>
    <t>PRR-14</t>
  </si>
  <si>
    <t>112528723001</t>
  </si>
  <si>
    <t>0 - 7 bar</t>
  </si>
  <si>
    <t>AB19836</t>
  </si>
  <si>
    <t>821317/2/1</t>
  </si>
  <si>
    <t>VRC-58</t>
  </si>
  <si>
    <t>0 - 35,000 PSI</t>
  </si>
  <si>
    <t>PG-102</t>
  </si>
  <si>
    <t>PG-103</t>
  </si>
  <si>
    <t>PG-104</t>
  </si>
  <si>
    <t>PG-105</t>
  </si>
  <si>
    <t>VDG-11</t>
  </si>
  <si>
    <t>VRC-131</t>
  </si>
  <si>
    <t>VRC-132</t>
  </si>
  <si>
    <t>VRC-133</t>
  </si>
  <si>
    <t>VRC-134</t>
  </si>
  <si>
    <t>VRC-135</t>
  </si>
  <si>
    <t>VRC-136</t>
  </si>
  <si>
    <t>VRC-137</t>
  </si>
  <si>
    <t>VRC-138</t>
  </si>
  <si>
    <t>VRC-139</t>
  </si>
  <si>
    <t>VRC-140</t>
  </si>
  <si>
    <t>VRC-141</t>
  </si>
  <si>
    <t>0 - 10 mm</t>
  </si>
  <si>
    <t>SPG-148</t>
  </si>
  <si>
    <t>P-74967</t>
  </si>
  <si>
    <t>SPG-149</t>
  </si>
  <si>
    <t>BG-013</t>
  </si>
  <si>
    <t>BG-016</t>
  </si>
  <si>
    <t>PP60</t>
  </si>
  <si>
    <t>BG-017</t>
  </si>
  <si>
    <t>BG-018</t>
  </si>
  <si>
    <t>UU52</t>
  </si>
  <si>
    <t>BG-019</t>
  </si>
  <si>
    <t>PP11</t>
  </si>
  <si>
    <t>BG-010</t>
  </si>
  <si>
    <t>BG-011</t>
  </si>
  <si>
    <t>BG-005</t>
  </si>
  <si>
    <t>3-1/2" I.F.</t>
  </si>
  <si>
    <t>5-1/2" I.F</t>
  </si>
  <si>
    <t>4-1/2" I.F</t>
  </si>
  <si>
    <t>DDG-01</t>
  </si>
  <si>
    <t>VDG-12</t>
  </si>
  <si>
    <t>THG-01</t>
  </si>
  <si>
    <t>THG-02</t>
  </si>
  <si>
    <t>THG-03</t>
  </si>
  <si>
    <t>VRC-106</t>
  </si>
  <si>
    <t>VRC-113</t>
  </si>
  <si>
    <t>THG-04</t>
  </si>
  <si>
    <t>THG-05</t>
  </si>
  <si>
    <t>SPG-150</t>
  </si>
  <si>
    <t>SPG-151</t>
  </si>
  <si>
    <t>SPG-152</t>
  </si>
  <si>
    <t>PRR-15</t>
  </si>
  <si>
    <t>PRR-16</t>
  </si>
  <si>
    <t>25126</t>
  </si>
  <si>
    <t>PG-54</t>
  </si>
  <si>
    <t>37663</t>
  </si>
  <si>
    <t>DIGIMATIC DEPTH GAUGE</t>
  </si>
  <si>
    <t>PDG - 03</t>
  </si>
  <si>
    <t>THERMOHYGROMETER</t>
  </si>
  <si>
    <t>DIGITAL PROTRACTOR</t>
  </si>
  <si>
    <t>ITG-02</t>
  </si>
  <si>
    <t>0 - 0.5"</t>
  </si>
  <si>
    <t>MAGNETIC SURFACE TEMPERATURE GAUGE</t>
  </si>
  <si>
    <t>3 years</t>
  </si>
  <si>
    <t>MPI COIL MACHINE</t>
  </si>
  <si>
    <t>GAUSS METER</t>
  </si>
  <si>
    <t xml:space="preserve">FURNACE </t>
  </si>
  <si>
    <t>HH68</t>
  </si>
  <si>
    <t>GROOVE MICROMETER</t>
  </si>
  <si>
    <t>DIAL CALIPER GAUGE</t>
  </si>
  <si>
    <t>DEPTH MICROMETER</t>
  </si>
  <si>
    <t xml:space="preserve">BEVEL PROTRACTOR </t>
  </si>
  <si>
    <t>500 - 2000 Nm</t>
  </si>
  <si>
    <t xml:space="preserve">TORQUE WRENCH </t>
  </si>
  <si>
    <t>TORQUE WRENCH</t>
  </si>
  <si>
    <t>200 - 810 Nm</t>
  </si>
  <si>
    <t>12 - 68 Nm</t>
  </si>
  <si>
    <t>MT-04</t>
  </si>
  <si>
    <t>30 m/100 ft</t>
  </si>
  <si>
    <t>MT-05</t>
  </si>
  <si>
    <t>20 m/66 ft</t>
  </si>
  <si>
    <t>INTERNAL TAPER GAUGE</t>
  </si>
  <si>
    <t>EXTERNAL TAPER GAUGE</t>
  </si>
  <si>
    <t>MEASURING TAPE</t>
  </si>
  <si>
    <t>MPI YOKE</t>
  </si>
  <si>
    <t>DIGITAL THERMOMETER WITH SURFACE PROBE</t>
  </si>
  <si>
    <t>DUROMETER</t>
  </si>
  <si>
    <t>TYPE A</t>
  </si>
  <si>
    <t>TYPE D</t>
  </si>
  <si>
    <t>DIAL TEST INDICATOR</t>
  </si>
  <si>
    <t>RADIOMETER</t>
  </si>
  <si>
    <t xml:space="preserve">SETTING ROD </t>
  </si>
  <si>
    <t>VRC-68</t>
  </si>
  <si>
    <t>VRC-112</t>
  </si>
  <si>
    <t>40 - 60 mm</t>
  </si>
  <si>
    <t>20 - 40 mm</t>
  </si>
  <si>
    <t>40 - 50 mm</t>
  </si>
  <si>
    <t>70 - 120 mm</t>
  </si>
  <si>
    <t>150,300 mm</t>
  </si>
  <si>
    <t>0 - 3.6 m</t>
  </si>
  <si>
    <t>0 - 6.5 m</t>
  </si>
  <si>
    <t>0 - 10 m</t>
  </si>
  <si>
    <t>8 FT</t>
  </si>
  <si>
    <t>12 FT</t>
  </si>
  <si>
    <t>WG-01</t>
  </si>
  <si>
    <t>STEEL RULER &amp; STANDARD TAPER GAUGE</t>
  </si>
  <si>
    <t>WG-02</t>
  </si>
  <si>
    <t>WG-03</t>
  </si>
  <si>
    <t>WG-04</t>
  </si>
  <si>
    <t>WG-05</t>
  </si>
  <si>
    <t>WG-06</t>
  </si>
  <si>
    <t>WG-07</t>
  </si>
  <si>
    <t>WG-08</t>
  </si>
  <si>
    <t>WG-09</t>
  </si>
  <si>
    <t>WG-10</t>
  </si>
  <si>
    <t>WG-11</t>
  </si>
  <si>
    <t>WG-12</t>
  </si>
  <si>
    <t>WG-13</t>
  </si>
  <si>
    <t>SPIRIT LEVEL</t>
  </si>
  <si>
    <t>MULTIPURPOSE WELDING GAUGE</t>
  </si>
  <si>
    <t>WELDING GAUGE</t>
  </si>
  <si>
    <t>STANDARD TAPER GAUGE</t>
  </si>
  <si>
    <t>VRC-142</t>
  </si>
  <si>
    <t>VRC-143</t>
  </si>
  <si>
    <t>SPG-153</t>
  </si>
  <si>
    <t>PG-29</t>
  </si>
  <si>
    <t>Y6380</t>
  </si>
  <si>
    <t>821317/3/2</t>
  </si>
  <si>
    <t>SRS-01</t>
  </si>
  <si>
    <t>SRT-01</t>
  </si>
  <si>
    <t>1300 - 1400 mm</t>
  </si>
  <si>
    <t>BS Tech</t>
  </si>
  <si>
    <t>IBG-03</t>
  </si>
  <si>
    <t>API Q1, API-7-2</t>
  </si>
  <si>
    <t>ANSI Z540-1-1994</t>
  </si>
  <si>
    <t>ISO 17025 and Z540-1</t>
  </si>
  <si>
    <t>Min Deng</t>
  </si>
  <si>
    <t>IBG-04</t>
  </si>
  <si>
    <t>IBG-05</t>
  </si>
  <si>
    <t>50 - 150 mm</t>
  </si>
  <si>
    <t>DH-01</t>
  </si>
  <si>
    <t>DIGIMATIC HOLTEST</t>
  </si>
  <si>
    <t>DH-02</t>
  </si>
  <si>
    <t>DFT-01</t>
  </si>
  <si>
    <t>DG-190</t>
  </si>
  <si>
    <t>RQT990</t>
  </si>
  <si>
    <t>Mitutoyo</t>
  </si>
  <si>
    <t>DG-191</t>
  </si>
  <si>
    <t>RQT991</t>
  </si>
  <si>
    <t>DG-192</t>
  </si>
  <si>
    <t>RQT987</t>
  </si>
  <si>
    <t>DG-193</t>
  </si>
  <si>
    <t>RSR570</t>
  </si>
  <si>
    <t>DG-194</t>
  </si>
  <si>
    <t>RSR571</t>
  </si>
  <si>
    <t>DG-195</t>
  </si>
  <si>
    <t>RQT986</t>
  </si>
  <si>
    <t>DG-196</t>
  </si>
  <si>
    <t>RQT565</t>
  </si>
  <si>
    <t>DG-197</t>
  </si>
  <si>
    <t>RSR568</t>
  </si>
  <si>
    <t>DG-198</t>
  </si>
  <si>
    <t>RSR569</t>
  </si>
  <si>
    <t>DG-199</t>
  </si>
  <si>
    <t>RQT994</t>
  </si>
  <si>
    <t>DG-200</t>
  </si>
  <si>
    <t>RSJ222</t>
  </si>
  <si>
    <t>DG-201</t>
  </si>
  <si>
    <t>RQT985</t>
  </si>
  <si>
    <t>DG-202</t>
  </si>
  <si>
    <t>RSR566</t>
  </si>
  <si>
    <t>DG-203</t>
  </si>
  <si>
    <t>RQT988</t>
  </si>
  <si>
    <t>DG-204</t>
  </si>
  <si>
    <t>RSR564</t>
  </si>
  <si>
    <t>DH-03</t>
  </si>
  <si>
    <t>BG-022</t>
  </si>
  <si>
    <t>PP-08</t>
  </si>
  <si>
    <t>BG-023</t>
  </si>
  <si>
    <t>PP-12</t>
  </si>
  <si>
    <t>DTI-11</t>
  </si>
  <si>
    <t>NTN575</t>
  </si>
  <si>
    <t>11922479/1</t>
  </si>
  <si>
    <t>SPG-154</t>
  </si>
  <si>
    <t>5/8"-18UNF-2B</t>
  </si>
  <si>
    <t>SPG-155</t>
  </si>
  <si>
    <t>M95 X 2 ISO-6H</t>
  </si>
  <si>
    <t>6"</t>
  </si>
  <si>
    <t xml:space="preserve">PRESSURE GAUGE </t>
  </si>
  <si>
    <t>821317/5/2</t>
  </si>
  <si>
    <t>821317/6/2</t>
  </si>
  <si>
    <t>DTG-02</t>
  </si>
  <si>
    <t>DIAL THICKNESS GAUGE</t>
  </si>
  <si>
    <t>0 - 5 mm</t>
  </si>
  <si>
    <t>8"</t>
  </si>
  <si>
    <t>ITHG-01</t>
  </si>
  <si>
    <t>ETHG-01</t>
  </si>
  <si>
    <t>SLG-01</t>
  </si>
  <si>
    <t>SETTING LEAD GAGE</t>
  </si>
  <si>
    <t>SLG-02</t>
  </si>
  <si>
    <t>J121831</t>
  </si>
  <si>
    <t>D138899</t>
  </si>
  <si>
    <t>SLG-03</t>
  </si>
  <si>
    <t>D131810</t>
  </si>
  <si>
    <t>TPG-03</t>
  </si>
  <si>
    <t>THREAD PROFILE GAGE</t>
  </si>
  <si>
    <t>4 TPI 2 TPF</t>
  </si>
  <si>
    <t>J122311</t>
  </si>
  <si>
    <t>TPG-01</t>
  </si>
  <si>
    <t>TPG-02</t>
  </si>
  <si>
    <t>F111201</t>
  </si>
  <si>
    <t>E133394</t>
  </si>
  <si>
    <t>TPG-04</t>
  </si>
  <si>
    <t>5-1/2",7-5/8",8-5/8" API REGULAR</t>
  </si>
  <si>
    <t>THS-01</t>
  </si>
  <si>
    <t xml:space="preserve"> THREAD HEIGHT SETTING</t>
  </si>
  <si>
    <t>2 TPF. 4 TPI,  T072</t>
  </si>
  <si>
    <t>E133078</t>
  </si>
  <si>
    <t>THS-02</t>
  </si>
  <si>
    <t>2 TPF. 4 TPI,  T044</t>
  </si>
  <si>
    <t>G122263</t>
  </si>
  <si>
    <t>THS-03</t>
  </si>
  <si>
    <t>3 TPF. 4 TPI,  T072</t>
  </si>
  <si>
    <t>C13157</t>
  </si>
  <si>
    <t>THS-04</t>
  </si>
  <si>
    <t>3 TPF. 4 TPI,  T044</t>
  </si>
  <si>
    <t>D13163</t>
  </si>
  <si>
    <t>THS-05</t>
  </si>
  <si>
    <t>3 TPF. 5 TPI,  T034</t>
  </si>
  <si>
    <t>B13804</t>
  </si>
  <si>
    <t>LS-1007 2” TPF, 4 TPI</t>
  </si>
  <si>
    <t>LS-1009 3” TPF, 5 TPI</t>
  </si>
  <si>
    <t>LS-1008 3” TPF, EVEN PITCH</t>
  </si>
  <si>
    <t>PG-63</t>
  </si>
  <si>
    <t>DG-205</t>
  </si>
  <si>
    <t>DG-206</t>
  </si>
  <si>
    <t>DG-207</t>
  </si>
  <si>
    <t>DG-208</t>
  </si>
  <si>
    <t>DG-209</t>
  </si>
  <si>
    <t>DG-210</t>
  </si>
  <si>
    <t>DG-211</t>
  </si>
  <si>
    <t>DG-212</t>
  </si>
  <si>
    <t>VRC-144</t>
  </si>
  <si>
    <t>CL-1001</t>
  </si>
  <si>
    <t>CAMLOCK MICROMETER</t>
  </si>
  <si>
    <t>CL-1002</t>
  </si>
  <si>
    <t>SPG-156</t>
  </si>
  <si>
    <t>SPG-157</t>
  </si>
  <si>
    <t>2-1/4"- 4ACME-2G</t>
  </si>
  <si>
    <t>DP-03</t>
  </si>
  <si>
    <t>DP-04</t>
  </si>
  <si>
    <t>DTI-12</t>
  </si>
  <si>
    <t>DTI-13</t>
  </si>
  <si>
    <t>MPIY-07</t>
  </si>
  <si>
    <t>VRC-102</t>
  </si>
  <si>
    <t>TAPER PLUG GAUGE</t>
  </si>
  <si>
    <t>ROTARY WORK PLUG GAUGE</t>
  </si>
  <si>
    <t>ROTARY WORK RING GAUGE</t>
  </si>
  <si>
    <t>35432/35433</t>
  </si>
  <si>
    <t>ROTARY WORK PLUG &amp; RING GAUGE</t>
  </si>
  <si>
    <t>LINE PIPE WORK PLUG GAUGE</t>
  </si>
  <si>
    <t>VRC-115</t>
  </si>
  <si>
    <t>HH64</t>
  </si>
  <si>
    <t>FF26</t>
  </si>
  <si>
    <t>KK72</t>
  </si>
  <si>
    <t>JJ13</t>
  </si>
  <si>
    <t>BG-002</t>
  </si>
  <si>
    <t>HH69</t>
  </si>
  <si>
    <t>E122702/A133260</t>
  </si>
  <si>
    <t>PPJ-01</t>
  </si>
  <si>
    <t>PROFILE PROJECTOR</t>
  </si>
  <si>
    <t>RG-01</t>
  </si>
  <si>
    <t>RING GAUGE</t>
  </si>
  <si>
    <t>800 x 500 mm</t>
  </si>
  <si>
    <t>GRANITE SURFACE PLATE</t>
  </si>
  <si>
    <t>140 - 560 Nm</t>
  </si>
  <si>
    <t>PDX200</t>
  </si>
  <si>
    <t>PDP991</t>
  </si>
  <si>
    <t>PDX208</t>
  </si>
  <si>
    <t>PTM035</t>
  </si>
  <si>
    <t>PDP998</t>
  </si>
  <si>
    <t>PDQ001</t>
  </si>
  <si>
    <t>PDX204</t>
  </si>
  <si>
    <t>QXY478</t>
  </si>
  <si>
    <t>MT-3060-50</t>
  </si>
  <si>
    <t>A141168</t>
  </si>
  <si>
    <t>TF-PL</t>
  </si>
  <si>
    <t>MIC-TRAC SETTING BLOCK</t>
  </si>
  <si>
    <t>J132279</t>
  </si>
  <si>
    <t>MIC-TRAC DOUBLE SIDED SETTING BLOCK</t>
  </si>
  <si>
    <t>K13263</t>
  </si>
  <si>
    <t>25125</t>
  </si>
  <si>
    <t>2413595</t>
  </si>
  <si>
    <t>S-7259</t>
  </si>
  <si>
    <t>S-7362</t>
  </si>
  <si>
    <t>CL-1003</t>
  </si>
  <si>
    <t>Load 3,000 kg</t>
  </si>
  <si>
    <t>1"-11-1/2- NPT-L1</t>
  </si>
  <si>
    <t>3-1/4"-8UN-2A</t>
  </si>
  <si>
    <t>3-1/4"-8UN-2B</t>
  </si>
  <si>
    <t xml:space="preserve">2"-8UN-2A </t>
  </si>
  <si>
    <t>2-1/8"-8UN-2A</t>
  </si>
  <si>
    <t>3/8"-18NPT-L1</t>
  </si>
  <si>
    <t>3/4"-14NPT-L1</t>
  </si>
  <si>
    <t>2-3/4"-8UN-2A</t>
  </si>
  <si>
    <t>3"-4MOD-S.A-2G</t>
  </si>
  <si>
    <t>6"-4MOD-S.A-3G</t>
  </si>
  <si>
    <t>2"-11.5NPT- L1</t>
  </si>
  <si>
    <t xml:space="preserve">7/8"-9UNC-2B </t>
  </si>
  <si>
    <t>1"-11 1/2"</t>
  </si>
  <si>
    <t xml:space="preserve">3/8"-18NPT-L1 </t>
  </si>
  <si>
    <t>1/4"-18NPT-L1</t>
  </si>
  <si>
    <t>7/8"-9UNC-2B</t>
  </si>
  <si>
    <t xml:space="preserve">1/4"-20UNC-2B </t>
  </si>
  <si>
    <t>1"-8UN-2B</t>
  </si>
  <si>
    <t>1-1/4"-8UN-2B</t>
  </si>
  <si>
    <t>1-5/8"-8UN-2B</t>
  </si>
  <si>
    <t>1-3/4"-8UN-2B</t>
  </si>
  <si>
    <t>2-1/8"-8UN-2B</t>
  </si>
  <si>
    <t>2-7/8"-8UN-2B</t>
  </si>
  <si>
    <t>1-3/4"-5UNC-2B</t>
  </si>
  <si>
    <t>3-3/8"-8UN-2A</t>
  </si>
  <si>
    <t>3-1/2"-8UN-2A</t>
  </si>
  <si>
    <t>4-3/4"-8UN-2A</t>
  </si>
  <si>
    <t>1/2"-14NPT</t>
  </si>
  <si>
    <t>3/4"-10UNC-2B</t>
  </si>
  <si>
    <t>3/4"-16UNF-2B</t>
  </si>
  <si>
    <t>3/8"-16UNC-2B</t>
  </si>
  <si>
    <t>1/2"-13UNC-2B</t>
  </si>
  <si>
    <t>1-1/4"-7UNC-2B</t>
  </si>
  <si>
    <t>1-1/2"-6UNC-2B</t>
  </si>
  <si>
    <t>1-7/8"- 8UN-2B</t>
  </si>
  <si>
    <t>3"-8UN-2B</t>
  </si>
  <si>
    <t>3-3/4"-8UN-2B</t>
  </si>
  <si>
    <t>4"-8UN-2B</t>
  </si>
  <si>
    <t>4-1/4"-8UN-2B</t>
  </si>
  <si>
    <t>5"-8UN-2B</t>
  </si>
  <si>
    <t>5-1/4"-8UN-2B</t>
  </si>
  <si>
    <t>5-1/2"-8UN-2B</t>
  </si>
  <si>
    <t>1-1/2"-11.5NPT</t>
  </si>
  <si>
    <t>8"-4MOD-S.A.-3G</t>
  </si>
  <si>
    <t>3-1/8"-4STUB-ACME-2G</t>
  </si>
  <si>
    <t>5-1/4"-4STUB-ACME-2G</t>
  </si>
  <si>
    <t>9/16"-18UNF-2B</t>
  </si>
  <si>
    <t>1-1/4"-11.5NPT-L1</t>
  </si>
  <si>
    <t>0 - 25 mm</t>
  </si>
  <si>
    <t xml:space="preserve">LOADER TESTER </t>
  </si>
  <si>
    <t>M252A-106-LHP</t>
  </si>
  <si>
    <t>MS(4K)</t>
  </si>
  <si>
    <t>DFT-02</t>
  </si>
  <si>
    <t xml:space="preserve">0.5" </t>
  </si>
  <si>
    <t xml:space="preserve">0.25" </t>
  </si>
  <si>
    <t xml:space="preserve">0.188" </t>
  </si>
  <si>
    <t>0.188"</t>
  </si>
  <si>
    <t xml:space="preserve">0.125" </t>
  </si>
  <si>
    <t>PRR-17</t>
  </si>
  <si>
    <t>0.25"</t>
  </si>
  <si>
    <t>Fischer</t>
  </si>
  <si>
    <t>VRC-145</t>
  </si>
  <si>
    <t>13534694</t>
  </si>
  <si>
    <t>VRC-146</t>
  </si>
  <si>
    <t>13534338</t>
  </si>
  <si>
    <t>VRC-147</t>
  </si>
  <si>
    <t>13534329</t>
  </si>
  <si>
    <t>13534668</t>
  </si>
  <si>
    <t>VRC-149</t>
  </si>
  <si>
    <t>13513303</t>
  </si>
  <si>
    <t>VRC-150</t>
  </si>
  <si>
    <t>13534623</t>
  </si>
  <si>
    <t>VRC-151</t>
  </si>
  <si>
    <t>13513115</t>
  </si>
  <si>
    <t>VRC-152</t>
  </si>
  <si>
    <t>13526104</t>
  </si>
  <si>
    <t>VRC-153</t>
  </si>
  <si>
    <t>13534331</t>
  </si>
  <si>
    <t>VRC-154</t>
  </si>
  <si>
    <t>13513308</t>
  </si>
  <si>
    <t>VRC-155</t>
  </si>
  <si>
    <t>12000145</t>
  </si>
  <si>
    <t>Gagemaker</t>
  </si>
  <si>
    <t>F11179</t>
  </si>
  <si>
    <t>SPG-158</t>
  </si>
  <si>
    <t>M12 X 1.75-6H</t>
  </si>
  <si>
    <t>SPG-159</t>
  </si>
  <si>
    <t>M30 X 2-6H</t>
  </si>
  <si>
    <t>VRC-127</t>
  </si>
  <si>
    <t>VRC-130</t>
  </si>
  <si>
    <t xml:space="preserve">DESCRIPTION </t>
  </si>
  <si>
    <t>CALIBRATON DATE</t>
  </si>
  <si>
    <t>FSD – 03 &amp; FSD – 51</t>
  </si>
  <si>
    <t>DIGIMATIC CALIPER</t>
  </si>
  <si>
    <t>0 - 1550 mm</t>
  </si>
  <si>
    <t>86458710</t>
  </si>
  <si>
    <t>7621537</t>
  </si>
  <si>
    <t>THREAD RING GAUGE</t>
  </si>
  <si>
    <t>THREAD PLUG GAUGE</t>
  </si>
  <si>
    <t xml:space="preserve">P-50189                  </t>
  </si>
  <si>
    <t xml:space="preserve">R-50537                   </t>
  </si>
  <si>
    <t>P-55826 &amp; R-57962</t>
  </si>
  <si>
    <t>API - 5B</t>
  </si>
  <si>
    <t>USG</t>
  </si>
  <si>
    <t>RG-02</t>
  </si>
  <si>
    <t>RG-03</t>
  </si>
  <si>
    <t>BARTON</t>
  </si>
  <si>
    <t>S0767</t>
  </si>
  <si>
    <t>MD TOTCO</t>
  </si>
  <si>
    <t>MARTIN DECKER</t>
  </si>
  <si>
    <t>OGASCO</t>
  </si>
  <si>
    <t>OIL &amp; GAS MEASUREMENT</t>
  </si>
  <si>
    <t>112772798001</t>
  </si>
  <si>
    <t>ROTOTHERM</t>
  </si>
  <si>
    <t>SCOTTS</t>
  </si>
  <si>
    <t>MC DANIEL</t>
  </si>
  <si>
    <t>PASCAL INSTRUMENT</t>
  </si>
  <si>
    <t>CAPRI</t>
  </si>
  <si>
    <t>SCHUH TECHNOLOGY</t>
  </si>
  <si>
    <t>KONICS</t>
  </si>
  <si>
    <t>JAEGER</t>
  </si>
  <si>
    <t>DEWIT</t>
  </si>
  <si>
    <t>AMBITINST</t>
  </si>
  <si>
    <t>MITUTOYO</t>
  </si>
  <si>
    <t>BS 6365:2008</t>
  </si>
  <si>
    <t>0.001"</t>
  </si>
  <si>
    <t>0.02 mm</t>
  </si>
  <si>
    <t>SPECTRONICS CORPORATION</t>
  </si>
  <si>
    <t>SEAMS-0013:1993</t>
  </si>
  <si>
    <t>CALIPER CHECKER</t>
  </si>
  <si>
    <t>CMC</t>
  </si>
  <si>
    <t>BS 817 : 2008</t>
  </si>
  <si>
    <t>DNV</t>
  </si>
  <si>
    <t>TEST PIECE</t>
  </si>
  <si>
    <t>KIMO</t>
  </si>
  <si>
    <t>ENERPAC</t>
  </si>
  <si>
    <t>FORCE GAUGE WITH HYDRAULIC JACK</t>
  </si>
  <si>
    <t>POWER TEAM</t>
  </si>
  <si>
    <t>J13559 / RAP499</t>
  </si>
  <si>
    <t>ELCOMETER</t>
  </si>
  <si>
    <t>MAGNAFLUX</t>
  </si>
  <si>
    <t>ASTM E1444</t>
  </si>
  <si>
    <t xml:space="preserve">SGS  </t>
  </si>
  <si>
    <t>CAMERON</t>
  </si>
  <si>
    <t>DOUBLE ACE</t>
  </si>
  <si>
    <t>BMI ULTRASONIC</t>
  </si>
  <si>
    <t>GAL GAGE CO</t>
  </si>
  <si>
    <t>ADJUSTABLE FILLET WELDING GAUGE</t>
  </si>
  <si>
    <t>WELDING FILLET GAUGE</t>
  </si>
  <si>
    <t>GAGEMAKER</t>
  </si>
  <si>
    <t>ROCKWELL HARDNESS TESTER</t>
  </si>
  <si>
    <t>EMCOTEST</t>
  </si>
  <si>
    <t>BRINELL READING MICROSCOPE</t>
  </si>
  <si>
    <t>0 - 6 mm</t>
  </si>
  <si>
    <t>300 mm</t>
  </si>
  <si>
    <t>0 - 0.125"</t>
  </si>
  <si>
    <t>0 - 0.25"</t>
  </si>
  <si>
    <t>TECNOGI</t>
  </si>
  <si>
    <t>BRITOOL</t>
  </si>
  <si>
    <t>ELORA</t>
  </si>
  <si>
    <t>60 - 330 Nm</t>
  </si>
  <si>
    <t>YH</t>
  </si>
  <si>
    <t>FISCO</t>
  </si>
  <si>
    <t>PARKER RESEARCH CORP</t>
  </si>
  <si>
    <t>MPIY-06</t>
  </si>
  <si>
    <t>ACEZ</t>
  </si>
  <si>
    <t>TECLOCK</t>
  </si>
  <si>
    <t>0 - 0.2"</t>
  </si>
  <si>
    <t>BORE GAUGE WITH DIAL INDICATOR</t>
  </si>
  <si>
    <t>BORE GAUGE WITH DIAL GAUGE</t>
  </si>
  <si>
    <t>SURFACE ROUGHNESS SPECIMEN</t>
  </si>
  <si>
    <t>2-3/8"-4-1/2" API REG            2-7/8"-4-1/2" API FULL</t>
  </si>
  <si>
    <t xml:space="preserve">MIC-TRAC </t>
  </si>
  <si>
    <t>API Specification</t>
  </si>
  <si>
    <t>H28:1978</t>
  </si>
  <si>
    <t>ROTARY WORK PLUG&amp; RING GAUGE</t>
  </si>
  <si>
    <t>VALVE REMOVAL PLUG</t>
  </si>
  <si>
    <t>P-55711</t>
  </si>
  <si>
    <t xml:space="preserve"> CA 12303 / CA 12304</t>
  </si>
  <si>
    <t>JIS B 7507: 1993</t>
  </si>
  <si>
    <t>VRC-57</t>
  </si>
  <si>
    <t>0 - 600 mm</t>
  </si>
  <si>
    <t>0.02 mm / 0.04 mm</t>
  </si>
  <si>
    <t>0.001" / 0.0015"</t>
  </si>
  <si>
    <t>BS 959 : 2008</t>
  </si>
  <si>
    <t>0.05 mm</t>
  </si>
  <si>
    <t>0.0019"</t>
  </si>
  <si>
    <t xml:space="preserve">BS 870 : 2008 </t>
  </si>
  <si>
    <t>0.0007"</t>
  </si>
  <si>
    <t>JIS B 7503 - 2011</t>
  </si>
  <si>
    <t>0.02 mm / 0.05 mm</t>
  </si>
  <si>
    <t>FISCHER</t>
  </si>
  <si>
    <t>10 % / 50A</t>
  </si>
  <si>
    <t>PG-106</t>
  </si>
  <si>
    <t>0 - 600 PSI</t>
  </si>
  <si>
    <t>PG-22347-1</t>
  </si>
  <si>
    <t>MPIY-08</t>
  </si>
  <si>
    <t>MUG-10</t>
  </si>
  <si>
    <t>SES899</t>
  </si>
  <si>
    <t>MUG-11</t>
  </si>
  <si>
    <t>SES903</t>
  </si>
  <si>
    <t>MUG-12</t>
  </si>
  <si>
    <t>SES898</t>
  </si>
  <si>
    <t>MUG-13</t>
  </si>
  <si>
    <t>SES907</t>
  </si>
  <si>
    <t>MUG-14</t>
  </si>
  <si>
    <t>SES904</t>
  </si>
  <si>
    <t>DH-04</t>
  </si>
  <si>
    <t>30 - 40 mm</t>
  </si>
  <si>
    <t>TP-02</t>
  </si>
  <si>
    <t>10 lbs</t>
  </si>
  <si>
    <t xml:space="preserve">5/16”-18UNC-2B </t>
  </si>
  <si>
    <t>50 - 300 mm</t>
  </si>
  <si>
    <t>0007447</t>
  </si>
  <si>
    <t>9" - 10"</t>
  </si>
  <si>
    <t>47107426</t>
  </si>
  <si>
    <t>150 -175 mm</t>
  </si>
  <si>
    <t>PRR-03</t>
  </si>
  <si>
    <t>PRR-04</t>
  </si>
  <si>
    <t>PRR-05</t>
  </si>
  <si>
    <t>PG-34</t>
  </si>
  <si>
    <t>PG-35</t>
  </si>
  <si>
    <t>PG-37</t>
  </si>
  <si>
    <t>PG-38</t>
  </si>
  <si>
    <t>PG-75</t>
  </si>
  <si>
    <t>PG-76</t>
  </si>
  <si>
    <t>PG-82</t>
  </si>
  <si>
    <t>PG-83</t>
  </si>
  <si>
    <t>PG-84</t>
  </si>
  <si>
    <t>PG-85</t>
  </si>
  <si>
    <t>PG-86</t>
  </si>
  <si>
    <t>PG-87</t>
  </si>
  <si>
    <t>PG-88</t>
  </si>
  <si>
    <t>PG-89</t>
  </si>
  <si>
    <t>PG-90</t>
  </si>
  <si>
    <t>PG-91</t>
  </si>
  <si>
    <t>PG-92</t>
  </si>
  <si>
    <t>PG-93</t>
  </si>
  <si>
    <t>PG-95</t>
  </si>
  <si>
    <t>PG-96</t>
  </si>
  <si>
    <t>PG-97</t>
  </si>
  <si>
    <t>PG-98</t>
  </si>
  <si>
    <t>PG-100</t>
  </si>
  <si>
    <t>PG-101</t>
  </si>
  <si>
    <t>IDM-14</t>
  </si>
  <si>
    <t>IDM-16</t>
  </si>
  <si>
    <t>IDM-17</t>
  </si>
  <si>
    <t>IDM-26</t>
  </si>
  <si>
    <t xml:space="preserve">IDM-28 </t>
  </si>
  <si>
    <t>IDM-29</t>
  </si>
  <si>
    <t>IDM-32</t>
  </si>
  <si>
    <t>IDM-33</t>
  </si>
  <si>
    <t>IDM-35</t>
  </si>
  <si>
    <t>IDM-37</t>
  </si>
  <si>
    <t>IDM-38</t>
  </si>
  <si>
    <t>IDM-39</t>
  </si>
  <si>
    <t>IDM-40</t>
  </si>
  <si>
    <t>IDM-41</t>
  </si>
  <si>
    <t>IDM-42</t>
  </si>
  <si>
    <t>IDM-43</t>
  </si>
  <si>
    <t>IDM-44</t>
  </si>
  <si>
    <t>IDM-45</t>
  </si>
  <si>
    <t>IDM-47</t>
  </si>
  <si>
    <t>ODM-01</t>
  </si>
  <si>
    <t>ODM-02</t>
  </si>
  <si>
    <t>ODM-04</t>
  </si>
  <si>
    <t>ODM-06</t>
  </si>
  <si>
    <t>ODM-07</t>
  </si>
  <si>
    <t>ODM-14</t>
  </si>
  <si>
    <t xml:space="preserve">ODM-17 </t>
  </si>
  <si>
    <t xml:space="preserve">ODM-18 </t>
  </si>
  <si>
    <t xml:space="preserve">ODM-19 </t>
  </si>
  <si>
    <t>ODM-30</t>
  </si>
  <si>
    <t>ODM-46</t>
  </si>
  <si>
    <t>ODM-47</t>
  </si>
  <si>
    <t>ODM-49</t>
  </si>
  <si>
    <t>ODM-50</t>
  </si>
  <si>
    <t>ODM-51</t>
  </si>
  <si>
    <t>ODM-53</t>
  </si>
  <si>
    <t>ODM-55</t>
  </si>
  <si>
    <t>ODM-57</t>
  </si>
  <si>
    <t>ODM-58</t>
  </si>
  <si>
    <t>ODM-59</t>
  </si>
  <si>
    <t>ODM-60</t>
  </si>
  <si>
    <t>ODM-61</t>
  </si>
  <si>
    <t>ODM-63</t>
  </si>
  <si>
    <t>ODM-64</t>
  </si>
  <si>
    <t>ODM-65</t>
  </si>
  <si>
    <t>ODM-66</t>
  </si>
  <si>
    <t>ODM-67</t>
  </si>
  <si>
    <t>ODM-68</t>
  </si>
  <si>
    <t>ODM-69</t>
  </si>
  <si>
    <t>ODM-70</t>
  </si>
  <si>
    <t>ODM-71</t>
  </si>
  <si>
    <t>ODM-72</t>
  </si>
  <si>
    <t>ODM-73</t>
  </si>
  <si>
    <t>ODM-74</t>
  </si>
  <si>
    <t>ODM-75</t>
  </si>
  <si>
    <t>ODM-76</t>
  </si>
  <si>
    <t>ODM-77</t>
  </si>
  <si>
    <t>ODM-78</t>
  </si>
  <si>
    <t>ODM-79</t>
  </si>
  <si>
    <t>ODM-80</t>
  </si>
  <si>
    <t>ODM-81</t>
  </si>
  <si>
    <t>ODM-82</t>
  </si>
  <si>
    <t>ODM-83</t>
  </si>
  <si>
    <t>ODM-84</t>
  </si>
  <si>
    <t>ODM-85</t>
  </si>
  <si>
    <t>ODM-86</t>
  </si>
  <si>
    <t>ODM-87</t>
  </si>
  <si>
    <t>ODM-88</t>
  </si>
  <si>
    <t>ODM-89</t>
  </si>
  <si>
    <t>ODM-90</t>
  </si>
  <si>
    <t>ODM-91</t>
  </si>
  <si>
    <t>ODM-92</t>
  </si>
  <si>
    <t>HP-01</t>
  </si>
  <si>
    <t>HP-02</t>
  </si>
  <si>
    <t>HP-03</t>
  </si>
  <si>
    <t>THREADMASTER</t>
  </si>
  <si>
    <t>VERMONT GAGE</t>
  </si>
  <si>
    <t>PMC LONE STAR</t>
  </si>
  <si>
    <t>PMC MERCURY</t>
  </si>
  <si>
    <t>PROGAGE</t>
  </si>
  <si>
    <t>TTG LTD</t>
  </si>
  <si>
    <t>TRUTHREAD</t>
  </si>
  <si>
    <t>GAGE ASSEMBLY</t>
  </si>
  <si>
    <t>MTLK SNG</t>
  </si>
  <si>
    <t>15 - 65 mm</t>
  </si>
  <si>
    <t>5 - 15 mm</t>
  </si>
  <si>
    <t>D112266 / NFB464</t>
  </si>
  <si>
    <t>F11651 / NZW029</t>
  </si>
  <si>
    <t>NTK680</t>
  </si>
  <si>
    <t>QNW650</t>
  </si>
  <si>
    <t>D131365 / RLK329</t>
  </si>
  <si>
    <t>SPG-18</t>
  </si>
  <si>
    <t>SPG-19</t>
  </si>
  <si>
    <t>0 - 60"</t>
  </si>
  <si>
    <t>0 - 4"</t>
  </si>
  <si>
    <t>0 - 90 DEG</t>
  </si>
  <si>
    <t>0 - 100 TON</t>
  </si>
  <si>
    <t>0 - 40”</t>
  </si>
  <si>
    <t>200 - 300 mm</t>
  </si>
  <si>
    <t>0 - 30,000 PSI</t>
  </si>
  <si>
    <t>0 - 15,000 PSI</t>
  </si>
  <si>
    <t>0 - 50,000 PSI</t>
  </si>
  <si>
    <t>0 - 35 PSI</t>
  </si>
  <si>
    <t>0 - 20,000 PSI</t>
  </si>
  <si>
    <t>0 - 900 PSI</t>
  </si>
  <si>
    <t>0 - 23,000 PSI</t>
  </si>
  <si>
    <t>BG-014</t>
  </si>
  <si>
    <t>VV21</t>
  </si>
  <si>
    <t>SPG-93</t>
  </si>
  <si>
    <t>AP-02</t>
  </si>
  <si>
    <t>49.996 mm</t>
  </si>
  <si>
    <t>39.997 mm</t>
  </si>
  <si>
    <t>SCRAP</t>
  </si>
  <si>
    <t>MPIY-09</t>
  </si>
  <si>
    <t>UT-02</t>
  </si>
  <si>
    <t>ULTRASONIC THICKNESS GAUGE</t>
  </si>
  <si>
    <t>352365/M-085Q020</t>
  </si>
  <si>
    <t>PD-BX</t>
  </si>
  <si>
    <t>JFE ADVANTECH</t>
  </si>
  <si>
    <t>10 C</t>
  </si>
  <si>
    <t>BG-024</t>
  </si>
  <si>
    <t>23GG/24GG</t>
  </si>
  <si>
    <t>IDM-48</t>
  </si>
  <si>
    <t>06073343</t>
  </si>
  <si>
    <t>DTI-14</t>
  </si>
  <si>
    <t>SEK150</t>
  </si>
  <si>
    <t>DTI-15</t>
  </si>
  <si>
    <t>SEK152</t>
  </si>
  <si>
    <t>DTI-16</t>
  </si>
  <si>
    <t>SEK153</t>
  </si>
  <si>
    <t>DTI-17</t>
  </si>
  <si>
    <t>SEK154</t>
  </si>
  <si>
    <t>DTI-18</t>
  </si>
  <si>
    <t>SEK155</t>
  </si>
  <si>
    <t>DTI-19</t>
  </si>
  <si>
    <t>SEK156</t>
  </si>
  <si>
    <t>DTI-20</t>
  </si>
  <si>
    <t>SEK157</t>
  </si>
  <si>
    <t>DTI-21</t>
  </si>
  <si>
    <t>SEK172</t>
  </si>
  <si>
    <t>DTI-22</t>
  </si>
  <si>
    <t>SEK176</t>
  </si>
  <si>
    <t>DTI-23</t>
  </si>
  <si>
    <t>SEK188</t>
  </si>
  <si>
    <t>SPG-160</t>
  </si>
  <si>
    <t>DG-213</t>
  </si>
  <si>
    <t>DG-214</t>
  </si>
  <si>
    <t>DG-215</t>
  </si>
  <si>
    <t>DG-216</t>
  </si>
  <si>
    <t>DG-217</t>
  </si>
  <si>
    <t>DG-218</t>
  </si>
  <si>
    <t>DG-219</t>
  </si>
  <si>
    <t>DG-220</t>
  </si>
  <si>
    <t>DG-221</t>
  </si>
  <si>
    <t>DG-222</t>
  </si>
  <si>
    <t>TLF535</t>
  </si>
  <si>
    <t>TLF536</t>
  </si>
  <si>
    <t>TLF537</t>
  </si>
  <si>
    <t>TLF538</t>
  </si>
  <si>
    <t>TLF539</t>
  </si>
  <si>
    <t>TLF540</t>
  </si>
  <si>
    <t>TLF543</t>
  </si>
  <si>
    <t>TLF544</t>
  </si>
  <si>
    <t>BG-012</t>
  </si>
  <si>
    <t>KEMS-01</t>
  </si>
  <si>
    <t>KING ELECTRONIC MICROSCOPE</t>
  </si>
  <si>
    <t>KS-40338</t>
  </si>
  <si>
    <t>SPG-161</t>
  </si>
  <si>
    <t>Threadmaster</t>
  </si>
  <si>
    <t>VRC-156</t>
  </si>
  <si>
    <t>0044156</t>
  </si>
  <si>
    <t>VRC-157</t>
  </si>
  <si>
    <t>0044155</t>
  </si>
  <si>
    <t>VRC-158</t>
  </si>
  <si>
    <t>0006865</t>
  </si>
  <si>
    <t>VRC-159</t>
  </si>
  <si>
    <t>0006337</t>
  </si>
  <si>
    <t>SPG-162</t>
  </si>
  <si>
    <t>SPG-163</t>
  </si>
  <si>
    <t>SPG-164</t>
  </si>
  <si>
    <t>1-1/8"-8UN-2B</t>
  </si>
  <si>
    <t>SPG-165</t>
  </si>
  <si>
    <t>1-3/8"-8UN-2B</t>
  </si>
  <si>
    <t>SPG-166</t>
  </si>
  <si>
    <t>SPG-167</t>
  </si>
  <si>
    <t>SPG-168</t>
  </si>
  <si>
    <t>QC (Blue Storage Cabinet)</t>
  </si>
  <si>
    <t>QC (Tools Room)</t>
  </si>
  <si>
    <t>Anandan</t>
  </si>
  <si>
    <t>Chiew</t>
  </si>
  <si>
    <t>INTERVAL</t>
  </si>
  <si>
    <t>CALIBRATION DUE DATE</t>
  </si>
  <si>
    <t>RGG-01</t>
  </si>
  <si>
    <t>RGG-02</t>
  </si>
  <si>
    <t>RGG-03</t>
  </si>
  <si>
    <t>RGG-04</t>
  </si>
  <si>
    <r>
      <t xml:space="preserve">-35 to 55 </t>
    </r>
    <r>
      <rPr>
        <vertAlign val="superscript"/>
        <sz val="11"/>
        <rFont val="Calibri"/>
        <family val="2"/>
      </rPr>
      <t>0</t>
    </r>
    <r>
      <rPr>
        <sz val="11"/>
        <rFont val="Calibri"/>
        <family val="2"/>
      </rPr>
      <t>C</t>
    </r>
  </si>
  <si>
    <r>
      <t xml:space="preserve">-25 to 55 </t>
    </r>
    <r>
      <rPr>
        <vertAlign val="superscript"/>
        <sz val="11"/>
        <rFont val="Calibri"/>
        <family val="2"/>
      </rPr>
      <t>0</t>
    </r>
    <r>
      <rPr>
        <sz val="11"/>
        <rFont val="Calibri"/>
        <family val="2"/>
      </rPr>
      <t>C</t>
    </r>
  </si>
  <si>
    <t>QC (Open Cabinet)</t>
  </si>
  <si>
    <t>QC (Naga)</t>
  </si>
  <si>
    <t>QC (Rama)</t>
  </si>
  <si>
    <t>SPG-169</t>
  </si>
  <si>
    <t>SPG-170</t>
  </si>
  <si>
    <t>SPG-171</t>
  </si>
  <si>
    <t>4-3/4"-8UN-2B</t>
  </si>
  <si>
    <t>SPG-172</t>
  </si>
  <si>
    <t>SPG-173</t>
  </si>
  <si>
    <t>SPG-174</t>
  </si>
  <si>
    <t>SPG-175</t>
  </si>
  <si>
    <t>SPG-176</t>
  </si>
  <si>
    <t>SPG-177</t>
  </si>
  <si>
    <t>SPG-178</t>
  </si>
  <si>
    <t>SPG-179</t>
  </si>
  <si>
    <t>SPG-180</t>
  </si>
  <si>
    <t>BG-025</t>
  </si>
  <si>
    <t>53 BB</t>
  </si>
  <si>
    <t>R-74</t>
  </si>
  <si>
    <t>BX-164</t>
  </si>
  <si>
    <t>BX-158</t>
  </si>
  <si>
    <t>TF-BX1</t>
  </si>
  <si>
    <t>TF-BX2</t>
  </si>
  <si>
    <t>K13260</t>
  </si>
  <si>
    <t>ODM-93</t>
  </si>
  <si>
    <t>4" - 5"</t>
  </si>
  <si>
    <t>BG-026</t>
  </si>
  <si>
    <t>ODM-94</t>
  </si>
  <si>
    <t>ODM-95</t>
  </si>
  <si>
    <t>ODM-96</t>
  </si>
  <si>
    <t>ODM-97</t>
  </si>
  <si>
    <t>ODM-98</t>
  </si>
  <si>
    <t>ODM-99</t>
  </si>
  <si>
    <t>ODM-100</t>
  </si>
  <si>
    <t>ASME B40.100-2013</t>
  </si>
  <si>
    <t>ISO7500-1:2014</t>
  </si>
  <si>
    <t>BS1685:2008</t>
  </si>
  <si>
    <t>0.105" - 1.000"</t>
  </si>
  <si>
    <t>FSD-03</t>
  </si>
  <si>
    <t>FSD-08</t>
  </si>
  <si>
    <t>FSM-10</t>
  </si>
  <si>
    <t>FSD-16</t>
  </si>
  <si>
    <t>BS6468:2008</t>
  </si>
  <si>
    <t>ANSI/NCSL Z540-1 :1994</t>
  </si>
  <si>
    <t>BS 907:2008</t>
  </si>
  <si>
    <t>FSD-24</t>
  </si>
  <si>
    <t>JIS B 7533:1990</t>
  </si>
  <si>
    <t>BS2795:1981</t>
  </si>
  <si>
    <t>FSD-09</t>
  </si>
  <si>
    <t>S-7223</t>
  </si>
  <si>
    <t>32603-3/32603-4</t>
  </si>
  <si>
    <t>32603-1</t>
  </si>
  <si>
    <t>50488-5</t>
  </si>
  <si>
    <t>50488-2A</t>
  </si>
  <si>
    <t>163/2</t>
  </si>
  <si>
    <t>---</t>
  </si>
  <si>
    <t>CA12298 / CA12299</t>
  </si>
  <si>
    <t>105217-1A</t>
  </si>
  <si>
    <t>121248-1A</t>
  </si>
  <si>
    <t>135376-1A</t>
  </si>
  <si>
    <t>GK99962-142</t>
  </si>
  <si>
    <t>LH03719</t>
  </si>
  <si>
    <t>KK32</t>
  </si>
  <si>
    <t>78BB</t>
  </si>
  <si>
    <t>Northlab Seams</t>
  </si>
  <si>
    <t>API6A/16A</t>
  </si>
  <si>
    <t>FSD-51</t>
  </si>
  <si>
    <t>FST-08</t>
  </si>
  <si>
    <t>FSD-25</t>
  </si>
  <si>
    <t>IDM-49</t>
  </si>
  <si>
    <t>IDM-50</t>
  </si>
  <si>
    <t>IDM-51</t>
  </si>
  <si>
    <t>IDM-52</t>
  </si>
  <si>
    <t>200 - 225 mm</t>
  </si>
  <si>
    <t>IDM-23</t>
  </si>
  <si>
    <t>OUT OF CALIBRATION</t>
  </si>
  <si>
    <t>420 C / 720 C</t>
  </si>
  <si>
    <t>AC YOKE</t>
  </si>
  <si>
    <t>23 Deg</t>
  </si>
  <si>
    <t>QWI</t>
  </si>
  <si>
    <t>0.2 deg</t>
  </si>
  <si>
    <t>0.03 mm</t>
  </si>
  <si>
    <t>5 mins</t>
  </si>
  <si>
    <t>10 lbs Block</t>
  </si>
  <si>
    <t>0.03 mm / 0.001"</t>
  </si>
  <si>
    <t>1 Div</t>
  </si>
  <si>
    <t>0.03 mm / 0.02 mm"</t>
  </si>
  <si>
    <t>Fitting</t>
  </si>
  <si>
    <t>Gauge Room</t>
  </si>
  <si>
    <t>Store</t>
  </si>
  <si>
    <t>Gauge Room (Drawer with lock)</t>
  </si>
  <si>
    <t>Production</t>
  </si>
  <si>
    <t>DG-223</t>
  </si>
  <si>
    <t>SJL357</t>
  </si>
  <si>
    <t>0 - 20 mm</t>
  </si>
  <si>
    <t>DG-224</t>
  </si>
  <si>
    <t>DG-225</t>
  </si>
  <si>
    <t>DG-226</t>
  </si>
  <si>
    <t>DG-227</t>
  </si>
  <si>
    <t>RYW970</t>
  </si>
  <si>
    <t>SKF081</t>
  </si>
  <si>
    <t>SDJ320</t>
  </si>
  <si>
    <t>RYW969</t>
  </si>
  <si>
    <t>SPG-181</t>
  </si>
  <si>
    <t>MODIFIED THREAD RING  GAUGE (NO GO)</t>
  </si>
  <si>
    <t>DTI-24</t>
  </si>
  <si>
    <t>0 - 1 mm</t>
  </si>
  <si>
    <t>NTN512</t>
  </si>
  <si>
    <t>DTI-25</t>
  </si>
  <si>
    <t>LJB691</t>
  </si>
  <si>
    <t>DTI-26</t>
  </si>
  <si>
    <t>QNW648</t>
  </si>
  <si>
    <t>DTI-27</t>
  </si>
  <si>
    <t>DG-228</t>
  </si>
  <si>
    <t>PYJ550</t>
  </si>
  <si>
    <t>FSD 08 / BS 907</t>
  </si>
  <si>
    <t>DG-229</t>
  </si>
  <si>
    <t>PYJ544</t>
  </si>
  <si>
    <t>BS 969 : 2008</t>
  </si>
  <si>
    <t>BG-027</t>
  </si>
  <si>
    <t>0.0005"</t>
  </si>
  <si>
    <t>DG-230</t>
  </si>
  <si>
    <t>KGH626</t>
  </si>
  <si>
    <t>VRC-160</t>
  </si>
  <si>
    <t>VRC-161</t>
  </si>
  <si>
    <t>VRC-162</t>
  </si>
  <si>
    <t>VRC-163</t>
  </si>
  <si>
    <t>VRC-164</t>
  </si>
  <si>
    <t>DG-231</t>
  </si>
  <si>
    <t>DG-232</t>
  </si>
  <si>
    <t>DG-233</t>
  </si>
  <si>
    <t>DG-234</t>
  </si>
  <si>
    <t>DG-235</t>
  </si>
  <si>
    <t>DG-236</t>
  </si>
  <si>
    <t>DG-237</t>
  </si>
  <si>
    <t>DG-238</t>
  </si>
  <si>
    <t>DG-239</t>
  </si>
  <si>
    <t>DG-240</t>
  </si>
  <si>
    <t>TSY702</t>
  </si>
  <si>
    <t>TSY698</t>
  </si>
  <si>
    <t>TSY703</t>
  </si>
  <si>
    <t>TSY701</t>
  </si>
  <si>
    <t>TSY704</t>
  </si>
  <si>
    <t>TSY694</t>
  </si>
  <si>
    <t>TSY697</t>
  </si>
  <si>
    <t>TSY696</t>
  </si>
  <si>
    <t>TSY705</t>
  </si>
  <si>
    <t>TSY700</t>
  </si>
  <si>
    <t>JIS STD</t>
  </si>
  <si>
    <t>SPG-182</t>
  </si>
  <si>
    <t xml:space="preserve">DRIFT INSPECTION </t>
  </si>
  <si>
    <t>MTQ</t>
  </si>
  <si>
    <t>MTQ STD</t>
  </si>
  <si>
    <t>Workshop</t>
  </si>
  <si>
    <t>DG-241</t>
  </si>
  <si>
    <t>PYJ548</t>
  </si>
  <si>
    <t>FSD-08 &amp; BS 907</t>
  </si>
  <si>
    <t>DG-242</t>
  </si>
  <si>
    <t>DG-243</t>
  </si>
  <si>
    <t>DG-244</t>
  </si>
  <si>
    <t>DG-245</t>
  </si>
  <si>
    <t>DG-246</t>
  </si>
  <si>
    <t>RSR565</t>
  </si>
  <si>
    <t>DG-247</t>
  </si>
  <si>
    <t>RGG-05</t>
  </si>
  <si>
    <t>RGG-06</t>
  </si>
  <si>
    <t>SPG-183</t>
  </si>
  <si>
    <t>Fischer STD</t>
  </si>
  <si>
    <t>HP-04</t>
  </si>
  <si>
    <t>STRAIGHT POINT</t>
  </si>
  <si>
    <t>25 Tonne</t>
  </si>
  <si>
    <t>DI-01</t>
  </si>
  <si>
    <t>07NN</t>
  </si>
  <si>
    <t>MULLER GAGE</t>
  </si>
  <si>
    <t>MULLER GAGES CO</t>
  </si>
  <si>
    <t>CHINO / EH 100-12</t>
  </si>
  <si>
    <t xml:space="preserve"> 20 Gauss</t>
  </si>
  <si>
    <t>TLD361</t>
  </si>
  <si>
    <t>TLD362</t>
  </si>
  <si>
    <r>
      <t>8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</si>
  <si>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t>QWI/713 Rev 7</t>
  </si>
  <si>
    <t>&gt;0.5%</t>
  </si>
  <si>
    <r>
      <t>10</t>
    </r>
    <r>
      <rPr>
        <sz val="10"/>
        <rFont val="Calibri"/>
        <family val="2"/>
      </rPr>
      <t>°</t>
    </r>
    <r>
      <rPr>
        <sz val="10"/>
        <rFont val="Arial"/>
      </rPr>
      <t>C</t>
    </r>
  </si>
  <si>
    <t>Grade 0 - Grade 2</t>
  </si>
  <si>
    <t>Grade 1</t>
  </si>
  <si>
    <r>
      <t>10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</si>
  <si>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t>FSD-01</t>
  </si>
  <si>
    <t>FSD-05</t>
  </si>
  <si>
    <t>FDS-05</t>
  </si>
  <si>
    <t>FSD-06</t>
  </si>
  <si>
    <t>FSD-03 &amp; FSD-51</t>
  </si>
  <si>
    <t>SPG-184</t>
  </si>
  <si>
    <t>SPG-185</t>
  </si>
  <si>
    <t xml:space="preserve">TELFORD </t>
  </si>
  <si>
    <t>M8 X 1.25-6H</t>
  </si>
  <si>
    <t>TTGL</t>
  </si>
  <si>
    <t>SPG-186</t>
  </si>
  <si>
    <t>HEMCO</t>
  </si>
  <si>
    <t>236007/1</t>
  </si>
  <si>
    <t>IDM-53</t>
  </si>
  <si>
    <t>SPG-187</t>
  </si>
  <si>
    <t>THREAD PLUG GAUGE (NO GO)</t>
  </si>
  <si>
    <t>DG-248</t>
  </si>
  <si>
    <t>QXY471</t>
  </si>
  <si>
    <t>DTI-28</t>
  </si>
  <si>
    <t>NTN587</t>
  </si>
  <si>
    <t>FSD09/JIS 7533</t>
  </si>
  <si>
    <t>DTI-29</t>
  </si>
  <si>
    <t>NTK670</t>
  </si>
  <si>
    <t>DTI-30</t>
  </si>
  <si>
    <t>QNW649</t>
  </si>
  <si>
    <t>MT-06</t>
  </si>
  <si>
    <t>STANLEY</t>
  </si>
  <si>
    <t>0 - 8 m</t>
  </si>
  <si>
    <t>30-456</t>
  </si>
  <si>
    <t>SPG-188</t>
  </si>
  <si>
    <t>BS 6468: 2008</t>
  </si>
  <si>
    <t>SEAMS 0004</t>
  </si>
  <si>
    <t>Grade 2</t>
  </si>
  <si>
    <t>VDG-13</t>
  </si>
  <si>
    <t>1-1/2"</t>
  </si>
  <si>
    <t>1.6%</t>
  </si>
  <si>
    <t>SPG-189</t>
  </si>
  <si>
    <t xml:space="preserve">THREAD PLUG GAUGE </t>
  </si>
  <si>
    <t>THREAD GO RING GAUGE</t>
  </si>
  <si>
    <t>SPG-190</t>
  </si>
  <si>
    <t>DG-249</t>
  </si>
  <si>
    <t>DG-250</t>
  </si>
  <si>
    <t>DG-251</t>
  </si>
  <si>
    <t>RGG-07</t>
  </si>
  <si>
    <t>RGG-08</t>
  </si>
  <si>
    <t>DTI-31</t>
  </si>
  <si>
    <t>MUG-01</t>
  </si>
  <si>
    <t>SFK081</t>
  </si>
  <si>
    <t>HOLD</t>
  </si>
  <si>
    <t>SPG-191</t>
  </si>
  <si>
    <t>94901</t>
  </si>
  <si>
    <t xml:space="preserve">THREAD RING GAUGE (GO) </t>
  </si>
  <si>
    <t>7" - 8"</t>
  </si>
  <si>
    <t>12 - 16 mm</t>
  </si>
  <si>
    <t>BS EN 837-1:1998</t>
  </si>
  <si>
    <t>QC Cabinet</t>
  </si>
  <si>
    <t>Sent for Calibration</t>
  </si>
  <si>
    <t>Due for Calibration - Not yet Sent</t>
  </si>
  <si>
    <t>Scrap</t>
  </si>
  <si>
    <t>On Hold</t>
  </si>
  <si>
    <t>VRC-165</t>
  </si>
  <si>
    <t>RGG-09</t>
  </si>
  <si>
    <t>RGG-10</t>
  </si>
  <si>
    <t>RGG-11</t>
  </si>
  <si>
    <t>RGG-12</t>
  </si>
  <si>
    <t>UNABLE TO CALIBRATE DUE TO MISSING SCREW</t>
  </si>
  <si>
    <t>DG-252</t>
  </si>
  <si>
    <t>VHB055</t>
  </si>
  <si>
    <t>DG-253</t>
  </si>
  <si>
    <t>VMY217</t>
  </si>
  <si>
    <t>DG-254</t>
  </si>
  <si>
    <t>VMM798</t>
  </si>
  <si>
    <t>DG-255</t>
  </si>
  <si>
    <t>VHB044</t>
  </si>
  <si>
    <t>DG-256</t>
  </si>
  <si>
    <t>VMM797</t>
  </si>
  <si>
    <t>DG-257</t>
  </si>
  <si>
    <t>VHB059</t>
  </si>
  <si>
    <t>DG-258</t>
  </si>
  <si>
    <t>VMM794</t>
  </si>
  <si>
    <t>DG-259</t>
  </si>
  <si>
    <t>VHB056</t>
  </si>
  <si>
    <t>DG-260</t>
  </si>
  <si>
    <t>VHB060</t>
  </si>
  <si>
    <t>DG-261</t>
  </si>
  <si>
    <t>VHB058</t>
  </si>
  <si>
    <t>DTI-32</t>
  </si>
  <si>
    <t>DTI-33</t>
  </si>
  <si>
    <t>DTI-34</t>
  </si>
  <si>
    <t>FSD-09/JIS B 7533</t>
  </si>
  <si>
    <t>FSD-01 &amp; BS 870</t>
  </si>
  <si>
    <t>FSD-08 &amp; JIS B 7503</t>
  </si>
  <si>
    <t>83692 / 132097</t>
  </si>
  <si>
    <t>PG-107</t>
  </si>
  <si>
    <t>0760PG120472</t>
  </si>
  <si>
    <t>PG-108</t>
  </si>
  <si>
    <t>0760PG120473</t>
  </si>
  <si>
    <t>FSM-01</t>
  </si>
  <si>
    <t>DG-262</t>
  </si>
  <si>
    <t>0015107</t>
  </si>
  <si>
    <t>VRC-148</t>
  </si>
  <si>
    <t>RGG-13</t>
  </si>
  <si>
    <t>RGG-14</t>
  </si>
  <si>
    <t>FSD-22</t>
  </si>
  <si>
    <t>FSM-02</t>
  </si>
  <si>
    <t>SNDT</t>
  </si>
  <si>
    <t>MW Group</t>
  </si>
  <si>
    <t>SPG-02/03</t>
  </si>
  <si>
    <t>20674 / 20675</t>
  </si>
  <si>
    <t>2001339</t>
  </si>
  <si>
    <t>GM-02</t>
  </si>
  <si>
    <t>15-1431</t>
  </si>
  <si>
    <t>1/2"-14 LINE PIPE</t>
  </si>
  <si>
    <t>PG-45</t>
  </si>
  <si>
    <t>SPG-192</t>
  </si>
  <si>
    <t>145347</t>
  </si>
  <si>
    <t>CALIBRATION REQUIREMENTS</t>
  </si>
  <si>
    <t>FSD-19</t>
  </si>
  <si>
    <t>Test Bay</t>
  </si>
  <si>
    <t>VM1</t>
  </si>
  <si>
    <t>B12</t>
  </si>
  <si>
    <t>B15</t>
  </si>
  <si>
    <t>Production Tool Room</t>
  </si>
  <si>
    <t>B13</t>
  </si>
  <si>
    <t>QC Tool Room</t>
  </si>
  <si>
    <t>Load Test Bay</t>
  </si>
  <si>
    <t>B10</t>
  </si>
  <si>
    <t>THG-06</t>
  </si>
  <si>
    <t>THG-07</t>
  </si>
  <si>
    <t>QWI/713 Rev 9</t>
  </si>
  <si>
    <t>± 2°C / ± 5% RH</t>
  </si>
  <si>
    <t>MODEL NO. PMSH-09</t>
  </si>
  <si>
    <t>-10°C ~ +50°C / 20~99%RH</t>
  </si>
  <si>
    <t>MW 004, API 6A, BS EN 837-1:1998 &amp; DKD-R-6-1</t>
  </si>
  <si>
    <t>PRESSURE TEST GAUGE</t>
  </si>
  <si>
    <t>Item missing</t>
  </si>
  <si>
    <t>SEAMS-0021</t>
  </si>
  <si>
    <r>
      <t xml:space="preserve">0 - 1500 </t>
    </r>
    <r>
      <rPr>
        <sz val="10"/>
        <rFont val="Calibri"/>
        <family val="2"/>
      </rPr>
      <t>µ</t>
    </r>
    <r>
      <rPr>
        <sz val="10"/>
        <rFont val="Arial"/>
        <family val="2"/>
      </rPr>
      <t>m</t>
    </r>
  </si>
  <si>
    <t>Recommended to send to manufacturer for next calibration</t>
  </si>
  <si>
    <t>THREAD PLUG GAUGE (GO &amp; NO GO)</t>
  </si>
  <si>
    <t>ETHG-02</t>
  </si>
  <si>
    <t>EXTERNAL THREAD HEIGHT GAGE, 0-50-0, T500C</t>
  </si>
  <si>
    <t>0003540</t>
  </si>
  <si>
    <t>0 - 100 mW/cm² / 0 - 5300 Lux</t>
  </si>
  <si>
    <t>± 5%</t>
  </si>
  <si>
    <t>0018092</t>
  </si>
  <si>
    <t>08604181</t>
  </si>
  <si>
    <t>IDM-54</t>
  </si>
  <si>
    <t>0005446</t>
  </si>
  <si>
    <t>0022274</t>
  </si>
  <si>
    <t>FSD-03 &amp; JIS B 7507</t>
  </si>
  <si>
    <t>3315215</t>
  </si>
  <si>
    <t>2004035</t>
  </si>
  <si>
    <t>ASTM D 2240:2005</t>
  </si>
  <si>
    <t>39.996 mm</t>
  </si>
  <si>
    <t>DG-263</t>
  </si>
  <si>
    <t>WLL022</t>
  </si>
  <si>
    <t>DG-264</t>
  </si>
  <si>
    <t>WLL034</t>
  </si>
  <si>
    <t>DG-265</t>
  </si>
  <si>
    <t>WLL038</t>
  </si>
  <si>
    <t>DG-266</t>
  </si>
  <si>
    <t>WLL039</t>
  </si>
  <si>
    <t>DG-267</t>
  </si>
  <si>
    <t>WLL042</t>
  </si>
  <si>
    <t>VRC-166</t>
  </si>
  <si>
    <t>VRC-167</t>
  </si>
  <si>
    <t>VRC-168</t>
  </si>
  <si>
    <t>VRC-169</t>
  </si>
  <si>
    <t>VRC-170</t>
  </si>
  <si>
    <t>3"-8UN-2A</t>
  </si>
  <si>
    <t>FSD-08 / JIS B 7533</t>
  </si>
  <si>
    <t>01563</t>
  </si>
  <si>
    <t>162384</t>
  </si>
  <si>
    <t>2-3/4"-8UN-2B</t>
  </si>
  <si>
    <t>1744910</t>
  </si>
  <si>
    <t>3-1/2"-8UN-2B</t>
  </si>
  <si>
    <t>4-1/2"-8UN-2A</t>
  </si>
  <si>
    <t>± 0.001"</t>
  </si>
  <si>
    <t>± 0.02 mm</t>
  </si>
  <si>
    <t>± 0.02 mm / ± 0.04 mm / ± 0.06 mm</t>
  </si>
  <si>
    <t xml:space="preserve">± 0.02 mm / ± 0.04 mm </t>
  </si>
  <si>
    <t>Missing</t>
  </si>
  <si>
    <t>I141227 / TJH727</t>
  </si>
  <si>
    <t>I14790 / TMH213</t>
  </si>
  <si>
    <t>MC11CC0041 / UFA502</t>
  </si>
  <si>
    <t>SM31GC0010 / UGN108</t>
  </si>
  <si>
    <t>06023136</t>
  </si>
  <si>
    <t>DG-137</t>
  </si>
  <si>
    <t>PDX198</t>
  </si>
  <si>
    <t>SPG-193</t>
  </si>
  <si>
    <t>140340</t>
  </si>
  <si>
    <t>E131781 / RGA545</t>
  </si>
  <si>
    <t>000021308</t>
  </si>
  <si>
    <t>X :250 mm, Y :150 mm</t>
  </si>
  <si>
    <t>0507488</t>
  </si>
  <si>
    <t>12  Months</t>
  </si>
  <si>
    <t>27052727 / 2031052</t>
  </si>
  <si>
    <t>87098574 / 2188474</t>
  </si>
  <si>
    <t>Faulty</t>
  </si>
  <si>
    <t>SR-MIC-08</t>
  </si>
  <si>
    <t>37114784 / 8005535</t>
  </si>
  <si>
    <t>08016160</t>
  </si>
  <si>
    <t>1853845</t>
  </si>
  <si>
    <t>1853847</t>
  </si>
  <si>
    <t>SM21 AD0069 / UMC831</t>
  </si>
  <si>
    <t>SM21 AD0073 / UQE597</t>
  </si>
  <si>
    <t>SM21 AD0070 / TYV875</t>
  </si>
  <si>
    <t>SM21 AD0075 / UQE593</t>
  </si>
  <si>
    <t>SM03LC0015 / UTB357</t>
  </si>
  <si>
    <t>DG-268</t>
  </si>
  <si>
    <t>FKV826</t>
  </si>
  <si>
    <t>Holding Area</t>
  </si>
  <si>
    <t>DG-269</t>
  </si>
  <si>
    <t>JLZ856</t>
  </si>
  <si>
    <t>0001191</t>
  </si>
  <si>
    <t>RT09CD0090 / VJZ439</t>
  </si>
  <si>
    <t>FSD 08 &amp; JIS B 7503</t>
  </si>
  <si>
    <t>VRC-171</t>
  </si>
  <si>
    <t>VRC-172</t>
  </si>
  <si>
    <t>VRC-173</t>
  </si>
  <si>
    <t>VRC-174</t>
  </si>
  <si>
    <t>VRC-175</t>
  </si>
  <si>
    <t>THREAD PLUG GAUGE (GO)</t>
  </si>
  <si>
    <t>3/4"-14 API</t>
  </si>
  <si>
    <t>10 x 24UNC-2B</t>
  </si>
  <si>
    <t>SPG-10/43</t>
  </si>
  <si>
    <t>ROTARY WORK PLUG / RING GAUGE</t>
  </si>
  <si>
    <t>P-75902 / R-75379</t>
  </si>
  <si>
    <t>87200591 / 8113808</t>
  </si>
  <si>
    <t>17162440 / 1091165</t>
  </si>
  <si>
    <t>AB08891</t>
  </si>
  <si>
    <t>2" X 6 STUB ACME-2G</t>
  </si>
  <si>
    <t>TW-07</t>
  </si>
  <si>
    <t>PRECISION INSTRUMENTS</t>
  </si>
  <si>
    <t>50 - 250 lb.ft.</t>
  </si>
  <si>
    <t>M3R250FC / 9508</t>
  </si>
  <si>
    <t>PRESSURE RECORDER (30,000 PSI)</t>
  </si>
  <si>
    <t>FSD-17</t>
  </si>
  <si>
    <t>GM-03</t>
  </si>
  <si>
    <t>17-997</t>
  </si>
  <si>
    <t>INTERNAL THREAD HEIGHT GAGE</t>
  </si>
  <si>
    <t>GAGEMAKER / MODEL NO. TH-3001-V</t>
  </si>
  <si>
    <t>GAGEMAKER / MODEL NO. TH-3002-V</t>
  </si>
  <si>
    <t>EXTERNAL THREAD HEIGHT GAGE, 0-100, T500C</t>
  </si>
  <si>
    <t>SM20FD0046 / RZH468</t>
  </si>
  <si>
    <t>DTI-35</t>
  </si>
  <si>
    <t>DTI-36</t>
  </si>
  <si>
    <t>DTI-37</t>
  </si>
  <si>
    <t>DTI-38</t>
  </si>
  <si>
    <t>DTI-39</t>
  </si>
  <si>
    <t>KXP265</t>
  </si>
  <si>
    <t>RWM070</t>
  </si>
  <si>
    <t>KUN660</t>
  </si>
  <si>
    <t>QKA234</t>
  </si>
  <si>
    <t>SDA043</t>
  </si>
  <si>
    <t>VRC-176</t>
  </si>
  <si>
    <t>VRC-177</t>
  </si>
  <si>
    <t>0 - 6"</t>
  </si>
  <si>
    <t>B16293102</t>
  </si>
  <si>
    <t>1004195</t>
  </si>
  <si>
    <r>
      <t>7002914</t>
    </r>
    <r>
      <rPr>
        <sz val="10"/>
        <color indexed="10"/>
        <rFont val="Arial"/>
        <family val="2"/>
      </rPr>
      <t xml:space="preserve"> </t>
    </r>
  </si>
  <si>
    <t>0007439</t>
  </si>
  <si>
    <t>THREAD PLUG GAUGE                                         (GO &amp; NO GO)</t>
  </si>
  <si>
    <t>154249 / 137748</t>
  </si>
  <si>
    <t>Painting</t>
  </si>
  <si>
    <t>MPI Booth</t>
  </si>
  <si>
    <t>SEAMS-0023:2008</t>
  </si>
  <si>
    <t>Holding Area                                              (Container Van)</t>
  </si>
  <si>
    <t>07534331</t>
  </si>
  <si>
    <t xml:space="preserve"> </t>
  </si>
  <si>
    <t>± 2.0%</t>
  </si>
  <si>
    <t>PRESSURE TEST GAUGE (API 6A/16A)</t>
  </si>
  <si>
    <t>Yellow Box</t>
  </si>
  <si>
    <t>Holding Area                                              (Yellow Box)</t>
  </si>
  <si>
    <t>FSD-08 &amp; JIS B 7503:2011</t>
  </si>
  <si>
    <t>Red tag Box</t>
  </si>
  <si>
    <t>DIGIMATIC HOLTEST WITH SETTING RING</t>
  </si>
  <si>
    <t>SPG-194</t>
  </si>
  <si>
    <t>M10 X 1.5 ISO-6H</t>
  </si>
  <si>
    <t>174550</t>
  </si>
  <si>
    <t>M16 X 2-6G</t>
  </si>
  <si>
    <t>M20 X 2.5-6G</t>
  </si>
  <si>
    <t xml:space="preserve">3540 / 30507 / 37136642 / 37145523 / 37120623 / 37147303 / 37139772 / 37144489                                          </t>
  </si>
  <si>
    <t>Caltek</t>
  </si>
  <si>
    <t>CTTM - M32 &amp; M33 : 2007</t>
  </si>
  <si>
    <t>FSD-02</t>
  </si>
  <si>
    <t>SPG-60/61</t>
  </si>
  <si>
    <t>P-54594 / R-54172</t>
  </si>
  <si>
    <t>JIS B 7184:1999</t>
  </si>
  <si>
    <t>FSD-08 &amp; JIS B7503:2011</t>
  </si>
  <si>
    <t>47041271 / 4017990</t>
  </si>
  <si>
    <t xml:space="preserve">0 - 10 mm </t>
  </si>
  <si>
    <t>Holding Area                                                  (Yellow Box)</t>
  </si>
  <si>
    <t>Bestlabs</t>
  </si>
  <si>
    <t>FSD-01 &amp; BS 870:2008</t>
  </si>
  <si>
    <t>85231706 / 8172179</t>
  </si>
  <si>
    <t>56181054 / 5047751</t>
  </si>
  <si>
    <t>FSD-03 &amp; JIS B 7507:1993</t>
  </si>
  <si>
    <t>TW-08</t>
  </si>
  <si>
    <t>PROTOOLS</t>
  </si>
  <si>
    <t>51.6 - 243.4 lb.ft. /                                                      60 - 340 Nm</t>
  </si>
  <si>
    <t>AH03768 / 1703625823</t>
  </si>
  <si>
    <t>TORQUE WRENCH (INTERCHANGEABLE WITH PUSH TYPE RATCHET HEAD &amp; RING INSERT TOOLS)</t>
  </si>
  <si>
    <t>PITCH DEPTH GAUGE</t>
  </si>
  <si>
    <t>P-3</t>
  </si>
  <si>
    <t>SM20BF0005 / YFG950</t>
  </si>
  <si>
    <t>VRC-178</t>
  </si>
  <si>
    <t>VRC-179</t>
  </si>
  <si>
    <t>VRC-180</t>
  </si>
  <si>
    <t>VRC-181</t>
  </si>
  <si>
    <t>VRC-182</t>
  </si>
  <si>
    <t>15529110</t>
  </si>
  <si>
    <t>15531579</t>
  </si>
  <si>
    <t>15531567</t>
  </si>
  <si>
    <t>15529644</t>
  </si>
  <si>
    <t>15531561</t>
  </si>
  <si>
    <t>± 0.0007"</t>
  </si>
  <si>
    <t>STEWARTS-USA</t>
  </si>
  <si>
    <t>S-6985</t>
  </si>
  <si>
    <r>
      <rPr>
        <sz val="10"/>
        <rFont val="Calibri"/>
        <family val="2"/>
      </rPr>
      <t>±</t>
    </r>
    <r>
      <rPr>
        <sz val="8.5"/>
        <rFont val="Arial"/>
        <family val="2"/>
      </rPr>
      <t xml:space="preserve"> </t>
    </r>
    <r>
      <rPr>
        <sz val="10"/>
        <rFont val="Arial"/>
      </rPr>
      <t>0.025 mm / 0.036 mm</t>
    </r>
  </si>
  <si>
    <t>0.01 mm</t>
  </si>
  <si>
    <t xml:space="preserve">0.1 mm </t>
  </si>
  <si>
    <r>
      <t>bar weight ±</t>
    </r>
    <r>
      <rPr>
        <sz val="8.5"/>
        <rFont val="Arial"/>
        <family val="2"/>
      </rPr>
      <t xml:space="preserve"> 1 oz (0.0625 lbs)</t>
    </r>
  </si>
  <si>
    <t>0.0001"</t>
  </si>
  <si>
    <t>API Specification 7-2 &amp; API Q1</t>
  </si>
  <si>
    <t>0.6250 ± 0.0040
0.6250 ± 0.0040
0.6251 +0.0005/-0.0023</t>
  </si>
  <si>
    <t>TW-09</t>
  </si>
  <si>
    <t>TW-10</t>
  </si>
  <si>
    <t>TW-11</t>
  </si>
  <si>
    <t>TW-12</t>
  </si>
  <si>
    <t>H010788</t>
  </si>
  <si>
    <t>60 - 440 lbs ft /                     100 - 600 Nm</t>
  </si>
  <si>
    <t>H005555</t>
  </si>
  <si>
    <t>4 - 24 lbs ft / 5 - 33 Nm</t>
  </si>
  <si>
    <t>10 - 50 lbs ft / 12 - 68 Nm</t>
  </si>
  <si>
    <t>G005839</t>
  </si>
  <si>
    <t>40 - 180 lbs ft /                                 50 - 250 Nm</t>
  </si>
  <si>
    <t>I007905</t>
  </si>
  <si>
    <t>ISO-6789</t>
  </si>
  <si>
    <t>Tecnogi</t>
  </si>
  <si>
    <t>PRR-18</t>
  </si>
  <si>
    <t>PG-109</t>
  </si>
  <si>
    <t>0 - 3,000 PSI</t>
  </si>
  <si>
    <t>Cameron</t>
  </si>
  <si>
    <t>242E / 12105797802</t>
  </si>
  <si>
    <t>E160725020</t>
  </si>
  <si>
    <t>± 1%</t>
  </si>
  <si>
    <t>PRR-19</t>
  </si>
  <si>
    <t>0 - 300 PSI</t>
  </si>
  <si>
    <t>242E / 12105712901</t>
  </si>
  <si>
    <t>G &amp; A</t>
  </si>
  <si>
    <t xml:space="preserve">1-1/8"-7UNC-2B </t>
  </si>
  <si>
    <t>37093654 / 2219865</t>
  </si>
  <si>
    <t>36 Months or 50 Load Tests</t>
  </si>
  <si>
    <t>1/2"-14NPT-L1</t>
  </si>
  <si>
    <t>0 - 6,000 PSI</t>
  </si>
  <si>
    <t>0 - 1,000 PSI</t>
  </si>
  <si>
    <t>0 - 8,500 PSI</t>
  </si>
  <si>
    <t>0 - 8,400 PSI</t>
  </si>
  <si>
    <t>PG-110</t>
  </si>
  <si>
    <t>DIGITAL PRESSURE GAUGE</t>
  </si>
  <si>
    <t xml:space="preserve">AEP </t>
  </si>
  <si>
    <t>0 - 2000 bar</t>
  </si>
  <si>
    <t>BIT02B / 926307</t>
  </si>
  <si>
    <t>± 0.2% linearity &amp; hysteresis</t>
  </si>
  <si>
    <t>FSD-09 &amp; JIS B 7533:1990</t>
  </si>
  <si>
    <t>Holding Area (gr)</t>
  </si>
  <si>
    <t>Holding Area (GR)</t>
  </si>
  <si>
    <t>SPG-195</t>
  </si>
  <si>
    <t>1297</t>
  </si>
  <si>
    <t xml:space="preserve">1-1/8"-12UNF-2B </t>
  </si>
  <si>
    <t>BSD-06 &amp; BS 959:2008</t>
  </si>
  <si>
    <t>Hydratech</t>
  </si>
  <si>
    <t>ASME B89.4.22-2004</t>
  </si>
  <si>
    <r>
      <rPr>
        <sz val="10"/>
        <rFont val="Calibri"/>
        <family val="2"/>
      </rPr>
      <t>±</t>
    </r>
    <r>
      <rPr>
        <sz val="8.5"/>
        <rFont val="Arial"/>
        <family val="2"/>
      </rPr>
      <t xml:space="preserve"> </t>
    </r>
    <r>
      <rPr>
        <sz val="10"/>
        <rFont val="Arial"/>
      </rPr>
      <t>0.061 mm / 0.086 mm</t>
    </r>
  </si>
  <si>
    <t>MT-07</t>
  </si>
  <si>
    <t>MT-08</t>
  </si>
  <si>
    <t>RUI XIANG</t>
  </si>
  <si>
    <t>15m / 50 ft</t>
  </si>
  <si>
    <t>0 - 7.5 m</t>
  </si>
  <si>
    <t>ELM-05</t>
  </si>
  <si>
    <t>G113-1/0417</t>
  </si>
  <si>
    <t>ELM-06</t>
  </si>
  <si>
    <t>ZZ530</t>
  </si>
  <si>
    <t>QWI/713 Rev 10</t>
  </si>
  <si>
    <t>0.98887 ± 0.0006”
0.0714 ± 0.0003”
30° ± 10’</t>
  </si>
  <si>
    <t>1.83043 ± 0.0007”
0.0870 ± 0.0005”
60° ± 10’</t>
  </si>
  <si>
    <t>0.78286 ± 0.0006”
0.0714 ± 0.0003”
30° ± 10’</t>
  </si>
  <si>
    <t>DUAL INPUT HYGRO-THERMOMETER PSYCHROMETER</t>
  </si>
  <si>
    <t>PSY-01</t>
  </si>
  <si>
    <t>Model No. RH350 / S.No. 10267787</t>
  </si>
  <si>
    <t>EXTECH INSTRUMENTS</t>
  </si>
  <si>
    <t>Humidity: 0.0 to 100.0% RH / Temperature (air):                                       -20 to 50°C  / Dew Point:                             -68 to 50°C, calculated from RH and Air Temp measurements</t>
  </si>
  <si>
    <t>RH: ± 5% / Temperature Gages:                              ± 2% / Thermometers: ± 5°C / Surface Temp Probes: ± 10°C</t>
  </si>
  <si>
    <t>PTB-01</t>
  </si>
  <si>
    <t>GP:50</t>
  </si>
  <si>
    <t>Model No.BT4BSF7FM / S.No. 222398</t>
  </si>
  <si>
    <t xml:space="preserve">Static Accuracy ± 0.5% </t>
  </si>
  <si>
    <t>SPG-196</t>
  </si>
  <si>
    <t>± 0.0015 mm</t>
  </si>
  <si>
    <t>3213883 / SAQ286</t>
  </si>
  <si>
    <t>35 - 60 mm / 0 - 10 mm</t>
  </si>
  <si>
    <t>1065670</t>
  </si>
  <si>
    <t>TPG-05</t>
  </si>
  <si>
    <t>6-5/8" API REGULAR            5-1/2"-6-5/8" API FULL HOLE</t>
  </si>
  <si>
    <t>DTI-40</t>
  </si>
  <si>
    <t>Out of Spec</t>
  </si>
  <si>
    <t>DTI-41</t>
  </si>
  <si>
    <t>YNC995</t>
  </si>
  <si>
    <t>YPN812</t>
  </si>
  <si>
    <t>DTI-42</t>
  </si>
  <si>
    <t>DTI-43</t>
  </si>
  <si>
    <t>YGV945</t>
  </si>
  <si>
    <t>DTI-44</t>
  </si>
  <si>
    <t>YGV935</t>
  </si>
  <si>
    <t>YUS298</t>
  </si>
  <si>
    <t>DTI-45</t>
  </si>
  <si>
    <t>DG-270</t>
  </si>
  <si>
    <t>YXN261</t>
  </si>
  <si>
    <t>DG-271</t>
  </si>
  <si>
    <t>YXN259</t>
  </si>
  <si>
    <t>DG-272</t>
  </si>
  <si>
    <t>YXN265</t>
  </si>
  <si>
    <t>DG-273</t>
  </si>
  <si>
    <t>YXN262</t>
  </si>
  <si>
    <t>DG-274</t>
  </si>
  <si>
    <t>YXN253</t>
  </si>
  <si>
    <t>DG-275</t>
  </si>
  <si>
    <t>YXN254</t>
  </si>
  <si>
    <t>DG-276</t>
  </si>
  <si>
    <t>YXN257</t>
  </si>
  <si>
    <t>DG-277</t>
  </si>
  <si>
    <t>DG-278</t>
  </si>
  <si>
    <t>DG-279</t>
  </si>
  <si>
    <t>YXN260</t>
  </si>
  <si>
    <t>YXN258</t>
  </si>
  <si>
    <t>YXN263</t>
  </si>
  <si>
    <t>2586</t>
  </si>
  <si>
    <t>S/No. IA11LB0228 / Model No. TP-4-2-50</t>
  </si>
  <si>
    <t>1744912</t>
  </si>
  <si>
    <t>JIS B 7503:2017</t>
  </si>
  <si>
    <t>PG-111</t>
  </si>
  <si>
    <t>PG-112</t>
  </si>
  <si>
    <t>PG-113</t>
  </si>
  <si>
    <t>IBG-06</t>
  </si>
  <si>
    <t>8522708 / YXX247</t>
  </si>
  <si>
    <t>PM-2 / GF-230P / RCS 302-B2713K / RCS 302-B2713K</t>
  </si>
  <si>
    <t>PRESSURE &amp; TEMPERATURE RECORDER</t>
  </si>
  <si>
    <t>± 1.0 % of F.S</t>
  </si>
  <si>
    <t>± 0.5%</t>
  </si>
  <si>
    <t>0760PG120475</t>
  </si>
  <si>
    <t>0776PG120001</t>
  </si>
  <si>
    <t>WI-CAL-01 Rev. 5 / BS EN 837-1:1998 / API 6A, 16A</t>
  </si>
  <si>
    <t>0780PG120005</t>
  </si>
  <si>
    <t>API 6A/16A</t>
  </si>
  <si>
    <t>PRR-20</t>
  </si>
  <si>
    <t>PRR-21</t>
  </si>
  <si>
    <t>242E / 12121935604</t>
  </si>
  <si>
    <t>242E / 12125948602</t>
  </si>
  <si>
    <t>Cameron Specs</t>
  </si>
  <si>
    <t>AB08908 / AB08909</t>
  </si>
  <si>
    <t>AB08904 / AB08905</t>
  </si>
  <si>
    <t>AB08902 / AB08903</t>
  </si>
  <si>
    <t>AB09106 / AB09107</t>
  </si>
  <si>
    <t>AB08896 / AB08897</t>
  </si>
  <si>
    <t>AB08894 / AB08895</t>
  </si>
  <si>
    <t>DTI-46</t>
  </si>
  <si>
    <t>NTN576</t>
  </si>
  <si>
    <t>0848</t>
  </si>
  <si>
    <t>BSD-08 &amp; JIS B 7503:2011</t>
  </si>
  <si>
    <t>083293</t>
  </si>
  <si>
    <t>SM13EG0127 / ZYT406</t>
  </si>
  <si>
    <t>SM13EG0125 / ZYT408</t>
  </si>
  <si>
    <t>RGG-15</t>
  </si>
  <si>
    <t>RGG-16</t>
  </si>
  <si>
    <t>RGG-17</t>
  </si>
  <si>
    <t>RGG-18</t>
  </si>
  <si>
    <t>SM13EG0123 / ZYT412</t>
  </si>
  <si>
    <t>RING GROOVE GAUGE / BXG-1000</t>
  </si>
  <si>
    <t>SM13EG0128 / ZST433</t>
  </si>
  <si>
    <t>Gauge Room (Production)</t>
  </si>
  <si>
    <t>SM13EG0129 / ZST437</t>
  </si>
  <si>
    <t>RING GROOVE GAUGE / BX-1000</t>
  </si>
  <si>
    <t>SM13EG0131 / ZYT274</t>
  </si>
  <si>
    <t>SM13EG0130 / ZYT295</t>
  </si>
  <si>
    <t xml:space="preserve">216533 / 255449                                              216555 / 256004                                             215083 / 254110                                                     120415 / 120106              </t>
  </si>
  <si>
    <t>Calibration on Hold, Leaking</t>
  </si>
  <si>
    <t>01005949 / 0045807 / 0043409 / 0050637 / 0049872</t>
  </si>
  <si>
    <t>2001194</t>
  </si>
  <si>
    <t>IDM-55</t>
  </si>
  <si>
    <t>1009803</t>
  </si>
  <si>
    <t>MODIFIED THREAD PLUG GAUGE (GO &amp; NO GO)</t>
  </si>
  <si>
    <t>TAMP-01</t>
  </si>
  <si>
    <t>HOFFMAN</t>
  </si>
  <si>
    <t>2018.12.0406</t>
  </si>
  <si>
    <t>Hoffman</t>
  </si>
  <si>
    <t>P&amp;W TAM 146040</t>
  </si>
  <si>
    <t>Polished Surface: Ra = 0.15µm / 1.5 µm; Full Grit Surface: Ra = 0.70µm / 1.5 µm; Plate Dimension: 6" x 4"; Plate Thickness: 0.1"</t>
  </si>
  <si>
    <t>WI-CAL-01 Rev 5 / BS EN 837-1:1998 / API 6A</t>
  </si>
  <si>
    <t>ODM-102</t>
  </si>
  <si>
    <t>ODM-101</t>
  </si>
  <si>
    <t>62039420</t>
  </si>
  <si>
    <t>PG-114</t>
  </si>
  <si>
    <t>PG-115</t>
  </si>
  <si>
    <t>PG-116</t>
  </si>
  <si>
    <t>0780PG120006</t>
  </si>
  <si>
    <t>0760PG120474</t>
  </si>
  <si>
    <t>0778PG120004</t>
  </si>
  <si>
    <t>ASTM E10-18 (Class A)</t>
  </si>
  <si>
    <t>GM-04</t>
  </si>
  <si>
    <t>19-583</t>
  </si>
  <si>
    <t>MPIY-10</t>
  </si>
  <si>
    <t>1223</t>
  </si>
  <si>
    <t>1/8"-27NPT-L1</t>
  </si>
  <si>
    <t>SPG-197</t>
  </si>
  <si>
    <t>SPG-198</t>
  </si>
  <si>
    <t xml:space="preserve">7/16"-20UNF-2B </t>
  </si>
  <si>
    <t>M24 X 3 - 6H</t>
  </si>
  <si>
    <t>EUREKA</t>
  </si>
  <si>
    <t>Scope S/No.: SN090004483; FGB2 S/No.: 0308S00001; FKB10 S/No.: 0712GG0028;             FKB25 S/No.: 0818G00011</t>
  </si>
  <si>
    <t>DUALSCOPE FMP20 WITH THREE PROBE TYPE (SINGLE: FGB2; DOUBLE: FKB10 &amp; FKB25)</t>
  </si>
  <si>
    <t>VRC-183</t>
  </si>
  <si>
    <t>0 - 2000 mm</t>
  </si>
  <si>
    <t>BSD-09 / JIS 7533</t>
  </si>
  <si>
    <t>BSD-03</t>
  </si>
  <si>
    <t>SPG-199</t>
  </si>
  <si>
    <t xml:space="preserve">1-3/16"-12UN-2B </t>
  </si>
  <si>
    <t>BSD-08</t>
  </si>
  <si>
    <t>1 - 199.99 mm</t>
  </si>
  <si>
    <t>0.05 mm / 0.2%</t>
  </si>
  <si>
    <t>02003495</t>
  </si>
  <si>
    <t xml:space="preserve"> 0 - 6 mm</t>
  </si>
  <si>
    <t xml:space="preserve">± 0.01 mm </t>
  </si>
  <si>
    <t>KMS-03</t>
  </si>
  <si>
    <t>TAM PANEL</t>
  </si>
  <si>
    <t>VRC-184</t>
  </si>
  <si>
    <t>0004231</t>
  </si>
  <si>
    <t>360 DEG (90° x 4)</t>
  </si>
  <si>
    <t>Five Cracks: 0.015-0.031" / 0.046-0.062" / 0.075-0.093" / 0.125-0.171" / 0.180-0.250"; Hard Coating Crack Depth: 0.003" ± 0.00016"; Plate Dimension: ± 3%; Plated Thickness: ± 10%</t>
  </si>
  <si>
    <r>
      <rPr>
        <sz val="10"/>
        <rFont val="Calibri"/>
        <family val="2"/>
      </rPr>
      <t xml:space="preserve">± </t>
    </r>
    <r>
      <rPr>
        <sz val="10"/>
        <rFont val="Arial"/>
        <family val="2"/>
      </rPr>
      <t>0.002 mm</t>
    </r>
  </si>
  <si>
    <t>± 0.003 mm</t>
  </si>
  <si>
    <t xml:space="preserve"> ± 0.003 mm</t>
  </si>
  <si>
    <t>0 - 360 DEG (90 DEG x 4)</t>
  </si>
  <si>
    <t>DG-280</t>
  </si>
  <si>
    <t>AJGZ11</t>
  </si>
  <si>
    <t>± 0.02 mm / 0.05 mm</t>
  </si>
  <si>
    <t>DG-281</t>
  </si>
  <si>
    <t>AJGZ06</t>
  </si>
  <si>
    <t>DG-282</t>
  </si>
  <si>
    <t>AJGZ14</t>
  </si>
  <si>
    <t>DG-283</t>
  </si>
  <si>
    <t>AJGX14</t>
  </si>
  <si>
    <t>DG-284</t>
  </si>
  <si>
    <t>AJGZ12</t>
  </si>
  <si>
    <t>DG-285</t>
  </si>
  <si>
    <t>AJGZ10</t>
  </si>
  <si>
    <t>DG-286</t>
  </si>
  <si>
    <t>AJGZ16</t>
  </si>
  <si>
    <t>DG-287</t>
  </si>
  <si>
    <t>AJGZ15</t>
  </si>
  <si>
    <t>DG-288</t>
  </si>
  <si>
    <t>AJGX16</t>
  </si>
  <si>
    <t>AJGX15</t>
  </si>
  <si>
    <t>DG-289</t>
  </si>
  <si>
    <t>VRC-185</t>
  </si>
  <si>
    <t>19502944</t>
  </si>
  <si>
    <t>VRC-186</t>
  </si>
  <si>
    <t>19502859</t>
  </si>
  <si>
    <t>VRC-187</t>
  </si>
  <si>
    <t>19502676</t>
  </si>
  <si>
    <t>VRC-188</t>
  </si>
  <si>
    <t>19503226</t>
  </si>
  <si>
    <t>VRC-189</t>
  </si>
  <si>
    <t>AA50832 / AA50833</t>
  </si>
  <si>
    <t>Not required to send annually for calibration</t>
  </si>
  <si>
    <r>
      <t xml:space="preserve">± (3 + 1L/25) </t>
    </r>
    <r>
      <rPr>
        <sz val="10"/>
        <rFont val="Calibri"/>
        <family val="2"/>
      </rPr>
      <t>µm</t>
    </r>
  </si>
  <si>
    <t>DIAL TEST INDICATOR (BACK PLUNGER)</t>
  </si>
  <si>
    <t>19502749</t>
  </si>
  <si>
    <t>ASTM E110-14 / ASTM E-10-18</t>
  </si>
  <si>
    <t>BSD-01</t>
  </si>
  <si>
    <t>301480 / 310254</t>
  </si>
  <si>
    <t>216505 / 301585</t>
  </si>
  <si>
    <t>1815195 / 1944699</t>
  </si>
  <si>
    <t>1914951 / 1914952</t>
  </si>
  <si>
    <t>38791 / 38792</t>
  </si>
  <si>
    <t>85562 / 85563</t>
  </si>
  <si>
    <t>PRESSURE GAUGE                             (API 6A)</t>
  </si>
  <si>
    <t>API Specification 5B, 6A &amp; 7-2</t>
  </si>
  <si>
    <t>Able Cal</t>
  </si>
  <si>
    <t>ASME B1.2:1983</t>
  </si>
  <si>
    <t>DIN-ISO-6789:2017</t>
  </si>
  <si>
    <t>ASME B1.2:1983 / API Specification 5B, 6A &amp; 7-2</t>
  </si>
  <si>
    <t>DG-290</t>
  </si>
  <si>
    <t>SHH831</t>
  </si>
  <si>
    <t>IDM-56</t>
  </si>
  <si>
    <t>B7503-1997</t>
  </si>
  <si>
    <t>Inconsistent readings</t>
  </si>
  <si>
    <t>JIS B 7503 &amp; B7533</t>
  </si>
  <si>
    <t>SRT-02</t>
  </si>
  <si>
    <t>SURFACE ROUGHNESS TESTER (SJ-201)</t>
  </si>
  <si>
    <t>SURFACE ROUGHNESS TESTER WITH SPECIMEN (SJ-210)</t>
  </si>
  <si>
    <t>Tester S/No.: 600291902 / Groove Detector S/No.: 305721901 / Specimen S/No.:  310311901</t>
  </si>
  <si>
    <r>
      <t>Ra - 2.94</t>
    </r>
    <r>
      <rPr>
        <sz val="10"/>
        <rFont val="Calibri"/>
        <family val="2"/>
      </rPr>
      <t>µ</t>
    </r>
    <r>
      <rPr>
        <sz val="9"/>
        <rFont val="Arial"/>
        <family val="2"/>
      </rPr>
      <t>m  /  Rmax (Ry) - 9.3µm</t>
    </r>
  </si>
  <si>
    <t>0 - 30 mm</t>
  </si>
  <si>
    <t>Mirai</t>
  </si>
  <si>
    <t>MCL/WI-M18 / BS 870:2008</t>
  </si>
  <si>
    <t>BS EN ISO 13385-2:2011</t>
  </si>
  <si>
    <t>319877 / DBD723</t>
  </si>
  <si>
    <t>JIS B7503-1997</t>
  </si>
  <si>
    <t>Refer to Fischer Probe Accuracy</t>
  </si>
  <si>
    <t>0 - 5 mm / 0 - 8 mm / 0 - 15 mm</t>
  </si>
  <si>
    <t>NTK666</t>
  </si>
  <si>
    <t>0.5 mm - 100 mm</t>
  </si>
  <si>
    <t>MCL/WI/D01 &amp; BS 887:2008</t>
  </si>
  <si>
    <t>ASME B1.2-1983</t>
  </si>
  <si>
    <r>
      <rPr>
        <sz val="10"/>
        <rFont val="Calibri"/>
        <family val="2"/>
      </rPr>
      <t xml:space="preserve">± </t>
    </r>
    <r>
      <rPr>
        <sz val="10"/>
        <rFont val="Arial"/>
        <family val="2"/>
      </rPr>
      <t>0.0001" / 0.0002"</t>
    </r>
  </si>
  <si>
    <t>± 0.0004" / 1 min (0.016°)</t>
  </si>
  <si>
    <t>ABLE CAL-WI-P4, API 6A, BS EN 837-1:1998</t>
  </si>
  <si>
    <t>ABLE CAL-WI-P4, ABLE CAL-WI-T3, API 6A, BS EN 837-1:1998; BS 593:1989</t>
  </si>
  <si>
    <r>
      <rPr>
        <sz val="10"/>
        <rFont val="Calibri"/>
        <family val="2"/>
      </rPr>
      <t xml:space="preserve">± </t>
    </r>
    <r>
      <rPr>
        <sz val="10"/>
        <rFont val="Arial"/>
      </rPr>
      <t>5% FULL SCALE DEFLECTION</t>
    </r>
  </si>
  <si>
    <t>0 - 10,000 PSI / 30 TON</t>
  </si>
  <si>
    <t>HAND PUMP WITH PRESSURE GAUGE, LOW HEIGHT CYLINDER &amp; 2 PCS HYDRAULIC JACK UNIT</t>
  </si>
  <si>
    <t>Plug S/No.: P-38853 / Ring S/No.: R-47910</t>
  </si>
  <si>
    <t>36 Months</t>
  </si>
  <si>
    <r>
      <t xml:space="preserve">0 - 10,000 PSI &amp; 0 - 100 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</si>
  <si>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t>HAND PUMP WITH PRESSURE GAUGE &amp; 2 PCS HYDRAULIC JACK UNIT</t>
  </si>
  <si>
    <t>ABLE CAL-WI-P4 / API 6a &amp; BS EN 837-1:1998 / ABLE CAL-WI-03</t>
  </si>
  <si>
    <t>MCL/WI/M-05 / BS EN 837-1:1998 &amp; DKD-R-6-1 / API 6A</t>
  </si>
  <si>
    <t>MCL/WI/M-10 &amp; ISO 6789-2:2017</t>
  </si>
  <si>
    <t>GF-230P / B2713K / HP-03-02</t>
  </si>
  <si>
    <r>
      <rPr>
        <sz val="10"/>
        <rFont val="Calibri"/>
        <family val="2"/>
      </rPr>
      <t xml:space="preserve">± </t>
    </r>
    <r>
      <rPr>
        <sz val="10"/>
        <rFont val="Arial"/>
      </rPr>
      <t>5% Max. F.S. value</t>
    </r>
  </si>
  <si>
    <t>134453 / AB08891</t>
  </si>
  <si>
    <t>Merged to SPG-188</t>
  </si>
  <si>
    <t>0.5" - 0.65"                                    0.65" - 0.8"                         0.8" - 1"                              0.64994" / 0.79997"</t>
  </si>
  <si>
    <t>Damaged 09/06/2020</t>
  </si>
  <si>
    <t>PRESSURE TRANSDUCER, BLUETOOTH C/W TABLET READOUT</t>
  </si>
  <si>
    <t>MTQ GAUGE ID NO / TAG NO.</t>
  </si>
  <si>
    <t xml:space="preserve"> GAUGE BRAND / MANUFACTURER</t>
  </si>
  <si>
    <t>S/NO.</t>
  </si>
  <si>
    <t>GAUGE SERIAL NO.</t>
  </si>
  <si>
    <t>CALIBRATION METHOD /SPECIFICATION USED</t>
  </si>
  <si>
    <t>REQUIRED ACCURACY / TOLERANCE</t>
  </si>
  <si>
    <t>CALIBRATION CERTIFICATE NO.</t>
  </si>
  <si>
    <t>BLD1909010-2</t>
  </si>
  <si>
    <t>BLD1905801-6</t>
  </si>
  <si>
    <t>BLD1907852-13</t>
  </si>
  <si>
    <t>P12020740689-20190710-829A</t>
  </si>
  <si>
    <t>DM20/0779</t>
  </si>
  <si>
    <t>DM20/0449</t>
  </si>
  <si>
    <t>BLD1905801-8</t>
  </si>
  <si>
    <t>074-20-6M</t>
  </si>
  <si>
    <t>BLD1909010-23</t>
  </si>
  <si>
    <t>BLD1908143-8S</t>
  </si>
  <si>
    <t>BLD1908143-1S</t>
  </si>
  <si>
    <t>DM20/1111</t>
  </si>
  <si>
    <t>DM20/1115</t>
  </si>
  <si>
    <t>AB08484 / AA97485</t>
  </si>
  <si>
    <t>3-3/4"-8UN-2A</t>
  </si>
  <si>
    <t>38789 / 38790</t>
  </si>
  <si>
    <t>MCL/WI/D-01 (Issue No. 3) / API 5A5 Clause 11.6.2 pg 22</t>
  </si>
  <si>
    <t>DM20/1207</t>
  </si>
  <si>
    <t>BS 870:2008</t>
  </si>
  <si>
    <t>MCL/WI-T06</t>
  </si>
  <si>
    <t>Work Plug to Master Ring [0.6250 ± 0.0040]; 
Work Ring to Master Plug [0.6250 ± 0.0040]; 
Work Plug to Work Ring [0.6250 ± 0.0010]; Standoff Master Plug to Master Ring [0.6254 +0.0005 / -0.0023]</t>
  </si>
  <si>
    <t>K12823 / RAH447</t>
  </si>
  <si>
    <t>0 - 0.3"</t>
  </si>
  <si>
    <t>SPG-200</t>
  </si>
  <si>
    <t>SPG-201</t>
  </si>
  <si>
    <t xml:space="preserve">3/4"-14NPSM-2B </t>
  </si>
  <si>
    <t xml:space="preserve">13/16"-16UN-2B </t>
  </si>
  <si>
    <t>Sheng [Machine Shop]</t>
  </si>
  <si>
    <t>T456CF1S / LH03719</t>
  </si>
  <si>
    <t>BX/BXG BALL HEIGHT SETTING GAUGE, 1/2" x 1/2" U-NOTCH BASE</t>
  </si>
  <si>
    <t>Indicator 0.5"</t>
  </si>
  <si>
    <t>SJJ469</t>
  </si>
  <si>
    <t>± 0.0007" / 0.001" / 0.0015"</t>
  </si>
  <si>
    <t>± 0.0007" / 0.001" / 0.0015" / 0.002"</t>
  </si>
  <si>
    <t>± 0.02 / 0.04 / 0.06 mm</t>
  </si>
  <si>
    <t xml:space="preserve"> ± 0.02 / 0.04 mm </t>
  </si>
  <si>
    <t>48 Months or 65 Load Tests</t>
  </si>
  <si>
    <t>AB15993 / AB15996</t>
  </si>
  <si>
    <t>AB23265 / AB23266</t>
  </si>
  <si>
    <t>DMSR20-0035</t>
  </si>
  <si>
    <t>FAULTY 26.08.2020 - FOR SERVICE REPAIR</t>
  </si>
  <si>
    <t>DM20/1688</t>
  </si>
  <si>
    <t>MCL/WI/E-03, ASTM E 1444 &amp; ASTM E 709</t>
  </si>
  <si>
    <t>ASME B1.16M-1984</t>
  </si>
  <si>
    <t>KING BRINELL SCOPE 20X MODEL: 100</t>
  </si>
  <si>
    <t>MCL/WI/D-01 (Issue No. 3), BS 887:2008</t>
  </si>
  <si>
    <t>ISO 16831:2012</t>
  </si>
  <si>
    <t>ACS-WI-01, JIS B 7516:2005</t>
  </si>
  <si>
    <t>ACS-WI-05</t>
  </si>
  <si>
    <t>358720807 / 323690707</t>
  </si>
  <si>
    <t>DFT-03</t>
  </si>
  <si>
    <t>DRY FILM THICKNESS GAUGE [COATING THICKNESS GAUGE]</t>
  </si>
  <si>
    <t>UNI-T</t>
  </si>
  <si>
    <r>
      <t xml:space="preserve">0 - 1250 </t>
    </r>
    <r>
      <rPr>
        <sz val="10"/>
        <rFont val="Calibri"/>
        <family val="2"/>
      </rPr>
      <t>µ</t>
    </r>
    <r>
      <rPr>
        <sz val="10"/>
        <rFont val="Arial"/>
        <family val="2"/>
      </rPr>
      <t>m</t>
    </r>
  </si>
  <si>
    <t>Model No.: UT343D</t>
  </si>
  <si>
    <t>BG-028</t>
  </si>
  <si>
    <t>BALL GAGE - A078; DIAL GAUGE - AJAW68</t>
  </si>
  <si>
    <t>0.0002"</t>
  </si>
  <si>
    <t>CAMERON, PART NO. 2029-AD-78</t>
  </si>
  <si>
    <t>BALL GAUGE [WITH DIAL GAUGE]</t>
  </si>
  <si>
    <t>BALL GAUGE</t>
  </si>
  <si>
    <t>TG20/0011</t>
  </si>
  <si>
    <t>± 4.6 mm</t>
  </si>
  <si>
    <t>SPG-202</t>
  </si>
  <si>
    <t>M6 X 1.0 ISO-6H</t>
  </si>
  <si>
    <t>New Gauge</t>
  </si>
  <si>
    <t>FAULTY 04.03.2020 - FOR SERVICE / REPAIR / TRADE-IN</t>
  </si>
  <si>
    <t>Able Cal - Lux only, Mirai - Not capable</t>
  </si>
  <si>
    <t>API Q1&amp; API 5B</t>
  </si>
  <si>
    <t>MCL/WI-D12</t>
  </si>
  <si>
    <t>07041475</t>
  </si>
  <si>
    <t>3206181 / RWH227</t>
  </si>
  <si>
    <t>2196572 / RRB398</t>
  </si>
  <si>
    <t>18 - 35 mm / 0 - 10 mm</t>
  </si>
  <si>
    <t>50 - 150 mm / 0 - 10 mm</t>
  </si>
  <si>
    <t>EL20/0479</t>
  </si>
  <si>
    <t>BS 887 : 2008</t>
  </si>
  <si>
    <t>MCL/WI/T-06</t>
  </si>
  <si>
    <t>MCL/WI/E-03</t>
  </si>
  <si>
    <t>VRC-190</t>
  </si>
  <si>
    <t>VRC-191</t>
  </si>
  <si>
    <t>VRC-192</t>
  </si>
  <si>
    <t>VRC-193</t>
  </si>
  <si>
    <t>VRC-194</t>
  </si>
  <si>
    <t>18608437</t>
  </si>
  <si>
    <t>19502929</t>
  </si>
  <si>
    <t>19507947</t>
  </si>
  <si>
    <t>19509590</t>
  </si>
  <si>
    <t>19510730</t>
  </si>
  <si>
    <t>PM-01</t>
  </si>
  <si>
    <t>Welding [Herry]</t>
  </si>
  <si>
    <t>HFT29981</t>
  </si>
  <si>
    <t>ARGWELD PURGE MONITOR (MARK V - MKV)</t>
  </si>
  <si>
    <t>Able Cal - Direct method only</t>
  </si>
  <si>
    <t>218034</t>
  </si>
  <si>
    <t>PM-02</t>
  </si>
  <si>
    <t>OLYMPUS</t>
  </si>
  <si>
    <t>EN15317:2013 Sec 9.10</t>
  </si>
  <si>
    <t>Olympus</t>
  </si>
  <si>
    <t>0.080mm to 635mm (Depends on Material, Transducer, Surface Conditions, Temperature &amp; Selected Configuration)</t>
  </si>
  <si>
    <t>Gage S/No. 201640410 /  D7906-SM Probe S/No. 1271896</t>
  </si>
  <si>
    <t>HUNTINGDON FUSION TECHNIQUES LIMITED</t>
  </si>
  <si>
    <t>ARGWELD PURGE MONITOR (PurgEye 100 IP65)</t>
  </si>
  <si>
    <t>Model: API0100 / S/No.: 19059 / Sensor S/No: 19059S</t>
  </si>
  <si>
    <t>Refer Manufacturer Cert</t>
  </si>
  <si>
    <t>-</t>
  </si>
  <si>
    <t>UT-03</t>
  </si>
  <si>
    <t>Oxygen Level At 20.0% ± 0.2% / 2.0% ± 0.02%</t>
  </si>
  <si>
    <t>0.01% to 20.9% Oxygen (100 ppm to atmosphere)</t>
  </si>
  <si>
    <t>20.94% down to 100 ppm Oxygen (100 ppm to atmosphere)</t>
  </si>
  <si>
    <t>PG-117</t>
  </si>
  <si>
    <t>STEWARTS-BUCHANAN GAUGES LTD</t>
  </si>
  <si>
    <t>20925246/1</t>
  </si>
  <si>
    <t xml:space="preserve">bar weight ± 1 oz </t>
  </si>
  <si>
    <t>DM20/2791</t>
  </si>
  <si>
    <t>DM20/2790</t>
  </si>
  <si>
    <t>DM20/2789</t>
  </si>
  <si>
    <t>DM20/2754</t>
  </si>
  <si>
    <t>DM20/2755</t>
  </si>
  <si>
    <t>DM20/2752</t>
  </si>
  <si>
    <t>DM20/2753</t>
  </si>
  <si>
    <t>DM20/2758</t>
  </si>
  <si>
    <t>DM20/2757</t>
  </si>
  <si>
    <t>DM20/2756</t>
  </si>
  <si>
    <t>DM20/2760</t>
  </si>
  <si>
    <t>75242 / 75243</t>
  </si>
  <si>
    <t>89837 / 89838</t>
  </si>
  <si>
    <t>MCL/WI/D-01 (Issue No.3) / BS 887:2008</t>
  </si>
  <si>
    <t>45MG DIGITAL ULTRASONIC THICKNESS GAUGE</t>
  </si>
  <si>
    <t>SPG-203</t>
  </si>
  <si>
    <t>1/16"-27NPT-L1</t>
  </si>
  <si>
    <t>20352/1</t>
  </si>
  <si>
    <t>IBG-07</t>
  </si>
  <si>
    <t>7489630 / YFS577</t>
  </si>
  <si>
    <t>748787 / MKX707</t>
  </si>
  <si>
    <t>250 - 400 mm / 0 - 10 mm</t>
  </si>
  <si>
    <t>BS 959:2008</t>
  </si>
  <si>
    <t>0 - 230 PSI / 0- 16 bar</t>
  </si>
  <si>
    <t>± 0.0001" / ± 0.0001" / ± 0.00015"</t>
  </si>
  <si>
    <t>P08020740622-20201225-221 am</t>
  </si>
  <si>
    <t>917-20-1P</t>
  </si>
  <si>
    <t>ABLE CAL-WI-P4  / BS EN 837-1:1998 / API 6A, 16A</t>
  </si>
  <si>
    <t>E122705 / K132893</t>
  </si>
  <si>
    <t>MCL/WI/SR02</t>
  </si>
  <si>
    <t>AA85381 / AA84768</t>
  </si>
  <si>
    <t>± 0.0002”</t>
  </si>
  <si>
    <t>A141168-21</t>
  </si>
  <si>
    <t>DM21/0078</t>
  </si>
  <si>
    <t>DM21/0079</t>
  </si>
  <si>
    <t>DM21/0080</t>
  </si>
  <si>
    <t>DM21/0075</t>
  </si>
  <si>
    <t>DM21/0076</t>
  </si>
  <si>
    <t>47042579 / 4016230</t>
  </si>
  <si>
    <t>DM21/0077</t>
  </si>
  <si>
    <t>DM21/0074</t>
  </si>
  <si>
    <t>DM21/0073</t>
  </si>
  <si>
    <t>DM21/0072</t>
  </si>
  <si>
    <t>MCL/WI-D06</t>
  </si>
  <si>
    <t>HRD-02-21</t>
  </si>
  <si>
    <t>086-21-1M</t>
  </si>
  <si>
    <t>086-21-2P</t>
  </si>
  <si>
    <t>086-21-3M</t>
  </si>
  <si>
    <t>IDM-57</t>
  </si>
  <si>
    <t>9000810</t>
  </si>
  <si>
    <t>PG-118</t>
  </si>
  <si>
    <t>± 0.2% F.S.</t>
  </si>
  <si>
    <t>DM21/0181</t>
  </si>
  <si>
    <t>DM21/0179</t>
  </si>
  <si>
    <t>DM21/0183</t>
  </si>
  <si>
    <t>DM21/0180</t>
  </si>
  <si>
    <t>DM21/0177</t>
  </si>
  <si>
    <t>DM21/0182</t>
  </si>
  <si>
    <t>DM21/0178</t>
  </si>
  <si>
    <t>s</t>
  </si>
  <si>
    <t>DM21/0189</t>
  </si>
  <si>
    <t>MCL/WI/D-13 &amp; JIS B 7503</t>
  </si>
  <si>
    <t>DM21/0185</t>
  </si>
  <si>
    <t>DM21/0190</t>
  </si>
  <si>
    <t>DM21/0191</t>
  </si>
  <si>
    <t>DM21/0184</t>
  </si>
  <si>
    <t>DM21/0188</t>
  </si>
  <si>
    <t>DM21/0187</t>
  </si>
  <si>
    <t>DM21/0186</t>
  </si>
  <si>
    <t>DM21/0193</t>
  </si>
  <si>
    <t>MCL/WI/D-05 &amp; JIS B 7533</t>
  </si>
  <si>
    <t>DM21/0195</t>
  </si>
  <si>
    <t>DM21/0194</t>
  </si>
  <si>
    <t>DM21/0192</t>
  </si>
  <si>
    <t>DM21/0204</t>
  </si>
  <si>
    <t>MCL/WI/D-09 &amp; BS 959:2008</t>
  </si>
  <si>
    <t>MCL/WI-15 &amp; ASME B89.1.10M:2001</t>
  </si>
  <si>
    <t>DM21/0205</t>
  </si>
  <si>
    <t>DM21/0203</t>
  </si>
  <si>
    <t>SPG-204</t>
  </si>
  <si>
    <t>1-3/8"-12UNF-2B</t>
  </si>
  <si>
    <t>220871</t>
  </si>
  <si>
    <t>10509162/1.1</t>
  </si>
  <si>
    <t>4563397407315</t>
  </si>
  <si>
    <t>CMM-03</t>
  </si>
  <si>
    <t>QUANTUM M</t>
  </si>
  <si>
    <t>FARO SCANARM</t>
  </si>
  <si>
    <t>FARO LASER LINE PROBE</t>
  </si>
  <si>
    <t>ISO 10360-12</t>
  </si>
  <si>
    <t>W35M52135792-20210203</t>
  </si>
  <si>
    <t>W35-M5-21-35792</t>
  </si>
  <si>
    <t>35792-20210203-247A</t>
  </si>
  <si>
    <t>± 0.081 mm</t>
  </si>
  <si>
    <t>MO-WI-685</t>
  </si>
  <si>
    <t>MO-FR-77896</t>
  </si>
  <si>
    <t>± 0.030 mm</t>
  </si>
  <si>
    <t>L30881-20210114-1256P</t>
  </si>
  <si>
    <t>LLPC62130881</t>
  </si>
  <si>
    <t>DM20/0465</t>
  </si>
  <si>
    <t>DM21/0361</t>
  </si>
  <si>
    <t>MCL/WI-D-02 / BS 870:2008</t>
  </si>
  <si>
    <t>DM21/0364</t>
  </si>
  <si>
    <t>DM21/0363</t>
  </si>
  <si>
    <t>DM21/0358</t>
  </si>
  <si>
    <t>MCL/WI/D-13 / JIS B7503</t>
  </si>
  <si>
    <t>DM21/0359</t>
  </si>
  <si>
    <t>DM21/0360</t>
  </si>
  <si>
    <t>DM21/0362</t>
  </si>
  <si>
    <t>DM21/0366</t>
  </si>
  <si>
    <t>MCL/WI/D-01 &amp; BS 887: 2008</t>
  </si>
  <si>
    <t>DM21/0365</t>
  </si>
  <si>
    <t>DM21/0393</t>
  </si>
  <si>
    <t>DM21/0395</t>
  </si>
  <si>
    <t>MCL/WI-41</t>
  </si>
  <si>
    <t>DM21/0394</t>
  </si>
  <si>
    <t>10510237/1.1</t>
  </si>
  <si>
    <t>± 0.05 mm</t>
  </si>
  <si>
    <t>± 0.0019"</t>
  </si>
  <si>
    <t>DG-291</t>
  </si>
  <si>
    <t>DG-292</t>
  </si>
  <si>
    <t>DG-293</t>
  </si>
  <si>
    <t>DG-294</t>
  </si>
  <si>
    <t>DG-295</t>
  </si>
  <si>
    <t>AZKH53</t>
  </si>
  <si>
    <t>SHE-WI-D004</t>
  </si>
  <si>
    <t>Shikra Engineering</t>
  </si>
  <si>
    <t>DLS-21030002-02</t>
  </si>
  <si>
    <t>AZKH52</t>
  </si>
  <si>
    <t>DLS-21030002-01</t>
  </si>
  <si>
    <t>AZKH59</t>
  </si>
  <si>
    <t>DLS-21030002-04</t>
  </si>
  <si>
    <t>AZKH55</t>
  </si>
  <si>
    <t>DLS-21030002-03</t>
  </si>
  <si>
    <t>AZKH62</t>
  </si>
  <si>
    <t>DLS-21030002-05</t>
  </si>
  <si>
    <t>CL4459-21, CL4460-21, CL4461-21</t>
  </si>
  <si>
    <t>TW-13</t>
  </si>
  <si>
    <t>TW-14</t>
  </si>
  <si>
    <t>TORCUP</t>
  </si>
  <si>
    <t>9120010051</t>
  </si>
  <si>
    <t>750 - 3000 lb.ft.</t>
  </si>
  <si>
    <t>BATTERY-POWERED TORQUE WRENCH                    VT-3000</t>
  </si>
  <si>
    <t>± 4%</t>
  </si>
  <si>
    <t>Min input 80ft lbs = output 400ft lbs / Max input 400ft lbs = output 2000ft lbs</t>
  </si>
  <si>
    <t>PG-119</t>
  </si>
  <si>
    <t>0- 6,000 PSI</t>
  </si>
  <si>
    <t>20925245/1</t>
  </si>
  <si>
    <t>20925246/2</t>
  </si>
  <si>
    <t>PG-120</t>
  </si>
  <si>
    <t>ISO 6789:2017</t>
  </si>
  <si>
    <t>394-21-1M</t>
  </si>
  <si>
    <t>NANO-28 TORQUE WRENCH MULTIPLIER 5:1</t>
  </si>
  <si>
    <t>POWER MASTER</t>
  </si>
  <si>
    <t>N19F09</t>
  </si>
  <si>
    <t>394-21-2M</t>
  </si>
  <si>
    <t>342-21-10D</t>
  </si>
  <si>
    <t>JIS B 807:2008</t>
  </si>
  <si>
    <t>342-21-9D</t>
  </si>
  <si>
    <t>342-21-11D</t>
  </si>
  <si>
    <t>342-21-8D</t>
  </si>
  <si>
    <t>342-21-7D</t>
  </si>
  <si>
    <t>SNDT/EC/1175/21</t>
  </si>
  <si>
    <t>DM21/0689</t>
  </si>
  <si>
    <t>DM21/0673</t>
  </si>
  <si>
    <t>MCL//WI/D-02 / BS 870:2008</t>
  </si>
  <si>
    <t>DM21/0674</t>
  </si>
  <si>
    <t>DM21/0675</t>
  </si>
  <si>
    <t>DM21/0677</t>
  </si>
  <si>
    <t>DM21/0676</t>
  </si>
  <si>
    <t>DM21/0679</t>
  </si>
  <si>
    <t>MCL/WI/D-01 / BS 887:2008</t>
  </si>
  <si>
    <t>DM21/0680</t>
  </si>
  <si>
    <t>DM21/0681</t>
  </si>
  <si>
    <t>MCL/WI/GB-01 / ASME B89.1.9-2002</t>
  </si>
  <si>
    <t>DM21/0678</t>
  </si>
  <si>
    <t>DM21/0690</t>
  </si>
  <si>
    <t>DM21/0670</t>
  </si>
  <si>
    <t>OD / 0 - 0.25"</t>
  </si>
  <si>
    <t>WIDTH / 0 - 0.25"</t>
  </si>
  <si>
    <t>DM21/0669</t>
  </si>
  <si>
    <t>DM21/0672</t>
  </si>
  <si>
    <t>DM21/0668</t>
  </si>
  <si>
    <t>DM21/0682</t>
  </si>
  <si>
    <t>DM21/0671</t>
  </si>
  <si>
    <t>428-21-8P</t>
  </si>
  <si>
    <t>428-21-6P</t>
  </si>
  <si>
    <t>428-21-7PT</t>
  </si>
  <si>
    <t>DM21/0691</t>
  </si>
  <si>
    <t>MCL/WI/D-03 / ASME B1.2-1983</t>
  </si>
  <si>
    <t>DM21/0692</t>
  </si>
  <si>
    <t>MPIY-11</t>
  </si>
  <si>
    <t>E1264</t>
  </si>
  <si>
    <t>Y-2 MPI YOKE</t>
  </si>
  <si>
    <t>DM21/0887</t>
  </si>
  <si>
    <t>DM21/0855</t>
  </si>
  <si>
    <t>DM21/0848</t>
  </si>
  <si>
    <t>MCL/WI/D-09 / BS 959:2008</t>
  </si>
  <si>
    <t>DM21/0854</t>
  </si>
  <si>
    <t>MCL/WI/D-02 / BS 870:2008</t>
  </si>
  <si>
    <t>DM21/0823</t>
  </si>
  <si>
    <t>DM21/0824</t>
  </si>
  <si>
    <t>DM21/0825</t>
  </si>
  <si>
    <t>DM21/0826</t>
  </si>
  <si>
    <t>DM21/0822</t>
  </si>
  <si>
    <t>DM21/0820</t>
  </si>
  <si>
    <t>DM21/0819</t>
  </si>
  <si>
    <t>DM21/0817</t>
  </si>
  <si>
    <t>ADDITEL CORPORATION</t>
  </si>
  <si>
    <t>Model No.: ADT681-20-GP50K-PSI-AF-DL / Serial No.: 211H20240007</t>
  </si>
  <si>
    <t>DM21/0816</t>
  </si>
  <si>
    <t>DM21/0818</t>
  </si>
  <si>
    <t>DM21/0827</t>
  </si>
  <si>
    <t>MCL/WI/D-03 / ASME B1.6M-1884</t>
  </si>
  <si>
    <t>DM21/0821</t>
  </si>
  <si>
    <t>DM21/0853</t>
  </si>
  <si>
    <t>MCL/WI/D-13 / BS 6265:2008</t>
  </si>
  <si>
    <t>DM21/0849</t>
  </si>
  <si>
    <t>MCL/WI/D-01 &amp; BS 887:2008</t>
  </si>
  <si>
    <t>DM21/0859</t>
  </si>
  <si>
    <t>DM21/0852</t>
  </si>
  <si>
    <t>DM21/0850</t>
  </si>
  <si>
    <t>DM21/0836</t>
  </si>
  <si>
    <t>DM21/0842</t>
  </si>
  <si>
    <t>DM21/0843</t>
  </si>
  <si>
    <t>DM21/0838</t>
  </si>
  <si>
    <t>DM21/0839</t>
  </si>
  <si>
    <t>DM21/0837</t>
  </si>
  <si>
    <t>DM21/0841</t>
  </si>
  <si>
    <t>DM21/0840</t>
  </si>
  <si>
    <t>DM21/0844</t>
  </si>
  <si>
    <t>DM21/0847</t>
  </si>
  <si>
    <t>DM21/0846</t>
  </si>
  <si>
    <t>MCL/WI/D-01 &amp; JIS B 7503</t>
  </si>
  <si>
    <t>DM21/0845</t>
  </si>
  <si>
    <t>DIGITAL HGH PRESSURE GAUGE</t>
  </si>
  <si>
    <t>QCD/TRSG/P08 / ADT681;Lab3.0.6;ADT681V03.08 / ANSI/NCSL Z540-1:R2002</t>
  </si>
  <si>
    <t>Trescal</t>
  </si>
  <si>
    <t>SALPR/0325/1/21</t>
  </si>
  <si>
    <t>DM21/0926</t>
  </si>
  <si>
    <t xml:space="preserve">MCL/WI/D-02 &amp; BS 870:2008  </t>
  </si>
  <si>
    <t>DM21/0927</t>
  </si>
  <si>
    <t>SAC/PL21/1484</t>
  </si>
  <si>
    <t>SAC/PL21/1483</t>
  </si>
  <si>
    <t>SAC/TQ21/0486</t>
  </si>
  <si>
    <t>SAC/TQ21/0487</t>
  </si>
  <si>
    <t>SAC/TQ21/0484</t>
  </si>
  <si>
    <t>SAC/TQ21/0485</t>
  </si>
  <si>
    <t>SAC/TQ21/0488</t>
  </si>
  <si>
    <t>DM21/0923</t>
  </si>
  <si>
    <t>MCL/WI/D-03 &amp; ASME B1.2-1983</t>
  </si>
  <si>
    <t>MCL/WI/D-02 &amp; ASME B1.20.2M-2006</t>
  </si>
  <si>
    <t>DM21/0925</t>
  </si>
  <si>
    <t>MCL/WI/D-02 &amp; ASME B1.2-1983</t>
  </si>
  <si>
    <t>DM21/0924</t>
  </si>
  <si>
    <t xml:space="preserve">504-21-2P                                       504-21-1M                                                </t>
  </si>
  <si>
    <t>IDM-58</t>
  </si>
  <si>
    <t>IDM-59</t>
  </si>
  <si>
    <t>71071743</t>
  </si>
  <si>
    <t>71187303</t>
  </si>
  <si>
    <t>DM21/0992</t>
  </si>
  <si>
    <t>DM21/0996</t>
  </si>
  <si>
    <t>DM21/0995</t>
  </si>
  <si>
    <t>DM21/0994</t>
  </si>
  <si>
    <t>DM21/0991</t>
  </si>
  <si>
    <t>DM21/0993</t>
  </si>
  <si>
    <t>DM21/0997</t>
  </si>
  <si>
    <t>DM21/0998</t>
  </si>
  <si>
    <t>MCL/WI-M43 &amp; BS 870:2008</t>
  </si>
  <si>
    <t>DM21/0999</t>
  </si>
  <si>
    <t>DM21/1000</t>
  </si>
  <si>
    <t>DM21/1002</t>
  </si>
  <si>
    <t>5 mins (0.0833°)</t>
  </si>
  <si>
    <t>MCL/WI/D-22 &amp; BS 1685:2008</t>
  </si>
  <si>
    <t>MCL/WI/D-37 &amp; JIS B 7515:1982</t>
  </si>
  <si>
    <t>DM21/1003</t>
  </si>
  <si>
    <t>DM21/1004</t>
  </si>
  <si>
    <t>Gauge Room (Cabinet Drawer)</t>
  </si>
  <si>
    <t>DM21/1001</t>
  </si>
  <si>
    <t>GM-05</t>
  </si>
  <si>
    <t>19-596</t>
  </si>
  <si>
    <t>Shikra - 450sgd</t>
  </si>
  <si>
    <t xml:space="preserve">Shikra - 80sgd </t>
  </si>
  <si>
    <t>Shikra - 80sgd</t>
  </si>
  <si>
    <t>Shikra - 80sgd, Able Cal - 150sgd</t>
  </si>
  <si>
    <t>0029291</t>
  </si>
  <si>
    <t>CTMD 504-02 &amp; JIS B7518:2018</t>
  </si>
  <si>
    <t>VDG-14</t>
  </si>
  <si>
    <t>SCD 1794-21</t>
  </si>
  <si>
    <t>SAC/PL21/2467</t>
  </si>
  <si>
    <t>MCL/WI/M-05 / BS EN 837-1:1998 &amp; DKD-R-6-1</t>
  </si>
  <si>
    <t>RADIOLINK PLUS LOAD CELL</t>
  </si>
  <si>
    <t>Able Cal and Mirai - no capability, Trescal - Yes</t>
  </si>
  <si>
    <t>SAC/PL21/2433</t>
  </si>
  <si>
    <t>SAC/PL21/2432</t>
  </si>
  <si>
    <t>DM21/1093</t>
  </si>
  <si>
    <t>DM21/1092</t>
  </si>
  <si>
    <t>MCL/WI/D-01 / JIS B7507:1993</t>
  </si>
  <si>
    <t>DM21/1091</t>
  </si>
  <si>
    <t>MCL/WI/D-01 (Issue No. 3) / JIS B7507:1993</t>
  </si>
  <si>
    <t>DM21/1090</t>
  </si>
  <si>
    <t>MCL/WI/DI-01 / BS 887:2008</t>
  </si>
  <si>
    <t>DM21/1089</t>
  </si>
  <si>
    <t>DM21/1088</t>
  </si>
  <si>
    <t>DM21/1087</t>
  </si>
  <si>
    <t>DM21/1099</t>
  </si>
  <si>
    <t>MCL/WI/D-13 / B7503-1997</t>
  </si>
  <si>
    <t>DM21/1096</t>
  </si>
  <si>
    <t>MCL/WI/DI-13 / BS 887:2008</t>
  </si>
  <si>
    <t>DM21/1098</t>
  </si>
  <si>
    <t>MCL/WI/D-13 / B7503</t>
  </si>
  <si>
    <t>DM21/1094</t>
  </si>
  <si>
    <t>MCL/WI/DI-13 / JIS B 7503</t>
  </si>
  <si>
    <t>DM21/1097</t>
  </si>
  <si>
    <t>DM21/1102</t>
  </si>
  <si>
    <t>DM21/1100</t>
  </si>
  <si>
    <t>DM21/1101</t>
  </si>
  <si>
    <t>DM21/1103</t>
  </si>
  <si>
    <t>DM21/1104</t>
  </si>
  <si>
    <t>IPD-01</t>
  </si>
  <si>
    <t>SPG-205</t>
  </si>
  <si>
    <t>THREAD RING GAUGE (GO &amp; NO GO)</t>
  </si>
  <si>
    <t>APCO TOOL</t>
  </si>
  <si>
    <t xml:space="preserve">2-1/4"-8UN-2A </t>
  </si>
  <si>
    <t>NR4307 / NR4308</t>
  </si>
  <si>
    <t>Metrix</t>
  </si>
  <si>
    <t>MD 2882M-21</t>
  </si>
  <si>
    <t>MP-DIM-15(T) Rev.2 / ANSI ASME B1.2-1983</t>
  </si>
  <si>
    <t>INTERNAL PITCH DIAMETER GAUGE WITH EXTENSION RODS (MODEL: PD-6001)</t>
  </si>
  <si>
    <t>JZ12EI0016 / AQVA65</t>
  </si>
  <si>
    <t>INTERNAL TAPER GAUGE, PD GAUGE WITH EXTENSION RODS (MODEL: PD-6001)</t>
  </si>
  <si>
    <t>TL21-0542</t>
  </si>
  <si>
    <t>TL21-0543</t>
  </si>
  <si>
    <t>TL21-0544</t>
  </si>
  <si>
    <t>TL21-0545</t>
  </si>
  <si>
    <t>MCL/WI/M-05 / BS EN 837-1:1998 &amp; DKD-R-6-1 / API 6A &amp; 16A</t>
  </si>
  <si>
    <t>DM21/1153</t>
  </si>
  <si>
    <t>DM21/1152</t>
  </si>
  <si>
    <t>DM21/1157</t>
  </si>
  <si>
    <t>DM21/1155</t>
  </si>
  <si>
    <t>DM21/1156</t>
  </si>
  <si>
    <t>DM21/1154</t>
  </si>
  <si>
    <t>DM21/1158</t>
  </si>
  <si>
    <t>DM21/1159</t>
  </si>
  <si>
    <t>MCL/WI/D-52 &amp; BS 870:2008</t>
  </si>
  <si>
    <t>DM21/1164</t>
  </si>
  <si>
    <t>MCL/WI-D28 / JIS B 7507:2016</t>
  </si>
  <si>
    <t>DM21/1163</t>
  </si>
  <si>
    <t>TC1218558 CTR-1</t>
  </si>
  <si>
    <t>Refer Cert</t>
  </si>
  <si>
    <t>QAD-SL-10 / ISO 7500-1:2018€ Part 1</t>
  </si>
  <si>
    <t>14881 / 16947711</t>
  </si>
  <si>
    <t>ANSI/ASME B1.20.1.1983 &amp; MCL/WI/D-02</t>
  </si>
  <si>
    <t>DM21/1239</t>
  </si>
  <si>
    <t>DM21/1244</t>
  </si>
  <si>
    <t>ASME/ANSI B1.8 - 1988 &amp; MCL/WI-D-03</t>
  </si>
  <si>
    <t>DM21/1238</t>
  </si>
  <si>
    <t>DM21/1236</t>
  </si>
  <si>
    <t>DM21/1237</t>
  </si>
  <si>
    <t>BS 6265:2008 &amp; MCL/WI/D-13</t>
  </si>
  <si>
    <t>DM21/1241</t>
  </si>
  <si>
    <t>DM21/1240</t>
  </si>
  <si>
    <t>BS 870:2008 &amp; MCL/WI/D-02</t>
  </si>
  <si>
    <t>DM21/1243</t>
  </si>
  <si>
    <t>DM21/1242</t>
  </si>
  <si>
    <t>SNLDM/0196/1-21</t>
  </si>
  <si>
    <t>PORTABALE BRINELL HARDNESS TESTER</t>
  </si>
  <si>
    <t>PORTABALE BRINELL HARDNESS TESTER (CHAIN)</t>
  </si>
  <si>
    <t>KING TESTER</t>
  </si>
  <si>
    <t>827-21-6M</t>
  </si>
  <si>
    <t>0.0007" / 0.0019"</t>
  </si>
  <si>
    <t>DM21/1493</t>
  </si>
  <si>
    <t>DM21/1494</t>
  </si>
  <si>
    <t>EL21/0342</t>
  </si>
  <si>
    <t>+ 0.01" / + 0.027"</t>
  </si>
  <si>
    <t>TC 1218558 CTR2-1</t>
  </si>
  <si>
    <t>ISO 7500-1:2018</t>
  </si>
  <si>
    <t>151 / GA105-0506</t>
  </si>
  <si>
    <t>SAC/PL21/3767</t>
  </si>
  <si>
    <t>1075-21-1M</t>
  </si>
  <si>
    <t>1075-21-2M</t>
  </si>
  <si>
    <t>1075-21-3M</t>
  </si>
  <si>
    <t>1075-21-4M</t>
  </si>
  <si>
    <t>DM21/1798</t>
  </si>
  <si>
    <t>SAC/PL21/3762</t>
  </si>
  <si>
    <t>SAC/PL21/3761</t>
  </si>
  <si>
    <t>SAC/PL21/3763</t>
  </si>
  <si>
    <t>MCL/WI/T-05</t>
  </si>
  <si>
    <t>TL21/0636</t>
  </si>
  <si>
    <t>MCL/WI/D-03 (ISSUE NO.2), ASME B1.2-1983</t>
  </si>
  <si>
    <t>DM21/1807</t>
  </si>
  <si>
    <t>MCL/WI/D-03 (ISSUE NO.2), ASME B1.16M-1984</t>
  </si>
  <si>
    <t>DM21/1804</t>
  </si>
  <si>
    <t xml:space="preserve">1/4"-20 UNC - 2B </t>
  </si>
  <si>
    <t>DM21/1805</t>
  </si>
  <si>
    <t>MCL/WI/D-02 (ISSUE NO.2), ASME B1.20.2M-2006</t>
  </si>
  <si>
    <t>DM21/1811</t>
  </si>
  <si>
    <t>MCL/WI/D-03 (ISSUE NO.3), ASME B1.2-1983</t>
  </si>
  <si>
    <t>DM21/1808</t>
  </si>
  <si>
    <t>DM21/1809</t>
  </si>
  <si>
    <t>DM21/1810</t>
  </si>
  <si>
    <t>DM21/1806</t>
  </si>
  <si>
    <t>MCL/WI/D-13 (ISSUE NO.2), BS 959:2008</t>
  </si>
  <si>
    <t>DM21/1803</t>
  </si>
  <si>
    <t>MCL/WI/D-13 (ISSUE NO.2), JIS B 7503:2017</t>
  </si>
  <si>
    <t>± 0.0008"</t>
  </si>
  <si>
    <t>DM21/1800</t>
  </si>
  <si>
    <t>MCL/WI/D-13 (ISSUE NO.2), API SPEC 7-2</t>
  </si>
  <si>
    <t>DM21/1799</t>
  </si>
  <si>
    <t>DM21/1801</t>
  </si>
  <si>
    <t>MCL/WI/D-16, ISO 16831:2021</t>
  </si>
  <si>
    <t>TG21/0085</t>
  </si>
  <si>
    <t>MCL/WI-D-28 / JIS B 7518:2018</t>
  </si>
  <si>
    <t>DM21/1802</t>
  </si>
  <si>
    <t>DM21/1797</t>
  </si>
  <si>
    <r>
      <t xml:space="preserve">10 </t>
    </r>
    <r>
      <rPr>
        <sz val="10"/>
        <rFont val="Calibri"/>
        <family val="2"/>
      </rPr>
      <t>°</t>
    </r>
    <r>
      <rPr>
        <sz val="10"/>
        <rFont val="Arial"/>
        <family val="2"/>
      </rPr>
      <t>C</t>
    </r>
  </si>
  <si>
    <t>202108C064</t>
  </si>
  <si>
    <t>Setsco</t>
  </si>
  <si>
    <t>CM-175384/10/1 &amp; CM-175384/20/1</t>
  </si>
  <si>
    <t>Indirect - 3%, Direct - 1%</t>
  </si>
  <si>
    <t>MTD/CAL-25:2019, ASTM E10-18</t>
  </si>
  <si>
    <t>QCD/TRSG/PROCEDURE 008 in TRSG/QM/001/20, JIS B 7507:2016</t>
  </si>
  <si>
    <t>SALDM/1255/1/21</t>
  </si>
  <si>
    <t>MCL/WI/M-05, BS EN 837-1:1998 &amp; DKD-R-6-1, API 6A</t>
  </si>
  <si>
    <t>0 - 6.5 mm</t>
  </si>
  <si>
    <t>CM-175510/40/01</t>
  </si>
  <si>
    <t>CM-175510/30/01</t>
  </si>
  <si>
    <t>MCL/WI/D-02/ BS 870:2008</t>
  </si>
  <si>
    <t>DM21/1941</t>
  </si>
  <si>
    <t>MCL/WI/D-02, BS 870:2008</t>
  </si>
  <si>
    <t>DM21/1940</t>
  </si>
  <si>
    <t>DM21/1939</t>
  </si>
  <si>
    <t>SAC/PL21/4278</t>
  </si>
  <si>
    <t>MCL/WI/D-13 / JIS B 7503:2017</t>
  </si>
  <si>
    <t>DM21/1942</t>
  </si>
  <si>
    <t>DM21/1943</t>
  </si>
  <si>
    <t>DM21/1937</t>
  </si>
  <si>
    <t>MCL/WI/D-02  / BS 870:2008</t>
  </si>
  <si>
    <t>DM21/1936</t>
  </si>
  <si>
    <t>SAC/TL21/0591</t>
  </si>
  <si>
    <t>MCL/WI-D45 / BS 907:2008</t>
  </si>
  <si>
    <t>DM21/1945</t>
  </si>
  <si>
    <t>MCL/WI/D-02 / BS 870: 2008</t>
  </si>
  <si>
    <t>DM21/1944</t>
  </si>
  <si>
    <t>DM21/1938</t>
  </si>
  <si>
    <t>Model No.: N5A 100;  S/No.: 618</t>
  </si>
  <si>
    <t>Scale: HRC; Load: 150 kgf; Indenter: Class B Diamond; Indenter S/No.: 155863                                       Scale: HRB; Load: 100 kgf; Indenter: 1/16" Carbide Ball; Indenter S/No.: 1724</t>
  </si>
  <si>
    <t>AC YOKE
10 lbs (230 Vac)</t>
  </si>
  <si>
    <t>ASTM E709-14, ASTM E1444-12</t>
  </si>
  <si>
    <t>EL21/0381</t>
  </si>
  <si>
    <t>ASTM E10-18 (Class A), MTD / CAL-25:2019</t>
  </si>
  <si>
    <t>DM21/2040</t>
  </si>
  <si>
    <t>MCL/WI/D-09 (Issue No.3)</t>
  </si>
  <si>
    <t>DM21/2042</t>
  </si>
  <si>
    <t>ASME B89.1.10M:2001, MCL/WI-15</t>
  </si>
  <si>
    <t>DM21/2049</t>
  </si>
  <si>
    <t>DM21/2048</t>
  </si>
  <si>
    <t>DM21/2047</t>
  </si>
  <si>
    <t>API Q1&amp; API 5B, MCL/WI/D-TPG 13</t>
  </si>
  <si>
    <t>DM21/2046</t>
  </si>
  <si>
    <t>DM21/2045</t>
  </si>
  <si>
    <t>DM21/2044</t>
  </si>
  <si>
    <t>MCL/WI/D-14 (ISSUE NO.1)</t>
  </si>
  <si>
    <t>DM21/2043</t>
  </si>
  <si>
    <t>PRESSURE TEST GAUGE (API 6A &amp; 16A)</t>
  </si>
  <si>
    <t>QCD/TRSG/PROCEDURE 008 in TRSG/QM/001/20 JIS B 7507:2016</t>
  </si>
  <si>
    <t>SALDM/1388/1/21</t>
  </si>
  <si>
    <t>Trescal - capable onsite (385sgd Non-Singlas), Shikra - HRC only (250sgd), Setsco - capable onsite (720sgd Singlas Cert)</t>
  </si>
  <si>
    <r>
      <t>Standard gas (N</t>
    </r>
    <r>
      <rPr>
        <sz val="8"/>
        <rFont val="Arial"/>
        <family val="2"/>
      </rPr>
      <t>2</t>
    </r>
    <r>
      <rPr>
        <sz val="10"/>
        <rFont val="Arial"/>
        <family val="2"/>
      </rPr>
      <t>-99.999 % &amp; O</t>
    </r>
    <r>
      <rPr>
        <sz val="8"/>
        <rFont val="Arial"/>
        <family val="2"/>
      </rPr>
      <t xml:space="preserve">2 </t>
    </r>
    <r>
      <rPr>
        <sz val="10"/>
        <rFont val="Arial"/>
        <family val="2"/>
      </rPr>
      <t>-1.8 PPM)</t>
    </r>
  </si>
  <si>
    <t>GM21/1180</t>
  </si>
  <si>
    <t>BS 959:2008, MCL/WI/D-09 (ISSUE NO.3)</t>
  </si>
  <si>
    <t>DM21/2167</t>
  </si>
  <si>
    <t>MCL/WI/M-05 / BS EN 837-1:1998 &amp; DKD-R-6-1 / API 6A, 16A</t>
  </si>
  <si>
    <t>SAC/PL21/4535</t>
  </si>
  <si>
    <t>SAC/PL21/4536</t>
  </si>
  <si>
    <t>SAC/PL21/4537</t>
  </si>
  <si>
    <t>SAC/PL21/4538</t>
  </si>
  <si>
    <t>SAC/PL21/4539</t>
  </si>
  <si>
    <t>DM21/2041</t>
  </si>
  <si>
    <t>56121135</t>
  </si>
  <si>
    <t>± 1 &amp; 2.5 HRB /  ± 0.5 &amp; 1 HRC (As per latest ASTM E-18 Standard)</t>
  </si>
  <si>
    <t>Welding Shop</t>
  </si>
  <si>
    <t>BS 959 : 2008, MCL/WI/D-09 (ISSUE NO.3)</t>
  </si>
  <si>
    <t>DM21/2280</t>
  </si>
  <si>
    <t>DM21/2279</t>
  </si>
  <si>
    <t>DM21/2274</t>
  </si>
  <si>
    <t>DM21/2278</t>
  </si>
  <si>
    <t>BS 870 : 2008, MCL/WI/D-02 (ISSUE NO.2)</t>
  </si>
  <si>
    <t>DM21/2281</t>
  </si>
  <si>
    <t>DM21/2282</t>
  </si>
  <si>
    <t>DM21/2271</t>
  </si>
  <si>
    <t>DM21/2273</t>
  </si>
  <si>
    <t>DM21/2270</t>
  </si>
  <si>
    <t>DM21/2272</t>
  </si>
  <si>
    <t>BS 6365:2008 / MCL/WI/D-44</t>
  </si>
  <si>
    <t>DM21/2276</t>
  </si>
  <si>
    <t>JIS B7516-2005 / MCL/WI/D-17</t>
  </si>
  <si>
    <t>DM21/2275</t>
  </si>
  <si>
    <t>BS 907:2008 / MCL/WI/D-40</t>
  </si>
  <si>
    <t>DM21/2277</t>
  </si>
  <si>
    <t>TL21/0695</t>
  </si>
  <si>
    <t>EL21/0426</t>
  </si>
  <si>
    <t>0 - 600 mm / 0 - 24"</t>
  </si>
  <si>
    <t>DG-296</t>
  </si>
  <si>
    <t>MFA132</t>
  </si>
  <si>
    <t>TEST PIECE (MAGNETIC WEIGHT LIFT TEST BAR)</t>
  </si>
  <si>
    <t>Bar Weight: 10 lbs, 2oz</t>
  </si>
  <si>
    <t>EL21/0492</t>
  </si>
  <si>
    <t>ASME B1.16M-1984 &amp; MCL/WI/D-03 (ISSUE NO.2)</t>
  </si>
  <si>
    <t>DM21/2486</t>
  </si>
  <si>
    <t>ANSI/ASME B1.2M-2006 &amp; MCL/WI/D-03 (ISSUE NO.2)</t>
  </si>
  <si>
    <t>DM21/2487</t>
  </si>
  <si>
    <t>DM21/2485</t>
  </si>
  <si>
    <t>B7503-2017 &amp; MCL/WI/D-13 (ISSUE NO.2)</t>
  </si>
  <si>
    <t>DM21/2474</t>
  </si>
  <si>
    <t>Part No.: E124-3M; S/No.: GK 0024</t>
  </si>
  <si>
    <t>DM21/2480</t>
  </si>
  <si>
    <t>DM21/2484</t>
  </si>
  <si>
    <t>DM21/2483</t>
  </si>
  <si>
    <t>DM21/2482</t>
  </si>
  <si>
    <t>DM21/2481</t>
  </si>
  <si>
    <t>JIS B7503:2017 &amp; MCL/WI/D-13 (ISSUE NO.2)</t>
  </si>
  <si>
    <t>DM21/2469</t>
  </si>
  <si>
    <t>DM21/2468</t>
  </si>
  <si>
    <t>DM21/2471</t>
  </si>
  <si>
    <t>DM21/2466</t>
  </si>
  <si>
    <t>DM21/2464</t>
  </si>
  <si>
    <t>DM21/2470</t>
  </si>
  <si>
    <t>DM21/2472</t>
  </si>
  <si>
    <t>DM21/2467</t>
  </si>
  <si>
    <t>DM21/2465</t>
  </si>
  <si>
    <t>DM21/2473</t>
  </si>
  <si>
    <t>DM21/2478</t>
  </si>
  <si>
    <t>DM21/2479</t>
  </si>
  <si>
    <t>DM21/2477</t>
  </si>
  <si>
    <t>DM21/2476</t>
  </si>
  <si>
    <t>DM21/2475</t>
  </si>
  <si>
    <t>DM21/2534</t>
  </si>
  <si>
    <t>BS 887:2008 &amp; MCL/WI/D-01 (ISSUE NO.3)</t>
  </si>
  <si>
    <t>DM21/2533</t>
  </si>
  <si>
    <t>DM21/2532</t>
  </si>
  <si>
    <t>DM21/2531</t>
  </si>
  <si>
    <t>DM21/2530</t>
  </si>
  <si>
    <t>DM21/2529</t>
  </si>
  <si>
    <t>CTM 2502M-21</t>
  </si>
  <si>
    <t>VRC-195</t>
  </si>
  <si>
    <t>VRC-196</t>
  </si>
  <si>
    <t>VRC-197</t>
  </si>
  <si>
    <t>VRC-198</t>
  </si>
  <si>
    <t>VRC-199</t>
  </si>
  <si>
    <t>VRC-200</t>
  </si>
  <si>
    <t xml:space="preserve">0 - 300 MM </t>
  </si>
  <si>
    <t>20528681</t>
  </si>
  <si>
    <t>BSD 03 (ISSUE NO.4) &amp; JIS B 7507:1993</t>
  </si>
  <si>
    <t>± 0.01</t>
  </si>
  <si>
    <t>BLD2107614-1S</t>
  </si>
  <si>
    <t>20528595</t>
  </si>
  <si>
    <t>BLD2107614-2S</t>
  </si>
  <si>
    <t>BLD2107614-3S</t>
  </si>
  <si>
    <t>BLD2107614-4S</t>
  </si>
  <si>
    <t>BLD2107614-5S</t>
  </si>
  <si>
    <t>BLD2107614-6S</t>
  </si>
  <si>
    <t>20528573</t>
  </si>
  <si>
    <t>20528608</t>
  </si>
  <si>
    <t>20528562</t>
  </si>
  <si>
    <t>20528682</t>
  </si>
  <si>
    <t>MTD/CAL-25:2019 / ASTM E10-18</t>
  </si>
  <si>
    <t>CM-189782 / 10 / 1</t>
  </si>
  <si>
    <t>MTD/CAL-25:2019 / ASTM E18-19</t>
  </si>
  <si>
    <t>CM-185159 / 10 / 1</t>
  </si>
  <si>
    <t>DM21/2619</t>
  </si>
  <si>
    <t>AE0136, RSC25-1334</t>
  </si>
  <si>
    <t>ASME B1.2:1983 / MCL/WI/D-03 (ISSUE NO.2)</t>
  </si>
  <si>
    <t>DM21/2628</t>
  </si>
  <si>
    <t>DM21/2617</t>
  </si>
  <si>
    <t>MCL/WI/M-05 / BS EN 837-1:1998 / API 6A, 16A</t>
  </si>
  <si>
    <t>SAC/PL21/5333</t>
  </si>
  <si>
    <t>AR-21-1029</t>
  </si>
  <si>
    <t>RSC25P1334, AE0136</t>
  </si>
  <si>
    <t>MCL/WI/M-05 / BS EN 837-1:1998 / API 6A</t>
  </si>
  <si>
    <t>SAC/PL21/5334</t>
  </si>
  <si>
    <t>ANSI/ASME B1.2-1983 / MCL/WI/D-03 (ISSUE NO.2)</t>
  </si>
  <si>
    <t>DM21/2615</t>
  </si>
  <si>
    <t>AE0136</t>
  </si>
  <si>
    <t>DM21/2616</t>
  </si>
  <si>
    <t>DM21/2618</t>
  </si>
  <si>
    <t>DM21/2620</t>
  </si>
  <si>
    <t>DM21/2621</t>
  </si>
  <si>
    <t>DM21/2622</t>
  </si>
  <si>
    <t>DM21/2623</t>
  </si>
  <si>
    <t>DM21/2626</t>
  </si>
  <si>
    <t>AE0136, RSC25P1334</t>
  </si>
  <si>
    <t>ANSI/ASME B1.2-20.2M-2006 / MCL/WI/D-03 (ISSUE NO.2)</t>
  </si>
  <si>
    <t>DM21/2629</t>
  </si>
  <si>
    <t>PMC</t>
  </si>
  <si>
    <t>DM21/2627</t>
  </si>
  <si>
    <t>DM21/2624</t>
  </si>
  <si>
    <t>DM21/2625</t>
  </si>
  <si>
    <t>DM21/2633</t>
  </si>
  <si>
    <t>1002, XEU622</t>
  </si>
  <si>
    <t>DM21/2632</t>
  </si>
  <si>
    <t>BS 1685:2008 / MCL/WI/D-22</t>
  </si>
  <si>
    <t>DM21/2631</t>
  </si>
  <si>
    <t>MIR-AGB, SP-001</t>
  </si>
  <si>
    <t>MCL/WI-D38</t>
  </si>
  <si>
    <t>DM21/2630</t>
  </si>
  <si>
    <t>0802731</t>
  </si>
  <si>
    <t>MASTER GAUGE - SN</t>
  </si>
  <si>
    <t>1250418
1250815
1790508
6245771
6237581
6244578</t>
  </si>
  <si>
    <t>271892
160616
160576
SK-175093</t>
  </si>
  <si>
    <t>EP16188921
160616
160576
8329</t>
  </si>
  <si>
    <t>000641308</t>
  </si>
  <si>
    <t>31169 PCU 3S</t>
  </si>
  <si>
    <t>RCAL2012/002</t>
  </si>
  <si>
    <t>25528/480</t>
  </si>
  <si>
    <t>10285290
05585
2639006</t>
  </si>
  <si>
    <t>SAC/PL20/3881</t>
  </si>
  <si>
    <t>0802731/10290
SP-02</t>
  </si>
  <si>
    <t>1002
SP-02</t>
  </si>
  <si>
    <t>0802731 / 0707521</t>
  </si>
  <si>
    <t>TRACEBLE MASTER GAUGE CERT NO.</t>
  </si>
  <si>
    <t>0907</t>
  </si>
  <si>
    <t>0707521
006576, 003530,003600, 003815</t>
  </si>
  <si>
    <t>0707521
006576, 003530,003600, 003815
AE0136</t>
  </si>
  <si>
    <t>1002
XEU622</t>
  </si>
  <si>
    <t>BS 8052</t>
  </si>
  <si>
    <t>14358
SALDM/1010/1/21</t>
  </si>
  <si>
    <t>110033
18641</t>
  </si>
  <si>
    <t>1306618
18640</t>
  </si>
  <si>
    <t>14489
SALDM/1010/2/21</t>
  </si>
  <si>
    <t>DID 502
DID 503A
DID 509
DID 512</t>
  </si>
  <si>
    <t>151
GA105-0506
243934 &amp; 43339
10003598 &amp; 3661</t>
  </si>
  <si>
    <t>200920
200996
1331104085012
20080888
65149417</t>
  </si>
  <si>
    <t>200920
200996
ELC-2018-HP30K
MIC-20080888-20
SRIH-65149417-2C
SALTM/0285/1/20</t>
  </si>
  <si>
    <t>271892
160616
160576
SK-131314 / 4</t>
  </si>
  <si>
    <t>IR 20089, IR 19582
07070012</t>
  </si>
  <si>
    <t xml:space="preserve">2017050406/1
CF-200425
</t>
  </si>
  <si>
    <t>AE0136
RSC25P1334</t>
  </si>
  <si>
    <t>0907
25P1334</t>
  </si>
  <si>
    <t>2009-018
MP1029D</t>
  </si>
  <si>
    <t>OPC2103-0277-1/1
RL/19057-11</t>
  </si>
  <si>
    <t>M74</t>
  </si>
  <si>
    <t>C946756</t>
  </si>
  <si>
    <t>14881
16947711
ALM140012
10003523</t>
  </si>
  <si>
    <t>606000697
SP-001</t>
  </si>
  <si>
    <t>S5R909047</t>
  </si>
  <si>
    <t>000641308
10390 / 0802731</t>
  </si>
  <si>
    <t>000641308
0802731</t>
  </si>
  <si>
    <t>0712GG0028</t>
  </si>
  <si>
    <t>CL4460-21</t>
  </si>
  <si>
    <t>RSC25P1334</t>
  </si>
  <si>
    <t>65893
75934</t>
  </si>
  <si>
    <t>35554S
36256S</t>
  </si>
  <si>
    <t>35554S
36262S</t>
  </si>
  <si>
    <t>65893
66322</t>
  </si>
  <si>
    <t>1875/1
1875/2
1875/3</t>
  </si>
  <si>
    <t>907CRS-0013</t>
  </si>
  <si>
    <t>MCL-STR-100 CM</t>
  </si>
  <si>
    <t>CT35323</t>
  </si>
  <si>
    <t>128457
CTS-111-2052-19</t>
  </si>
  <si>
    <t>AC-05
AC-06</t>
  </si>
  <si>
    <t>DLS-21120003-01</t>
  </si>
  <si>
    <t>39761000002
170282</t>
  </si>
  <si>
    <t>SHE-WI-D035 / ASTM E10</t>
  </si>
  <si>
    <t>Q22016</t>
  </si>
  <si>
    <t>DLN-21120001-01</t>
  </si>
  <si>
    <t>HCAL022K202388</t>
  </si>
  <si>
    <t>CS211709</t>
  </si>
  <si>
    <t>IL17005530
SED0339197</t>
  </si>
  <si>
    <t>MCL-RGS</t>
  </si>
  <si>
    <t>MCL-RGS
AE0136</t>
  </si>
  <si>
    <t>AE1036</t>
  </si>
  <si>
    <t>SAC/PL21/2393</t>
  </si>
  <si>
    <t>7326/283 PCU V491</t>
  </si>
  <si>
    <t>PL004524</t>
  </si>
  <si>
    <t>MISW-50</t>
  </si>
  <si>
    <t>0802731
0707521</t>
  </si>
  <si>
    <t>401015-1
1630038
150511555</t>
  </si>
  <si>
    <t>CM-140413/20/1
E22687
TL09280</t>
  </si>
  <si>
    <t>DLM 680</t>
  </si>
  <si>
    <t>707521
006576, 003530,003600, 003815</t>
  </si>
  <si>
    <t>L1129C11
109889</t>
  </si>
  <si>
    <t>E21482</t>
  </si>
  <si>
    <t>E23131</t>
  </si>
  <si>
    <t>CS14303</t>
  </si>
  <si>
    <t>1002-105</t>
  </si>
  <si>
    <t>C010638
4056417
PDL0055400</t>
  </si>
  <si>
    <t>CD00843
D00052
PDL0055400</t>
  </si>
  <si>
    <t>4535
4534
TQ1511
4089
4284
3938</t>
  </si>
  <si>
    <t>18-449-01388</t>
  </si>
  <si>
    <t>3465
4927
5452</t>
  </si>
  <si>
    <t>43240-3465-Recertified
18-426-00201
17-c9j3d-120-1</t>
  </si>
  <si>
    <t xml:space="preserve">8cec4b75-023c-3b86-b9f8-009a23672093
8cec4b75-023c-3b86-b9f8-009a23366374
blt2003965-1s
18-449-02770
20-363-00141
18-449-01378
</t>
  </si>
  <si>
    <t>MLN-21110003</t>
  </si>
  <si>
    <t>SAC/PL21/5439</t>
  </si>
  <si>
    <t>SAC/PL21/5460</t>
  </si>
  <si>
    <t>BLP2106378-1S</t>
  </si>
  <si>
    <t>BS 959:2008 / MCL/WI/D-09</t>
  </si>
  <si>
    <t>DM21/2716</t>
  </si>
  <si>
    <t>DM21/2718</t>
  </si>
  <si>
    <t>DM21/2719</t>
  </si>
  <si>
    <t>DM21/2717</t>
  </si>
  <si>
    <t>ASME B89.1.10M:2001 / MCL/WI-15</t>
  </si>
  <si>
    <t>DM21/2720</t>
  </si>
  <si>
    <t>000641308
0802731 / 10290</t>
  </si>
  <si>
    <t>JIS B 7518:2018 / MCL/WI/D-28</t>
  </si>
  <si>
    <t>DM21/2721</t>
  </si>
  <si>
    <t>11276
100872
16157
EMS624
97050289
445703-02
91162677</t>
  </si>
  <si>
    <t>668592
668594
661487
661947
61810
09969-0929-05193-CMDT/02
TL010175</t>
  </si>
  <si>
    <t>SHE-WI-M008</t>
  </si>
  <si>
    <t>DL-011
ML-005</t>
  </si>
  <si>
    <t>Metriz
Shikra</t>
  </si>
  <si>
    <t>MASTER GAUGE VALIDITY DATE</t>
  </si>
  <si>
    <t>DM21/2976</t>
  </si>
  <si>
    <t>RSC25P1334
AE0136</t>
  </si>
  <si>
    <t>4.1.2022
8.6.2022</t>
  </si>
  <si>
    <t>DM21/2974</t>
  </si>
  <si>
    <t>ASME B1.16M-1984 / MCL/WI/D-03</t>
  </si>
  <si>
    <t>MCL/WI/D-03 / ASME B1.20.2M-2006</t>
  </si>
  <si>
    <t>SAC/PL21/5695</t>
  </si>
  <si>
    <t>CM-190538/10/01</t>
  </si>
  <si>
    <t>DM21/2975</t>
  </si>
  <si>
    <t>DM21/2979</t>
  </si>
  <si>
    <t>8.6.2022</t>
  </si>
  <si>
    <t>4.11.2022
8.6.2022</t>
  </si>
  <si>
    <t>DM21/2978</t>
  </si>
  <si>
    <t>08.06.2022</t>
  </si>
  <si>
    <t>DM21/2988</t>
  </si>
  <si>
    <t>DM21/2987</t>
  </si>
  <si>
    <t>DM21/2986</t>
  </si>
  <si>
    <t>DM21/2985</t>
  </si>
  <si>
    <t>DM21/2984</t>
  </si>
  <si>
    <t>DM21/2983</t>
  </si>
  <si>
    <t>DM21/2982</t>
  </si>
  <si>
    <t>DM21/2980</t>
  </si>
  <si>
    <t>DM21/2968</t>
  </si>
  <si>
    <t>DM21/2967</t>
  </si>
  <si>
    <t>DM21/2966</t>
  </si>
  <si>
    <t>4.11.2022</t>
  </si>
  <si>
    <t>DM21/2965</t>
  </si>
  <si>
    <t>DM21/2995</t>
  </si>
  <si>
    <t>707521
003600,003815,006576,003530</t>
  </si>
  <si>
    <t>30.04.2022
07.07.2023</t>
  </si>
  <si>
    <t>SAC/PL21/5693</t>
  </si>
  <si>
    <t>05.10.2022</t>
  </si>
  <si>
    <t>SAC/PL21/5691</t>
  </si>
  <si>
    <t>20.04.2022</t>
  </si>
  <si>
    <t>SAC/PL21/5692</t>
  </si>
  <si>
    <t>SAC/PL21/5690</t>
  </si>
  <si>
    <t>DM21/2969</t>
  </si>
  <si>
    <t>MCL/WI/D-03 / ASME B1.16M-1984</t>
  </si>
  <si>
    <t>DM21/2973</t>
  </si>
  <si>
    <t>MCL/WI/D-37 / JIS B 7515:1982</t>
  </si>
  <si>
    <t>DM21/2981</t>
  </si>
  <si>
    <t>12.04.2022</t>
  </si>
  <si>
    <t>MCL/WI-D-03 / ASME B1.20.2M-2006</t>
  </si>
  <si>
    <t>DM21/2977</t>
  </si>
  <si>
    <t>DM21/2972</t>
  </si>
  <si>
    <t>DM21/2971</t>
  </si>
  <si>
    <t>DM21/2970</t>
  </si>
  <si>
    <t>MCL/WI/D-02 / ASME B1.20.5-1991</t>
  </si>
  <si>
    <t>DM22/011</t>
  </si>
  <si>
    <t>DM21/2989-2994 &amp; DM22/0012-0013</t>
  </si>
  <si>
    <t>DM22/0014</t>
  </si>
  <si>
    <t>DM21/2996</t>
  </si>
  <si>
    <t>707521
003600,003815,006576,003530
AE0136</t>
  </si>
  <si>
    <t>30.04.2022
07.07.2023
08.06.2022</t>
  </si>
  <si>
    <t>SAC.PL21/5694</t>
  </si>
  <si>
    <t>MCL/WI/D-02 / ASME B1.20.2M-2006</t>
  </si>
  <si>
    <t>MCL/WI/D-03 / ASME B1.20.2:1983</t>
  </si>
  <si>
    <t>12.04.2023</t>
  </si>
  <si>
    <t>12.06.2021</t>
  </si>
  <si>
    <t>23.03.2022</t>
  </si>
  <si>
    <t>04.11.2022</t>
  </si>
  <si>
    <t>09.12.2022</t>
  </si>
  <si>
    <t>4070
4069
3284
5914
4731</t>
  </si>
  <si>
    <t>8cec4b75-023c-6586-e7c6-00a128e1cc6d
8cec4b75-023c-6586-4f75-00a128ed5c7e
BLT2101769-1s
20-298-02156
21-363-02369</t>
  </si>
  <si>
    <t>04.07.2022
04.07.2022
01.04.2022
04.07.2022
28.02.2023</t>
  </si>
  <si>
    <t>ODM-103</t>
  </si>
  <si>
    <t>71526461 / 1070599</t>
  </si>
  <si>
    <t>453724125625</t>
  </si>
  <si>
    <t>C010638
4056417
A22388/89/90/91/92
N/A</t>
  </si>
  <si>
    <t>N/A
1-1280623836
MDL213743-3
MDL213743-4</t>
  </si>
  <si>
    <t>19.06.2022
06.07.2022
12.01.2022
12.01.2022</t>
  </si>
  <si>
    <t>DSN-22010001-01</t>
  </si>
  <si>
    <t>190040
P3982
2947/3013</t>
  </si>
  <si>
    <t>JINGSTONE(TAIWAN)
MD (S'PORE)
JINGSTONE(TAIWAN)</t>
  </si>
  <si>
    <t>23.03.2022
15.06.2022
27.09.2023</t>
  </si>
  <si>
    <t>SHE-WI-D028</t>
  </si>
  <si>
    <t>DM22/0069</t>
  </si>
  <si>
    <t>DM22/0073</t>
  </si>
  <si>
    <t>DM22/0076</t>
  </si>
  <si>
    <t>DM22/0074</t>
  </si>
  <si>
    <t>DM22/0075</t>
  </si>
  <si>
    <t>MCL/WI/D-03 / ASME B1.2:1983</t>
  </si>
  <si>
    <t>DM22/0070</t>
  </si>
  <si>
    <t>08.06.2021
04.11.2022</t>
  </si>
  <si>
    <t>DM22/0071</t>
  </si>
  <si>
    <t>DM22/0072</t>
  </si>
  <si>
    <t>DM22/0077</t>
  </si>
  <si>
    <t>W35M52135792-20220121</t>
  </si>
  <si>
    <t>4068
4067
3285
5603
4024
4792</t>
  </si>
  <si>
    <t>8cec4b75-023c-6986-3209-00a1e721e680
8cec4b75-023c-6986-7823-00a1e70a0695
BLT2101769-2S
20-449-00834
21-363-01950
21-363-02547</t>
  </si>
  <si>
    <t>13.05.2022
13.05.2022
01.04.2022
01.03.2023
28.01.2023
28.02.2023</t>
  </si>
  <si>
    <t>MO-FR-7896</t>
  </si>
  <si>
    <t>L30881-20220123-335A</t>
  </si>
  <si>
    <t>3465
5897
5338</t>
  </si>
  <si>
    <t>43240-3465-Recertified
10.05.21-5897-Certified
17-GB8JG-20-1</t>
  </si>
  <si>
    <t>31.08.2023
12.10.2023
20.08.2022</t>
  </si>
  <si>
    <t>DTI-47</t>
  </si>
  <si>
    <t>HSW589</t>
  </si>
  <si>
    <t>BS 870: 2008 / MCL/WI/D-02</t>
  </si>
  <si>
    <t>DM22/0136</t>
  </si>
  <si>
    <t>DM22/0135</t>
  </si>
  <si>
    <t>08.06.2022
04.11.2022</t>
  </si>
  <si>
    <t>DM22/0134</t>
  </si>
  <si>
    <t>MCL/WI/D-05 / BS EN 837-1:1998 &amp; DKD-R-6-1</t>
  </si>
  <si>
    <t>SAC/PL22/0471</t>
  </si>
  <si>
    <t>SAC/TQ22/0114</t>
  </si>
  <si>
    <t>39251S
39263S</t>
  </si>
  <si>
    <t>21.01.2023
25.1.2023</t>
  </si>
  <si>
    <t>04.2.2022</t>
  </si>
  <si>
    <t>23.04.2022
12.04.2023</t>
  </si>
  <si>
    <t>P08020740622-20220105-607 am</t>
  </si>
  <si>
    <t>MTD/CAL-25:2019 / ASTM E-10-18</t>
  </si>
  <si>
    <t xml:space="preserve">CM-196623/10/1 &amp; CM-196623/20/1 </t>
  </si>
  <si>
    <t>62164
EP1618819
171384
171296
473941</t>
  </si>
  <si>
    <t>12437 D-K-15106-01-00
EP1618819
171384
171296
SK-166814 /10/01</t>
  </si>
  <si>
    <t>13.10.2023
14.12.2022
07.12.2022
24.10.2022
27.07.2022</t>
  </si>
  <si>
    <t>MCL/WI/D-13 &amp; JIS B 7503:2017</t>
  </si>
  <si>
    <t>DM22/0197</t>
  </si>
  <si>
    <t>DM22/0198</t>
  </si>
  <si>
    <t>DM22/0199</t>
  </si>
  <si>
    <t>DM22/0200</t>
  </si>
  <si>
    <t>DM22/0201</t>
  </si>
  <si>
    <t>DM22/0202</t>
  </si>
  <si>
    <t>DM22/0203</t>
  </si>
  <si>
    <t>DM22/0204</t>
  </si>
  <si>
    <t>DM22/0205</t>
  </si>
  <si>
    <t>DM22/0206</t>
  </si>
  <si>
    <t>10531208/1.1</t>
  </si>
  <si>
    <t>02.11.2022</t>
  </si>
  <si>
    <t>S5R909048 (GP10)</t>
  </si>
  <si>
    <t>NIST
NIST</t>
  </si>
  <si>
    <t>871III (72500702)
2034</t>
  </si>
  <si>
    <t>BG-029</t>
  </si>
  <si>
    <t>GG49</t>
  </si>
  <si>
    <t>3/16"</t>
  </si>
  <si>
    <t>MLN-21110003-01</t>
  </si>
  <si>
    <t>ML-005</t>
  </si>
  <si>
    <t>Shikra</t>
  </si>
  <si>
    <t>Gauge Room / Test Bay</t>
  </si>
  <si>
    <t>QC Office Cabinet</t>
  </si>
  <si>
    <t>QC Office</t>
  </si>
  <si>
    <t>MCL/WI/D-24 / MFR</t>
  </si>
  <si>
    <t>DM22/0450</t>
  </si>
  <si>
    <t>DM22/0440</t>
  </si>
  <si>
    <t>DM22/0443</t>
  </si>
  <si>
    <t>DM22/0442</t>
  </si>
  <si>
    <t>DM22/0441</t>
  </si>
  <si>
    <t>DM22/0449</t>
  </si>
  <si>
    <t>DM22/0452</t>
  </si>
  <si>
    <t>DM22/0451</t>
  </si>
  <si>
    <t>DM22/0447</t>
  </si>
  <si>
    <t>DM22/0448</t>
  </si>
  <si>
    <t>DM22/0444</t>
  </si>
  <si>
    <t>DM22/0445</t>
  </si>
  <si>
    <t>DM22/0446</t>
  </si>
  <si>
    <t>TW-15</t>
  </si>
  <si>
    <t>TW-16</t>
  </si>
  <si>
    <t>1421 - 6004 lbs ft /                                 1927 - 8140 Nm</t>
  </si>
  <si>
    <t>1244-22</t>
  </si>
  <si>
    <t>670 - 2833 Nm</t>
  </si>
  <si>
    <t>1248-18</t>
  </si>
  <si>
    <t>PNEUMATIC TORQUE WRENCH
(RP-2000 1" DRIVE)</t>
  </si>
  <si>
    <t>PNEUMATIC TORQUE WRENCH
(RP-6000)</t>
  </si>
  <si>
    <t>PRESSURE RECORDER
(API 6A)</t>
  </si>
  <si>
    <t>PRESSURE &amp; TEMPERATURE RECORDER
(API 6A)</t>
  </si>
  <si>
    <t>CL4768-22, CL4767-22, CL4769-22</t>
  </si>
  <si>
    <t>10524167 / 1.1</t>
  </si>
  <si>
    <t>IBG-08</t>
  </si>
  <si>
    <t>160 - 250 mm / 0 - 10 mm</t>
  </si>
  <si>
    <t>EL22/0159</t>
  </si>
  <si>
    <t>SAC/PL22/1490</t>
  </si>
  <si>
    <t>SAC/PL22/1491</t>
  </si>
  <si>
    <t>SAC/PL22/1489</t>
  </si>
  <si>
    <t>5361944
401015-2
992613890</t>
  </si>
  <si>
    <t>05.10.2022
10.03.2023
10.04.2022</t>
  </si>
  <si>
    <r>
      <t xml:space="preserve">BLP2106378-1S
</t>
    </r>
    <r>
      <rPr>
        <sz val="10"/>
        <color indexed="10"/>
        <rFont val="Arial"/>
        <family val="2"/>
      </rPr>
      <t>CM-203110/10/1
HYL202121455</t>
    </r>
  </si>
  <si>
    <t>ISO9001:2015 / API 6A &amp; API A6A</t>
  </si>
  <si>
    <t>JIS B 7515:1982 / MCL/WI/D-15</t>
  </si>
  <si>
    <t>DM22/0634</t>
  </si>
  <si>
    <t>03.02.2024</t>
  </si>
  <si>
    <t>DM22/0635</t>
  </si>
  <si>
    <t>DM22/0636</t>
  </si>
  <si>
    <t>ASME B1.16M-1984 / MCL/WI/D-03 (ISSUE NO.2)</t>
  </si>
  <si>
    <t>DM22/0637</t>
  </si>
  <si>
    <t>DM22/0638</t>
  </si>
  <si>
    <t>MP-MEC-01(T)</t>
  </si>
  <si>
    <t>TP22/0057</t>
  </si>
  <si>
    <t>38874S/38874S</t>
  </si>
  <si>
    <t>06.12.2023</t>
  </si>
  <si>
    <t>TP22/0054</t>
  </si>
  <si>
    <t>73449
73291</t>
  </si>
  <si>
    <t>38874S/38874S
38880S &amp; 38881S</t>
  </si>
  <si>
    <t>06.12.2023
08.12.2023</t>
  </si>
  <si>
    <t>PNEUMATIC TORQUE WRENCH
(RP-1000 1" DRIVE)</t>
  </si>
  <si>
    <t>1438-1</t>
  </si>
  <si>
    <t>1301-7</t>
  </si>
  <si>
    <t>TP22/0056</t>
  </si>
  <si>
    <t>TP22/0055</t>
  </si>
  <si>
    <t>SPG-207</t>
  </si>
  <si>
    <t>TAYLOR</t>
  </si>
  <si>
    <t>M24 X 2 - 6H</t>
  </si>
  <si>
    <t>MCL/WI/D-13 / JIS B7503-1997</t>
  </si>
  <si>
    <t>22.03.2022</t>
  </si>
  <si>
    <t>04.02.2022
01.07.2021</t>
  </si>
  <si>
    <t>MCL/WI/D-02 /BS 870:2008</t>
  </si>
  <si>
    <t>DM22/0689</t>
  </si>
  <si>
    <t>DM22/0687</t>
  </si>
  <si>
    <t>DM22/0683</t>
  </si>
  <si>
    <r>
      <rPr>
        <sz val="10"/>
        <color indexed="10"/>
        <rFont val="Arial"/>
        <family val="2"/>
      </rPr>
      <t>0707521</t>
    </r>
    <r>
      <rPr>
        <sz val="10"/>
        <rFont val="Arial"/>
      </rPr>
      <t xml:space="preserve">
006576, 003530,003600, 003815
AE0136</t>
    </r>
  </si>
  <si>
    <t>23.03.2023
07.07.2023
08.06.2022</t>
  </si>
  <si>
    <t>DM22/0685</t>
  </si>
  <si>
    <t>DM22/0686</t>
  </si>
  <si>
    <t>DM22/0690</t>
  </si>
  <si>
    <t>DM22/0688</t>
  </si>
  <si>
    <t>DM22/0693</t>
  </si>
  <si>
    <t>25.01.2024
01.07.2022</t>
  </si>
  <si>
    <t>DM22/0692</t>
  </si>
  <si>
    <t>DM22/0684</t>
  </si>
  <si>
    <r>
      <rPr>
        <sz val="10"/>
        <color indexed="10"/>
        <rFont val="Arial"/>
        <family val="2"/>
      </rPr>
      <t>0707521</t>
    </r>
    <r>
      <rPr>
        <sz val="10"/>
        <rFont val="Arial"/>
      </rPr>
      <t xml:space="preserve">
006576, 003530,003600, 003815</t>
    </r>
  </si>
  <si>
    <t>DM22/0681</t>
  </si>
  <si>
    <r>
      <rPr>
        <sz val="10"/>
        <color indexed="10"/>
        <rFont val="Arial"/>
        <family val="2"/>
      </rPr>
      <t>0802731</t>
    </r>
    <r>
      <rPr>
        <sz val="10"/>
        <rFont val="Arial"/>
      </rPr>
      <t xml:space="preserve">
006576, 003530,003600, 003815</t>
    </r>
  </si>
  <si>
    <t>23.04.2023
07.07.2023</t>
  </si>
  <si>
    <t>DM22/0676</t>
  </si>
  <si>
    <t>DM22/0679</t>
  </si>
  <si>
    <t>DM22/0678</t>
  </si>
  <si>
    <t>DM22/0677</t>
  </si>
  <si>
    <t>DM22/0680</t>
  </si>
  <si>
    <t>23.04.2023
07.07.2023
08.06.2022</t>
  </si>
  <si>
    <t>MCL/WI/D-52 / JIS B 7506-2004</t>
  </si>
  <si>
    <t>DM22/0691</t>
  </si>
  <si>
    <r>
      <t>Grade 2 (</t>
    </r>
    <r>
      <rPr>
        <sz val="10"/>
        <rFont val="Calibri"/>
        <family val="2"/>
      </rPr>
      <t>±</t>
    </r>
    <r>
      <rPr>
        <sz val="10"/>
        <rFont val="Arial"/>
        <family val="2"/>
      </rPr>
      <t>0.003MM)</t>
    </r>
  </si>
  <si>
    <r>
      <t>Grade 1 (</t>
    </r>
    <r>
      <rPr>
        <sz val="10"/>
        <rFont val="Calibri"/>
        <family val="2"/>
      </rPr>
      <t>±</t>
    </r>
    <r>
      <rPr>
        <sz val="10"/>
        <rFont val="Arial"/>
        <family val="2"/>
      </rPr>
      <t>0.00004")</t>
    </r>
  </si>
  <si>
    <t>DM22/0675</t>
  </si>
  <si>
    <t>EL22/0105</t>
  </si>
  <si>
    <t xml:space="preserve">MCL/WI/M-13 / ASTM E1444-12 </t>
  </si>
  <si>
    <t>DM22/0832</t>
  </si>
  <si>
    <t>DM22/0833</t>
  </si>
  <si>
    <t>DM22/0831</t>
  </si>
  <si>
    <t>SHE-WI-P001 / ISO / IEC GUIDE 98-3:2008</t>
  </si>
  <si>
    <t>PLS-22040093-01</t>
  </si>
  <si>
    <t>SHIKRA</t>
  </si>
  <si>
    <t>22.11.2022</t>
  </si>
  <si>
    <t>SHE-WI-D017 / BS EN ISO 3611:2010</t>
  </si>
  <si>
    <t>DLS-22040062-01</t>
  </si>
  <si>
    <t>5312029
309635
P3982
190040</t>
  </si>
  <si>
    <t>SHIKRA
TRESCAL (S'PORE)
MD (S'PORE)
OPUS (UK)</t>
  </si>
  <si>
    <t>25.08.2022
23.12.2023
15.06.2022
07.03.2024</t>
  </si>
  <si>
    <t>DLS-22040062-02</t>
  </si>
  <si>
    <t>5312029
309635
P3982</t>
  </si>
  <si>
    <t>25.08.2022
23.12.2023
15.06.2022</t>
  </si>
  <si>
    <t>SHIKRA
TRESCAL (S'PORE)
MD (S'PORE)</t>
  </si>
  <si>
    <t>SHE-WI-TW001 / ISO 6789:2017</t>
  </si>
  <si>
    <t>MLS-22040027-01</t>
  </si>
  <si>
    <t>38104S</t>
  </si>
  <si>
    <t>29.08.022</t>
  </si>
  <si>
    <t>MLS-22040027-02</t>
  </si>
  <si>
    <t>38106S</t>
  </si>
  <si>
    <t>30.08.2022</t>
  </si>
  <si>
    <t>MLS-22040027-03</t>
  </si>
  <si>
    <t>MLS-22040027-04</t>
  </si>
  <si>
    <t>MLS-22040027-05</t>
  </si>
  <si>
    <t>PLS-22040093-02</t>
  </si>
  <si>
    <t>MCL/WI/D-03 / ASME B1.6M-1984</t>
  </si>
  <si>
    <t>DM22/0829</t>
  </si>
  <si>
    <t>THREAD PLUG GAUGE
(GO &amp; NO GO)</t>
  </si>
  <si>
    <t>DM22/0797</t>
  </si>
  <si>
    <t>M8 X 1.25-6G</t>
  </si>
  <si>
    <t>DM22/0793</t>
  </si>
  <si>
    <t>DM22/0796</t>
  </si>
  <si>
    <t>DM22/0808</t>
  </si>
  <si>
    <r>
      <rPr>
        <sz val="10"/>
        <color indexed="10"/>
        <rFont val="Arial"/>
        <family val="2"/>
      </rPr>
      <t>0707521</t>
    </r>
    <r>
      <rPr>
        <sz val="10"/>
        <rFont val="Arial"/>
      </rPr>
      <t xml:space="preserve">
006576, 003530,003600, 003815</t>
    </r>
  </si>
  <si>
    <t>DM22/0798</t>
  </si>
  <si>
    <t>DM22/0795</t>
  </si>
  <si>
    <t>DM22/0794</t>
  </si>
  <si>
    <t>DM22/0790</t>
  </si>
  <si>
    <t>DM22/0788</t>
  </si>
  <si>
    <t>DM22/0792</t>
  </si>
  <si>
    <t>DM22/0789</t>
  </si>
  <si>
    <t>DM22/0791</t>
  </si>
  <si>
    <t>DM22/0807</t>
  </si>
  <si>
    <t>DM22/0805</t>
  </si>
  <si>
    <t>DM22/0806</t>
  </si>
  <si>
    <t>DM22/0802</t>
  </si>
  <si>
    <t>DM22/0804</t>
  </si>
  <si>
    <t>DM22/0800</t>
  </si>
  <si>
    <t>DM22/0801</t>
  </si>
  <si>
    <t>DM22/0803</t>
  </si>
  <si>
    <t>SAC/PL22/1980</t>
  </si>
  <si>
    <t>SAC/PL22/1979</t>
  </si>
  <si>
    <t>SAC/PL22/1976</t>
  </si>
  <si>
    <t>SAC/PL22/1977</t>
  </si>
  <si>
    <t>SAC/PL22/1978</t>
  </si>
  <si>
    <t>DM22/0809</t>
  </si>
  <si>
    <t>1002
XEU622
10290</t>
  </si>
  <si>
    <t>25.01.2024
01.07.2022
20.03.2024</t>
  </si>
  <si>
    <t>SAC/PL22/1981
PL22/0107
PL22/0106</t>
  </si>
  <si>
    <t>DM22/0799</t>
  </si>
  <si>
    <t>132097</t>
  </si>
  <si>
    <t>9598734 / AUNC44</t>
  </si>
  <si>
    <t>PG-121</t>
  </si>
  <si>
    <t>PG-122</t>
  </si>
  <si>
    <t>PG-123</t>
  </si>
  <si>
    <t>PG-124</t>
  </si>
  <si>
    <t>PG-125</t>
  </si>
  <si>
    <t>± 0.1% F.S.</t>
  </si>
  <si>
    <t>CTJ 22-3503</t>
  </si>
  <si>
    <t>IL17005530 &amp;  SED0339197
IL17005530 &amp;  SED0051143</t>
  </si>
  <si>
    <t>Model No.: ADT681-10-GP300-PSI-N2 / Serial No.:211H21810072</t>
  </si>
  <si>
    <t>Model No.: ADT681-10-GP1K-PSI-N2 / Serial No.: 211H21640026</t>
  </si>
  <si>
    <t>Model No.: ADT681-10-GP3K-PSI-N2 / Serial No.: 211H22040030</t>
  </si>
  <si>
    <t>Model No.: ADT681-10-GP30K-PSI-AF / Serial No.: 211H217B0009</t>
  </si>
  <si>
    <t>Model No.: ADT681-10-GP10K-PSI-N2 / Serial No.: 211H22030007</t>
  </si>
  <si>
    <t>SPG-208</t>
  </si>
  <si>
    <t>SPG-209</t>
  </si>
  <si>
    <t>EMUGE</t>
  </si>
  <si>
    <t>M 16 X 1.5-6H</t>
  </si>
  <si>
    <t>M5 X 0.8-6H</t>
  </si>
  <si>
    <t>1001024801/1-20</t>
  </si>
  <si>
    <t>1001028735/1-18</t>
  </si>
  <si>
    <t>SHE-WI-D004 / JIS 7503:2017</t>
  </si>
  <si>
    <t>18.06.2022</t>
  </si>
  <si>
    <t>DLS-22050035-13</t>
  </si>
  <si>
    <t>5312029
309635</t>
  </si>
  <si>
    <t>SHIKRA
TRESCAL (S'PORE)</t>
  </si>
  <si>
    <t>25.08.2022</t>
  </si>
  <si>
    <t>SHE-WI-D026 / BS 959:2008</t>
  </si>
  <si>
    <t>DLS-22050035-12</t>
  </si>
  <si>
    <t>5312029
309634
350005</t>
  </si>
  <si>
    <t>SHIKRA
TRESCAL(S'PORE)
NORTHLAB</t>
  </si>
  <si>
    <t>25.08.2022
21.12.2023
21.04.2024</t>
  </si>
  <si>
    <t>DLS-22050035-11</t>
  </si>
  <si>
    <t>GAGEMAKER / STARETT</t>
  </si>
  <si>
    <t>DLS-22050035-10</t>
  </si>
  <si>
    <t>Q22016
309635
P3982</t>
  </si>
  <si>
    <t>SHIKRA
TRESCAL(S'PORE)
MD(S'PORE)</t>
  </si>
  <si>
    <t>25.08.2023
23.12.2023
15.06.2022</t>
  </si>
  <si>
    <t>SHE-WI-D008 / JIS B 7515:1982 &amp; JIS B 7503:2017</t>
  </si>
  <si>
    <t>DLS-22050035-09</t>
  </si>
  <si>
    <t>61
09842</t>
  </si>
  <si>
    <t>SHIKRA
SHIKRA</t>
  </si>
  <si>
    <t>18.06.2022
31.07.2022</t>
  </si>
  <si>
    <t>DLS-22050035-05</t>
  </si>
  <si>
    <t>DLS-22050035-03</t>
  </si>
  <si>
    <t>DLS-22050035-02</t>
  </si>
  <si>
    <t>SHE-WI-D006 / BS EN ISO 13385-2:2011</t>
  </si>
  <si>
    <t>DLS-22050035-08</t>
  </si>
  <si>
    <t>5312029
2180</t>
  </si>
  <si>
    <t>SHIKRA
OPUS (S'PORE)</t>
  </si>
  <si>
    <t>25.08.2022
10.09.2023</t>
  </si>
  <si>
    <t>THREADMASTER / TRETHREAD</t>
  </si>
  <si>
    <t>SHE-WI-D005 / ANSI/ASME B1.2-1983</t>
  </si>
  <si>
    <t>DLS-22050035-07</t>
  </si>
  <si>
    <t>61
Q22016</t>
  </si>
  <si>
    <t>18.06.2022
25.08.2023</t>
  </si>
  <si>
    <t>DLS-22050035-06</t>
  </si>
  <si>
    <r>
      <t>300 mm / 90</t>
    </r>
    <r>
      <rPr>
        <sz val="10"/>
        <rFont val="Calibri"/>
        <family val="2"/>
      </rPr>
      <t>°</t>
    </r>
  </si>
  <si>
    <t>SHE-WI-D032 / BS 1685:2008</t>
  </si>
  <si>
    <t>± 5 mins (0.0833°)</t>
  </si>
  <si>
    <t>DLS-22050035-01</t>
  </si>
  <si>
    <t>Q22016
5312029
DL-044
MV-850914</t>
  </si>
  <si>
    <t>SHIKRA
SHIKRA
OPUS(UK)
SHIKRA</t>
  </si>
  <si>
    <t>25.08.2023
25.08.2022
16.03.2024
22.03.2023</t>
  </si>
  <si>
    <t xml:space="preserve">SHE-WI-E001 / ISO/IEC GUIDE 98-3:2008 </t>
  </si>
  <si>
    <t>ELN-22050006-01</t>
  </si>
  <si>
    <t>J1330A18</t>
  </si>
  <si>
    <t>TRANSMILLE</t>
  </si>
  <si>
    <t>11.08.2022</t>
  </si>
  <si>
    <t>SHE-WI-D024 / DIN863-4:1994-04
SHE-WI-D012 / BS 969:2008</t>
  </si>
  <si>
    <t>DL-021
DL-022
61
444425</t>
  </si>
  <si>
    <t>SHIKRA
SHIKRA
SHIKRA
MITUTOYO</t>
  </si>
  <si>
    <t>03.11.2022
04.11.2022
18.06.2022
13.04.2023</t>
  </si>
  <si>
    <t>DLS-22050035-16
DLS-22050035-15
DLS-22050035-14</t>
  </si>
  <si>
    <t>DLS-22050035-17</t>
  </si>
  <si>
    <t>DLS-22050035-04</t>
  </si>
  <si>
    <t>DIGITAL HGH PRESSURE GAUGE
(API 6A / 16A)</t>
  </si>
  <si>
    <t>QCD/TRSG/P04 in TRSG/QM/001/20 / API 16A</t>
  </si>
  <si>
    <t>9719-96;PCU:H177;Invented PCU:M871 (T3500/1)</t>
  </si>
  <si>
    <t>TRESCAL nv BELGIUM</t>
  </si>
  <si>
    <t>21.01.2023</t>
  </si>
  <si>
    <t>7325/283 PCU V491 (283)</t>
  </si>
  <si>
    <t>28.11..2022</t>
  </si>
  <si>
    <t>31253 PCU NO.118M (580VHX)</t>
  </si>
  <si>
    <t>2010-19658</t>
  </si>
  <si>
    <t>04.12.2022</t>
  </si>
  <si>
    <t>QCD/TRSG/P08 in TRSG/QM/001/20 / API 16A</t>
  </si>
  <si>
    <t>28.11,2022</t>
  </si>
  <si>
    <t>0  - 12"</t>
  </si>
  <si>
    <t>VRC-201</t>
  </si>
  <si>
    <t>VRC-202</t>
  </si>
  <si>
    <t>± 0.001" / 0.02 mm</t>
  </si>
  <si>
    <t>0 - 6" / 0 - 150 mm</t>
  </si>
  <si>
    <t>0 - 12" / 0 - 300 mm</t>
  </si>
  <si>
    <t>DM22/1256</t>
  </si>
  <si>
    <t>DM22/1257</t>
  </si>
  <si>
    <t>0035641</t>
  </si>
  <si>
    <t xml:space="preserve">MCL/WI/D-02 / BS 870 : 2008 </t>
  </si>
  <si>
    <t>DM22/1255</t>
  </si>
  <si>
    <t>23.03.2023
07.07.2023
06.06.2023</t>
  </si>
  <si>
    <t>DM22/1258</t>
  </si>
  <si>
    <t>06.06.2023
04.11.2022</t>
  </si>
  <si>
    <t>DM22/1259</t>
  </si>
  <si>
    <t>DM22/1260</t>
  </si>
  <si>
    <t>06.06.2023</t>
  </si>
  <si>
    <t>SAC/PL22/2920</t>
  </si>
  <si>
    <t>08.12.2022</t>
  </si>
  <si>
    <t>SAC/PL22/2918</t>
  </si>
  <si>
    <t>495-22-1PS</t>
  </si>
  <si>
    <t>25.04.2023</t>
  </si>
  <si>
    <t>SAC/PL22/2919</t>
  </si>
  <si>
    <t>DG-297</t>
  </si>
  <si>
    <t>DG-298</t>
  </si>
  <si>
    <t>DG-299</t>
  </si>
  <si>
    <t>DG-300</t>
  </si>
  <si>
    <t>DG-301</t>
  </si>
  <si>
    <t>DG-302</t>
  </si>
  <si>
    <t>DG-303</t>
  </si>
  <si>
    <t>DG-304</t>
  </si>
  <si>
    <t>DG-305</t>
  </si>
  <si>
    <t>DG-306</t>
  </si>
  <si>
    <t>BRZU91</t>
  </si>
  <si>
    <t>BRZT10</t>
  </si>
  <si>
    <t>BRZY12</t>
  </si>
  <si>
    <t>BRZY11</t>
  </si>
  <si>
    <t>BRZT13</t>
  </si>
  <si>
    <t>BRZU90</t>
  </si>
  <si>
    <t>BRZT14</t>
  </si>
  <si>
    <t>BRZY57</t>
  </si>
  <si>
    <t>BRZU93</t>
  </si>
  <si>
    <t>DIAL VERNIER CALIPER</t>
  </si>
  <si>
    <t>VRC-203</t>
  </si>
  <si>
    <t>VRC-204</t>
  </si>
  <si>
    <t>VRC-205</t>
  </si>
  <si>
    <t>VRC-206</t>
  </si>
  <si>
    <t>VRC-207</t>
  </si>
  <si>
    <t>VRC-208</t>
  </si>
  <si>
    <t>VRC-209</t>
  </si>
  <si>
    <t>VRC-210</t>
  </si>
  <si>
    <t>VRC-211</t>
  </si>
  <si>
    <t>VRC-212</t>
  </si>
  <si>
    <t>MT-09</t>
  </si>
  <si>
    <t>ALLWAYS</t>
  </si>
  <si>
    <t>VRC-213</t>
  </si>
  <si>
    <t>1  - 12"</t>
  </si>
  <si>
    <t>VRC-214</t>
  </si>
  <si>
    <t>2  - 12"</t>
  </si>
  <si>
    <t>VRC-215</t>
  </si>
  <si>
    <t>ODM-104</t>
  </si>
  <si>
    <t>DM22/1385</t>
  </si>
  <si>
    <t>DM22/1384</t>
  </si>
  <si>
    <t>06.06.2025</t>
  </si>
  <si>
    <t>TL22-0328</t>
  </si>
  <si>
    <t>HYL202123119</t>
  </si>
  <si>
    <t>28.08.2022</t>
  </si>
  <si>
    <t>TL22-0331</t>
  </si>
  <si>
    <t>TL22-0329</t>
  </si>
  <si>
    <t>TL22/0330</t>
  </si>
  <si>
    <t>TL22/0332</t>
  </si>
  <si>
    <t>DM22/1396</t>
  </si>
  <si>
    <t>DM22/1395</t>
  </si>
  <si>
    <t>12.04.2023
15.06.2023</t>
  </si>
  <si>
    <t>MCL/WI/D-02 &amp; BS 870:2008</t>
  </si>
  <si>
    <t>DM22/1394</t>
  </si>
  <si>
    <t>DM22/1393</t>
  </si>
  <si>
    <t>DM22/1392</t>
  </si>
  <si>
    <t>DM22/1390</t>
  </si>
  <si>
    <t>SAC/PL22/3414</t>
  </si>
  <si>
    <t>SAC/PL22/3413</t>
  </si>
  <si>
    <t>SAC/PL22/3416</t>
  </si>
  <si>
    <t>SAC/PL22/3415</t>
  </si>
  <si>
    <t>MM 1023M-22</t>
  </si>
  <si>
    <t>10.06.2023</t>
  </si>
  <si>
    <t>SAC/PL22/3417</t>
  </si>
  <si>
    <t>SAC/PL22/3418</t>
  </si>
  <si>
    <t>DM22/1391</t>
  </si>
  <si>
    <t>04.11.2022
06.06.2023</t>
  </si>
  <si>
    <t>DM22/1389</t>
  </si>
  <si>
    <t>4.11.2022
6.6.2023</t>
  </si>
  <si>
    <t>DM22/1388</t>
  </si>
  <si>
    <t>DM22/1387</t>
  </si>
  <si>
    <t>± 0.02</t>
  </si>
  <si>
    <t>DM22/1491</t>
  </si>
  <si>
    <t>707521
006576, 003530,003600, 003815
AE0136</t>
  </si>
  <si>
    <t>MCL/WI/D-13 / JIS  7533:2015</t>
  </si>
  <si>
    <t>DM22/1470</t>
  </si>
  <si>
    <t>11.03.2023</t>
  </si>
  <si>
    <t>DM22/1469</t>
  </si>
  <si>
    <t>DM22/1468</t>
  </si>
  <si>
    <t>DM22/1467</t>
  </si>
  <si>
    <t>DM22/1464</t>
  </si>
  <si>
    <t>DM22/1465</t>
  </si>
  <si>
    <t>BRZT11</t>
  </si>
  <si>
    <t>DM22/1466</t>
  </si>
  <si>
    <t>DM22/1463</t>
  </si>
  <si>
    <t>DM22/1461</t>
  </si>
  <si>
    <t>DM22/1462</t>
  </si>
  <si>
    <t>VERNIER DIAL CALIPER</t>
  </si>
  <si>
    <t>DM22/1473</t>
  </si>
  <si>
    <t>25.01.2024
23.06.2023</t>
  </si>
  <si>
    <t>± 0.03mm / ± 0.001"</t>
  </si>
  <si>
    <t>DM22/1474</t>
  </si>
  <si>
    <t>DM22/1471</t>
  </si>
  <si>
    <t>DM22/1480</t>
  </si>
  <si>
    <t>DM22/1478</t>
  </si>
  <si>
    <t>DM22/1479</t>
  </si>
  <si>
    <t>DM22/1476</t>
  </si>
  <si>
    <t>DM22/1475</t>
  </si>
  <si>
    <t>DM22/1477</t>
  </si>
  <si>
    <t>DM22/1472</t>
  </si>
  <si>
    <t>DM22/1490</t>
  </si>
  <si>
    <t>DM22/1489</t>
  </si>
  <si>
    <t>DM22/1488</t>
  </si>
  <si>
    <t>DM22/1487</t>
  </si>
  <si>
    <t>MCL/WI/D-17 / JIS B7512-2005</t>
  </si>
  <si>
    <t>DM22/1486</t>
  </si>
  <si>
    <t>26.03.2024</t>
  </si>
  <si>
    <t>DM22/1485</t>
  </si>
  <si>
    <t>707521
003600, 003815</t>
  </si>
  <si>
    <t>ANSI/ASME B1.20.2M-2006 &amp; MCL/WI/D-03</t>
  </si>
  <si>
    <t>DM22/1484</t>
  </si>
  <si>
    <t>DM22/1483</t>
  </si>
  <si>
    <t>DM22/1482</t>
  </si>
  <si>
    <t>DM22/1481</t>
  </si>
  <si>
    <t>TC1425056 CTR1-1</t>
  </si>
  <si>
    <t>16947711
ALM140012
10003523</t>
  </si>
  <si>
    <t>MT-10</t>
  </si>
  <si>
    <t>MT-11</t>
  </si>
  <si>
    <t>HANS</t>
  </si>
  <si>
    <t>6-5/8" API REGULAR
5-1/2"-6-5/8" API FULL HOLE</t>
  </si>
  <si>
    <t>60 - 440 lbs ft /
100 - 600 Nm</t>
  </si>
  <si>
    <t>DM22/1618</t>
  </si>
  <si>
    <t>DM22/1619</t>
  </si>
  <si>
    <t>SNLDM/0172/1/22</t>
  </si>
  <si>
    <t>22.06.2024
01.12.2022</t>
  </si>
  <si>
    <t>2017050406/2
CF-210420</t>
  </si>
  <si>
    <t>IR 20088 &amp; IR 19819
07070012</t>
  </si>
  <si>
    <t>QCD/TRSG/PROCEDURE 008 / TRSG/QM/001/20</t>
  </si>
  <si>
    <t>SALDM/1150/1/22</t>
  </si>
  <si>
    <t>18640 (E81)
1510008 (515-565)
SML/PG-in/001</t>
  </si>
  <si>
    <t>SALDM/1010/2/21
SALDM/1681/2/21
SALDM/1883/2/21</t>
  </si>
  <si>
    <t>11.08.2023
03.11.2022
22.11.2022</t>
  </si>
  <si>
    <t>SALDM/1150/2/22</t>
  </si>
  <si>
    <t>SALDM/1150/3/22</t>
  </si>
  <si>
    <t>INTERCHANGEABLE ANVIL MICROMETER</t>
  </si>
  <si>
    <t>104-147</t>
  </si>
  <si>
    <t>QCD/TRSG/PROCEDURE 005 / TRSG/QM/001/20</t>
  </si>
  <si>
    <t>SALDM/1150/4/22</t>
  </si>
  <si>
    <t>110033 (4100-8)
18641 (M112)
T22349 (PCN-S)
309672 (M10)</t>
  </si>
  <si>
    <t>14358
SALDM/1010/1/21
SALDM/2107/2/21
SALDM/0036/12/22</t>
  </si>
  <si>
    <t>01.09.2022
06.08.2023
17.12.2022
07.01.2023</t>
  </si>
  <si>
    <t>QC (Ramesh)</t>
  </si>
  <si>
    <t>QC (BILA)</t>
  </si>
  <si>
    <t>± 1°C / ± 5% RH</t>
  </si>
  <si>
    <t>THG-08</t>
  </si>
  <si>
    <t>-10°C ~ +60°C / 10~99%RH</t>
  </si>
  <si>
    <t>MODEL NO. SI-812</t>
  </si>
  <si>
    <t>THG-09</t>
  </si>
  <si>
    <t>INFARED AND CONTACT THERMOMETER</t>
  </si>
  <si>
    <t>MODEL: FLUKE 568</t>
  </si>
  <si>
    <t>-40 to 800°C  / -40 to
1472°F</t>
  </si>
  <si>
    <t>54640353WS</t>
  </si>
  <si>
    <r>
      <t xml:space="preserve">&lt; 0 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C: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 (1.0  °C + :.1 / 1  °C)
&gt; 0 °C: ±1.0 % OR   ±1.0°C, WHICEVER IS GREATER 
(&lt;32</t>
    </r>
    <r>
      <rPr>
        <sz val="10"/>
        <rFont val="Calibri"/>
        <family val="2"/>
      </rPr>
      <t>°</t>
    </r>
    <r>
      <rPr>
        <sz val="10"/>
        <rFont val="Arial"/>
        <family val="2"/>
      </rPr>
      <t xml:space="preserve">F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2°F </t>
    </r>
    <r>
      <rPr>
        <sz val="10"/>
        <rFont val="Calibri"/>
        <family val="2"/>
      </rPr>
      <t>±</t>
    </r>
    <r>
      <rPr>
        <sz val="10"/>
        <rFont val="Arial"/>
        <family val="2"/>
      </rPr>
      <t xml:space="preserve">0.1/1 °F)
&gt; 32°F: ±1.0 % OR   ±2.0°F, WHICEVER IS GREATER </t>
    </r>
  </si>
  <si>
    <t>ICT-01</t>
  </si>
  <si>
    <t>PORTABLE BRINELL HARDNESS TESTER</t>
  </si>
  <si>
    <t>CHINO / EH 3000</t>
  </si>
  <si>
    <t>SNLDM/0187/1/22</t>
  </si>
  <si>
    <t>2017050406/1
CF-200425</t>
  </si>
  <si>
    <t>23.06.2024
01.12.2022</t>
  </si>
  <si>
    <t>0 - 1000 CM</t>
  </si>
  <si>
    <t>JIS B7512-2005 / MCL/WI/D-17</t>
  </si>
  <si>
    <t>± 0.2 CM</t>
  </si>
  <si>
    <t>DM22/1661</t>
  </si>
  <si>
    <t>0 - 360 CM</t>
  </si>
  <si>
    <t>DM22/1660</t>
  </si>
  <si>
    <t>DM22/1659</t>
  </si>
  <si>
    <t>DM22/1658</t>
  </si>
  <si>
    <t>ELN-22080002-01</t>
  </si>
  <si>
    <t>-10°C ~ +60°C /
10 ~ 99 % RH°C</t>
  </si>
  <si>
    <t>SHE-WI-T009 / ISO/IEC GUIDE 98-3:2008</t>
  </si>
  <si>
    <t>TLS-22080002-01</t>
  </si>
  <si>
    <t>TLS-22080002-02</t>
  </si>
  <si>
    <t>20.08.2022</t>
  </si>
  <si>
    <t>IR THERMOMETER 
(INFARED AND CONTACT THERMOMETER)</t>
  </si>
  <si>
    <t>FLUKE
[MODEL: FLUKE 568]</t>
  </si>
  <si>
    <t>SHE-WI-T008 / ISO/IEC GUIDE 98-3:2008</t>
  </si>
  <si>
    <t>TLS-22080002-03</t>
  </si>
  <si>
    <t>B96016</t>
  </si>
  <si>
    <t>22.01.2023</t>
  </si>
  <si>
    <t>202208C066</t>
  </si>
  <si>
    <t>22.12.2022
12.11.2022</t>
  </si>
  <si>
    <t>QC Office  (Mary Table)</t>
  </si>
  <si>
    <t>IDM-60</t>
  </si>
  <si>
    <t>IDM-61</t>
  </si>
  <si>
    <t>50 - 1000 MM</t>
  </si>
  <si>
    <t>0013230</t>
  </si>
  <si>
    <t>0024131</t>
  </si>
  <si>
    <t>50 - 1000 mm</t>
  </si>
  <si>
    <t>± 5% FULL SCALE DEFLECTION 
(±2 TOTAL VALUE OF 40)</t>
  </si>
  <si>
    <t>SPG-210</t>
  </si>
  <si>
    <t>M36 X 4-6H</t>
  </si>
  <si>
    <t>QC (KUMAR)</t>
  </si>
  <si>
    <t>QC (HAFIZ)</t>
  </si>
  <si>
    <t>DM22/1920</t>
  </si>
  <si>
    <t>MCL/WI/SD-01 / BS 887:2008</t>
  </si>
  <si>
    <t>DM22/2037</t>
  </si>
  <si>
    <t>MCL-STR-200 CM</t>
  </si>
  <si>
    <t>DM22/2038</t>
  </si>
  <si>
    <t>SALPR/0695/1/22</t>
  </si>
  <si>
    <t>DIGITAL PRESSURE TEST GAUGE (API 6A &amp; 16A)</t>
  </si>
  <si>
    <t>SALPR/0695/2/22</t>
  </si>
  <si>
    <t>SALPR/0695/3/22</t>
  </si>
  <si>
    <t>SALPR/0695/4/22</t>
  </si>
  <si>
    <t>SALPR/0695/5/22</t>
  </si>
  <si>
    <t>SALPR/0695/6/22</t>
  </si>
  <si>
    <t>DLN-22080016-01</t>
  </si>
  <si>
    <t>5312029
309634
350005
3013 / 2947</t>
  </si>
  <si>
    <t>31.07.2023
23.12.2023
21.04.2024
26.09.2023</t>
  </si>
  <si>
    <t>DLS-22080064-01</t>
  </si>
  <si>
    <t>5312029 &amp; 80030068
309634
350005
313 / 2947</t>
  </si>
  <si>
    <t>31.07.2023
21.12.2023
21.04.2024
26.09.2023</t>
  </si>
  <si>
    <t>DLS-22080064-02</t>
  </si>
  <si>
    <t>G853</t>
  </si>
  <si>
    <t>28.01.2024</t>
  </si>
  <si>
    <t>SHE-WI-D043</t>
  </si>
  <si>
    <t>DLS-22080064-03</t>
  </si>
  <si>
    <t>17.06.2023</t>
  </si>
  <si>
    <t>DLS-22080064-04</t>
  </si>
  <si>
    <t>10.03.2023
07.03.2023</t>
  </si>
  <si>
    <t>DLS-22080064/05</t>
  </si>
  <si>
    <t>5312029 &amp; 80030068
2178
P3982</t>
  </si>
  <si>
    <t>31.07.2023
10.09.2023
18.07.2024</t>
  </si>
  <si>
    <t>DLS-22080064-06</t>
  </si>
  <si>
    <t>17.06.2023
25.08.2023</t>
  </si>
  <si>
    <t>SHE-WI-D047 / ANSI/ASME B.1.20.1</t>
  </si>
  <si>
    <t>DLS-22080064-07</t>
  </si>
  <si>
    <t>61
350005</t>
  </si>
  <si>
    <t>17.06.2023
21.04.2024</t>
  </si>
  <si>
    <t>DLS-22080064-08</t>
  </si>
  <si>
    <t>S</t>
  </si>
  <si>
    <t>QC Office Cabinet (9)</t>
  </si>
  <si>
    <t>Indra</t>
  </si>
  <si>
    <t>QC Office Cabinet (1)</t>
  </si>
  <si>
    <t>QC Office Cabinet (Seeni)</t>
  </si>
  <si>
    <t>PLS-22080088-08</t>
  </si>
  <si>
    <t>22.12.2022</t>
  </si>
  <si>
    <t>SHE-WI-M006 / ASTM D2240-00</t>
  </si>
  <si>
    <t>MLN-22080018-01</t>
  </si>
  <si>
    <t>22104 &amp; 22102
22101</t>
  </si>
  <si>
    <t>05.01.2024
05.01.2024</t>
  </si>
  <si>
    <t>SHE-WI-D019 / JIS B7507:1993</t>
  </si>
  <si>
    <t>DLS-22080064-17</t>
  </si>
  <si>
    <t>2178
2180
190040</t>
  </si>
  <si>
    <t>10.09.2023
10.09.2023
07.03.2024</t>
  </si>
  <si>
    <t>DLS-22080064-16</t>
  </si>
  <si>
    <t>DLS-22080064-15</t>
  </si>
  <si>
    <t>DLS-22080064-14</t>
  </si>
  <si>
    <t>5312029 &amp; 8030068
309634
350005</t>
  </si>
  <si>
    <t>31.07.2023
21.12.2023
21.04.2024</t>
  </si>
  <si>
    <t>DLS-22080064-13</t>
  </si>
  <si>
    <t>DLS-22080064-10</t>
  </si>
  <si>
    <t>DLS-22080064-12</t>
  </si>
  <si>
    <t>DLS-22080064-11</t>
  </si>
  <si>
    <t>DLS-22080064-09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</si>
</sst>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8" formatCode="0.0%"/>
    <numFmt numFmtId="183" formatCode="[$-14809]d/m/yyyy;@"/>
    <numFmt numFmtId="184" formatCode="00000"/>
    <numFmt numFmtId="185" formatCode="dd/mm/yyyy"/>
  </numFmts>
  <fonts count="41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sz val="1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Arial"/>
      <family val="2"/>
    </font>
    <font>
      <b/>
      <sz val="11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8.5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color rgb="FF000000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0">
    <xf numFmtId="0" fontId="0" fillId="0" borderId="0" xfId="0"/>
    <xf numFmtId="14" fontId="0" fillId="0" borderId="0" xfId="0" applyNumberFormat="1" applyFill="1" applyProtection="1">
      <protection hidden="1"/>
    </xf>
    <xf numFmtId="22" fontId="2" fillId="0" borderId="1" xfId="0" quotePrefix="1" applyNumberFormat="1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0" xfId="0" applyFill="1" applyProtection="1"/>
    <xf numFmtId="0" fontId="0" fillId="0" borderId="1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49" fontId="0" fillId="0" borderId="1" xfId="0" applyNumberFormat="1" applyFill="1" applyBorder="1" applyAlignment="1" applyProtection="1">
      <alignment horizontal="center" vertical="center" wrapText="1"/>
    </xf>
    <xf numFmtId="0" fontId="1" fillId="0" borderId="1" xfId="0" applyFont="1" applyFill="1" applyBorder="1" applyAlignment="1" applyProtection="1">
      <alignment horizontal="center" vertical="center" wrapText="1"/>
    </xf>
    <xf numFmtId="0" fontId="2" fillId="0" borderId="0" xfId="0" applyFont="1" applyFill="1" applyProtection="1"/>
    <xf numFmtId="49" fontId="2" fillId="0" borderId="1" xfId="0" applyNumberFormat="1" applyFont="1" applyFill="1" applyBorder="1" applyAlignment="1" applyProtection="1">
      <alignment horizontal="center" vertical="center" wrapText="1"/>
    </xf>
    <xf numFmtId="49" fontId="0" fillId="0" borderId="1" xfId="0" quotePrefix="1" applyNumberFormat="1" applyFill="1" applyBorder="1" applyAlignment="1" applyProtection="1">
      <alignment horizontal="center" vertical="center" wrapText="1"/>
    </xf>
    <xf numFmtId="14" fontId="2" fillId="0" borderId="0" xfId="0" applyNumberFormat="1" applyFont="1" applyFill="1" applyProtection="1">
      <protection hidden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quotePrefix="1" applyFont="1" applyFill="1" applyBorder="1" applyAlignment="1">
      <alignment horizontal="center" vertical="center" wrapText="1"/>
    </xf>
    <xf numFmtId="22" fontId="2" fillId="0" borderId="1" xfId="0" applyNumberFormat="1" applyFont="1" applyFill="1" applyBorder="1" applyAlignment="1" applyProtection="1">
      <alignment horizontal="center" vertical="center" wrapText="1"/>
      <protection hidden="1"/>
    </xf>
    <xf numFmtId="49" fontId="0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Fill="1" applyAlignment="1" applyProtection="1">
      <alignment horizontal="right"/>
      <protection hidden="1"/>
    </xf>
    <xf numFmtId="0" fontId="0" fillId="0" borderId="1" xfId="0" applyNumberFormat="1" applyFont="1" applyFill="1" applyBorder="1" applyAlignment="1" applyProtection="1">
      <alignment horizontal="center" vertical="center" wrapText="1"/>
    </xf>
    <xf numFmtId="16" fontId="0" fillId="0" borderId="1" xfId="0" applyNumberFormat="1" applyFill="1" applyBorder="1" applyAlignment="1" applyProtection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2" fillId="0" borderId="1" xfId="0" quotePrefix="1" applyFont="1" applyFill="1" applyBorder="1" applyAlignment="1" applyProtection="1">
      <alignment horizontal="center" vertical="center" wrapText="1"/>
    </xf>
    <xf numFmtId="0" fontId="0" fillId="2" borderId="1" xfId="0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49" fontId="2" fillId="0" borderId="2" xfId="0" applyNumberFormat="1" applyFont="1" applyFill="1" applyBorder="1" applyAlignment="1" applyProtection="1">
      <alignment horizontal="center" vertical="center" wrapText="1"/>
    </xf>
    <xf numFmtId="49" fontId="0" fillId="0" borderId="2" xfId="0" applyNumberFormat="1" applyFill="1" applyBorder="1" applyAlignment="1" applyProtection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3" borderId="1" xfId="0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5" fillId="0" borderId="1" xfId="0" quotePrefix="1" applyFont="1" applyBorder="1" applyAlignment="1">
      <alignment horizontal="center" vertical="center"/>
    </xf>
    <xf numFmtId="49" fontId="2" fillId="0" borderId="1" xfId="0" quotePrefix="1" applyNumberFormat="1" applyFont="1" applyFill="1" applyBorder="1" applyAlignment="1" applyProtection="1">
      <alignment horizontal="center" vertical="center" wrapText="1"/>
    </xf>
    <xf numFmtId="10" fontId="2" fillId="0" borderId="1" xfId="0" quotePrefix="1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0" fillId="0" borderId="1" xfId="0" applyNumberFormat="1" applyFill="1" applyBorder="1" applyAlignment="1" applyProtection="1">
      <alignment horizontal="center" vertical="center" wrapText="1"/>
    </xf>
    <xf numFmtId="1" fontId="0" fillId="0" borderId="1" xfId="0" applyNumberFormat="1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0" fontId="2" fillId="0" borderId="1" xfId="0" quotePrefix="1" applyNumberFormat="1" applyFont="1" applyFill="1" applyBorder="1" applyAlignment="1" applyProtection="1">
      <alignment horizontal="center" vertical="center" wrapText="1"/>
    </xf>
    <xf numFmtId="0" fontId="0" fillId="3" borderId="1" xfId="0" applyFont="1" applyFill="1" applyBorder="1" applyAlignment="1" applyProtection="1">
      <alignment horizontal="center" vertical="center" wrapText="1"/>
    </xf>
    <xf numFmtId="2" fontId="2" fillId="0" borderId="1" xfId="0" quotePrefix="1" applyNumberFormat="1" applyFont="1" applyFill="1" applyBorder="1" applyAlignment="1" applyProtection="1">
      <alignment horizontal="center" vertical="center" wrapText="1"/>
    </xf>
    <xf numFmtId="2" fontId="2" fillId="0" borderId="1" xfId="0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Fill="1" applyBorder="1" applyAlignment="1" applyProtection="1">
      <alignment horizontal="center" vertical="center" wrapText="1"/>
    </xf>
    <xf numFmtId="178" fontId="2" fillId="0" borderId="1" xfId="0" quotePrefix="1" applyNumberFormat="1" applyFont="1" applyFill="1" applyBorder="1" applyAlignment="1" applyProtection="1">
      <alignment horizontal="center" vertical="center" wrapText="1"/>
    </xf>
    <xf numFmtId="10" fontId="0" fillId="0" borderId="1" xfId="0" applyNumberFormat="1" applyFill="1" applyBorder="1" applyAlignment="1" applyProtection="1">
      <alignment horizontal="center" vertical="center" wrapText="1"/>
    </xf>
    <xf numFmtId="10" fontId="2" fillId="0" borderId="1" xfId="0" applyNumberFormat="1" applyFont="1" applyFill="1" applyBorder="1" applyAlignment="1" applyProtection="1">
      <alignment horizontal="center" vertical="center" wrapText="1"/>
    </xf>
    <xf numFmtId="0" fontId="2" fillId="4" borderId="1" xfId="0" applyFont="1" applyFill="1" applyBorder="1" applyAlignment="1" applyProtection="1">
      <alignment horizontal="center" vertical="center" wrapText="1"/>
    </xf>
    <xf numFmtId="0" fontId="0" fillId="4" borderId="1" xfId="0" applyFill="1" applyBorder="1" applyAlignment="1" applyProtection="1">
      <alignment horizontal="center" vertical="center" wrapText="1"/>
    </xf>
    <xf numFmtId="0" fontId="0" fillId="4" borderId="1" xfId="0" applyFont="1" applyFill="1" applyBorder="1" applyAlignment="1" applyProtection="1">
      <alignment horizontal="center" vertical="center" wrapText="1"/>
    </xf>
    <xf numFmtId="0" fontId="0" fillId="5" borderId="1" xfId="0" applyFill="1" applyBorder="1" applyAlignment="1" applyProtection="1">
      <alignment horizontal="center" vertical="center" wrapText="1"/>
    </xf>
    <xf numFmtId="0" fontId="2" fillId="5" borderId="1" xfId="0" applyFont="1" applyFill="1" applyBorder="1" applyAlignment="1" applyProtection="1">
      <alignment horizontal="center" vertical="center" wrapText="1"/>
    </xf>
    <xf numFmtId="0" fontId="0" fillId="6" borderId="0" xfId="0" applyFill="1"/>
    <xf numFmtId="0" fontId="0" fillId="3" borderId="0" xfId="0" applyFill="1"/>
    <xf numFmtId="0" fontId="0" fillId="4" borderId="0" xfId="0" applyFill="1"/>
    <xf numFmtId="0" fontId="0" fillId="7" borderId="0" xfId="0" applyFill="1"/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 applyAlignment="1" applyProtection="1">
      <alignment horizontal="center" vertical="center" wrapText="1"/>
      <protection hidden="1"/>
    </xf>
    <xf numFmtId="49" fontId="10" fillId="0" borderId="1" xfId="0" applyNumberFormat="1" applyFont="1" applyFill="1" applyBorder="1" applyAlignment="1" applyProtection="1">
      <alignment horizontal="center" vertical="center" wrapText="1"/>
    </xf>
    <xf numFmtId="49" fontId="2" fillId="5" borderId="1" xfId="0" applyNumberFormat="1" applyFont="1" applyFill="1" applyBorder="1" applyAlignment="1" applyProtection="1">
      <alignment horizontal="center" vertical="center" wrapText="1"/>
    </xf>
    <xf numFmtId="22" fontId="11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22" fontId="11" fillId="5" borderId="0" xfId="0" quotePrefix="1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center"/>
    </xf>
    <xf numFmtId="0" fontId="2" fillId="5" borderId="1" xfId="0" applyNumberFormat="1" applyFont="1" applyFill="1" applyBorder="1" applyAlignment="1" applyProtection="1">
      <alignment horizontal="center" vertical="center" wrapText="1"/>
    </xf>
    <xf numFmtId="2" fontId="2" fillId="5" borderId="1" xfId="0" applyNumberFormat="1" applyFont="1" applyFill="1" applyBorder="1" applyAlignment="1" applyProtection="1">
      <alignment horizontal="center" vertical="center" wrapText="1"/>
    </xf>
    <xf numFmtId="0" fontId="0" fillId="5" borderId="1" xfId="0" applyNumberFormat="1" applyFill="1" applyBorder="1" applyAlignment="1" applyProtection="1">
      <alignment horizontal="center" vertical="center" wrapText="1"/>
    </xf>
    <xf numFmtId="49" fontId="0" fillId="5" borderId="1" xfId="0" applyNumberFormat="1" applyFill="1" applyBorder="1" applyAlignment="1" applyProtection="1">
      <alignment horizontal="center" vertical="center" wrapText="1"/>
    </xf>
    <xf numFmtId="0" fontId="10" fillId="0" borderId="1" xfId="0" applyFont="1" applyFill="1" applyBorder="1" applyAlignment="1" applyProtection="1">
      <alignment horizontal="center" vertical="center" wrapText="1"/>
    </xf>
    <xf numFmtId="22" fontId="11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Border="1" applyAlignment="1" applyProtection="1">
      <alignment horizontal="center" vertical="center" wrapText="1"/>
      <protection hidden="1"/>
    </xf>
    <xf numFmtId="0" fontId="10" fillId="2" borderId="1" xfId="0" applyFont="1" applyFill="1" applyBorder="1" applyAlignment="1" applyProtection="1">
      <alignment horizontal="center" vertical="center" wrapText="1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0" fillId="4" borderId="1" xfId="0" applyFont="1" applyFill="1" applyBorder="1" applyAlignment="1" applyProtection="1">
      <alignment horizontal="center" vertical="center" wrapText="1"/>
    </xf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22" fontId="3" fillId="0" borderId="1" xfId="0" applyNumberFormat="1" applyFont="1" applyFill="1" applyBorder="1" applyAlignment="1" applyProtection="1">
      <alignment horizontal="center" vertical="center" wrapText="1"/>
      <protection hidden="1"/>
    </xf>
    <xf numFmtId="0" fontId="2" fillId="5" borderId="1" xfId="0" applyFont="1" applyFill="1" applyBorder="1" applyAlignment="1" applyProtection="1">
      <alignment horizontal="center" vertical="center"/>
    </xf>
    <xf numFmtId="14" fontId="0" fillId="5" borderId="0" xfId="0" applyNumberFormat="1" applyFill="1" applyProtection="1">
      <protection hidden="1"/>
    </xf>
    <xf numFmtId="0" fontId="0" fillId="5" borderId="0" xfId="0" applyFill="1"/>
    <xf numFmtId="2" fontId="0" fillId="5" borderId="1" xfId="0" applyNumberFormat="1" applyFill="1" applyBorder="1" applyAlignment="1" applyProtection="1">
      <alignment horizontal="center" vertical="center" wrapText="1"/>
    </xf>
    <xf numFmtId="0" fontId="11" fillId="5" borderId="0" xfId="0" applyFont="1" applyFill="1" applyBorder="1" applyAlignment="1" applyProtection="1">
      <alignment horizontal="center" vertical="center"/>
      <protection hidden="1"/>
    </xf>
    <xf numFmtId="0" fontId="2" fillId="5" borderId="1" xfId="0" applyFont="1" applyFill="1" applyBorder="1" applyAlignment="1">
      <alignment horizontal="center" vertical="center"/>
    </xf>
    <xf numFmtId="178" fontId="2" fillId="5" borderId="1" xfId="0" quotePrefix="1" applyNumberFormat="1" applyFont="1" applyFill="1" applyBorder="1" applyAlignment="1" applyProtection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5" borderId="0" xfId="0" applyFill="1" applyProtection="1"/>
    <xf numFmtId="0" fontId="0" fillId="5" borderId="1" xfId="0" applyNumberFormat="1" applyFont="1" applyFill="1" applyBorder="1" applyAlignment="1" applyProtection="1">
      <alignment horizontal="center" vertical="center" wrapText="1"/>
    </xf>
    <xf numFmtId="22" fontId="17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22" fontId="11" fillId="5" borderId="0" xfId="0" applyNumberFormat="1" applyFont="1" applyFill="1" applyBorder="1" applyAlignment="1" applyProtection="1">
      <alignment horizontal="center" vertical="center" wrapText="1"/>
      <protection hidden="1"/>
    </xf>
    <xf numFmtId="2" fontId="2" fillId="0" borderId="1" xfId="0" applyNumberFormat="1" applyFont="1" applyFill="1" applyBorder="1" applyAlignment="1" applyProtection="1">
      <alignment horizontal="center" wrapText="1"/>
    </xf>
    <xf numFmtId="185" fontId="2" fillId="5" borderId="1" xfId="0" applyNumberFormat="1" applyFont="1" applyFill="1" applyBorder="1" applyAlignment="1" applyProtection="1">
      <alignment horizontal="center" vertical="center" wrapText="1"/>
      <protection locked="0"/>
    </xf>
    <xf numFmtId="185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0" fillId="0" borderId="1" xfId="0" applyNumberFormat="1" applyFill="1" applyBorder="1" applyAlignment="1" applyProtection="1">
      <alignment horizontal="center" vertical="center" wrapText="1"/>
      <protection locked="0"/>
    </xf>
    <xf numFmtId="185" fontId="0" fillId="0" borderId="3" xfId="0" applyNumberFormat="1" applyFill="1" applyBorder="1" applyAlignment="1" applyProtection="1">
      <alignment horizontal="center" vertical="center" wrapText="1"/>
      <protection locked="0"/>
    </xf>
    <xf numFmtId="185" fontId="0" fillId="5" borderId="1" xfId="0" applyNumberFormat="1" applyFill="1" applyBorder="1" applyAlignment="1" applyProtection="1">
      <alignment horizontal="center" vertical="center" wrapText="1"/>
      <protection locked="0"/>
    </xf>
    <xf numFmtId="185" fontId="10" fillId="5" borderId="1" xfId="0" applyNumberFormat="1" applyFont="1" applyFill="1" applyBorder="1" applyAlignment="1" applyProtection="1">
      <alignment horizontal="center" vertical="center" wrapText="1"/>
      <protection locked="0"/>
    </xf>
    <xf numFmtId="185" fontId="10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4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0" fillId="0" borderId="0" xfId="0" applyNumberFormat="1" applyAlignment="1">
      <alignment horizontal="center"/>
    </xf>
    <xf numFmtId="185" fontId="2" fillId="5" borderId="3" xfId="0" applyNumberFormat="1" applyFont="1" applyFill="1" applyBorder="1" applyAlignment="1" applyProtection="1">
      <alignment horizontal="center" vertical="center" wrapText="1"/>
      <protection locked="0"/>
    </xf>
    <xf numFmtId="185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>
      <alignment horizontal="center" vertical="center"/>
    </xf>
    <xf numFmtId="185" fontId="0" fillId="0" borderId="3" xfId="0" applyNumberFormat="1" applyBorder="1" applyAlignment="1">
      <alignment horizont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11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5" xfId="0" applyFill="1" applyBorder="1" applyAlignment="1" applyProtection="1">
      <alignment horizontal="center" vertical="center" wrapText="1"/>
    </xf>
    <xf numFmtId="0" fontId="2" fillId="0" borderId="5" xfId="0" applyFont="1" applyFill="1" applyBorder="1" applyAlignment="1" applyProtection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5" borderId="0" xfId="0" applyFill="1" applyBorder="1" applyAlignment="1" applyProtection="1">
      <alignment horizontal="center" vertical="center" wrapText="1"/>
    </xf>
    <xf numFmtId="0" fontId="2" fillId="5" borderId="0" xfId="0" applyFont="1" applyFill="1" applyBorder="1" applyAlignment="1" applyProtection="1">
      <alignment horizontal="center" vertical="center" wrapText="1"/>
    </xf>
    <xf numFmtId="49" fontId="0" fillId="5" borderId="0" xfId="0" applyNumberFormat="1" applyFill="1" applyBorder="1" applyAlignment="1" applyProtection="1">
      <alignment horizontal="center" vertical="center" wrapText="1"/>
    </xf>
    <xf numFmtId="49" fontId="2" fillId="5" borderId="0" xfId="0" applyNumberFormat="1" applyFont="1" applyFill="1" applyBorder="1" applyAlignment="1" applyProtection="1">
      <alignment horizontal="center" vertical="center" wrapText="1"/>
    </xf>
    <xf numFmtId="2" fontId="2" fillId="5" borderId="0" xfId="0" applyNumberFormat="1" applyFont="1" applyFill="1" applyBorder="1" applyAlignment="1" applyProtection="1">
      <alignment horizontal="center" vertical="center" wrapText="1"/>
    </xf>
    <xf numFmtId="183" fontId="2" fillId="5" borderId="0" xfId="0" applyNumberFormat="1" applyFont="1" applyFill="1" applyBorder="1" applyAlignment="1" applyProtection="1">
      <alignment horizontal="center" vertical="center" wrapText="1"/>
    </xf>
    <xf numFmtId="185" fontId="2" fillId="5" borderId="0" xfId="0" applyNumberFormat="1" applyFont="1" applyFill="1" applyBorder="1" applyAlignment="1" applyProtection="1">
      <alignment horizontal="center" vertical="center" wrapText="1"/>
      <protection locked="0"/>
    </xf>
    <xf numFmtId="22" fontId="2" fillId="5" borderId="0" xfId="0" quotePrefix="1" applyNumberFormat="1" applyFont="1" applyFill="1" applyBorder="1" applyAlignment="1" applyProtection="1">
      <alignment horizontal="center" vertical="center" wrapText="1"/>
      <protection hidden="1"/>
    </xf>
    <xf numFmtId="0" fontId="0" fillId="0" borderId="0" xfId="0" applyBorder="1" applyAlignment="1">
      <alignment horizontal="center"/>
    </xf>
    <xf numFmtId="185" fontId="0" fillId="0" borderId="0" xfId="0" applyNumberFormat="1" applyBorder="1" applyAlignment="1">
      <alignment horizontal="center"/>
    </xf>
    <xf numFmtId="185" fontId="0" fillId="7" borderId="1" xfId="0" applyNumberFormat="1" applyFill="1" applyBorder="1" applyAlignment="1" applyProtection="1">
      <alignment horizontal="center" vertical="center" wrapText="1"/>
      <protection locked="0"/>
    </xf>
    <xf numFmtId="0" fontId="2" fillId="4" borderId="4" xfId="0" applyFont="1" applyFill="1" applyBorder="1" applyAlignment="1">
      <alignment horizontal="center" vertical="center"/>
    </xf>
    <xf numFmtId="185" fontId="0" fillId="0" borderId="1" xfId="0" applyNumberFormat="1" applyFill="1" applyBorder="1" applyAlignment="1" applyProtection="1">
      <alignment horizontal="center" vertical="center" wrapText="1"/>
    </xf>
    <xf numFmtId="0" fontId="38" fillId="0" borderId="1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185" fontId="0" fillId="0" borderId="1" xfId="0" applyNumberFormat="1" applyFill="1" applyBorder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0" xfId="0" applyFont="1"/>
    <xf numFmtId="0" fontId="2" fillId="0" borderId="0" xfId="0" applyFont="1" applyFill="1" applyProtection="1">
      <protection hidden="1"/>
    </xf>
    <xf numFmtId="0" fontId="2" fillId="0" borderId="0" xfId="0" applyFont="1" applyFill="1"/>
    <xf numFmtId="0" fontId="3" fillId="8" borderId="0" xfId="0" applyFont="1" applyFill="1" applyBorder="1" applyAlignment="1" applyProtection="1">
      <alignment horizontal="center" vertical="center" wrapText="1"/>
      <protection locked="0" hidden="1"/>
    </xf>
    <xf numFmtId="22" fontId="3" fillId="0" borderId="0" xfId="0" quotePrefix="1" applyNumberFormat="1" applyFont="1" applyFill="1" applyBorder="1" applyAlignment="1" applyProtection="1">
      <alignment horizontal="center" vertical="center" wrapText="1"/>
      <protection hidden="1"/>
    </xf>
    <xf numFmtId="0" fontId="3" fillId="0" borderId="0" xfId="0" applyFont="1" applyFill="1" applyAlignment="1">
      <alignment horizontal="center"/>
    </xf>
    <xf numFmtId="0" fontId="3" fillId="0" borderId="0" xfId="0" applyFont="1" applyFill="1" applyBorder="1" applyAlignment="1" applyProtection="1">
      <alignment horizontal="center" vertical="center"/>
      <protection hidden="1"/>
    </xf>
    <xf numFmtId="2" fontId="2" fillId="5" borderId="1" xfId="0" applyNumberFormat="1" applyFont="1" applyFill="1" applyBorder="1" applyAlignment="1" applyProtection="1">
      <alignment horizontal="center" wrapText="1"/>
    </xf>
    <xf numFmtId="184" fontId="2" fillId="0" borderId="1" xfId="0" applyNumberFormat="1" applyFont="1" applyFill="1" applyBorder="1" applyAlignment="1" applyProtection="1">
      <alignment horizontal="center" vertical="center" wrapText="1"/>
    </xf>
    <xf numFmtId="185" fontId="2" fillId="0" borderId="1" xfId="0" applyNumberFormat="1" applyFont="1" applyFill="1" applyBorder="1" applyAlignment="1" applyProtection="1">
      <alignment horizontal="center" vertical="center" wrapText="1"/>
    </xf>
    <xf numFmtId="185" fontId="2" fillId="5" borderId="1" xfId="0" applyNumberFormat="1" applyFont="1" applyFill="1" applyBorder="1" applyAlignment="1" applyProtection="1">
      <alignment horizontal="center" vertical="center" wrapText="1"/>
    </xf>
    <xf numFmtId="0" fontId="39" fillId="0" borderId="0" xfId="0" applyFont="1" applyFill="1" applyAlignment="1">
      <alignment horizontal="center" wrapText="1"/>
    </xf>
    <xf numFmtId="0" fontId="2" fillId="0" borderId="5" xfId="0" applyFont="1" applyFill="1" applyBorder="1" applyAlignment="1" applyProtection="1">
      <alignment horizontal="center" vertical="center"/>
    </xf>
    <xf numFmtId="185" fontId="3" fillId="8" borderId="5" xfId="0" applyNumberFormat="1" applyFont="1" applyFill="1" applyBorder="1" applyAlignment="1" applyProtection="1">
      <alignment horizontal="center" vertical="center" wrapText="1"/>
      <protection locked="0"/>
    </xf>
    <xf numFmtId="0" fontId="0" fillId="6" borderId="1" xfId="0" applyFill="1" applyBorder="1" applyAlignment="1" applyProtection="1">
      <alignment horizontal="center" vertical="center" wrapText="1"/>
    </xf>
    <xf numFmtId="0" fontId="2" fillId="6" borderId="1" xfId="0" applyFont="1" applyFill="1" applyBorder="1" applyAlignment="1" applyProtection="1">
      <alignment horizontal="center" vertical="center" wrapText="1"/>
    </xf>
    <xf numFmtId="0" fontId="0" fillId="0" borderId="1" xfId="0" quotePrefix="1" applyFill="1" applyBorder="1" applyAlignment="1" applyProtection="1">
      <alignment horizontal="center" vertical="center" wrapText="1"/>
    </xf>
    <xf numFmtId="0" fontId="2" fillId="7" borderId="1" xfId="0" applyFont="1" applyFill="1" applyBorder="1" applyAlignment="1" applyProtection="1">
      <alignment horizontal="center" vertical="center" wrapText="1"/>
    </xf>
    <xf numFmtId="0" fontId="2" fillId="0" borderId="4" xfId="0" quotePrefix="1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4" xfId="0" quotePrefix="1" applyNumberFormat="1" applyFont="1" applyFill="1" applyBorder="1" applyAlignment="1">
      <alignment horizontal="center" vertical="center" wrapText="1"/>
    </xf>
    <xf numFmtId="49" fontId="0" fillId="0" borderId="2" xfId="0" applyNumberFormat="1" applyFont="1" applyFill="1" applyBorder="1" applyAlignment="1" applyProtection="1">
      <alignment horizontal="center" vertical="center" wrapText="1"/>
    </xf>
    <xf numFmtId="0" fontId="2" fillId="3" borderId="4" xfId="0" applyFont="1" applyFill="1" applyBorder="1" applyAlignment="1">
      <alignment horizontal="center" vertical="center"/>
    </xf>
    <xf numFmtId="0" fontId="0" fillId="6" borderId="1" xfId="0" applyFont="1" applyFill="1" applyBorder="1" applyAlignment="1" applyProtection="1">
      <alignment horizontal="center" vertical="center" wrapText="1"/>
    </xf>
    <xf numFmtId="22" fontId="2" fillId="0" borderId="3" xfId="0" quotePrefix="1" applyNumberFormat="1" applyFont="1" applyFill="1" applyBorder="1" applyAlignment="1" applyProtection="1">
      <alignment horizontal="center" vertical="center" wrapText="1"/>
      <protection hidden="1"/>
    </xf>
    <xf numFmtId="22" fontId="2" fillId="5" borderId="3" xfId="0" quotePrefix="1" applyNumberFormat="1" applyFont="1" applyFill="1" applyBorder="1" applyAlignment="1" applyProtection="1">
      <alignment horizontal="center" vertical="center" wrapText="1"/>
      <protection hidden="1"/>
    </xf>
    <xf numFmtId="14" fontId="2" fillId="0" borderId="6" xfId="0" applyNumberFormat="1" applyFont="1" applyFill="1" applyBorder="1" applyAlignment="1" applyProtection="1">
      <alignment vertical="center"/>
      <protection hidden="1"/>
    </xf>
    <xf numFmtId="14" fontId="2" fillId="0" borderId="0" xfId="0" applyNumberFormat="1" applyFont="1" applyFill="1" applyAlignment="1" applyProtection="1">
      <alignment vertical="center"/>
      <protection hidden="1"/>
    </xf>
    <xf numFmtId="185" fontId="2" fillId="0" borderId="5" xfId="0" applyNumberFormat="1" applyFont="1" applyFill="1" applyBorder="1" applyAlignment="1" applyProtection="1">
      <alignment horizontal="center" vertical="center" wrapText="1"/>
    </xf>
    <xf numFmtId="49" fontId="2" fillId="0" borderId="5" xfId="0" applyNumberFormat="1" applyFont="1" applyFill="1" applyBorder="1" applyAlignment="1" applyProtection="1">
      <alignment horizontal="center" vertical="center" wrapText="1"/>
    </xf>
    <xf numFmtId="2" fontId="2" fillId="0" borderId="5" xfId="0" applyNumberFormat="1" applyFont="1" applyFill="1" applyBorder="1" applyAlignment="1" applyProtection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7" borderId="1" xfId="0" applyFill="1" applyBorder="1" applyAlignment="1" applyProtection="1">
      <alignment horizontal="center" vertical="center" wrapText="1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/>
    <xf numFmtId="0" fontId="0" fillId="0" borderId="1" xfId="0" applyFill="1" applyBorder="1" applyAlignment="1">
      <alignment horizontal="center" vertical="center" wrapText="1"/>
    </xf>
    <xf numFmtId="0" fontId="0" fillId="0" borderId="1" xfId="0" quotePrefix="1" applyFill="1" applyBorder="1" applyAlignment="1" applyProtection="1">
      <alignment horizontal="center" vertical="center"/>
    </xf>
    <xf numFmtId="0" fontId="0" fillId="0" borderId="1" xfId="0" applyFill="1" applyBorder="1" applyAlignment="1" applyProtection="1">
      <alignment horizontal="center" vertical="center"/>
    </xf>
    <xf numFmtId="0" fontId="2" fillId="0" borderId="1" xfId="0" quotePrefix="1" applyFont="1" applyFill="1" applyBorder="1" applyAlignment="1" applyProtection="1">
      <alignment horizontal="center" vertical="center"/>
    </xf>
    <xf numFmtId="0" fontId="0" fillId="0" borderId="1" xfId="0" quotePrefix="1" applyFill="1" applyBorder="1" applyAlignment="1">
      <alignment horizontal="center" vertical="center" wrapText="1"/>
    </xf>
    <xf numFmtId="0" fontId="0" fillId="5" borderId="1" xfId="0" applyFill="1" applyBorder="1" applyAlignment="1" applyProtection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5" borderId="1" xfId="0" quotePrefix="1" applyFill="1" applyBorder="1" applyAlignment="1" applyProtection="1">
      <alignment horizontal="center" vertical="center"/>
    </xf>
    <xf numFmtId="0" fontId="0" fillId="5" borderId="1" xfId="0" quotePrefix="1" applyFill="1" applyBorder="1" applyAlignment="1" applyProtection="1">
      <alignment horizontal="center" vertical="center" wrapText="1"/>
    </xf>
    <xf numFmtId="0" fontId="0" fillId="5" borderId="1" xfId="0" applyFill="1" applyBorder="1"/>
    <xf numFmtId="0" fontId="0" fillId="5" borderId="1" xfId="0" quotePrefix="1" applyFill="1" applyBorder="1" applyAlignment="1">
      <alignment horizontal="center" vertical="center" wrapText="1"/>
    </xf>
    <xf numFmtId="0" fontId="0" fillId="5" borderId="0" xfId="0" applyFill="1" applyAlignment="1" applyProtection="1">
      <alignment horizontal="center" vertical="center"/>
    </xf>
    <xf numFmtId="0" fontId="0" fillId="5" borderId="0" xfId="0" applyFill="1" applyAlignment="1">
      <alignment horizontal="center" vertical="center"/>
    </xf>
    <xf numFmtId="22" fontId="3" fillId="0" borderId="7" xfId="0" applyNumberFormat="1" applyFont="1" applyFill="1" applyBorder="1" applyAlignment="1" applyProtection="1">
      <alignment vertical="center" wrapText="1"/>
      <protection hidden="1"/>
    </xf>
    <xf numFmtId="0" fontId="2" fillId="0" borderId="8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22" fontId="17" fillId="7" borderId="0" xfId="0" quotePrefix="1" applyNumberFormat="1" applyFont="1" applyFill="1" applyBorder="1" applyAlignment="1" applyProtection="1">
      <alignment horizontal="center" vertical="center" wrapText="1"/>
      <protection hidden="1"/>
    </xf>
    <xf numFmtId="22" fontId="2" fillId="0" borderId="7" xfId="0" quotePrefix="1" applyNumberFormat="1" applyFont="1" applyFill="1" applyBorder="1" applyAlignment="1" applyProtection="1">
      <alignment horizontal="center" vertical="center" wrapText="1"/>
      <protection hidden="1"/>
    </xf>
    <xf numFmtId="185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49" fontId="2" fillId="0" borderId="1" xfId="0" quotePrefix="1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11" fillId="5" borderId="0" xfId="0" applyFont="1" applyFill="1" applyBorder="1" applyAlignment="1" applyProtection="1">
      <alignment horizontal="center" vertical="center" wrapText="1"/>
      <protection hidden="1"/>
    </xf>
    <xf numFmtId="0" fontId="11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11" fillId="0" borderId="0" xfId="0" applyFont="1" applyAlignment="1">
      <alignment horizontal="center" wrapText="1"/>
    </xf>
    <xf numFmtId="0" fontId="3" fillId="0" borderId="0" xfId="0" applyFont="1" applyFill="1" applyAlignment="1">
      <alignment horizontal="center" wrapText="1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5" xfId="0" applyFont="1" applyFill="1" applyBorder="1" applyAlignment="1" applyProtection="1">
      <alignment horizontal="center" vertical="center" wrapText="1"/>
    </xf>
    <xf numFmtId="10" fontId="2" fillId="0" borderId="5" xfId="0" applyNumberFormat="1" applyFont="1" applyFill="1" applyBorder="1" applyAlignment="1" applyProtection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0" fontId="40" fillId="5" borderId="1" xfId="0" applyFont="1" applyFill="1" applyBorder="1" applyAlignment="1">
      <alignment horizontal="center" vertical="center"/>
    </xf>
    <xf numFmtId="0" fontId="2" fillId="5" borderId="1" xfId="0" quotePrefix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40" fillId="5" borderId="1" xfId="0" applyFont="1" applyFill="1" applyBorder="1" applyAlignment="1">
      <alignment horizontal="center" vertical="center" wrapText="1"/>
    </xf>
    <xf numFmtId="0" fontId="2" fillId="5" borderId="1" xfId="0" quotePrefix="1" applyFont="1" applyFill="1" applyBorder="1" applyAlignment="1" applyProtection="1">
      <alignment horizontal="center" vertical="center" wrapText="1"/>
    </xf>
    <xf numFmtId="0" fontId="2" fillId="5" borderId="1" xfId="0" quotePrefix="1" applyFont="1" applyFill="1" applyBorder="1" applyAlignment="1" applyProtection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9" xfId="0" quotePrefix="1" applyFont="1" applyFill="1" applyBorder="1" applyAlignment="1">
      <alignment horizontal="center" vertical="center" wrapText="1"/>
    </xf>
    <xf numFmtId="185" fontId="0" fillId="0" borderId="5" xfId="0" applyNumberFormat="1" applyFill="1" applyBorder="1" applyAlignment="1" applyProtection="1">
      <alignment horizontal="center" vertical="center" wrapText="1"/>
      <protection locked="0"/>
    </xf>
    <xf numFmtId="0" fontId="2" fillId="5" borderId="5" xfId="0" applyFont="1" applyFill="1" applyBorder="1" applyAlignment="1">
      <alignment horizontal="center" vertical="center" wrapText="1"/>
    </xf>
    <xf numFmtId="0" fontId="0" fillId="0" borderId="5" xfId="0" quotePrefix="1" applyFill="1" applyBorder="1" applyAlignment="1" applyProtection="1">
      <alignment horizontal="center" vertical="center"/>
    </xf>
    <xf numFmtId="0" fontId="2" fillId="0" borderId="5" xfId="0" quotePrefix="1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/>
    </xf>
    <xf numFmtId="14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quotePrefix="1" applyFont="1" applyBorder="1" applyAlignment="1">
      <alignment horizontal="center"/>
    </xf>
    <xf numFmtId="0" fontId="2" fillId="5" borderId="1" xfId="0" quotePrefix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185" fontId="0" fillId="0" borderId="1" xfId="0" applyNumberFormat="1" applyBorder="1" applyAlignment="1">
      <alignment horizontal="center" vertical="center"/>
    </xf>
    <xf numFmtId="183" fontId="0" fillId="0" borderId="1" xfId="0" applyNumberFormat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0" fillId="7" borderId="1" xfId="0" applyFont="1" applyFill="1" applyBorder="1" applyAlignment="1" applyProtection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  <protection locked="0" hidden="1"/>
    </xf>
    <xf numFmtId="0" fontId="2" fillId="0" borderId="5" xfId="0" applyFont="1" applyFill="1" applyBorder="1" applyAlignment="1" applyProtection="1">
      <alignment horizontal="center" vertical="center"/>
    </xf>
    <xf numFmtId="0" fontId="2" fillId="0" borderId="2" xfId="0" applyFont="1" applyFill="1" applyBorder="1" applyAlignment="1" applyProtection="1">
      <alignment horizontal="center" vertical="center"/>
    </xf>
    <xf numFmtId="0" fontId="2" fillId="0" borderId="8" xfId="0" applyFont="1" applyFill="1" applyBorder="1" applyAlignment="1" applyProtection="1">
      <alignment horizontal="center" vertical="center"/>
    </xf>
    <xf numFmtId="49" fontId="3" fillId="8" borderId="1" xfId="0" applyNumberFormat="1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 hidden="1"/>
    </xf>
    <xf numFmtId="0" fontId="3" fillId="8" borderId="2" xfId="0" applyFont="1" applyFill="1" applyBorder="1" applyAlignment="1" applyProtection="1">
      <alignment horizontal="center" vertical="center" wrapText="1"/>
      <protection locked="0" hidden="1"/>
    </xf>
    <xf numFmtId="0" fontId="3" fillId="8" borderId="1" xfId="0" applyFont="1" applyFill="1" applyBorder="1" applyAlignment="1" applyProtection="1">
      <alignment horizontal="center" vertical="center" wrapText="1"/>
      <protection locked="0"/>
    </xf>
    <xf numFmtId="0" fontId="3" fillId="8" borderId="5" xfId="0" applyFont="1" applyFill="1" applyBorder="1" applyAlignment="1" applyProtection="1">
      <alignment horizontal="center" vertical="center" wrapText="1"/>
      <protection locked="0"/>
    </xf>
    <xf numFmtId="0" fontId="3" fillId="8" borderId="2" xfId="0" applyFont="1" applyFill="1" applyBorder="1" applyAlignment="1" applyProtection="1">
      <alignment horizontal="center" vertical="center" wrapText="1"/>
      <protection locked="0"/>
    </xf>
    <xf numFmtId="0" fontId="3" fillId="8" borderId="7" xfId="0" applyFont="1" applyFill="1" applyBorder="1" applyAlignment="1" applyProtection="1">
      <alignment horizontal="center" vertical="center" wrapText="1"/>
      <protection locked="0"/>
    </xf>
    <xf numFmtId="0" fontId="3" fillId="8" borderId="10" xfId="0" applyFont="1" applyFill="1" applyBorder="1" applyAlignment="1" applyProtection="1">
      <alignment horizontal="center" vertical="center" wrapText="1"/>
      <protection locked="0"/>
    </xf>
    <xf numFmtId="0" fontId="3" fillId="8" borderId="11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7" xfId="0" applyFont="1" applyFill="1" applyBorder="1" applyAlignment="1" applyProtection="1">
      <alignment horizontal="center" vertical="center" wrapText="1"/>
      <protection locked="0" hidden="1"/>
    </xf>
    <xf numFmtId="0" fontId="3" fillId="8" borderId="10" xfId="0" applyFont="1" applyFill="1" applyBorder="1" applyAlignment="1" applyProtection="1">
      <alignment horizontal="center" vertical="center" wrapText="1"/>
      <protection locked="0" hidden="1"/>
    </xf>
    <xf numFmtId="0" fontId="2" fillId="0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U837"/>
  <sheetViews>
    <sheetView tabSelected="1" zoomScale="70" zoomScaleNormal="70" zoomScaleSheetLayoutView="55" workbookViewId="0">
      <pane ySplit="2" topLeftCell="A27" activePane="bottomLeft" state="frozen"/>
      <selection pane="bottomLeft" activeCell="F38" sqref="F38"/>
    </sheetView>
  </sheetViews>
  <sheetFormatPr defaultColWidth="13.54296875" defaultRowHeight="14" x14ac:dyDescent="0.3"/>
  <cols>
    <col min="1" max="1" width="6.7265625" customWidth="1"/>
    <col min="2" max="2" width="13.54296875" style="20" customWidth="1"/>
    <col min="3" max="3" width="22" style="20" customWidth="1"/>
    <col min="4" max="4" width="17" style="20" customWidth="1"/>
    <col min="5" max="5" width="18.453125" style="20" customWidth="1"/>
    <col min="6" max="6" width="16.36328125" style="20" customWidth="1"/>
    <col min="7" max="7" width="21.90625" style="20" customWidth="1"/>
    <col min="8" max="8" width="19.6328125" style="20" customWidth="1"/>
    <col min="9" max="9" width="15.453125" style="20" customWidth="1"/>
    <col min="10" max="10" width="13.54296875" style="20" customWidth="1"/>
    <col min="11" max="11" width="15.81640625" style="100" customWidth="1"/>
    <col min="12" max="12" width="17.26953125" style="20" customWidth="1"/>
    <col min="13" max="13" width="17.453125" style="20" customWidth="1"/>
    <col min="14" max="14" width="17.90625" style="20" customWidth="1"/>
    <col min="15" max="15" width="15.7265625" style="20" customWidth="1"/>
    <col min="16" max="16" width="24" style="171" customWidth="1"/>
    <col min="17" max="17" width="27.54296875" style="170" customWidth="1"/>
    <col min="18" max="18" width="18.7265625" style="170" customWidth="1"/>
    <col min="19" max="19" width="21.6328125" style="209" customWidth="1"/>
    <col min="20" max="21" width="13.54296875" customWidth="1"/>
  </cols>
  <sheetData>
    <row r="1" spans="1:21" ht="13" x14ac:dyDescent="0.25">
      <c r="A1" s="248" t="s">
        <v>1934</v>
      </c>
      <c r="B1" s="248" t="s">
        <v>1932</v>
      </c>
      <c r="C1" s="248" t="s">
        <v>758</v>
      </c>
      <c r="D1" s="248" t="s">
        <v>1933</v>
      </c>
      <c r="E1" s="248" t="s">
        <v>5</v>
      </c>
      <c r="F1" s="245" t="s">
        <v>1935</v>
      </c>
      <c r="G1" s="253" t="s">
        <v>1411</v>
      </c>
      <c r="H1" s="254"/>
      <c r="I1" s="254"/>
      <c r="J1" s="254"/>
      <c r="K1" s="255"/>
      <c r="L1" s="249" t="s">
        <v>6</v>
      </c>
      <c r="M1" s="251" t="s">
        <v>1938</v>
      </c>
      <c r="N1" s="248" t="s">
        <v>4</v>
      </c>
      <c r="O1" s="246" t="s">
        <v>25</v>
      </c>
      <c r="P1" s="246" t="s">
        <v>2659</v>
      </c>
      <c r="Q1" s="246" t="s">
        <v>2672</v>
      </c>
      <c r="R1" s="241" t="s">
        <v>2764</v>
      </c>
      <c r="S1" s="139"/>
      <c r="T1" s="136"/>
      <c r="U1" s="136"/>
    </row>
    <row r="2" spans="1:21" ht="64.5" customHeight="1" x14ac:dyDescent="0.25">
      <c r="A2" s="248"/>
      <c r="B2" s="248"/>
      <c r="C2" s="248"/>
      <c r="D2" s="248"/>
      <c r="E2" s="248"/>
      <c r="F2" s="245"/>
      <c r="G2" s="135" t="s">
        <v>1936</v>
      </c>
      <c r="H2" s="135" t="s">
        <v>1937</v>
      </c>
      <c r="I2" s="135" t="s">
        <v>759</v>
      </c>
      <c r="J2" s="134" t="s">
        <v>1101</v>
      </c>
      <c r="K2" s="149" t="s">
        <v>1102</v>
      </c>
      <c r="L2" s="250"/>
      <c r="M2" s="252"/>
      <c r="N2" s="248"/>
      <c r="O2" s="247"/>
      <c r="P2" s="247"/>
      <c r="Q2" s="247"/>
      <c r="R2" s="241"/>
      <c r="S2" s="139"/>
      <c r="T2" s="137"/>
      <c r="U2" s="11"/>
    </row>
    <row r="3" spans="1:21" s="76" customFormat="1" ht="37.5" customHeight="1" x14ac:dyDescent="0.25">
      <c r="A3" s="4">
        <v>1</v>
      </c>
      <c r="B3" s="5" t="s">
        <v>15</v>
      </c>
      <c r="C3" s="5" t="s">
        <v>2928</v>
      </c>
      <c r="D3" s="5" t="s">
        <v>774</v>
      </c>
      <c r="E3" s="5" t="s">
        <v>1010</v>
      </c>
      <c r="F3" s="12" t="s">
        <v>16</v>
      </c>
      <c r="G3" s="12" t="s">
        <v>1923</v>
      </c>
      <c r="H3" s="45">
        <v>0.01</v>
      </c>
      <c r="I3" s="145">
        <f>(K3-365)</f>
        <v>44648</v>
      </c>
      <c r="J3" s="5" t="s">
        <v>12</v>
      </c>
      <c r="K3" s="93">
        <v>45013</v>
      </c>
      <c r="L3" s="5" t="s">
        <v>1900</v>
      </c>
      <c r="M3" s="5" t="s">
        <v>2936</v>
      </c>
      <c r="N3" s="5" t="s">
        <v>2903</v>
      </c>
      <c r="O3" s="2" t="b">
        <f ca="1">(U3&lt;=T3)=FALSE()</f>
        <v>1</v>
      </c>
      <c r="P3" s="169">
        <v>700150602</v>
      </c>
      <c r="Q3" s="173" t="s">
        <v>2772</v>
      </c>
      <c r="R3" s="173" t="s">
        <v>2826</v>
      </c>
      <c r="S3" s="62"/>
      <c r="T3" s="1">
        <f t="shared" ref="T3:T66" ca="1" si="0">TODAY()</f>
        <v>44831</v>
      </c>
      <c r="U3" s="1">
        <f>(K3-14)</f>
        <v>44999</v>
      </c>
    </row>
    <row r="4" spans="1:21" ht="37.5" customHeight="1" x14ac:dyDescent="0.25">
      <c r="A4" s="4">
        <v>2</v>
      </c>
      <c r="B4" s="32" t="s">
        <v>26</v>
      </c>
      <c r="C4" s="5" t="s">
        <v>28</v>
      </c>
      <c r="D4" s="5" t="s">
        <v>774</v>
      </c>
      <c r="E4" s="5" t="s">
        <v>1652</v>
      </c>
      <c r="F4" s="12" t="s">
        <v>27</v>
      </c>
      <c r="G4" s="12" t="s">
        <v>1428</v>
      </c>
      <c r="H4" s="45">
        <v>0.01</v>
      </c>
      <c r="I4" s="145">
        <f>(K4-364)</f>
        <v>42797</v>
      </c>
      <c r="J4" s="5" t="s">
        <v>12</v>
      </c>
      <c r="K4" s="93">
        <v>43161</v>
      </c>
      <c r="L4" s="5" t="s">
        <v>1401</v>
      </c>
      <c r="M4" s="5"/>
      <c r="N4" s="5" t="s">
        <v>1563</v>
      </c>
      <c r="O4" s="2" t="s">
        <v>1023</v>
      </c>
      <c r="P4" s="182" t="s">
        <v>2044</v>
      </c>
      <c r="Q4" s="181" t="s">
        <v>2044</v>
      </c>
      <c r="R4" s="181"/>
      <c r="S4" s="62"/>
      <c r="T4" s="1">
        <f t="shared" ca="1" si="0"/>
        <v>44831</v>
      </c>
      <c r="U4" s="1">
        <f t="shared" ref="U4:U67" si="1">(K4-14)</f>
        <v>43147</v>
      </c>
    </row>
    <row r="5" spans="1:21" ht="25" customHeight="1" x14ac:dyDescent="0.25">
      <c r="A5" s="4">
        <v>3</v>
      </c>
      <c r="B5" s="48" t="s">
        <v>885</v>
      </c>
      <c r="C5" s="5" t="s">
        <v>128</v>
      </c>
      <c r="D5" s="5" t="s">
        <v>776</v>
      </c>
      <c r="E5" s="5" t="s">
        <v>1011</v>
      </c>
      <c r="F5" s="12" t="s">
        <v>775</v>
      </c>
      <c r="G5" s="12" t="s">
        <v>1392</v>
      </c>
      <c r="H5" s="45">
        <v>0.01</v>
      </c>
      <c r="I5" s="145">
        <f>(K5-91)</f>
        <v>42486</v>
      </c>
      <c r="J5" s="5" t="s">
        <v>86</v>
      </c>
      <c r="K5" s="93">
        <v>42577</v>
      </c>
      <c r="L5" s="5" t="s">
        <v>1589</v>
      </c>
      <c r="M5" s="5"/>
      <c r="N5" s="5" t="s">
        <v>1563</v>
      </c>
      <c r="O5" s="2" t="s">
        <v>1343</v>
      </c>
      <c r="P5" s="182" t="s">
        <v>2044</v>
      </c>
      <c r="Q5" s="181" t="s">
        <v>2044</v>
      </c>
      <c r="R5" s="181"/>
      <c r="S5" s="62"/>
      <c r="T5" s="1">
        <f t="shared" ca="1" si="0"/>
        <v>44831</v>
      </c>
      <c r="U5" s="1">
        <f t="shared" si="1"/>
        <v>42563</v>
      </c>
    </row>
    <row r="6" spans="1:21" s="76" customFormat="1" ht="37.5" customHeight="1" x14ac:dyDescent="0.25">
      <c r="A6" s="4">
        <v>4</v>
      </c>
      <c r="B6" s="151" t="s">
        <v>886</v>
      </c>
      <c r="C6" s="5" t="s">
        <v>128</v>
      </c>
      <c r="D6" s="5" t="s">
        <v>777</v>
      </c>
      <c r="E6" s="5" t="s">
        <v>1011</v>
      </c>
      <c r="F6" s="12" t="s">
        <v>230</v>
      </c>
      <c r="G6" s="12" t="s">
        <v>2475</v>
      </c>
      <c r="H6" s="45">
        <v>0.01</v>
      </c>
      <c r="I6" s="145">
        <f>(K6-365)</f>
        <v>44439</v>
      </c>
      <c r="J6" s="7" t="s">
        <v>12</v>
      </c>
      <c r="K6" s="93">
        <v>44804</v>
      </c>
      <c r="L6" s="7" t="s">
        <v>1900</v>
      </c>
      <c r="M6" s="5" t="s">
        <v>2430</v>
      </c>
      <c r="N6" s="5" t="s">
        <v>2903</v>
      </c>
      <c r="O6" s="2" t="b">
        <f ca="1">(U6&lt;=T6)=FALSE()</f>
        <v>0</v>
      </c>
      <c r="P6" s="169">
        <v>700150602</v>
      </c>
      <c r="Q6" s="111" t="s">
        <v>2665</v>
      </c>
      <c r="R6" s="111"/>
      <c r="S6" s="62"/>
      <c r="T6" s="1">
        <f t="shared" ca="1" si="0"/>
        <v>44831</v>
      </c>
      <c r="U6" s="1">
        <f t="shared" si="1"/>
        <v>44790</v>
      </c>
    </row>
    <row r="7" spans="1:21" ht="37.5" customHeight="1" x14ac:dyDescent="0.25">
      <c r="A7" s="4">
        <v>5</v>
      </c>
      <c r="B7" s="48" t="s">
        <v>887</v>
      </c>
      <c r="C7" s="5" t="s">
        <v>28</v>
      </c>
      <c r="D7" s="5" t="s">
        <v>778</v>
      </c>
      <c r="E7" s="5" t="s">
        <v>1010</v>
      </c>
      <c r="F7" s="12" t="s">
        <v>29</v>
      </c>
      <c r="G7" s="12" t="s">
        <v>1428</v>
      </c>
      <c r="H7" s="45">
        <v>0.01</v>
      </c>
      <c r="I7" s="145">
        <f>(K7-364)</f>
        <v>42797</v>
      </c>
      <c r="J7" s="5" t="s">
        <v>12</v>
      </c>
      <c r="K7" s="93">
        <v>43161</v>
      </c>
      <c r="L7" s="5" t="s">
        <v>1401</v>
      </c>
      <c r="M7" s="5"/>
      <c r="N7" s="5" t="s">
        <v>1563</v>
      </c>
      <c r="O7" s="2" t="s">
        <v>1343</v>
      </c>
      <c r="P7" s="182" t="s">
        <v>2044</v>
      </c>
      <c r="Q7" s="181" t="s">
        <v>2044</v>
      </c>
      <c r="R7" s="181"/>
      <c r="S7" s="62"/>
      <c r="T7" s="1">
        <f t="shared" ca="1" si="0"/>
        <v>44831</v>
      </c>
      <c r="U7" s="1">
        <f t="shared" si="1"/>
        <v>43147</v>
      </c>
    </row>
    <row r="8" spans="1:21" s="81" customFormat="1" ht="37.5" customHeight="1" x14ac:dyDescent="0.25">
      <c r="A8" s="4">
        <v>6</v>
      </c>
      <c r="B8" s="48" t="s">
        <v>30</v>
      </c>
      <c r="C8" s="52" t="s">
        <v>28</v>
      </c>
      <c r="D8" s="52" t="s">
        <v>774</v>
      </c>
      <c r="E8" s="52" t="s">
        <v>1011</v>
      </c>
      <c r="F8" s="61" t="s">
        <v>149</v>
      </c>
      <c r="G8" s="61" t="s">
        <v>1428</v>
      </c>
      <c r="H8" s="85">
        <v>0.01</v>
      </c>
      <c r="I8" s="146">
        <f>(K8-364)</f>
        <v>43127</v>
      </c>
      <c r="J8" s="52" t="s">
        <v>12</v>
      </c>
      <c r="K8" s="92">
        <v>43491</v>
      </c>
      <c r="L8" s="52" t="s">
        <v>1401</v>
      </c>
      <c r="M8" s="52"/>
      <c r="N8" s="5" t="s">
        <v>1563</v>
      </c>
      <c r="O8" s="2" t="s">
        <v>1343</v>
      </c>
      <c r="P8" s="182" t="s">
        <v>2044</v>
      </c>
      <c r="Q8" s="181" t="s">
        <v>2044</v>
      </c>
      <c r="R8" s="181"/>
      <c r="S8" s="63"/>
      <c r="T8" s="1">
        <f t="shared" ca="1" si="0"/>
        <v>44831</v>
      </c>
      <c r="U8" s="1">
        <f t="shared" si="1"/>
        <v>43477</v>
      </c>
    </row>
    <row r="9" spans="1:21" s="76" customFormat="1" ht="37.5" customHeight="1" x14ac:dyDescent="0.25">
      <c r="A9" s="4">
        <v>7</v>
      </c>
      <c r="B9" s="5" t="s">
        <v>31</v>
      </c>
      <c r="C9" s="5" t="s">
        <v>2928</v>
      </c>
      <c r="D9" s="5" t="s">
        <v>774</v>
      </c>
      <c r="E9" s="5" t="s">
        <v>1651</v>
      </c>
      <c r="F9" s="38">
        <v>110994503011</v>
      </c>
      <c r="G9" s="12" t="s">
        <v>1923</v>
      </c>
      <c r="H9" s="45">
        <v>0.01</v>
      </c>
      <c r="I9" s="145">
        <f>(K9-365)</f>
        <v>44648</v>
      </c>
      <c r="J9" s="5" t="s">
        <v>12</v>
      </c>
      <c r="K9" s="93">
        <v>45013</v>
      </c>
      <c r="L9" s="5" t="s">
        <v>1900</v>
      </c>
      <c r="M9" s="5" t="s">
        <v>2935</v>
      </c>
      <c r="N9" s="5" t="s">
        <v>2903</v>
      </c>
      <c r="O9" s="2" t="b">
        <f ca="1">(U9&lt;=T9)=FALSE()</f>
        <v>1</v>
      </c>
      <c r="P9" s="169">
        <v>5361944</v>
      </c>
      <c r="Q9" s="173" t="s">
        <v>2748</v>
      </c>
      <c r="R9" s="173" t="s">
        <v>2796</v>
      </c>
      <c r="S9" s="62"/>
      <c r="T9" s="1">
        <f t="shared" ca="1" si="0"/>
        <v>44831</v>
      </c>
      <c r="U9" s="1">
        <f t="shared" si="1"/>
        <v>44999</v>
      </c>
    </row>
    <row r="10" spans="1:21" s="76" customFormat="1" ht="50" customHeight="1" x14ac:dyDescent="0.25">
      <c r="A10" s="4">
        <v>8</v>
      </c>
      <c r="B10" s="5" t="s">
        <v>141</v>
      </c>
      <c r="C10" s="5" t="s">
        <v>28</v>
      </c>
      <c r="D10" s="5" t="s">
        <v>774</v>
      </c>
      <c r="E10" s="5" t="s">
        <v>1651</v>
      </c>
      <c r="F10" s="34" t="s">
        <v>150</v>
      </c>
      <c r="G10" s="12" t="s">
        <v>2387</v>
      </c>
      <c r="H10" s="45">
        <v>0.01</v>
      </c>
      <c r="I10" s="145">
        <f>(K10-365)</f>
        <v>44540</v>
      </c>
      <c r="J10" s="5" t="s">
        <v>12</v>
      </c>
      <c r="K10" s="93">
        <v>44905</v>
      </c>
      <c r="L10" s="5" t="s">
        <v>1900</v>
      </c>
      <c r="M10" s="5" t="s">
        <v>2747</v>
      </c>
      <c r="N10" s="5" t="s">
        <v>2903</v>
      </c>
      <c r="O10" s="2" t="b">
        <f ca="1">(U10&lt;=T10)=FALSE()</f>
        <v>1</v>
      </c>
      <c r="P10" s="169">
        <v>5361944</v>
      </c>
      <c r="Q10" s="111" t="s">
        <v>2748</v>
      </c>
      <c r="R10" s="111" t="s">
        <v>2796</v>
      </c>
      <c r="S10" s="62"/>
      <c r="T10" s="1">
        <f t="shared" ca="1" si="0"/>
        <v>44831</v>
      </c>
      <c r="U10" s="1">
        <f t="shared" si="1"/>
        <v>44891</v>
      </c>
    </row>
    <row r="11" spans="1:21" s="76" customFormat="1" ht="37.5" customHeight="1" x14ac:dyDescent="0.25">
      <c r="A11" s="4">
        <v>9</v>
      </c>
      <c r="B11" s="32" t="s">
        <v>367</v>
      </c>
      <c r="C11" s="5" t="s">
        <v>28</v>
      </c>
      <c r="D11" s="5" t="s">
        <v>774</v>
      </c>
      <c r="E11" s="5" t="s">
        <v>1652</v>
      </c>
      <c r="F11" s="12" t="s">
        <v>368</v>
      </c>
      <c r="G11" s="12" t="s">
        <v>1428</v>
      </c>
      <c r="H11" s="45">
        <v>0.01</v>
      </c>
      <c r="I11" s="145">
        <f>(K11-365)</f>
        <v>43269</v>
      </c>
      <c r="J11" s="5" t="s">
        <v>12</v>
      </c>
      <c r="K11" s="93">
        <v>43634</v>
      </c>
      <c r="L11" s="5" t="s">
        <v>1401</v>
      </c>
      <c r="M11" s="5"/>
      <c r="N11" s="5" t="s">
        <v>1413</v>
      </c>
      <c r="O11" s="2" t="s">
        <v>1023</v>
      </c>
      <c r="P11" s="182" t="s">
        <v>2044</v>
      </c>
      <c r="Q11" s="181" t="s">
        <v>2044</v>
      </c>
      <c r="R11" s="181"/>
      <c r="S11" s="62"/>
      <c r="T11" s="1">
        <f t="shared" ca="1" si="0"/>
        <v>44831</v>
      </c>
      <c r="U11" s="1">
        <f t="shared" si="1"/>
        <v>43620</v>
      </c>
    </row>
    <row r="12" spans="1:21" s="76" customFormat="1" ht="37.5" customHeight="1" x14ac:dyDescent="0.25">
      <c r="A12" s="4">
        <v>10</v>
      </c>
      <c r="B12" s="5" t="s">
        <v>369</v>
      </c>
      <c r="C12" s="5" t="s">
        <v>28</v>
      </c>
      <c r="D12" s="5" t="s">
        <v>774</v>
      </c>
      <c r="E12" s="5" t="s">
        <v>1652</v>
      </c>
      <c r="F12" s="12" t="s">
        <v>370</v>
      </c>
      <c r="G12" s="12" t="s">
        <v>2627</v>
      </c>
      <c r="H12" s="45">
        <v>0.01</v>
      </c>
      <c r="I12" s="145">
        <f>(K12-366)</f>
        <v>44530</v>
      </c>
      <c r="J12" s="5" t="s">
        <v>12</v>
      </c>
      <c r="K12" s="93">
        <v>44896</v>
      </c>
      <c r="L12" s="5" t="s">
        <v>1900</v>
      </c>
      <c r="M12" s="5" t="s">
        <v>2628</v>
      </c>
      <c r="N12" s="5" t="s">
        <v>2903</v>
      </c>
      <c r="O12" s="2" t="b">
        <f ca="1">(U12&lt;=T12)=FALSE()</f>
        <v>1</v>
      </c>
      <c r="P12" s="183">
        <v>3722842</v>
      </c>
      <c r="Q12" s="111" t="s">
        <v>2629</v>
      </c>
      <c r="R12" s="111"/>
      <c r="S12" s="62"/>
      <c r="T12" s="1">
        <f t="shared" ca="1" si="0"/>
        <v>44831</v>
      </c>
      <c r="U12" s="1">
        <f t="shared" si="1"/>
        <v>44882</v>
      </c>
    </row>
    <row r="13" spans="1:21" s="76" customFormat="1" ht="31.5" customHeight="1" x14ac:dyDescent="0.25">
      <c r="A13" s="4">
        <v>11</v>
      </c>
      <c r="B13" s="5" t="s">
        <v>422</v>
      </c>
      <c r="C13" s="5" t="s">
        <v>1532</v>
      </c>
      <c r="D13" s="5" t="s">
        <v>779</v>
      </c>
      <c r="E13" s="5" t="s">
        <v>1010</v>
      </c>
      <c r="F13" s="12" t="s">
        <v>424</v>
      </c>
      <c r="G13" s="12" t="s">
        <v>2868</v>
      </c>
      <c r="H13" s="45">
        <v>0.01</v>
      </c>
      <c r="I13" s="145">
        <f>(K13-365)</f>
        <v>44594</v>
      </c>
      <c r="J13" s="5" t="s">
        <v>12</v>
      </c>
      <c r="K13" s="93">
        <v>44959</v>
      </c>
      <c r="L13" s="5" t="s">
        <v>1900</v>
      </c>
      <c r="M13" s="5" t="s">
        <v>2869</v>
      </c>
      <c r="N13" s="5" t="s">
        <v>2903</v>
      </c>
      <c r="O13" s="2" t="b">
        <f ca="1">(U13&lt;=T13)=FALSE()</f>
        <v>1</v>
      </c>
      <c r="P13" s="169">
        <v>700150602</v>
      </c>
      <c r="Q13" s="173" t="s">
        <v>2772</v>
      </c>
      <c r="R13" s="173" t="s">
        <v>2826</v>
      </c>
      <c r="S13" s="62"/>
      <c r="T13" s="1">
        <f t="shared" ca="1" si="0"/>
        <v>44831</v>
      </c>
      <c r="U13" s="1">
        <f t="shared" si="1"/>
        <v>44945</v>
      </c>
    </row>
    <row r="14" spans="1:21" ht="37.5" customHeight="1" x14ac:dyDescent="0.25">
      <c r="A14" s="4">
        <v>12</v>
      </c>
      <c r="B14" s="48" t="s">
        <v>423</v>
      </c>
      <c r="C14" s="5" t="s">
        <v>1532</v>
      </c>
      <c r="D14" s="5" t="s">
        <v>779</v>
      </c>
      <c r="E14" s="5" t="s">
        <v>1010</v>
      </c>
      <c r="F14" s="12" t="s">
        <v>662</v>
      </c>
      <c r="G14" s="12" t="s">
        <v>1428</v>
      </c>
      <c r="H14" s="45">
        <v>0.01</v>
      </c>
      <c r="I14" s="145">
        <f>(K14-364)</f>
        <v>42808</v>
      </c>
      <c r="J14" s="5" t="s">
        <v>12</v>
      </c>
      <c r="K14" s="93">
        <v>43172</v>
      </c>
      <c r="L14" s="5" t="s">
        <v>1401</v>
      </c>
      <c r="M14" s="5"/>
      <c r="N14" s="5" t="s">
        <v>1197</v>
      </c>
      <c r="O14" s="2" t="s">
        <v>1343</v>
      </c>
      <c r="P14" s="182" t="s">
        <v>2044</v>
      </c>
      <c r="Q14" s="181" t="s">
        <v>2044</v>
      </c>
      <c r="R14" s="181"/>
      <c r="S14" s="62"/>
      <c r="T14" s="1">
        <f t="shared" ca="1" si="0"/>
        <v>44831</v>
      </c>
      <c r="U14" s="1">
        <f t="shared" si="1"/>
        <v>43158</v>
      </c>
    </row>
    <row r="15" spans="1:21" s="76" customFormat="1" ht="50" customHeight="1" x14ac:dyDescent="0.25">
      <c r="A15" s="4">
        <v>13</v>
      </c>
      <c r="B15" s="5" t="s">
        <v>726</v>
      </c>
      <c r="C15" s="5" t="s">
        <v>2929</v>
      </c>
      <c r="D15" s="5" t="s">
        <v>774</v>
      </c>
      <c r="E15" s="5" t="s">
        <v>1920</v>
      </c>
      <c r="F15" s="12" t="s">
        <v>780</v>
      </c>
      <c r="G15" s="12" t="s">
        <v>2941</v>
      </c>
      <c r="H15" s="45">
        <v>0.01</v>
      </c>
      <c r="I15" s="145">
        <f>(K15-365)</f>
        <v>44648</v>
      </c>
      <c r="J15" s="5" t="s">
        <v>12</v>
      </c>
      <c r="K15" s="93">
        <v>45013</v>
      </c>
      <c r="L15" s="5" t="s">
        <v>1900</v>
      </c>
      <c r="M15" s="5" t="s">
        <v>2937</v>
      </c>
      <c r="N15" s="5" t="s">
        <v>2903</v>
      </c>
      <c r="O15" s="2" t="b">
        <f ca="1">(U15&lt;=T15)=FALSE()</f>
        <v>1</v>
      </c>
      <c r="P15" s="183" t="s">
        <v>2938</v>
      </c>
      <c r="Q15" s="16" t="s">
        <v>2940</v>
      </c>
      <c r="R15" s="179" t="s">
        <v>2939</v>
      </c>
      <c r="S15" s="62"/>
      <c r="T15" s="1">
        <f t="shared" ca="1" si="0"/>
        <v>44831</v>
      </c>
      <c r="U15" s="1">
        <f t="shared" si="1"/>
        <v>44999</v>
      </c>
    </row>
    <row r="16" spans="1:21" ht="14" customHeight="1" x14ac:dyDescent="0.25">
      <c r="A16" s="4">
        <v>14</v>
      </c>
      <c r="B16" s="32" t="s">
        <v>32</v>
      </c>
      <c r="C16" s="5" t="s">
        <v>14</v>
      </c>
      <c r="D16" s="5" t="s">
        <v>781</v>
      </c>
      <c r="E16" s="5" t="s">
        <v>1014</v>
      </c>
      <c r="F16" s="12" t="s">
        <v>33</v>
      </c>
      <c r="G16" s="12" t="s">
        <v>1143</v>
      </c>
      <c r="H16" s="85" t="s">
        <v>1745</v>
      </c>
      <c r="I16" s="145">
        <f>(K16-91)</f>
        <v>41907</v>
      </c>
      <c r="J16" s="5" t="s">
        <v>86</v>
      </c>
      <c r="K16" s="93">
        <v>41998</v>
      </c>
      <c r="L16" s="5" t="s">
        <v>9</v>
      </c>
      <c r="M16" s="5"/>
      <c r="N16" s="5" t="s">
        <v>1197</v>
      </c>
      <c r="O16" s="2" t="s">
        <v>1023</v>
      </c>
      <c r="P16" s="182" t="s">
        <v>2044</v>
      </c>
      <c r="Q16" s="181" t="s">
        <v>2044</v>
      </c>
      <c r="R16" s="181"/>
      <c r="S16" s="62"/>
      <c r="T16" s="1">
        <f t="shared" ca="1" si="0"/>
        <v>44831</v>
      </c>
      <c r="U16" s="1">
        <f t="shared" si="1"/>
        <v>41984</v>
      </c>
    </row>
    <row r="17" spans="1:21" ht="37.5" customHeight="1" x14ac:dyDescent="0.25">
      <c r="A17" s="4">
        <v>15</v>
      </c>
      <c r="B17" s="48" t="s">
        <v>22</v>
      </c>
      <c r="C17" s="5" t="s">
        <v>1567</v>
      </c>
      <c r="D17" s="5" t="s">
        <v>771</v>
      </c>
      <c r="E17" s="5" t="s">
        <v>1652</v>
      </c>
      <c r="F17" s="12" t="s">
        <v>7</v>
      </c>
      <c r="G17" s="12" t="s">
        <v>1428</v>
      </c>
      <c r="H17" s="45">
        <v>5.0000000000000001E-3</v>
      </c>
      <c r="I17" s="145">
        <f>(K17-91)</f>
        <v>42611</v>
      </c>
      <c r="J17" s="5" t="s">
        <v>86</v>
      </c>
      <c r="K17" s="93">
        <v>42702</v>
      </c>
      <c r="L17" s="5" t="s">
        <v>1401</v>
      </c>
      <c r="M17" s="5"/>
      <c r="N17" s="5" t="s">
        <v>1563</v>
      </c>
      <c r="O17" s="2" t="s">
        <v>1343</v>
      </c>
      <c r="P17" s="182" t="s">
        <v>2044</v>
      </c>
      <c r="Q17" s="181" t="s">
        <v>2044</v>
      </c>
      <c r="R17" s="181"/>
      <c r="S17" s="62"/>
      <c r="T17" s="1">
        <f t="shared" ca="1" si="0"/>
        <v>44831</v>
      </c>
      <c r="U17" s="1">
        <f t="shared" si="1"/>
        <v>42688</v>
      </c>
    </row>
    <row r="18" spans="1:21" s="6" customFormat="1" ht="37.5" customHeight="1" x14ac:dyDescent="0.25">
      <c r="A18" s="4">
        <v>16</v>
      </c>
      <c r="B18" s="48" t="s">
        <v>496</v>
      </c>
      <c r="C18" s="5" t="s">
        <v>1567</v>
      </c>
      <c r="D18" s="5" t="s">
        <v>782</v>
      </c>
      <c r="E18" s="5" t="s">
        <v>1653</v>
      </c>
      <c r="F18" s="12" t="s">
        <v>497</v>
      </c>
      <c r="G18" s="12" t="s">
        <v>1428</v>
      </c>
      <c r="H18" s="45">
        <v>5.0000000000000001E-3</v>
      </c>
      <c r="I18" s="145">
        <f>(K18-91)</f>
        <v>42611</v>
      </c>
      <c r="J18" s="5" t="s">
        <v>86</v>
      </c>
      <c r="K18" s="93">
        <v>42702</v>
      </c>
      <c r="L18" s="5" t="s">
        <v>1401</v>
      </c>
      <c r="M18" s="5"/>
      <c r="N18" s="5" t="s">
        <v>1563</v>
      </c>
      <c r="O18" s="2" t="s">
        <v>1343</v>
      </c>
      <c r="P18" s="182" t="s">
        <v>2044</v>
      </c>
      <c r="Q18" s="181" t="s">
        <v>2044</v>
      </c>
      <c r="R18" s="181"/>
      <c r="S18" s="62"/>
      <c r="T18" s="1">
        <f t="shared" ca="1" si="0"/>
        <v>44831</v>
      </c>
      <c r="U18" s="1">
        <f t="shared" si="1"/>
        <v>42688</v>
      </c>
    </row>
    <row r="19" spans="1:21" s="76" customFormat="1" ht="37.5" customHeight="1" x14ac:dyDescent="0.25">
      <c r="A19" s="4">
        <v>17</v>
      </c>
      <c r="B19" s="48" t="s">
        <v>888</v>
      </c>
      <c r="C19" s="5" t="s">
        <v>1567</v>
      </c>
      <c r="D19" s="5" t="s">
        <v>783</v>
      </c>
      <c r="E19" s="5" t="s">
        <v>1010</v>
      </c>
      <c r="F19" s="12" t="s">
        <v>7</v>
      </c>
      <c r="G19" s="12" t="s">
        <v>2080</v>
      </c>
      <c r="H19" s="45" t="s">
        <v>1745</v>
      </c>
      <c r="I19" s="145">
        <f>(K19-90)</f>
        <v>44193</v>
      </c>
      <c r="J19" s="5" t="s">
        <v>86</v>
      </c>
      <c r="K19" s="93">
        <v>44283</v>
      </c>
      <c r="L19" s="5" t="s">
        <v>1884</v>
      </c>
      <c r="M19" s="5" t="s">
        <v>2079</v>
      </c>
      <c r="N19" s="5" t="s">
        <v>1100</v>
      </c>
      <c r="O19" s="2" t="s">
        <v>1343</v>
      </c>
      <c r="P19" s="182" t="s">
        <v>2044</v>
      </c>
      <c r="Q19" s="181" t="s">
        <v>2044</v>
      </c>
      <c r="R19" s="181"/>
      <c r="S19" s="140"/>
      <c r="T19" s="1">
        <f t="shared" ca="1" si="0"/>
        <v>44831</v>
      </c>
      <c r="U19" s="1">
        <f t="shared" si="1"/>
        <v>44269</v>
      </c>
    </row>
    <row r="20" spans="1:21" ht="25" customHeight="1" x14ac:dyDescent="0.25">
      <c r="A20" s="4">
        <v>18</v>
      </c>
      <c r="B20" s="48" t="s">
        <v>889</v>
      </c>
      <c r="C20" s="5" t="s">
        <v>1567</v>
      </c>
      <c r="D20" s="5" t="s">
        <v>782</v>
      </c>
      <c r="E20" s="5" t="s">
        <v>371</v>
      </c>
      <c r="F20" s="12" t="s">
        <v>372</v>
      </c>
      <c r="G20" s="12" t="s">
        <v>1349</v>
      </c>
      <c r="H20" s="45">
        <v>5.0000000000000001E-3</v>
      </c>
      <c r="I20" s="145">
        <f>(K20-365)</f>
        <v>42307</v>
      </c>
      <c r="J20" s="5" t="s">
        <v>12</v>
      </c>
      <c r="K20" s="93">
        <v>42672</v>
      </c>
      <c r="L20" s="5" t="s">
        <v>9</v>
      </c>
      <c r="M20" s="5"/>
      <c r="N20" s="5" t="s">
        <v>1563</v>
      </c>
      <c r="O20" s="2" t="s">
        <v>1343</v>
      </c>
      <c r="P20" s="182" t="s">
        <v>2044</v>
      </c>
      <c r="Q20" s="181" t="s">
        <v>2044</v>
      </c>
      <c r="R20" s="181"/>
      <c r="S20" s="62"/>
      <c r="T20" s="1">
        <f t="shared" ca="1" si="0"/>
        <v>44831</v>
      </c>
      <c r="U20" s="1">
        <f t="shared" si="1"/>
        <v>42658</v>
      </c>
    </row>
    <row r="21" spans="1:21" ht="25" customHeight="1" x14ac:dyDescent="0.25">
      <c r="A21" s="4">
        <v>19</v>
      </c>
      <c r="B21" s="48" t="s">
        <v>890</v>
      </c>
      <c r="C21" s="5" t="s">
        <v>1567</v>
      </c>
      <c r="D21" s="5" t="s">
        <v>782</v>
      </c>
      <c r="E21" s="5" t="s">
        <v>225</v>
      </c>
      <c r="F21" s="12" t="s">
        <v>354</v>
      </c>
      <c r="G21" s="12" t="s">
        <v>1143</v>
      </c>
      <c r="H21" s="45">
        <v>5.0000000000000001E-3</v>
      </c>
      <c r="I21" s="145">
        <f>(K21-91)</f>
        <v>42249</v>
      </c>
      <c r="J21" s="5" t="s">
        <v>86</v>
      </c>
      <c r="K21" s="93">
        <v>42340</v>
      </c>
      <c r="L21" s="5" t="s">
        <v>9</v>
      </c>
      <c r="M21" s="5"/>
      <c r="N21" s="5" t="s">
        <v>1507</v>
      </c>
      <c r="O21" s="2" t="s">
        <v>1343</v>
      </c>
      <c r="P21" s="182" t="s">
        <v>2044</v>
      </c>
      <c r="Q21" s="181" t="s">
        <v>2044</v>
      </c>
      <c r="R21" s="181"/>
      <c r="S21" s="62"/>
      <c r="T21" s="1">
        <f t="shared" ca="1" si="0"/>
        <v>44831</v>
      </c>
      <c r="U21" s="1">
        <f t="shared" si="1"/>
        <v>42326</v>
      </c>
    </row>
    <row r="22" spans="1:21" ht="25" customHeight="1" x14ac:dyDescent="0.25">
      <c r="A22" s="4">
        <v>20</v>
      </c>
      <c r="B22" s="48" t="s">
        <v>891</v>
      </c>
      <c r="C22" s="5" t="s">
        <v>14</v>
      </c>
      <c r="D22" s="5" t="s">
        <v>782</v>
      </c>
      <c r="E22" s="5" t="s">
        <v>1654</v>
      </c>
      <c r="F22" s="12" t="s">
        <v>23</v>
      </c>
      <c r="G22" s="12" t="s">
        <v>1392</v>
      </c>
      <c r="H22" s="45">
        <v>0.01</v>
      </c>
      <c r="I22" s="145">
        <f>(K22-365)</f>
        <v>42515</v>
      </c>
      <c r="J22" s="5" t="s">
        <v>12</v>
      </c>
      <c r="K22" s="93">
        <v>42880</v>
      </c>
      <c r="L22" s="5" t="s">
        <v>1589</v>
      </c>
      <c r="M22" s="5"/>
      <c r="N22" s="5" t="s">
        <v>1563</v>
      </c>
      <c r="O22" s="2" t="s">
        <v>1343</v>
      </c>
      <c r="P22" s="182" t="s">
        <v>2044</v>
      </c>
      <c r="Q22" s="181" t="s">
        <v>2044</v>
      </c>
      <c r="R22" s="181"/>
      <c r="S22" s="62"/>
      <c r="T22" s="1">
        <f t="shared" ca="1" si="0"/>
        <v>44831</v>
      </c>
      <c r="U22" s="1">
        <f t="shared" si="1"/>
        <v>42866</v>
      </c>
    </row>
    <row r="23" spans="1:21" ht="25" customHeight="1" x14ac:dyDescent="0.25">
      <c r="A23" s="4">
        <v>21</v>
      </c>
      <c r="B23" s="48" t="s">
        <v>24</v>
      </c>
      <c r="C23" s="5" t="s">
        <v>1567</v>
      </c>
      <c r="D23" s="5" t="s">
        <v>784</v>
      </c>
      <c r="E23" s="5" t="s">
        <v>1016</v>
      </c>
      <c r="F23" s="12" t="s">
        <v>7</v>
      </c>
      <c r="G23" s="12" t="s">
        <v>1143</v>
      </c>
      <c r="H23" s="45">
        <v>5.0000000000000001E-3</v>
      </c>
      <c r="I23" s="145">
        <f>(K23-91)</f>
        <v>42228</v>
      </c>
      <c r="J23" s="5" t="s">
        <v>86</v>
      </c>
      <c r="K23" s="93">
        <v>42319</v>
      </c>
      <c r="L23" s="5" t="s">
        <v>9</v>
      </c>
      <c r="M23" s="5"/>
      <c r="N23" s="5" t="s">
        <v>1507</v>
      </c>
      <c r="O23" s="2" t="s">
        <v>1343</v>
      </c>
      <c r="P23" s="182" t="s">
        <v>2044</v>
      </c>
      <c r="Q23" s="181" t="s">
        <v>2044</v>
      </c>
      <c r="R23" s="181"/>
      <c r="S23" s="62"/>
      <c r="T23" s="1">
        <f t="shared" ca="1" si="0"/>
        <v>44831</v>
      </c>
      <c r="U23" s="1">
        <f t="shared" si="1"/>
        <v>42305</v>
      </c>
    </row>
    <row r="24" spans="1:21" ht="14" customHeight="1" x14ac:dyDescent="0.25">
      <c r="A24" s="4">
        <v>22</v>
      </c>
      <c r="B24" s="48" t="s">
        <v>1408</v>
      </c>
      <c r="C24" s="5" t="s">
        <v>14</v>
      </c>
      <c r="D24" s="5" t="s">
        <v>785</v>
      </c>
      <c r="E24" s="5" t="s">
        <v>1015</v>
      </c>
      <c r="F24" s="12" t="s">
        <v>7</v>
      </c>
      <c r="G24" s="12" t="s">
        <v>1143</v>
      </c>
      <c r="H24" s="42" t="s">
        <v>1330</v>
      </c>
      <c r="I24" s="145">
        <f>(K24-365)</f>
        <v>42023</v>
      </c>
      <c r="J24" s="5" t="s">
        <v>12</v>
      </c>
      <c r="K24" s="94">
        <v>42388</v>
      </c>
      <c r="L24" s="5" t="s">
        <v>9</v>
      </c>
      <c r="M24" s="5"/>
      <c r="N24" s="5" t="s">
        <v>1507</v>
      </c>
      <c r="O24" s="2" t="s">
        <v>1343</v>
      </c>
      <c r="P24" s="182" t="s">
        <v>2044</v>
      </c>
      <c r="Q24" s="181" t="s">
        <v>2044</v>
      </c>
      <c r="R24" s="181"/>
      <c r="S24" s="62"/>
      <c r="T24" s="1">
        <f t="shared" ca="1" si="0"/>
        <v>44831</v>
      </c>
      <c r="U24" s="1">
        <f t="shared" si="1"/>
        <v>42374</v>
      </c>
    </row>
    <row r="25" spans="1:21" ht="14" customHeight="1" x14ac:dyDescent="0.25">
      <c r="A25" s="4">
        <v>23</v>
      </c>
      <c r="B25" s="48" t="s">
        <v>34</v>
      </c>
      <c r="C25" s="5" t="s">
        <v>14</v>
      </c>
      <c r="D25" s="5" t="s">
        <v>785</v>
      </c>
      <c r="E25" s="5" t="s">
        <v>1015</v>
      </c>
      <c r="F25" s="12" t="s">
        <v>7</v>
      </c>
      <c r="G25" s="12" t="s">
        <v>1143</v>
      </c>
      <c r="H25" s="42" t="s">
        <v>1330</v>
      </c>
      <c r="I25" s="145">
        <f>(K25-365)</f>
        <v>42023</v>
      </c>
      <c r="J25" s="5" t="s">
        <v>12</v>
      </c>
      <c r="K25" s="94">
        <v>42388</v>
      </c>
      <c r="L25" s="5" t="s">
        <v>9</v>
      </c>
      <c r="M25" s="5"/>
      <c r="N25" s="5" t="s">
        <v>1507</v>
      </c>
      <c r="O25" s="2" t="s">
        <v>1343</v>
      </c>
      <c r="P25" s="182" t="s">
        <v>2044</v>
      </c>
      <c r="Q25" s="181" t="s">
        <v>2044</v>
      </c>
      <c r="R25" s="181"/>
      <c r="S25" s="62"/>
      <c r="T25" s="1">
        <f t="shared" ca="1" si="0"/>
        <v>44831</v>
      </c>
      <c r="U25" s="1">
        <f t="shared" si="1"/>
        <v>42374</v>
      </c>
    </row>
    <row r="26" spans="1:21" ht="25" customHeight="1" x14ac:dyDescent="0.25">
      <c r="A26" s="4">
        <v>24</v>
      </c>
      <c r="B26" s="49" t="s">
        <v>35</v>
      </c>
      <c r="C26" s="7" t="s">
        <v>14</v>
      </c>
      <c r="D26" s="7" t="s">
        <v>785</v>
      </c>
      <c r="E26" s="7" t="s">
        <v>1015</v>
      </c>
      <c r="F26" s="12" t="s">
        <v>7</v>
      </c>
      <c r="G26" s="12" t="s">
        <v>1399</v>
      </c>
      <c r="H26" s="42" t="s">
        <v>1330</v>
      </c>
      <c r="I26" s="145">
        <f>(K26-365)</f>
        <v>42447</v>
      </c>
      <c r="J26" s="7" t="s">
        <v>12</v>
      </c>
      <c r="K26" s="94">
        <v>42812</v>
      </c>
      <c r="L26" s="5" t="s">
        <v>1589</v>
      </c>
      <c r="M26" s="5"/>
      <c r="N26" s="5" t="s">
        <v>1563</v>
      </c>
      <c r="O26" s="2" t="s">
        <v>1343</v>
      </c>
      <c r="P26" s="182" t="s">
        <v>2044</v>
      </c>
      <c r="Q26" s="181" t="s">
        <v>2044</v>
      </c>
      <c r="R26" s="181"/>
      <c r="S26" s="62"/>
      <c r="T26" s="1">
        <f t="shared" ca="1" si="0"/>
        <v>44831</v>
      </c>
      <c r="U26" s="1">
        <f t="shared" si="1"/>
        <v>42798</v>
      </c>
    </row>
    <row r="27" spans="1:21" ht="25" customHeight="1" x14ac:dyDescent="0.25">
      <c r="A27" s="4">
        <v>25</v>
      </c>
      <c r="B27" s="49" t="s">
        <v>36</v>
      </c>
      <c r="C27" s="7" t="s">
        <v>14</v>
      </c>
      <c r="D27" s="7" t="s">
        <v>785</v>
      </c>
      <c r="E27" s="7" t="s">
        <v>1015</v>
      </c>
      <c r="F27" s="12" t="s">
        <v>7</v>
      </c>
      <c r="G27" s="12" t="s">
        <v>1143</v>
      </c>
      <c r="H27" s="42" t="s">
        <v>1330</v>
      </c>
      <c r="I27" s="145">
        <f>(K27-366)</f>
        <v>42412</v>
      </c>
      <c r="J27" s="5" t="s">
        <v>12</v>
      </c>
      <c r="K27" s="94">
        <v>42778</v>
      </c>
      <c r="L27" s="7" t="s">
        <v>9</v>
      </c>
      <c r="M27" s="7"/>
      <c r="N27" s="5" t="s">
        <v>1563</v>
      </c>
      <c r="O27" s="2" t="s">
        <v>1343</v>
      </c>
      <c r="P27" s="182" t="s">
        <v>2044</v>
      </c>
      <c r="Q27" s="181" t="s">
        <v>2044</v>
      </c>
      <c r="R27" s="181"/>
      <c r="S27" s="62"/>
      <c r="T27" s="1">
        <f t="shared" ca="1" si="0"/>
        <v>44831</v>
      </c>
      <c r="U27" s="1">
        <f t="shared" si="1"/>
        <v>42764</v>
      </c>
    </row>
    <row r="28" spans="1:21" ht="25" customHeight="1" x14ac:dyDescent="0.25">
      <c r="A28" s="4">
        <v>26</v>
      </c>
      <c r="B28" s="49" t="s">
        <v>37</v>
      </c>
      <c r="C28" s="7" t="s">
        <v>14</v>
      </c>
      <c r="D28" s="7" t="s">
        <v>786</v>
      </c>
      <c r="E28" s="7" t="s">
        <v>38</v>
      </c>
      <c r="F28" s="12" t="s">
        <v>7</v>
      </c>
      <c r="G28" s="12" t="s">
        <v>1399</v>
      </c>
      <c r="H28" s="45">
        <v>0.01</v>
      </c>
      <c r="I28" s="145">
        <f>(K28-365)</f>
        <v>42447</v>
      </c>
      <c r="J28" s="5" t="s">
        <v>12</v>
      </c>
      <c r="K28" s="94">
        <v>42812</v>
      </c>
      <c r="L28" s="5" t="s">
        <v>1589</v>
      </c>
      <c r="M28" s="5"/>
      <c r="N28" s="5" t="s">
        <v>1563</v>
      </c>
      <c r="O28" s="2" t="s">
        <v>1343</v>
      </c>
      <c r="P28" s="182" t="s">
        <v>2044</v>
      </c>
      <c r="Q28" s="181" t="s">
        <v>2044</v>
      </c>
      <c r="R28" s="181"/>
      <c r="S28" s="62"/>
      <c r="T28" s="1">
        <f t="shared" ca="1" si="0"/>
        <v>44831</v>
      </c>
      <c r="U28" s="1">
        <f t="shared" si="1"/>
        <v>42798</v>
      </c>
    </row>
    <row r="29" spans="1:21" s="6" customFormat="1" ht="14" customHeight="1" x14ac:dyDescent="0.25">
      <c r="A29" s="4">
        <v>27</v>
      </c>
      <c r="B29" s="48" t="s">
        <v>425</v>
      </c>
      <c r="C29" s="7" t="s">
        <v>14</v>
      </c>
      <c r="D29" s="7" t="s">
        <v>787</v>
      </c>
      <c r="E29" s="7" t="s">
        <v>1014</v>
      </c>
      <c r="F29" s="9" t="s">
        <v>426</v>
      </c>
      <c r="G29" s="12" t="s">
        <v>1392</v>
      </c>
      <c r="H29" s="45">
        <v>0.02</v>
      </c>
      <c r="I29" s="145">
        <f>(K29-92)</f>
        <v>42515</v>
      </c>
      <c r="J29" s="7" t="s">
        <v>86</v>
      </c>
      <c r="K29" s="94">
        <v>42607</v>
      </c>
      <c r="L29" s="5" t="s">
        <v>1589</v>
      </c>
      <c r="M29" s="5"/>
      <c r="N29" s="5" t="s">
        <v>1507</v>
      </c>
      <c r="O29" s="2" t="s">
        <v>1343</v>
      </c>
      <c r="P29" s="182" t="s">
        <v>2044</v>
      </c>
      <c r="Q29" s="181" t="s">
        <v>2044</v>
      </c>
      <c r="R29" s="181"/>
      <c r="S29" s="71"/>
      <c r="T29" s="1">
        <f t="shared" ca="1" si="0"/>
        <v>44831</v>
      </c>
      <c r="U29" s="1">
        <f t="shared" si="1"/>
        <v>42593</v>
      </c>
    </row>
    <row r="30" spans="1:21" ht="14" customHeight="1" x14ac:dyDescent="0.25">
      <c r="A30" s="4">
        <v>28</v>
      </c>
      <c r="B30" s="49" t="s">
        <v>39</v>
      </c>
      <c r="C30" s="7" t="s">
        <v>14</v>
      </c>
      <c r="D30" s="7" t="s">
        <v>783</v>
      </c>
      <c r="E30" s="7" t="s">
        <v>1010</v>
      </c>
      <c r="F30" s="12" t="s">
        <v>7</v>
      </c>
      <c r="G30" s="12" t="s">
        <v>1143</v>
      </c>
      <c r="H30" s="45">
        <v>0.01</v>
      </c>
      <c r="I30" s="145">
        <f>(K30-91)</f>
        <v>42308</v>
      </c>
      <c r="J30" s="7" t="s">
        <v>86</v>
      </c>
      <c r="K30" s="93">
        <v>42399</v>
      </c>
      <c r="L30" s="7" t="s">
        <v>9</v>
      </c>
      <c r="M30" s="7"/>
      <c r="N30" s="5" t="s">
        <v>1507</v>
      </c>
      <c r="O30" s="2" t="s">
        <v>1343</v>
      </c>
      <c r="P30" s="182" t="s">
        <v>2044</v>
      </c>
      <c r="Q30" s="181" t="s">
        <v>2044</v>
      </c>
      <c r="R30" s="181"/>
      <c r="S30" s="62"/>
      <c r="T30" s="1">
        <f t="shared" ca="1" si="0"/>
        <v>44831</v>
      </c>
      <c r="U30" s="1">
        <f t="shared" si="1"/>
        <v>42385</v>
      </c>
    </row>
    <row r="31" spans="1:21" ht="25" customHeight="1" x14ac:dyDescent="0.25">
      <c r="A31" s="4">
        <v>29</v>
      </c>
      <c r="B31" s="49" t="s">
        <v>83</v>
      </c>
      <c r="C31" s="7" t="s">
        <v>14</v>
      </c>
      <c r="D31" s="7" t="s">
        <v>786</v>
      </c>
      <c r="E31" s="7" t="s">
        <v>1013</v>
      </c>
      <c r="F31" s="9" t="s">
        <v>85</v>
      </c>
      <c r="G31" s="12" t="s">
        <v>1349</v>
      </c>
      <c r="H31" s="45">
        <v>0.01</v>
      </c>
      <c r="I31" s="145">
        <f>(K31-365)</f>
        <v>42307</v>
      </c>
      <c r="J31" s="7" t="s">
        <v>12</v>
      </c>
      <c r="K31" s="94">
        <v>42672</v>
      </c>
      <c r="L31" s="7" t="s">
        <v>9</v>
      </c>
      <c r="M31" s="7"/>
      <c r="N31" s="5" t="s">
        <v>1563</v>
      </c>
      <c r="O31" s="2" t="s">
        <v>1343</v>
      </c>
      <c r="P31" s="182" t="s">
        <v>2044</v>
      </c>
      <c r="Q31" s="181" t="s">
        <v>2044</v>
      </c>
      <c r="R31" s="181"/>
      <c r="S31" s="62"/>
      <c r="T31" s="1">
        <f t="shared" ca="1" si="0"/>
        <v>44831</v>
      </c>
      <c r="U31" s="1">
        <f t="shared" si="1"/>
        <v>42658</v>
      </c>
    </row>
    <row r="32" spans="1:21" ht="25" customHeight="1" x14ac:dyDescent="0.25">
      <c r="A32" s="4">
        <v>30</v>
      </c>
      <c r="B32" s="49" t="s">
        <v>84</v>
      </c>
      <c r="C32" s="7" t="s">
        <v>14</v>
      </c>
      <c r="D32" s="7" t="s">
        <v>786</v>
      </c>
      <c r="E32" s="7" t="s">
        <v>1013</v>
      </c>
      <c r="F32" s="9" t="s">
        <v>85</v>
      </c>
      <c r="G32" s="12" t="s">
        <v>1349</v>
      </c>
      <c r="H32" s="45">
        <v>0.01</v>
      </c>
      <c r="I32" s="145">
        <f>(K32-365)</f>
        <v>42313</v>
      </c>
      <c r="J32" s="7" t="s">
        <v>12</v>
      </c>
      <c r="K32" s="94">
        <v>42678</v>
      </c>
      <c r="L32" s="7" t="s">
        <v>9</v>
      </c>
      <c r="M32" s="7"/>
      <c r="N32" s="5" t="s">
        <v>1563</v>
      </c>
      <c r="O32" s="2" t="s">
        <v>1343</v>
      </c>
      <c r="P32" s="182" t="s">
        <v>2044</v>
      </c>
      <c r="Q32" s="181" t="s">
        <v>2044</v>
      </c>
      <c r="R32" s="181"/>
      <c r="S32" s="62"/>
      <c r="T32" s="1">
        <f t="shared" ca="1" si="0"/>
        <v>44831</v>
      </c>
      <c r="U32" s="1">
        <f t="shared" si="1"/>
        <v>42664</v>
      </c>
    </row>
    <row r="33" spans="1:21" ht="14" customHeight="1" x14ac:dyDescent="0.25">
      <c r="A33" s="4">
        <v>31</v>
      </c>
      <c r="B33" s="49" t="s">
        <v>604</v>
      </c>
      <c r="C33" s="7" t="s">
        <v>14</v>
      </c>
      <c r="D33" s="7" t="s">
        <v>788</v>
      </c>
      <c r="E33" s="7" t="s">
        <v>1010</v>
      </c>
      <c r="F33" s="12" t="s">
        <v>663</v>
      </c>
      <c r="G33" s="12" t="s">
        <v>1143</v>
      </c>
      <c r="H33" s="45">
        <v>0.01</v>
      </c>
      <c r="I33" s="145">
        <f>(K33-91)</f>
        <v>42308</v>
      </c>
      <c r="J33" s="7" t="s">
        <v>86</v>
      </c>
      <c r="K33" s="93">
        <v>42399</v>
      </c>
      <c r="L33" s="7" t="s">
        <v>9</v>
      </c>
      <c r="M33" s="7"/>
      <c r="N33" s="5" t="s">
        <v>1507</v>
      </c>
      <c r="O33" s="2" t="s">
        <v>1343</v>
      </c>
      <c r="P33" s="182" t="s">
        <v>2044</v>
      </c>
      <c r="Q33" s="181" t="s">
        <v>2044</v>
      </c>
      <c r="R33" s="181"/>
      <c r="S33" s="62"/>
      <c r="T33" s="1">
        <f t="shared" ca="1" si="0"/>
        <v>44831</v>
      </c>
      <c r="U33" s="1">
        <f t="shared" si="1"/>
        <v>42385</v>
      </c>
    </row>
    <row r="34" spans="1:21" ht="37.5" customHeight="1" x14ac:dyDescent="0.25">
      <c r="A34" s="4">
        <v>32</v>
      </c>
      <c r="B34" s="31" t="s">
        <v>121</v>
      </c>
      <c r="C34" s="5" t="s">
        <v>1567</v>
      </c>
      <c r="D34" s="7" t="s">
        <v>784</v>
      </c>
      <c r="E34" s="7" t="s">
        <v>1652</v>
      </c>
      <c r="F34" s="9">
        <v>6713230002</v>
      </c>
      <c r="G34" s="12" t="s">
        <v>1428</v>
      </c>
      <c r="H34" s="45">
        <v>5.0000000000000001E-3</v>
      </c>
      <c r="I34" s="145">
        <f>(K34-90)</f>
        <v>42766</v>
      </c>
      <c r="J34" s="7" t="s">
        <v>86</v>
      </c>
      <c r="K34" s="93">
        <v>42856</v>
      </c>
      <c r="L34" s="5" t="s">
        <v>1401</v>
      </c>
      <c r="M34" s="5"/>
      <c r="N34" s="5" t="s">
        <v>1563</v>
      </c>
      <c r="O34" s="2" t="s">
        <v>1023</v>
      </c>
      <c r="P34" s="182" t="s">
        <v>2044</v>
      </c>
      <c r="Q34" s="181" t="s">
        <v>2044</v>
      </c>
      <c r="R34" s="181"/>
      <c r="S34" s="62"/>
      <c r="T34" s="1">
        <f t="shared" ca="1" si="0"/>
        <v>44831</v>
      </c>
      <c r="U34" s="1">
        <f t="shared" si="1"/>
        <v>42842</v>
      </c>
    </row>
    <row r="35" spans="1:21" ht="37.5" customHeight="1" x14ac:dyDescent="0.25">
      <c r="A35" s="4">
        <v>33</v>
      </c>
      <c r="B35" s="49" t="s">
        <v>122</v>
      </c>
      <c r="C35" s="5" t="s">
        <v>1567</v>
      </c>
      <c r="D35" s="7" t="s">
        <v>782</v>
      </c>
      <c r="E35" s="19" t="s">
        <v>225</v>
      </c>
      <c r="F35" s="60" t="s">
        <v>151</v>
      </c>
      <c r="G35" s="12" t="s">
        <v>1428</v>
      </c>
      <c r="H35" s="45">
        <v>5.0000000000000001E-3</v>
      </c>
      <c r="I35" s="145">
        <f>(K35-91)</f>
        <v>42611</v>
      </c>
      <c r="J35" s="7" t="s">
        <v>86</v>
      </c>
      <c r="K35" s="93">
        <v>42702</v>
      </c>
      <c r="L35" s="5" t="s">
        <v>1401</v>
      </c>
      <c r="M35" s="5"/>
      <c r="N35" s="5" t="s">
        <v>1507</v>
      </c>
      <c r="O35" s="2" t="s">
        <v>1343</v>
      </c>
      <c r="P35" s="182" t="s">
        <v>2044</v>
      </c>
      <c r="Q35" s="181" t="s">
        <v>2044</v>
      </c>
      <c r="R35" s="181"/>
      <c r="S35" s="62"/>
      <c r="T35" s="1">
        <f t="shared" ca="1" si="0"/>
        <v>44831</v>
      </c>
      <c r="U35" s="1">
        <f t="shared" si="1"/>
        <v>42688</v>
      </c>
    </row>
    <row r="36" spans="1:21" ht="25" customHeight="1" x14ac:dyDescent="0.25">
      <c r="A36" s="4">
        <v>34</v>
      </c>
      <c r="B36" s="32" t="s">
        <v>200</v>
      </c>
      <c r="C36" s="51" t="s">
        <v>14</v>
      </c>
      <c r="D36" s="51" t="s">
        <v>789</v>
      </c>
      <c r="E36" s="52" t="s">
        <v>1012</v>
      </c>
      <c r="F36" s="61" t="s">
        <v>201</v>
      </c>
      <c r="G36" s="61" t="s">
        <v>1143</v>
      </c>
      <c r="H36" s="85">
        <v>0.01</v>
      </c>
      <c r="I36" s="146">
        <f>(K36-91)</f>
        <v>42307</v>
      </c>
      <c r="J36" s="52" t="s">
        <v>86</v>
      </c>
      <c r="K36" s="92">
        <v>42398</v>
      </c>
      <c r="L36" s="52" t="s">
        <v>9</v>
      </c>
      <c r="M36" s="52"/>
      <c r="N36" s="5" t="s">
        <v>1588</v>
      </c>
      <c r="O36" s="2" t="s">
        <v>1023</v>
      </c>
      <c r="P36" s="182" t="s">
        <v>2044</v>
      </c>
      <c r="Q36" s="181" t="s">
        <v>2044</v>
      </c>
      <c r="R36" s="181"/>
      <c r="S36" s="63"/>
      <c r="T36" s="1">
        <f t="shared" ca="1" si="0"/>
        <v>44831</v>
      </c>
      <c r="U36" s="1">
        <f t="shared" si="1"/>
        <v>42384</v>
      </c>
    </row>
    <row r="37" spans="1:21" s="6" customFormat="1" ht="25" customHeight="1" x14ac:dyDescent="0.25">
      <c r="A37" s="4">
        <v>35</v>
      </c>
      <c r="B37" s="49" t="s">
        <v>892</v>
      </c>
      <c r="C37" s="7" t="s">
        <v>559</v>
      </c>
      <c r="D37" s="7" t="s">
        <v>781</v>
      </c>
      <c r="E37" s="7" t="s">
        <v>1011</v>
      </c>
      <c r="F37" s="9" t="s">
        <v>560</v>
      </c>
      <c r="G37" s="12" t="s">
        <v>1392</v>
      </c>
      <c r="H37" s="45">
        <v>0.01</v>
      </c>
      <c r="I37" s="145">
        <f>(K37-91)</f>
        <v>42461</v>
      </c>
      <c r="J37" s="7" t="s">
        <v>86</v>
      </c>
      <c r="K37" s="93">
        <v>42552</v>
      </c>
      <c r="L37" s="5" t="s">
        <v>1589</v>
      </c>
      <c r="M37" s="5"/>
      <c r="N37" s="5" t="s">
        <v>1563</v>
      </c>
      <c r="O37" s="2" t="s">
        <v>1343</v>
      </c>
      <c r="P37" s="182" t="s">
        <v>2044</v>
      </c>
      <c r="Q37" s="181" t="s">
        <v>2044</v>
      </c>
      <c r="R37" s="181"/>
      <c r="S37" s="62"/>
      <c r="T37" s="1">
        <f t="shared" ca="1" si="0"/>
        <v>44831</v>
      </c>
      <c r="U37" s="1">
        <f t="shared" si="1"/>
        <v>42538</v>
      </c>
    </row>
    <row r="38" spans="1:21" s="6" customFormat="1" ht="37.5" customHeight="1" x14ac:dyDescent="0.25">
      <c r="A38" s="4">
        <v>36</v>
      </c>
      <c r="B38" s="31" t="s">
        <v>893</v>
      </c>
      <c r="C38" s="5" t="s">
        <v>1567</v>
      </c>
      <c r="D38" s="7" t="s">
        <v>781</v>
      </c>
      <c r="E38" s="7" t="s">
        <v>1010</v>
      </c>
      <c r="F38" s="9" t="s">
        <v>561</v>
      </c>
      <c r="G38" s="12" t="s">
        <v>1428</v>
      </c>
      <c r="H38" s="45">
        <v>5.0000000000000001E-3</v>
      </c>
      <c r="I38" s="145">
        <f>(K38-90)</f>
        <v>42766</v>
      </c>
      <c r="J38" s="7" t="s">
        <v>86</v>
      </c>
      <c r="K38" s="93">
        <v>42856</v>
      </c>
      <c r="L38" s="5" t="s">
        <v>1401</v>
      </c>
      <c r="M38" s="5"/>
      <c r="N38" s="5" t="s">
        <v>1563</v>
      </c>
      <c r="O38" s="2" t="s">
        <v>1023</v>
      </c>
      <c r="P38" s="182" t="s">
        <v>2044</v>
      </c>
      <c r="Q38" s="181" t="s">
        <v>2044</v>
      </c>
      <c r="R38" s="181"/>
      <c r="S38" s="72"/>
      <c r="T38" s="1">
        <f t="shared" ca="1" si="0"/>
        <v>44831</v>
      </c>
      <c r="U38" s="1">
        <f t="shared" si="1"/>
        <v>42842</v>
      </c>
    </row>
    <row r="39" spans="1:21" ht="37.5" customHeight="1" x14ac:dyDescent="0.25">
      <c r="A39" s="4">
        <v>37</v>
      </c>
      <c r="B39" s="31" t="s">
        <v>894</v>
      </c>
      <c r="C39" s="7" t="s">
        <v>14</v>
      </c>
      <c r="D39" s="7" t="s">
        <v>781</v>
      </c>
      <c r="E39" s="15" t="s">
        <v>1010</v>
      </c>
      <c r="F39" s="15" t="s">
        <v>182</v>
      </c>
      <c r="G39" s="12" t="s">
        <v>1428</v>
      </c>
      <c r="H39" s="45">
        <v>0.01</v>
      </c>
      <c r="I39" s="145">
        <f>(K39-91)</f>
        <v>42485</v>
      </c>
      <c r="J39" s="7" t="s">
        <v>86</v>
      </c>
      <c r="K39" s="95">
        <v>42576</v>
      </c>
      <c r="L39" s="7" t="s">
        <v>1401</v>
      </c>
      <c r="M39" s="7"/>
      <c r="N39" s="5" t="s">
        <v>1563</v>
      </c>
      <c r="O39" s="2" t="s">
        <v>1023</v>
      </c>
      <c r="P39" s="182" t="s">
        <v>2044</v>
      </c>
      <c r="Q39" s="181" t="s">
        <v>2044</v>
      </c>
      <c r="R39" s="181"/>
      <c r="S39" s="62"/>
      <c r="T39" s="1">
        <f t="shared" ca="1" si="0"/>
        <v>44831</v>
      </c>
      <c r="U39" s="1">
        <f t="shared" si="1"/>
        <v>42562</v>
      </c>
    </row>
    <row r="40" spans="1:21" ht="25" customHeight="1" x14ac:dyDescent="0.25">
      <c r="A40" s="4">
        <v>38</v>
      </c>
      <c r="B40" s="31" t="s">
        <v>895</v>
      </c>
      <c r="C40" s="7" t="s">
        <v>14</v>
      </c>
      <c r="D40" s="5" t="s">
        <v>781</v>
      </c>
      <c r="E40" s="15" t="s">
        <v>1011</v>
      </c>
      <c r="F40" s="15" t="s">
        <v>183</v>
      </c>
      <c r="G40" s="12" t="s">
        <v>1143</v>
      </c>
      <c r="H40" s="45">
        <v>0.01</v>
      </c>
      <c r="I40" s="145">
        <f>(K40-91)</f>
        <v>42313</v>
      </c>
      <c r="J40" s="7" t="s">
        <v>86</v>
      </c>
      <c r="K40" s="95">
        <v>42404</v>
      </c>
      <c r="L40" s="7" t="s">
        <v>9</v>
      </c>
      <c r="M40" s="7"/>
      <c r="N40" s="5" t="s">
        <v>1563</v>
      </c>
      <c r="O40" s="2" t="s">
        <v>1023</v>
      </c>
      <c r="P40" s="182" t="s">
        <v>2044</v>
      </c>
      <c r="Q40" s="181" t="s">
        <v>2044</v>
      </c>
      <c r="R40" s="181"/>
      <c r="S40" s="62"/>
      <c r="T40" s="1">
        <f t="shared" ca="1" si="0"/>
        <v>44831</v>
      </c>
      <c r="U40" s="1">
        <f t="shared" si="1"/>
        <v>42390</v>
      </c>
    </row>
    <row r="41" spans="1:21" s="76" customFormat="1" ht="25" customHeight="1" x14ac:dyDescent="0.25">
      <c r="A41" s="4">
        <v>39</v>
      </c>
      <c r="B41" s="49" t="s">
        <v>896</v>
      </c>
      <c r="C41" s="5" t="s">
        <v>1567</v>
      </c>
      <c r="D41" s="5" t="s">
        <v>781</v>
      </c>
      <c r="E41" s="15" t="s">
        <v>1638</v>
      </c>
      <c r="F41" s="15" t="s">
        <v>373</v>
      </c>
      <c r="G41" s="12" t="s">
        <v>1392</v>
      </c>
      <c r="H41" s="45">
        <v>5.0000000000000001E-3</v>
      </c>
      <c r="I41" s="145">
        <f>(K41-90)</f>
        <v>43587</v>
      </c>
      <c r="J41" s="7" t="s">
        <v>86</v>
      </c>
      <c r="K41" s="95">
        <v>43677</v>
      </c>
      <c r="L41" s="5" t="s">
        <v>1589</v>
      </c>
      <c r="M41" s="5"/>
      <c r="N41" s="5" t="s">
        <v>1197</v>
      </c>
      <c r="O41" s="2" t="s">
        <v>1343</v>
      </c>
      <c r="P41" s="182" t="s">
        <v>2044</v>
      </c>
      <c r="Q41" s="181" t="s">
        <v>2044</v>
      </c>
      <c r="R41" s="181"/>
      <c r="S41" s="62"/>
      <c r="T41" s="1">
        <f t="shared" ca="1" si="0"/>
        <v>44831</v>
      </c>
      <c r="U41" s="1">
        <f t="shared" si="1"/>
        <v>43663</v>
      </c>
    </row>
    <row r="42" spans="1:21" ht="14" customHeight="1" x14ac:dyDescent="0.25">
      <c r="A42" s="4">
        <v>40</v>
      </c>
      <c r="B42" s="31" t="s">
        <v>897</v>
      </c>
      <c r="C42" s="7" t="s">
        <v>14</v>
      </c>
      <c r="D42" s="5" t="s">
        <v>781</v>
      </c>
      <c r="E42" s="15" t="s">
        <v>1652</v>
      </c>
      <c r="F42" s="15" t="s">
        <v>184</v>
      </c>
      <c r="G42" s="12" t="s">
        <v>1143</v>
      </c>
      <c r="H42" s="35" t="s">
        <v>1290</v>
      </c>
      <c r="I42" s="145">
        <f>(K42-91)</f>
        <v>41887</v>
      </c>
      <c r="J42" s="7" t="s">
        <v>86</v>
      </c>
      <c r="K42" s="95">
        <v>41978</v>
      </c>
      <c r="L42" s="7" t="s">
        <v>9</v>
      </c>
      <c r="M42" s="7"/>
      <c r="N42" s="5" t="s">
        <v>1197</v>
      </c>
      <c r="O42" s="2" t="s">
        <v>1023</v>
      </c>
      <c r="P42" s="182" t="s">
        <v>2044</v>
      </c>
      <c r="Q42" s="181" t="s">
        <v>2044</v>
      </c>
      <c r="R42" s="181"/>
      <c r="S42" s="62"/>
      <c r="T42" s="1">
        <f t="shared" ca="1" si="0"/>
        <v>44831</v>
      </c>
      <c r="U42" s="1">
        <f t="shared" si="1"/>
        <v>41964</v>
      </c>
    </row>
    <row r="43" spans="1:21" s="6" customFormat="1" ht="25" customHeight="1" x14ac:dyDescent="0.25">
      <c r="A43" s="4">
        <v>41</v>
      </c>
      <c r="B43" s="49" t="s">
        <v>898</v>
      </c>
      <c r="C43" s="7" t="s">
        <v>14</v>
      </c>
      <c r="D43" s="5" t="s">
        <v>781</v>
      </c>
      <c r="E43" s="15" t="s">
        <v>1651</v>
      </c>
      <c r="F43" s="15" t="s">
        <v>498</v>
      </c>
      <c r="G43" s="12" t="s">
        <v>1392</v>
      </c>
      <c r="H43" s="45">
        <v>0.01</v>
      </c>
      <c r="I43" s="145">
        <f>(K43-91)</f>
        <v>42461</v>
      </c>
      <c r="J43" s="7" t="s">
        <v>86</v>
      </c>
      <c r="K43" s="95">
        <v>42552</v>
      </c>
      <c r="L43" s="5" t="s">
        <v>1589</v>
      </c>
      <c r="M43" s="5"/>
      <c r="N43" s="5" t="s">
        <v>1563</v>
      </c>
      <c r="O43" s="2" t="s">
        <v>1343</v>
      </c>
      <c r="P43" s="182" t="s">
        <v>2044</v>
      </c>
      <c r="Q43" s="181" t="s">
        <v>2044</v>
      </c>
      <c r="R43" s="181"/>
      <c r="S43" s="62"/>
      <c r="T43" s="1">
        <f t="shared" ca="1" si="0"/>
        <v>44831</v>
      </c>
      <c r="U43" s="1">
        <f t="shared" si="1"/>
        <v>42538</v>
      </c>
    </row>
    <row r="44" spans="1:21" s="76" customFormat="1" ht="25" customHeight="1" x14ac:dyDescent="0.25">
      <c r="A44" s="4">
        <v>42</v>
      </c>
      <c r="B44" s="49" t="s">
        <v>899</v>
      </c>
      <c r="C44" s="5" t="s">
        <v>1567</v>
      </c>
      <c r="D44" s="5" t="s">
        <v>790</v>
      </c>
      <c r="E44" s="15" t="s">
        <v>1011</v>
      </c>
      <c r="F44" s="15" t="s">
        <v>231</v>
      </c>
      <c r="G44" s="12" t="s">
        <v>1392</v>
      </c>
      <c r="H44" s="45">
        <v>5.0000000000000001E-3</v>
      </c>
      <c r="I44" s="145">
        <f>(K44-90)</f>
        <v>43587</v>
      </c>
      <c r="J44" s="7" t="s">
        <v>86</v>
      </c>
      <c r="K44" s="95">
        <v>43677</v>
      </c>
      <c r="L44" s="7" t="s">
        <v>1589</v>
      </c>
      <c r="M44" s="7"/>
      <c r="N44" s="5" t="s">
        <v>1197</v>
      </c>
      <c r="O44" s="2" t="s">
        <v>1343</v>
      </c>
      <c r="P44" s="182" t="s">
        <v>2044</v>
      </c>
      <c r="Q44" s="181" t="s">
        <v>2044</v>
      </c>
      <c r="R44" s="181"/>
      <c r="S44" s="62"/>
      <c r="T44" s="1">
        <f t="shared" ca="1" si="0"/>
        <v>44831</v>
      </c>
      <c r="U44" s="1">
        <f t="shared" si="1"/>
        <v>43663</v>
      </c>
    </row>
    <row r="45" spans="1:21" s="76" customFormat="1" ht="37.5" customHeight="1" x14ac:dyDescent="0.25">
      <c r="A45" s="4">
        <v>43</v>
      </c>
      <c r="B45" s="48" t="s">
        <v>900</v>
      </c>
      <c r="C45" s="5" t="s">
        <v>1567</v>
      </c>
      <c r="D45" s="5" t="s">
        <v>790</v>
      </c>
      <c r="E45" s="15" t="s">
        <v>1011</v>
      </c>
      <c r="F45" s="15" t="s">
        <v>232</v>
      </c>
      <c r="G45" s="12" t="s">
        <v>1748</v>
      </c>
      <c r="H45" s="45">
        <v>5.0000000000000001E-3</v>
      </c>
      <c r="I45" s="145">
        <f>(K45-92)</f>
        <v>43643</v>
      </c>
      <c r="J45" s="5" t="s">
        <v>86</v>
      </c>
      <c r="K45" s="102">
        <v>43735</v>
      </c>
      <c r="L45" s="5" t="s">
        <v>1668</v>
      </c>
      <c r="M45" s="5"/>
      <c r="N45" s="5" t="s">
        <v>1413</v>
      </c>
      <c r="O45" s="2" t="s">
        <v>1343</v>
      </c>
      <c r="P45" s="182" t="s">
        <v>2044</v>
      </c>
      <c r="Q45" s="181" t="s">
        <v>2044</v>
      </c>
      <c r="R45" s="181"/>
      <c r="S45" s="140"/>
      <c r="T45" s="1">
        <f t="shared" ca="1" si="0"/>
        <v>44831</v>
      </c>
      <c r="U45" s="1">
        <f t="shared" si="1"/>
        <v>43721</v>
      </c>
    </row>
    <row r="46" spans="1:21" s="76" customFormat="1" ht="50" customHeight="1" x14ac:dyDescent="0.25">
      <c r="A46" s="4">
        <v>44</v>
      </c>
      <c r="B46" s="5" t="s">
        <v>901</v>
      </c>
      <c r="C46" s="5" t="s">
        <v>2516</v>
      </c>
      <c r="D46" s="5" t="s">
        <v>790</v>
      </c>
      <c r="E46" s="15" t="s">
        <v>1010</v>
      </c>
      <c r="F46" s="15" t="s">
        <v>234</v>
      </c>
      <c r="G46" s="12" t="s">
        <v>2387</v>
      </c>
      <c r="H46" s="43" t="s">
        <v>1745</v>
      </c>
      <c r="I46" s="145">
        <f>(K46-92)</f>
        <v>44743</v>
      </c>
      <c r="J46" s="5" t="s">
        <v>86</v>
      </c>
      <c r="K46" s="95">
        <v>44835</v>
      </c>
      <c r="L46" s="7" t="s">
        <v>1900</v>
      </c>
      <c r="M46" s="5" t="s">
        <v>3237</v>
      </c>
      <c r="N46" s="5" t="s">
        <v>1413</v>
      </c>
      <c r="O46" s="2" t="b">
        <f ca="1">(U46&lt;=T46)=FALSE()</f>
        <v>0</v>
      </c>
      <c r="P46" s="111">
        <v>700150602</v>
      </c>
      <c r="Q46" s="89" t="s">
        <v>2772</v>
      </c>
      <c r="R46" s="111" t="s">
        <v>2826</v>
      </c>
      <c r="S46" s="205"/>
      <c r="T46" s="1">
        <f t="shared" ca="1" si="0"/>
        <v>44831</v>
      </c>
      <c r="U46" s="1">
        <f t="shared" si="1"/>
        <v>44821</v>
      </c>
    </row>
    <row r="47" spans="1:21" ht="25" customHeight="1" x14ac:dyDescent="0.25">
      <c r="A47" s="4">
        <v>45</v>
      </c>
      <c r="B47" s="31" t="s">
        <v>902</v>
      </c>
      <c r="C47" s="5" t="s">
        <v>1429</v>
      </c>
      <c r="D47" s="5" t="s">
        <v>790</v>
      </c>
      <c r="E47" s="15" t="s">
        <v>1010</v>
      </c>
      <c r="F47" s="15" t="s">
        <v>235</v>
      </c>
      <c r="G47" s="12" t="s">
        <v>1143</v>
      </c>
      <c r="H47" s="46">
        <v>5.0000000000000001E-3</v>
      </c>
      <c r="I47" s="145">
        <f>(K47-91)</f>
        <v>41983</v>
      </c>
      <c r="J47" s="7" t="s">
        <v>86</v>
      </c>
      <c r="K47" s="95">
        <v>42074</v>
      </c>
      <c r="L47" s="7" t="s">
        <v>9</v>
      </c>
      <c r="M47" s="7"/>
      <c r="N47" s="5" t="s">
        <v>1197</v>
      </c>
      <c r="O47" s="2" t="s">
        <v>1023</v>
      </c>
      <c r="P47" s="182" t="s">
        <v>2044</v>
      </c>
      <c r="Q47" s="181" t="s">
        <v>2044</v>
      </c>
      <c r="R47" s="181"/>
      <c r="S47" s="62"/>
      <c r="T47" s="1">
        <f t="shared" ca="1" si="0"/>
        <v>44831</v>
      </c>
      <c r="U47" s="1">
        <f t="shared" si="1"/>
        <v>42060</v>
      </c>
    </row>
    <row r="48" spans="1:21" s="76" customFormat="1" ht="25" customHeight="1" x14ac:dyDescent="0.25">
      <c r="A48" s="4">
        <v>46</v>
      </c>
      <c r="B48" s="49" t="s">
        <v>903</v>
      </c>
      <c r="C48" s="5" t="s">
        <v>1567</v>
      </c>
      <c r="D48" s="5" t="s">
        <v>790</v>
      </c>
      <c r="E48" s="15" t="s">
        <v>1652</v>
      </c>
      <c r="F48" s="15" t="s">
        <v>236</v>
      </c>
      <c r="G48" s="12" t="s">
        <v>1399</v>
      </c>
      <c r="H48" s="45">
        <v>5.0000000000000001E-3</v>
      </c>
      <c r="I48" s="145">
        <f>(K48-90)</f>
        <v>43587</v>
      </c>
      <c r="J48" s="7" t="s">
        <v>86</v>
      </c>
      <c r="K48" s="95">
        <v>43677</v>
      </c>
      <c r="L48" s="7" t="s">
        <v>1589</v>
      </c>
      <c r="M48" s="7"/>
      <c r="N48" s="5" t="s">
        <v>1197</v>
      </c>
      <c r="O48" s="2" t="s">
        <v>1343</v>
      </c>
      <c r="P48" s="182" t="s">
        <v>2044</v>
      </c>
      <c r="Q48" s="181" t="s">
        <v>2044</v>
      </c>
      <c r="R48" s="181"/>
      <c r="S48" s="62"/>
      <c r="T48" s="1">
        <f t="shared" ca="1" si="0"/>
        <v>44831</v>
      </c>
      <c r="U48" s="1">
        <f t="shared" si="1"/>
        <v>43663</v>
      </c>
    </row>
    <row r="49" spans="1:21" s="76" customFormat="1" ht="37.5" customHeight="1" x14ac:dyDescent="0.25">
      <c r="A49" s="4">
        <v>47</v>
      </c>
      <c r="B49" s="49" t="s">
        <v>904</v>
      </c>
      <c r="C49" s="5" t="s">
        <v>1567</v>
      </c>
      <c r="D49" s="5" t="s">
        <v>790</v>
      </c>
      <c r="E49" s="15" t="s">
        <v>1652</v>
      </c>
      <c r="F49" s="15" t="s">
        <v>237</v>
      </c>
      <c r="G49" s="12" t="s">
        <v>1748</v>
      </c>
      <c r="H49" s="45">
        <v>5.0000000000000001E-3</v>
      </c>
      <c r="I49" s="145">
        <f>(K49-92)</f>
        <v>43542</v>
      </c>
      <c r="J49" s="7" t="s">
        <v>86</v>
      </c>
      <c r="K49" s="102">
        <v>43634</v>
      </c>
      <c r="L49" s="5" t="s">
        <v>1668</v>
      </c>
      <c r="M49" s="5"/>
      <c r="N49" s="5" t="s">
        <v>1196</v>
      </c>
      <c r="O49" s="2" t="s">
        <v>1343</v>
      </c>
      <c r="P49" s="182" t="s">
        <v>2044</v>
      </c>
      <c r="Q49" s="181" t="s">
        <v>2044</v>
      </c>
      <c r="R49" s="181"/>
      <c r="S49" s="62"/>
      <c r="T49" s="1">
        <f t="shared" ca="1" si="0"/>
        <v>44831</v>
      </c>
      <c r="U49" s="1">
        <f t="shared" si="1"/>
        <v>43620</v>
      </c>
    </row>
    <row r="50" spans="1:21" s="76" customFormat="1" ht="37.5" customHeight="1" x14ac:dyDescent="0.25">
      <c r="A50" s="4">
        <v>48</v>
      </c>
      <c r="B50" s="49" t="s">
        <v>905</v>
      </c>
      <c r="C50" s="5" t="s">
        <v>1567</v>
      </c>
      <c r="D50" s="5" t="s">
        <v>790</v>
      </c>
      <c r="E50" s="15" t="s">
        <v>1638</v>
      </c>
      <c r="F50" s="15" t="s">
        <v>238</v>
      </c>
      <c r="G50" s="12" t="s">
        <v>1748</v>
      </c>
      <c r="H50" s="45">
        <v>5.0000000000000001E-3</v>
      </c>
      <c r="I50" s="145">
        <f>(K50-92)</f>
        <v>43542</v>
      </c>
      <c r="J50" s="7" t="s">
        <v>86</v>
      </c>
      <c r="K50" s="102">
        <v>43634</v>
      </c>
      <c r="L50" s="5" t="s">
        <v>1668</v>
      </c>
      <c r="M50" s="5"/>
      <c r="N50" s="5" t="s">
        <v>1196</v>
      </c>
      <c r="O50" s="2" t="s">
        <v>1343</v>
      </c>
      <c r="P50" s="182" t="s">
        <v>2044</v>
      </c>
      <c r="Q50" s="181" t="s">
        <v>2044</v>
      </c>
      <c r="R50" s="181"/>
      <c r="S50" s="62"/>
      <c r="T50" s="1">
        <f t="shared" ca="1" si="0"/>
        <v>44831</v>
      </c>
      <c r="U50" s="1">
        <f t="shared" si="1"/>
        <v>43620</v>
      </c>
    </row>
    <row r="51" spans="1:21" s="76" customFormat="1" ht="37.5" customHeight="1" x14ac:dyDescent="0.25">
      <c r="A51" s="4">
        <v>49</v>
      </c>
      <c r="B51" s="48" t="s">
        <v>906</v>
      </c>
      <c r="C51" s="5" t="s">
        <v>1567</v>
      </c>
      <c r="D51" s="5" t="s">
        <v>790</v>
      </c>
      <c r="E51" s="15" t="s">
        <v>1651</v>
      </c>
      <c r="F51" s="15" t="s">
        <v>239</v>
      </c>
      <c r="G51" s="12" t="s">
        <v>1748</v>
      </c>
      <c r="H51" s="45">
        <v>5.0000000000000001E-3</v>
      </c>
      <c r="I51" s="145">
        <f>(K51-92)</f>
        <v>43642</v>
      </c>
      <c r="J51" s="5" t="s">
        <v>86</v>
      </c>
      <c r="K51" s="102">
        <v>43734</v>
      </c>
      <c r="L51" s="5" t="s">
        <v>1668</v>
      </c>
      <c r="M51" s="5"/>
      <c r="N51" s="5" t="s">
        <v>1413</v>
      </c>
      <c r="O51" s="2" t="s">
        <v>1343</v>
      </c>
      <c r="P51" s="182" t="s">
        <v>2044</v>
      </c>
      <c r="Q51" s="181" t="s">
        <v>2044</v>
      </c>
      <c r="R51" s="181"/>
      <c r="S51" s="140"/>
      <c r="T51" s="1">
        <f t="shared" ca="1" si="0"/>
        <v>44831</v>
      </c>
      <c r="U51" s="1">
        <f t="shared" si="1"/>
        <v>43720</v>
      </c>
    </row>
    <row r="52" spans="1:21" s="76" customFormat="1" ht="25" customHeight="1" x14ac:dyDescent="0.25">
      <c r="A52" s="4">
        <v>50</v>
      </c>
      <c r="B52" s="49" t="s">
        <v>907</v>
      </c>
      <c r="C52" s="5" t="s">
        <v>1567</v>
      </c>
      <c r="D52" s="5" t="s">
        <v>790</v>
      </c>
      <c r="E52" s="15" t="s">
        <v>1651</v>
      </c>
      <c r="F52" s="15" t="s">
        <v>240</v>
      </c>
      <c r="G52" s="12" t="s">
        <v>1392</v>
      </c>
      <c r="H52" s="45">
        <v>5.0000000000000001E-3</v>
      </c>
      <c r="I52" s="145">
        <f>(K52-90)</f>
        <v>43587</v>
      </c>
      <c r="J52" s="7" t="s">
        <v>86</v>
      </c>
      <c r="K52" s="95">
        <v>43677</v>
      </c>
      <c r="L52" s="7" t="s">
        <v>1589</v>
      </c>
      <c r="M52" s="7"/>
      <c r="N52" s="5" t="s">
        <v>1197</v>
      </c>
      <c r="O52" s="2" t="s">
        <v>1343</v>
      </c>
      <c r="P52" s="182" t="s">
        <v>2044</v>
      </c>
      <c r="Q52" s="181" t="s">
        <v>2044</v>
      </c>
      <c r="R52" s="181"/>
      <c r="S52" s="62"/>
      <c r="T52" s="1">
        <f t="shared" ca="1" si="0"/>
        <v>44831</v>
      </c>
      <c r="U52" s="1">
        <f t="shared" si="1"/>
        <v>43663</v>
      </c>
    </row>
    <row r="53" spans="1:21" s="6" customFormat="1" ht="25" customHeight="1" x14ac:dyDescent="0.25">
      <c r="A53" s="4">
        <v>51</v>
      </c>
      <c r="B53" s="49" t="s">
        <v>908</v>
      </c>
      <c r="C53" s="5" t="s">
        <v>1567</v>
      </c>
      <c r="D53" s="5" t="s">
        <v>790</v>
      </c>
      <c r="E53" s="15" t="s">
        <v>225</v>
      </c>
      <c r="F53" s="15" t="s">
        <v>553</v>
      </c>
      <c r="G53" s="12" t="s">
        <v>1392</v>
      </c>
      <c r="H53" s="45">
        <v>5.0000000000000001E-3</v>
      </c>
      <c r="I53" s="145">
        <f>(K53-90)</f>
        <v>43594</v>
      </c>
      <c r="J53" s="7" t="s">
        <v>86</v>
      </c>
      <c r="K53" s="95">
        <v>43684</v>
      </c>
      <c r="L53" s="7" t="s">
        <v>1589</v>
      </c>
      <c r="M53" s="7"/>
      <c r="N53" s="5" t="s">
        <v>1413</v>
      </c>
      <c r="O53" s="2" t="s">
        <v>1343</v>
      </c>
      <c r="P53" s="182" t="s">
        <v>2044</v>
      </c>
      <c r="Q53" s="181" t="s">
        <v>2044</v>
      </c>
      <c r="R53" s="181"/>
      <c r="S53" s="62"/>
      <c r="T53" s="1">
        <f t="shared" ca="1" si="0"/>
        <v>44831</v>
      </c>
      <c r="U53" s="1">
        <f t="shared" si="1"/>
        <v>43670</v>
      </c>
    </row>
    <row r="54" spans="1:21" s="81" customFormat="1" ht="37.5" customHeight="1" x14ac:dyDescent="0.25">
      <c r="A54" s="4">
        <v>52</v>
      </c>
      <c r="B54" s="50" t="s">
        <v>909</v>
      </c>
      <c r="C54" s="52" t="s">
        <v>1567</v>
      </c>
      <c r="D54" s="52" t="s">
        <v>790</v>
      </c>
      <c r="E54" s="86" t="s">
        <v>225</v>
      </c>
      <c r="F54" s="86" t="s">
        <v>241</v>
      </c>
      <c r="G54" s="61" t="s">
        <v>1748</v>
      </c>
      <c r="H54" s="85">
        <v>5.0000000000000001E-3</v>
      </c>
      <c r="I54" s="145">
        <f>(K54-92)</f>
        <v>43426</v>
      </c>
      <c r="J54" s="51" t="s">
        <v>86</v>
      </c>
      <c r="K54" s="101">
        <v>43518</v>
      </c>
      <c r="L54" s="52" t="s">
        <v>1668</v>
      </c>
      <c r="M54" s="52"/>
      <c r="N54" s="5" t="s">
        <v>1100</v>
      </c>
      <c r="O54" s="2" t="s">
        <v>1343</v>
      </c>
      <c r="P54" s="182" t="s">
        <v>2044</v>
      </c>
      <c r="Q54" s="181" t="s">
        <v>2044</v>
      </c>
      <c r="R54" s="181"/>
      <c r="S54" s="63"/>
      <c r="T54" s="1">
        <f t="shared" ca="1" si="0"/>
        <v>44831</v>
      </c>
      <c r="U54" s="1">
        <f t="shared" si="1"/>
        <v>43504</v>
      </c>
    </row>
    <row r="55" spans="1:21" ht="25" customHeight="1" x14ac:dyDescent="0.25">
      <c r="A55" s="4">
        <v>53</v>
      </c>
      <c r="B55" s="31" t="s">
        <v>910</v>
      </c>
      <c r="C55" s="5" t="s">
        <v>1429</v>
      </c>
      <c r="D55" s="5" t="s">
        <v>785</v>
      </c>
      <c r="E55" s="15" t="s">
        <v>225</v>
      </c>
      <c r="F55" s="16" t="s">
        <v>7</v>
      </c>
      <c r="G55" s="12" t="s">
        <v>1143</v>
      </c>
      <c r="H55" s="46">
        <v>5.0000000000000001E-3</v>
      </c>
      <c r="I55" s="145">
        <f>(K55-91)</f>
        <v>41964</v>
      </c>
      <c r="J55" s="7" t="s">
        <v>86</v>
      </c>
      <c r="K55" s="95">
        <v>42055</v>
      </c>
      <c r="L55" s="7" t="s">
        <v>9</v>
      </c>
      <c r="M55" s="7"/>
      <c r="N55" s="5" t="s">
        <v>1197</v>
      </c>
      <c r="O55" s="2" t="s">
        <v>1023</v>
      </c>
      <c r="P55" s="182" t="s">
        <v>2044</v>
      </c>
      <c r="Q55" s="181" t="s">
        <v>2044</v>
      </c>
      <c r="R55" s="181"/>
      <c r="S55" s="62"/>
      <c r="T55" s="1">
        <f t="shared" ca="1" si="0"/>
        <v>44831</v>
      </c>
      <c r="U55" s="1">
        <f t="shared" si="1"/>
        <v>42041</v>
      </c>
    </row>
    <row r="56" spans="1:21" s="76" customFormat="1" ht="37.5" customHeight="1" x14ac:dyDescent="0.25">
      <c r="A56" s="4">
        <v>54</v>
      </c>
      <c r="B56" s="7" t="s">
        <v>911</v>
      </c>
      <c r="C56" s="5" t="s">
        <v>14</v>
      </c>
      <c r="D56" s="5" t="s">
        <v>1613</v>
      </c>
      <c r="E56" s="15" t="s">
        <v>375</v>
      </c>
      <c r="F56" s="15" t="s">
        <v>3</v>
      </c>
      <c r="G56" s="12" t="s">
        <v>1923</v>
      </c>
      <c r="H56" s="45">
        <v>0.02</v>
      </c>
      <c r="I56" s="145">
        <f>(K56-365)</f>
        <v>44728</v>
      </c>
      <c r="J56" s="7" t="s">
        <v>12</v>
      </c>
      <c r="K56" s="93">
        <v>45093</v>
      </c>
      <c r="L56" s="7" t="s">
        <v>1900</v>
      </c>
      <c r="M56" s="5" t="s">
        <v>3173</v>
      </c>
      <c r="N56" s="5" t="s">
        <v>1413</v>
      </c>
      <c r="O56" s="2" t="b">
        <f ca="1">(U56&lt;=T56)=FALSE()</f>
        <v>1</v>
      </c>
      <c r="P56" s="169">
        <v>700150602</v>
      </c>
      <c r="Q56" s="111" t="s">
        <v>2772</v>
      </c>
      <c r="R56" s="111" t="s">
        <v>3169</v>
      </c>
      <c r="S56" s="62"/>
      <c r="T56" s="1">
        <f t="shared" ca="1" si="0"/>
        <v>44831</v>
      </c>
      <c r="U56" s="1">
        <f t="shared" si="1"/>
        <v>45079</v>
      </c>
    </row>
    <row r="57" spans="1:21" s="76" customFormat="1" ht="37.5" customHeight="1" x14ac:dyDescent="0.25">
      <c r="A57" s="4">
        <v>55</v>
      </c>
      <c r="B57" s="150" t="s">
        <v>376</v>
      </c>
      <c r="C57" s="5" t="s">
        <v>14</v>
      </c>
      <c r="D57" s="5" t="s">
        <v>1613</v>
      </c>
      <c r="E57" s="7" t="s">
        <v>225</v>
      </c>
      <c r="F57" s="16" t="s">
        <v>1158</v>
      </c>
      <c r="G57" s="12" t="s">
        <v>1923</v>
      </c>
      <c r="H57" s="45" t="s">
        <v>1566</v>
      </c>
      <c r="I57" s="145">
        <f>(K57-365)</f>
        <v>44439</v>
      </c>
      <c r="J57" s="7" t="s">
        <v>12</v>
      </c>
      <c r="K57" s="93">
        <v>44804</v>
      </c>
      <c r="L57" s="5" t="s">
        <v>1900</v>
      </c>
      <c r="M57" s="5" t="s">
        <v>2436</v>
      </c>
      <c r="N57" s="5" t="s">
        <v>1413</v>
      </c>
      <c r="O57" s="2" t="b">
        <f ca="1">(U57&lt;=T57)=FALSE()</f>
        <v>0</v>
      </c>
      <c r="P57" s="169">
        <v>5361944</v>
      </c>
      <c r="Q57" s="111" t="s">
        <v>2668</v>
      </c>
      <c r="R57" s="111"/>
      <c r="S57" s="62"/>
      <c r="T57" s="1">
        <f t="shared" ca="1" si="0"/>
        <v>44831</v>
      </c>
      <c r="U57" s="1">
        <f t="shared" si="1"/>
        <v>44790</v>
      </c>
    </row>
    <row r="58" spans="1:21" s="76" customFormat="1" ht="37.5" customHeight="1" x14ac:dyDescent="0.25">
      <c r="A58" s="4">
        <v>56</v>
      </c>
      <c r="B58" s="7" t="s">
        <v>377</v>
      </c>
      <c r="C58" s="5" t="s">
        <v>14</v>
      </c>
      <c r="D58" s="5" t="s">
        <v>1613</v>
      </c>
      <c r="E58" s="15" t="s">
        <v>1652</v>
      </c>
      <c r="F58" s="16" t="s">
        <v>1614</v>
      </c>
      <c r="G58" s="12" t="s">
        <v>1923</v>
      </c>
      <c r="H58" s="45">
        <v>0.02</v>
      </c>
      <c r="I58" s="145">
        <f>(K58-365)</f>
        <v>44728</v>
      </c>
      <c r="J58" s="7" t="s">
        <v>12</v>
      </c>
      <c r="K58" s="93">
        <v>45093</v>
      </c>
      <c r="L58" s="7" t="s">
        <v>1900</v>
      </c>
      <c r="M58" s="5" t="s">
        <v>3170</v>
      </c>
      <c r="N58" s="5" t="s">
        <v>1413</v>
      </c>
      <c r="O58" s="2" t="b">
        <f ca="1">(U58&lt;=T58)=FALSE()</f>
        <v>1</v>
      </c>
      <c r="P58" s="169">
        <v>3722842</v>
      </c>
      <c r="Q58" s="111" t="s">
        <v>3171</v>
      </c>
      <c r="R58" s="111" t="s">
        <v>3172</v>
      </c>
      <c r="S58" s="62"/>
      <c r="T58" s="1">
        <f t="shared" ca="1" si="0"/>
        <v>44831</v>
      </c>
      <c r="U58" s="1">
        <f t="shared" si="1"/>
        <v>45079</v>
      </c>
    </row>
    <row r="59" spans="1:21" s="76" customFormat="1" ht="37.5" customHeight="1" x14ac:dyDescent="0.25">
      <c r="A59" s="4">
        <v>57</v>
      </c>
      <c r="B59" s="150" t="s">
        <v>378</v>
      </c>
      <c r="C59" s="5" t="s">
        <v>14</v>
      </c>
      <c r="D59" s="5" t="s">
        <v>1613</v>
      </c>
      <c r="E59" s="15" t="s">
        <v>1652</v>
      </c>
      <c r="F59" s="16" t="s">
        <v>664</v>
      </c>
      <c r="G59" s="12" t="s">
        <v>1923</v>
      </c>
      <c r="H59" s="45" t="s">
        <v>1566</v>
      </c>
      <c r="I59" s="145">
        <f>(K59-365)</f>
        <v>44439</v>
      </c>
      <c r="J59" s="7" t="s">
        <v>12</v>
      </c>
      <c r="K59" s="93">
        <v>44804</v>
      </c>
      <c r="L59" s="5" t="s">
        <v>1900</v>
      </c>
      <c r="M59" s="5" t="s">
        <v>2437</v>
      </c>
      <c r="N59" s="5" t="s">
        <v>1413</v>
      </c>
      <c r="O59" s="2" t="b">
        <f ca="1">(U59&lt;=T59)=FALSE()</f>
        <v>0</v>
      </c>
      <c r="P59" s="169">
        <v>3722842</v>
      </c>
      <c r="Q59" s="111" t="s">
        <v>2629</v>
      </c>
      <c r="R59" s="111"/>
      <c r="S59" s="62"/>
      <c r="T59" s="1">
        <f t="shared" ca="1" si="0"/>
        <v>44831</v>
      </c>
      <c r="U59" s="1">
        <f t="shared" si="1"/>
        <v>44790</v>
      </c>
    </row>
    <row r="60" spans="1:21" s="76" customFormat="1" ht="37.5" customHeight="1" x14ac:dyDescent="0.25">
      <c r="A60" s="4">
        <v>58</v>
      </c>
      <c r="B60" s="7" t="s">
        <v>379</v>
      </c>
      <c r="C60" s="5" t="s">
        <v>14</v>
      </c>
      <c r="D60" s="5" t="s">
        <v>1613</v>
      </c>
      <c r="E60" s="15" t="s">
        <v>375</v>
      </c>
      <c r="F60" s="16" t="s">
        <v>665</v>
      </c>
      <c r="G60" s="12" t="s">
        <v>3003</v>
      </c>
      <c r="H60" s="45" t="s">
        <v>1566</v>
      </c>
      <c r="I60" s="145">
        <f>(K60-365)</f>
        <v>44822</v>
      </c>
      <c r="J60" s="7" t="s">
        <v>12</v>
      </c>
      <c r="K60" s="93">
        <v>45187</v>
      </c>
      <c r="L60" s="5" t="s">
        <v>2178</v>
      </c>
      <c r="M60" s="5" t="s">
        <v>3407</v>
      </c>
      <c r="N60" s="5" t="s">
        <v>1413</v>
      </c>
      <c r="O60" s="2" t="b">
        <f ca="1">(U60&lt;=T60)=FALSE()</f>
        <v>1</v>
      </c>
      <c r="P60" s="169">
        <v>27313200005</v>
      </c>
      <c r="Q60" s="173" t="s">
        <v>2044</v>
      </c>
      <c r="R60" s="111" t="s">
        <v>3408</v>
      </c>
      <c r="S60" s="62"/>
      <c r="T60" s="1">
        <f t="shared" ca="1" si="0"/>
        <v>44831</v>
      </c>
      <c r="U60" s="1">
        <f t="shared" si="1"/>
        <v>45173</v>
      </c>
    </row>
    <row r="61" spans="1:21" ht="25" customHeight="1" x14ac:dyDescent="0.25">
      <c r="A61" s="4">
        <v>59</v>
      </c>
      <c r="B61" s="49" t="s">
        <v>861</v>
      </c>
      <c r="C61" s="5" t="s">
        <v>14</v>
      </c>
      <c r="D61" s="5" t="s">
        <v>782</v>
      </c>
      <c r="E61" s="15" t="s">
        <v>862</v>
      </c>
      <c r="F61" s="16" t="s">
        <v>863</v>
      </c>
      <c r="G61" s="12" t="s">
        <v>1143</v>
      </c>
      <c r="H61" s="45">
        <v>0.01</v>
      </c>
      <c r="I61" s="145">
        <f t="shared" ref="I61:I72" si="2">(K61-365)</f>
        <v>42294</v>
      </c>
      <c r="J61" s="7" t="s">
        <v>12</v>
      </c>
      <c r="K61" s="95">
        <v>42659</v>
      </c>
      <c r="L61" s="7" t="s">
        <v>9</v>
      </c>
      <c r="M61" s="7"/>
      <c r="N61" s="5" t="s">
        <v>1563</v>
      </c>
      <c r="O61" s="2" t="s">
        <v>1343</v>
      </c>
      <c r="P61" s="182" t="s">
        <v>2044</v>
      </c>
      <c r="Q61" s="181" t="s">
        <v>2044</v>
      </c>
      <c r="R61" s="181"/>
      <c r="S61" s="62"/>
      <c r="T61" s="1">
        <f t="shared" ca="1" si="0"/>
        <v>44831</v>
      </c>
      <c r="U61" s="1">
        <f t="shared" si="1"/>
        <v>42645</v>
      </c>
    </row>
    <row r="62" spans="1:21" s="76" customFormat="1" ht="25" customHeight="1" x14ac:dyDescent="0.25">
      <c r="A62" s="4">
        <v>60</v>
      </c>
      <c r="B62" s="7" t="s">
        <v>136</v>
      </c>
      <c r="C62" s="7" t="s">
        <v>41</v>
      </c>
      <c r="D62" s="5" t="s">
        <v>791</v>
      </c>
      <c r="E62" s="5" t="s">
        <v>157</v>
      </c>
      <c r="F62" s="36">
        <v>700987</v>
      </c>
      <c r="G62" s="12" t="s">
        <v>2757</v>
      </c>
      <c r="H62" s="43" t="s">
        <v>851</v>
      </c>
      <c r="I62" s="145">
        <f t="shared" si="2"/>
        <v>44539</v>
      </c>
      <c r="J62" s="5" t="s">
        <v>12</v>
      </c>
      <c r="K62" s="93">
        <v>44904</v>
      </c>
      <c r="L62" s="19" t="s">
        <v>1900</v>
      </c>
      <c r="M62" s="19" t="s">
        <v>2758</v>
      </c>
      <c r="N62" s="7" t="s">
        <v>1097</v>
      </c>
      <c r="O62" s="2" t="b">
        <f ca="1">(U62&lt;=T62)=FALSE()</f>
        <v>1</v>
      </c>
      <c r="P62" s="169">
        <v>1002</v>
      </c>
      <c r="Q62" s="173" t="s">
        <v>2044</v>
      </c>
      <c r="R62" s="173" t="s">
        <v>2873</v>
      </c>
      <c r="S62" s="62"/>
      <c r="T62" s="1">
        <f t="shared" ca="1" si="0"/>
        <v>44831</v>
      </c>
      <c r="U62" s="1">
        <f t="shared" si="1"/>
        <v>44890</v>
      </c>
    </row>
    <row r="63" spans="1:21" ht="25" customHeight="1" x14ac:dyDescent="0.25">
      <c r="A63" s="4">
        <v>61</v>
      </c>
      <c r="B63" s="49" t="s">
        <v>137</v>
      </c>
      <c r="C63" s="7" t="s">
        <v>41</v>
      </c>
      <c r="D63" s="5" t="s">
        <v>791</v>
      </c>
      <c r="E63" s="7" t="s">
        <v>159</v>
      </c>
      <c r="F63" s="37">
        <v>81110495</v>
      </c>
      <c r="G63" s="12" t="s">
        <v>1297</v>
      </c>
      <c r="H63" s="43" t="s">
        <v>793</v>
      </c>
      <c r="I63" s="145">
        <f t="shared" si="2"/>
        <v>42164</v>
      </c>
      <c r="J63" s="7" t="s">
        <v>12</v>
      </c>
      <c r="K63" s="94">
        <v>42529</v>
      </c>
      <c r="L63" s="51" t="s">
        <v>1589</v>
      </c>
      <c r="M63" s="51"/>
      <c r="N63" s="5" t="s">
        <v>1507</v>
      </c>
      <c r="O63" s="2" t="s">
        <v>1343</v>
      </c>
      <c r="P63" s="182" t="s">
        <v>2044</v>
      </c>
      <c r="Q63" s="181" t="s">
        <v>2044</v>
      </c>
      <c r="R63" s="181"/>
      <c r="S63" s="62"/>
      <c r="T63" s="1">
        <f t="shared" ca="1" si="0"/>
        <v>44831</v>
      </c>
      <c r="U63" s="1">
        <f t="shared" si="1"/>
        <v>42515</v>
      </c>
    </row>
    <row r="64" spans="1:21" ht="25" customHeight="1" x14ac:dyDescent="0.25">
      <c r="A64" s="4">
        <v>62</v>
      </c>
      <c r="B64" s="49" t="s">
        <v>138</v>
      </c>
      <c r="C64" s="7" t="s">
        <v>41</v>
      </c>
      <c r="D64" s="5" t="s">
        <v>791</v>
      </c>
      <c r="E64" s="7" t="s">
        <v>187</v>
      </c>
      <c r="F64" s="37">
        <v>91103757</v>
      </c>
      <c r="G64" s="12" t="s">
        <v>1296</v>
      </c>
      <c r="H64" s="43" t="s">
        <v>794</v>
      </c>
      <c r="I64" s="145">
        <f t="shared" si="2"/>
        <v>42164</v>
      </c>
      <c r="J64" s="7" t="s">
        <v>12</v>
      </c>
      <c r="K64" s="94">
        <v>42529</v>
      </c>
      <c r="L64" s="51" t="s">
        <v>1589</v>
      </c>
      <c r="M64" s="51"/>
      <c r="N64" s="5" t="s">
        <v>1507</v>
      </c>
      <c r="O64" s="2" t="s">
        <v>1343</v>
      </c>
      <c r="P64" s="182" t="s">
        <v>2044</v>
      </c>
      <c r="Q64" s="181" t="s">
        <v>2044</v>
      </c>
      <c r="R64" s="181"/>
      <c r="S64" s="62"/>
      <c r="T64" s="1">
        <f t="shared" ca="1" si="0"/>
        <v>44831</v>
      </c>
      <c r="U64" s="1">
        <f t="shared" si="1"/>
        <v>42515</v>
      </c>
    </row>
    <row r="65" spans="1:21" ht="25" customHeight="1" x14ac:dyDescent="0.25">
      <c r="A65" s="4">
        <v>63</v>
      </c>
      <c r="B65" s="49" t="s">
        <v>139</v>
      </c>
      <c r="C65" s="7" t="s">
        <v>41</v>
      </c>
      <c r="D65" s="5" t="s">
        <v>791</v>
      </c>
      <c r="E65" s="7" t="s">
        <v>159</v>
      </c>
      <c r="F65" s="37">
        <v>81110496</v>
      </c>
      <c r="G65" s="12" t="s">
        <v>1296</v>
      </c>
      <c r="H65" s="43" t="s">
        <v>793</v>
      </c>
      <c r="I65" s="145">
        <f t="shared" si="2"/>
        <v>42164</v>
      </c>
      <c r="J65" s="7" t="s">
        <v>12</v>
      </c>
      <c r="K65" s="94">
        <v>42529</v>
      </c>
      <c r="L65" s="51" t="s">
        <v>1589</v>
      </c>
      <c r="M65" s="51"/>
      <c r="N65" s="5" t="s">
        <v>1507</v>
      </c>
      <c r="O65" s="2" t="s">
        <v>1343</v>
      </c>
      <c r="P65" s="182" t="s">
        <v>2044</v>
      </c>
      <c r="Q65" s="181" t="s">
        <v>2044</v>
      </c>
      <c r="R65" s="181"/>
      <c r="S65" s="62"/>
      <c r="T65" s="1">
        <f t="shared" ca="1" si="0"/>
        <v>44831</v>
      </c>
      <c r="U65" s="1">
        <f t="shared" si="1"/>
        <v>42515</v>
      </c>
    </row>
    <row r="66" spans="1:21" s="76" customFormat="1" ht="25" customHeight="1" x14ac:dyDescent="0.25">
      <c r="A66" s="4">
        <v>64</v>
      </c>
      <c r="B66" s="7" t="s">
        <v>140</v>
      </c>
      <c r="C66" s="5" t="s">
        <v>427</v>
      </c>
      <c r="D66" s="5" t="s">
        <v>791</v>
      </c>
      <c r="E66" s="5" t="s">
        <v>152</v>
      </c>
      <c r="F66" s="12" t="s">
        <v>1437</v>
      </c>
      <c r="G66" s="12" t="s">
        <v>2398</v>
      </c>
      <c r="H66" s="43" t="s">
        <v>850</v>
      </c>
      <c r="I66" s="145">
        <f t="shared" si="2"/>
        <v>44740</v>
      </c>
      <c r="J66" s="7" t="s">
        <v>12</v>
      </c>
      <c r="K66" s="94">
        <v>45105</v>
      </c>
      <c r="L66" s="7" t="s">
        <v>1900</v>
      </c>
      <c r="M66" s="7" t="s">
        <v>3223</v>
      </c>
      <c r="N66" s="7" t="s">
        <v>1097</v>
      </c>
      <c r="O66" s="2" t="b">
        <f ca="1">(U66&lt;=T66)=FALSE()</f>
        <v>1</v>
      </c>
      <c r="P66" s="183" t="s">
        <v>2669</v>
      </c>
      <c r="Q66" s="173" t="s">
        <v>2044</v>
      </c>
      <c r="R66" s="179" t="s">
        <v>3224</v>
      </c>
      <c r="S66" s="62"/>
      <c r="T66" s="1">
        <f t="shared" ca="1" si="0"/>
        <v>44831</v>
      </c>
      <c r="U66" s="1">
        <f t="shared" si="1"/>
        <v>45091</v>
      </c>
    </row>
    <row r="67" spans="1:21" ht="14" customHeight="1" x14ac:dyDescent="0.25">
      <c r="A67" s="4">
        <v>65</v>
      </c>
      <c r="B67" s="49" t="s">
        <v>185</v>
      </c>
      <c r="C67" s="7" t="s">
        <v>42</v>
      </c>
      <c r="D67" s="5" t="s">
        <v>791</v>
      </c>
      <c r="E67" s="7" t="s">
        <v>159</v>
      </c>
      <c r="F67" s="22">
        <v>800478</v>
      </c>
      <c r="G67" s="12" t="s">
        <v>1296</v>
      </c>
      <c r="H67" s="43" t="s">
        <v>793</v>
      </c>
      <c r="I67" s="145">
        <f t="shared" si="2"/>
        <v>42164</v>
      </c>
      <c r="J67" s="7" t="s">
        <v>12</v>
      </c>
      <c r="K67" s="94">
        <v>42529</v>
      </c>
      <c r="L67" s="51" t="s">
        <v>1589</v>
      </c>
      <c r="M67" s="51"/>
      <c r="N67" s="5" t="s">
        <v>1507</v>
      </c>
      <c r="O67" s="2" t="s">
        <v>1343</v>
      </c>
      <c r="P67" s="182" t="s">
        <v>2044</v>
      </c>
      <c r="Q67" s="181" t="s">
        <v>2044</v>
      </c>
      <c r="R67" s="181"/>
      <c r="S67" s="62" t="s">
        <v>1430</v>
      </c>
      <c r="T67" s="1">
        <f t="shared" ref="T67:T130" ca="1" si="3">TODAY()</f>
        <v>44831</v>
      </c>
      <c r="U67" s="1">
        <f t="shared" si="1"/>
        <v>42515</v>
      </c>
    </row>
    <row r="68" spans="1:21" ht="14" customHeight="1" x14ac:dyDescent="0.25">
      <c r="A68" s="4">
        <v>66</v>
      </c>
      <c r="B68" s="49" t="s">
        <v>380</v>
      </c>
      <c r="C68" s="7" t="s">
        <v>42</v>
      </c>
      <c r="D68" s="5" t="s">
        <v>791</v>
      </c>
      <c r="E68" s="7" t="s">
        <v>159</v>
      </c>
      <c r="F68" s="22">
        <v>110496</v>
      </c>
      <c r="G68" s="12" t="s">
        <v>792</v>
      </c>
      <c r="H68" s="43" t="s">
        <v>793</v>
      </c>
      <c r="I68" s="145">
        <f t="shared" si="2"/>
        <v>42117</v>
      </c>
      <c r="J68" s="7" t="s">
        <v>12</v>
      </c>
      <c r="K68" s="94">
        <v>42482</v>
      </c>
      <c r="L68" s="7" t="s">
        <v>9</v>
      </c>
      <c r="M68" s="7"/>
      <c r="N68" s="5" t="s">
        <v>1507</v>
      </c>
      <c r="O68" s="2" t="s">
        <v>1343</v>
      </c>
      <c r="P68" s="182" t="s">
        <v>2044</v>
      </c>
      <c r="Q68" s="181" t="s">
        <v>2044</v>
      </c>
      <c r="R68" s="181"/>
      <c r="S68" s="62"/>
      <c r="T68" s="1">
        <f t="shared" ca="1" si="3"/>
        <v>44831</v>
      </c>
      <c r="U68" s="1">
        <f t="shared" ref="U68:U131" si="4">(K68-14)</f>
        <v>42468</v>
      </c>
    </row>
    <row r="69" spans="1:21" s="76" customFormat="1" ht="37.5" customHeight="1" x14ac:dyDescent="0.25">
      <c r="A69" s="4">
        <v>67</v>
      </c>
      <c r="B69" s="31" t="s">
        <v>411</v>
      </c>
      <c r="C69" s="7" t="s">
        <v>427</v>
      </c>
      <c r="D69" s="5" t="s">
        <v>791</v>
      </c>
      <c r="E69" s="7" t="s">
        <v>159</v>
      </c>
      <c r="F69" s="12" t="s">
        <v>1440</v>
      </c>
      <c r="G69" s="12" t="s">
        <v>1955</v>
      </c>
      <c r="H69" s="43" t="s">
        <v>793</v>
      </c>
      <c r="I69" s="145">
        <f t="shared" si="2"/>
        <v>44006</v>
      </c>
      <c r="J69" s="7" t="s">
        <v>12</v>
      </c>
      <c r="K69" s="94">
        <v>44371</v>
      </c>
      <c r="L69" s="7" t="s">
        <v>1900</v>
      </c>
      <c r="M69" s="7" t="s">
        <v>1956</v>
      </c>
      <c r="N69" s="5" t="s">
        <v>1350</v>
      </c>
      <c r="O69" s="2" t="s">
        <v>1023</v>
      </c>
      <c r="P69" s="182" t="s">
        <v>2044</v>
      </c>
      <c r="Q69" s="181" t="s">
        <v>2044</v>
      </c>
      <c r="R69" s="181"/>
      <c r="S69" s="62"/>
      <c r="T69" s="1">
        <f t="shared" ca="1" si="3"/>
        <v>44831</v>
      </c>
      <c r="U69" s="1">
        <f t="shared" si="4"/>
        <v>44357</v>
      </c>
    </row>
    <row r="70" spans="1:21" s="76" customFormat="1" ht="25" customHeight="1" x14ac:dyDescent="0.25">
      <c r="A70" s="4">
        <v>68</v>
      </c>
      <c r="B70" s="7" t="s">
        <v>1328</v>
      </c>
      <c r="C70" s="7" t="s">
        <v>427</v>
      </c>
      <c r="D70" s="5" t="s">
        <v>791</v>
      </c>
      <c r="E70" s="7" t="s">
        <v>159</v>
      </c>
      <c r="F70" s="12" t="s">
        <v>1444</v>
      </c>
      <c r="G70" s="12" t="s">
        <v>3109</v>
      </c>
      <c r="H70" s="43" t="s">
        <v>793</v>
      </c>
      <c r="I70" s="145">
        <f t="shared" si="2"/>
        <v>44817</v>
      </c>
      <c r="J70" s="7" t="s">
        <v>12</v>
      </c>
      <c r="K70" s="93">
        <v>45182</v>
      </c>
      <c r="L70" s="7" t="s">
        <v>2178</v>
      </c>
      <c r="M70" s="5" t="s">
        <v>3392</v>
      </c>
      <c r="N70" s="7" t="s">
        <v>1097</v>
      </c>
      <c r="O70" s="2" t="b">
        <f ca="1">(U70&lt;=T70)=FALSE()</f>
        <v>1</v>
      </c>
      <c r="P70" s="183" t="s">
        <v>3393</v>
      </c>
      <c r="Q70" s="173" t="s">
        <v>2044</v>
      </c>
      <c r="R70" s="179" t="s">
        <v>3394</v>
      </c>
      <c r="S70" s="62"/>
      <c r="T70" s="1">
        <f t="shared" ca="1" si="3"/>
        <v>44831</v>
      </c>
      <c r="U70" s="1">
        <f t="shared" si="4"/>
        <v>45168</v>
      </c>
    </row>
    <row r="71" spans="1:21" s="76" customFormat="1" ht="25" customHeight="1" x14ac:dyDescent="0.25">
      <c r="A71" s="4">
        <v>69</v>
      </c>
      <c r="B71" s="150" t="s">
        <v>912</v>
      </c>
      <c r="C71" s="5" t="s">
        <v>13</v>
      </c>
      <c r="D71" s="5" t="s">
        <v>791</v>
      </c>
      <c r="E71" s="5" t="s">
        <v>510</v>
      </c>
      <c r="F71" s="37">
        <v>72887</v>
      </c>
      <c r="G71" s="12" t="s">
        <v>2504</v>
      </c>
      <c r="H71" s="43" t="s">
        <v>853</v>
      </c>
      <c r="I71" s="145">
        <f t="shared" si="2"/>
        <v>44466</v>
      </c>
      <c r="J71" s="7" t="s">
        <v>12</v>
      </c>
      <c r="K71" s="94">
        <v>44831</v>
      </c>
      <c r="L71" s="7" t="s">
        <v>1900</v>
      </c>
      <c r="M71" s="7" t="s">
        <v>2505</v>
      </c>
      <c r="N71" s="5" t="s">
        <v>1197</v>
      </c>
      <c r="O71" s="2" t="b">
        <f ca="1">(U71&lt;=T71)=FALSE()</f>
        <v>0</v>
      </c>
      <c r="P71" s="169" t="s">
        <v>2635</v>
      </c>
      <c r="Q71" s="173" t="s">
        <v>2044</v>
      </c>
      <c r="R71" s="178" t="s">
        <v>2778</v>
      </c>
      <c r="S71" s="62"/>
      <c r="T71" s="1">
        <f t="shared" ca="1" si="3"/>
        <v>44831</v>
      </c>
      <c r="U71" s="1">
        <f t="shared" si="4"/>
        <v>44817</v>
      </c>
    </row>
    <row r="72" spans="1:21" s="6" customFormat="1" ht="87" customHeight="1" x14ac:dyDescent="0.25">
      <c r="A72" s="4">
        <v>70</v>
      </c>
      <c r="B72" s="7" t="s">
        <v>913</v>
      </c>
      <c r="C72" s="5" t="s">
        <v>13</v>
      </c>
      <c r="D72" s="5" t="s">
        <v>791</v>
      </c>
      <c r="E72" s="5" t="s">
        <v>880</v>
      </c>
      <c r="F72" s="12" t="s">
        <v>1578</v>
      </c>
      <c r="G72" s="12" t="s">
        <v>2249</v>
      </c>
      <c r="H72" s="43" t="s">
        <v>853</v>
      </c>
      <c r="I72" s="145">
        <f t="shared" si="2"/>
        <v>44554</v>
      </c>
      <c r="J72" s="7" t="s">
        <v>12</v>
      </c>
      <c r="K72" s="94">
        <v>44919</v>
      </c>
      <c r="L72" s="5" t="s">
        <v>1900</v>
      </c>
      <c r="M72" s="5" t="s">
        <v>2814</v>
      </c>
      <c r="N72" s="5" t="s">
        <v>1197</v>
      </c>
      <c r="O72" s="2" t="b">
        <f ca="1">(U72&lt;=T72)=FALSE()</f>
        <v>1</v>
      </c>
      <c r="P72" s="52" t="s">
        <v>2635</v>
      </c>
      <c r="Q72" s="176" t="s">
        <v>2044</v>
      </c>
      <c r="R72" s="178" t="s">
        <v>2778</v>
      </c>
      <c r="S72" s="62"/>
      <c r="T72" s="1">
        <f t="shared" ca="1" si="3"/>
        <v>44831</v>
      </c>
      <c r="U72" s="1">
        <f t="shared" si="4"/>
        <v>44905</v>
      </c>
    </row>
    <row r="73" spans="1:21" ht="25" customHeight="1" x14ac:dyDescent="0.25">
      <c r="A73" s="4">
        <v>71</v>
      </c>
      <c r="B73" s="49" t="s">
        <v>914</v>
      </c>
      <c r="C73" s="5" t="s">
        <v>13</v>
      </c>
      <c r="D73" s="5" t="s">
        <v>791</v>
      </c>
      <c r="E73" s="5" t="s">
        <v>244</v>
      </c>
      <c r="F73" s="9" t="s">
        <v>763</v>
      </c>
      <c r="G73" s="12" t="s">
        <v>1298</v>
      </c>
      <c r="H73" s="43" t="s">
        <v>853</v>
      </c>
      <c r="I73" s="145">
        <f>(K73-366)</f>
        <v>42391</v>
      </c>
      <c r="J73" s="7" t="s">
        <v>12</v>
      </c>
      <c r="K73" s="94">
        <v>42757</v>
      </c>
      <c r="L73" s="5" t="s">
        <v>1589</v>
      </c>
      <c r="M73" s="5"/>
      <c r="N73" s="5" t="s">
        <v>1563</v>
      </c>
      <c r="O73" s="2" t="s">
        <v>1343</v>
      </c>
      <c r="P73" s="182" t="s">
        <v>2044</v>
      </c>
      <c r="Q73" s="181" t="s">
        <v>2044</v>
      </c>
      <c r="R73" s="181"/>
      <c r="S73" s="62"/>
      <c r="T73" s="1">
        <f t="shared" ca="1" si="3"/>
        <v>44831</v>
      </c>
      <c r="U73" s="1">
        <f t="shared" si="4"/>
        <v>42743</v>
      </c>
    </row>
    <row r="74" spans="1:21" s="76" customFormat="1" ht="25" customHeight="1" x14ac:dyDescent="0.25">
      <c r="A74" s="4">
        <v>72</v>
      </c>
      <c r="B74" s="49" t="s">
        <v>1183</v>
      </c>
      <c r="C74" s="5" t="s">
        <v>13</v>
      </c>
      <c r="D74" s="5" t="s">
        <v>791</v>
      </c>
      <c r="E74" s="5" t="s">
        <v>244</v>
      </c>
      <c r="F74" s="12" t="s">
        <v>1034</v>
      </c>
      <c r="G74" s="12" t="s">
        <v>2249</v>
      </c>
      <c r="H74" s="43" t="s">
        <v>853</v>
      </c>
      <c r="I74" s="145">
        <f t="shared" ref="I74:I94" si="5">(K74-365)</f>
        <v>44303</v>
      </c>
      <c r="J74" s="7" t="s">
        <v>12</v>
      </c>
      <c r="K74" s="94">
        <v>44668</v>
      </c>
      <c r="L74" s="5" t="s">
        <v>1900</v>
      </c>
      <c r="M74" s="5" t="s">
        <v>2248</v>
      </c>
      <c r="N74" s="5" t="s">
        <v>1197</v>
      </c>
      <c r="O74" s="2" t="s">
        <v>1343</v>
      </c>
      <c r="P74" s="169" t="s">
        <v>2635</v>
      </c>
      <c r="Q74" s="173" t="s">
        <v>2044</v>
      </c>
      <c r="R74" s="128" t="s">
        <v>2823</v>
      </c>
      <c r="S74" s="62"/>
      <c r="T74" s="1">
        <f t="shared" ca="1" si="3"/>
        <v>44831</v>
      </c>
      <c r="U74" s="1">
        <f t="shared" si="4"/>
        <v>44654</v>
      </c>
    </row>
    <row r="75" spans="1:21" ht="25" customHeight="1" x14ac:dyDescent="0.25">
      <c r="A75" s="4">
        <v>73</v>
      </c>
      <c r="B75" s="26" t="s">
        <v>915</v>
      </c>
      <c r="C75" s="5" t="s">
        <v>13</v>
      </c>
      <c r="D75" s="5" t="s">
        <v>791</v>
      </c>
      <c r="E75" s="5" t="s">
        <v>154</v>
      </c>
      <c r="F75" s="9" t="s">
        <v>764</v>
      </c>
      <c r="G75" s="12" t="s">
        <v>852</v>
      </c>
      <c r="H75" s="12" t="s">
        <v>853</v>
      </c>
      <c r="I75" s="145">
        <f t="shared" si="5"/>
        <v>41512</v>
      </c>
      <c r="J75" s="7" t="s">
        <v>12</v>
      </c>
      <c r="K75" s="94">
        <v>41877</v>
      </c>
      <c r="L75" s="7" t="s">
        <v>9</v>
      </c>
      <c r="M75" s="7"/>
      <c r="N75" s="5" t="s">
        <v>1197</v>
      </c>
      <c r="O75" s="2" t="s">
        <v>1023</v>
      </c>
      <c r="P75" s="182" t="s">
        <v>2044</v>
      </c>
      <c r="Q75" s="181" t="s">
        <v>2044</v>
      </c>
      <c r="R75" s="181"/>
      <c r="S75" s="62"/>
      <c r="T75" s="1">
        <f t="shared" ca="1" si="3"/>
        <v>44831</v>
      </c>
      <c r="U75" s="1">
        <f t="shared" si="4"/>
        <v>41863</v>
      </c>
    </row>
    <row r="76" spans="1:21" ht="25" customHeight="1" x14ac:dyDescent="0.25">
      <c r="A76" s="4">
        <v>74</v>
      </c>
      <c r="B76" s="49" t="s">
        <v>916</v>
      </c>
      <c r="C76" s="5" t="s">
        <v>13</v>
      </c>
      <c r="D76" s="5" t="s">
        <v>791</v>
      </c>
      <c r="E76" s="5" t="s">
        <v>244</v>
      </c>
      <c r="F76" s="9">
        <v>86303403</v>
      </c>
      <c r="G76" s="12" t="s">
        <v>1298</v>
      </c>
      <c r="H76" s="43" t="s">
        <v>853</v>
      </c>
      <c r="I76" s="145">
        <f t="shared" si="5"/>
        <v>42815</v>
      </c>
      <c r="J76" s="7" t="s">
        <v>12</v>
      </c>
      <c r="K76" s="93">
        <v>43180</v>
      </c>
      <c r="L76" s="5" t="s">
        <v>1589</v>
      </c>
      <c r="M76" s="5"/>
      <c r="N76" s="5" t="s">
        <v>1568</v>
      </c>
      <c r="O76" s="2" t="s">
        <v>1343</v>
      </c>
      <c r="P76" s="182" t="s">
        <v>2044</v>
      </c>
      <c r="Q76" s="181" t="s">
        <v>2044</v>
      </c>
      <c r="R76" s="181"/>
      <c r="S76" s="62"/>
      <c r="T76" s="1">
        <f t="shared" ca="1" si="3"/>
        <v>44831</v>
      </c>
      <c r="U76" s="1">
        <f t="shared" si="4"/>
        <v>43166</v>
      </c>
    </row>
    <row r="77" spans="1:21" s="76" customFormat="1" ht="37.5" customHeight="1" x14ac:dyDescent="0.25">
      <c r="A77" s="4">
        <v>75</v>
      </c>
      <c r="B77" s="19" t="s">
        <v>917</v>
      </c>
      <c r="C77" s="5" t="s">
        <v>13</v>
      </c>
      <c r="D77" s="5" t="s">
        <v>791</v>
      </c>
      <c r="E77" s="5" t="s">
        <v>169</v>
      </c>
      <c r="F77" s="12" t="s">
        <v>2531</v>
      </c>
      <c r="G77" s="12" t="s">
        <v>2534</v>
      </c>
      <c r="H77" s="43" t="s">
        <v>853</v>
      </c>
      <c r="I77" s="145">
        <f t="shared" si="5"/>
        <v>44494</v>
      </c>
      <c r="J77" s="5" t="s">
        <v>12</v>
      </c>
      <c r="K77" s="94">
        <v>44859</v>
      </c>
      <c r="L77" s="5" t="s">
        <v>1900</v>
      </c>
      <c r="M77" s="5" t="s">
        <v>2535</v>
      </c>
      <c r="N77" s="5" t="s">
        <v>1197</v>
      </c>
      <c r="O77" s="2" t="b">
        <f ca="1">(U77&lt;=T77)=FALSE()</f>
        <v>1</v>
      </c>
      <c r="P77" s="169" t="s">
        <v>2635</v>
      </c>
      <c r="Q77" s="173" t="s">
        <v>2044</v>
      </c>
      <c r="R77" s="173"/>
      <c r="S77" s="62"/>
      <c r="T77" s="1">
        <f t="shared" ca="1" si="3"/>
        <v>44831</v>
      </c>
      <c r="U77" s="1">
        <f t="shared" si="4"/>
        <v>44845</v>
      </c>
    </row>
    <row r="78" spans="1:21" ht="25" customHeight="1" x14ac:dyDescent="0.25">
      <c r="A78" s="4">
        <v>76</v>
      </c>
      <c r="B78" s="49" t="s">
        <v>918</v>
      </c>
      <c r="C78" s="5" t="s">
        <v>13</v>
      </c>
      <c r="D78" s="5" t="s">
        <v>791</v>
      </c>
      <c r="E78" s="7" t="s">
        <v>154</v>
      </c>
      <c r="F78" s="9" t="s">
        <v>763</v>
      </c>
      <c r="G78" s="12" t="s">
        <v>852</v>
      </c>
      <c r="H78" s="43" t="s">
        <v>853</v>
      </c>
      <c r="I78" s="145">
        <f t="shared" si="5"/>
        <v>42136</v>
      </c>
      <c r="J78" s="7" t="s">
        <v>12</v>
      </c>
      <c r="K78" s="94">
        <v>42501</v>
      </c>
      <c r="L78" s="5" t="s">
        <v>9</v>
      </c>
      <c r="M78" s="5"/>
      <c r="N78" s="5" t="s">
        <v>1507</v>
      </c>
      <c r="O78" s="2" t="s">
        <v>1343</v>
      </c>
      <c r="P78" s="182" t="s">
        <v>2044</v>
      </c>
      <c r="Q78" s="181" t="s">
        <v>2044</v>
      </c>
      <c r="R78" s="181"/>
      <c r="S78" s="62"/>
      <c r="T78" s="1">
        <f t="shared" ca="1" si="3"/>
        <v>44831</v>
      </c>
      <c r="U78" s="1">
        <f t="shared" si="4"/>
        <v>42487</v>
      </c>
    </row>
    <row r="79" spans="1:21" ht="25" customHeight="1" x14ac:dyDescent="0.25">
      <c r="A79" s="4">
        <v>77</v>
      </c>
      <c r="B79" s="49" t="s">
        <v>919</v>
      </c>
      <c r="C79" s="5" t="s">
        <v>13</v>
      </c>
      <c r="D79" s="5" t="s">
        <v>791</v>
      </c>
      <c r="E79" s="7" t="s">
        <v>214</v>
      </c>
      <c r="F79" s="12" t="s">
        <v>881</v>
      </c>
      <c r="G79" s="12" t="s">
        <v>1298</v>
      </c>
      <c r="H79" s="43" t="s">
        <v>854</v>
      </c>
      <c r="I79" s="145">
        <f t="shared" si="5"/>
        <v>42154</v>
      </c>
      <c r="J79" s="7" t="s">
        <v>12</v>
      </c>
      <c r="K79" s="94">
        <v>42519</v>
      </c>
      <c r="L79" s="5" t="s">
        <v>1589</v>
      </c>
      <c r="M79" s="5"/>
      <c r="N79" s="5" t="s">
        <v>1507</v>
      </c>
      <c r="O79" s="2" t="s">
        <v>1343</v>
      </c>
      <c r="P79" s="182" t="s">
        <v>2044</v>
      </c>
      <c r="Q79" s="181" t="s">
        <v>2044</v>
      </c>
      <c r="R79" s="181"/>
      <c r="S79" s="62"/>
      <c r="T79" s="1">
        <f t="shared" ca="1" si="3"/>
        <v>44831</v>
      </c>
      <c r="U79" s="1">
        <f t="shared" si="4"/>
        <v>42505</v>
      </c>
    </row>
    <row r="80" spans="1:21" s="76" customFormat="1" ht="25" customHeight="1" x14ac:dyDescent="0.25">
      <c r="A80" s="4">
        <v>78</v>
      </c>
      <c r="B80" s="49" t="s">
        <v>920</v>
      </c>
      <c r="C80" s="5" t="s">
        <v>13</v>
      </c>
      <c r="D80" s="5" t="s">
        <v>791</v>
      </c>
      <c r="E80" s="5" t="s">
        <v>215</v>
      </c>
      <c r="F80" s="12" t="s">
        <v>1556</v>
      </c>
      <c r="G80" s="12" t="s">
        <v>1667</v>
      </c>
      <c r="H80" s="43" t="s">
        <v>854</v>
      </c>
      <c r="I80" s="145">
        <f t="shared" si="5"/>
        <v>43280</v>
      </c>
      <c r="J80" s="7" t="s">
        <v>12</v>
      </c>
      <c r="K80" s="94">
        <v>43645</v>
      </c>
      <c r="L80" s="5" t="s">
        <v>1589</v>
      </c>
      <c r="M80" s="5"/>
      <c r="N80" s="5" t="s">
        <v>1350</v>
      </c>
      <c r="O80" s="2" t="s">
        <v>1343</v>
      </c>
      <c r="P80" s="182" t="s">
        <v>2044</v>
      </c>
      <c r="Q80" s="181" t="s">
        <v>2044</v>
      </c>
      <c r="R80" s="181"/>
      <c r="S80" s="62" t="s">
        <v>1494</v>
      </c>
      <c r="T80" s="1">
        <f t="shared" ca="1" si="3"/>
        <v>44831</v>
      </c>
      <c r="U80" s="1">
        <f t="shared" si="4"/>
        <v>43631</v>
      </c>
    </row>
    <row r="81" spans="1:21" ht="25" customHeight="1" x14ac:dyDescent="0.25">
      <c r="A81" s="4">
        <v>79</v>
      </c>
      <c r="B81" s="49" t="s">
        <v>921</v>
      </c>
      <c r="C81" s="5" t="s">
        <v>13</v>
      </c>
      <c r="D81" s="5" t="s">
        <v>791</v>
      </c>
      <c r="E81" s="5" t="s">
        <v>215</v>
      </c>
      <c r="F81" s="12" t="s">
        <v>1557</v>
      </c>
      <c r="G81" s="12" t="s">
        <v>1298</v>
      </c>
      <c r="H81" s="43" t="s">
        <v>854</v>
      </c>
      <c r="I81" s="145">
        <f t="shared" si="5"/>
        <v>42164</v>
      </c>
      <c r="J81" s="5" t="s">
        <v>12</v>
      </c>
      <c r="K81" s="93">
        <v>42529</v>
      </c>
      <c r="L81" s="5" t="s">
        <v>1589</v>
      </c>
      <c r="M81" s="5"/>
      <c r="N81" s="5" t="s">
        <v>1507</v>
      </c>
      <c r="O81" s="2" t="s">
        <v>1343</v>
      </c>
      <c r="P81" s="182" t="s">
        <v>2044</v>
      </c>
      <c r="Q81" s="181" t="s">
        <v>2044</v>
      </c>
      <c r="R81" s="181"/>
      <c r="S81" s="62"/>
      <c r="T81" s="1">
        <f t="shared" ca="1" si="3"/>
        <v>44831</v>
      </c>
      <c r="U81" s="1">
        <f t="shared" si="4"/>
        <v>42515</v>
      </c>
    </row>
    <row r="82" spans="1:21" s="76" customFormat="1" ht="37.5" customHeight="1" x14ac:dyDescent="0.25">
      <c r="A82" s="4">
        <v>80</v>
      </c>
      <c r="B82" s="7" t="s">
        <v>922</v>
      </c>
      <c r="C82" s="5" t="s">
        <v>13</v>
      </c>
      <c r="D82" s="5" t="s">
        <v>791</v>
      </c>
      <c r="E82" s="7" t="s">
        <v>222</v>
      </c>
      <c r="F82" s="12" t="s">
        <v>220</v>
      </c>
      <c r="G82" s="12" t="s">
        <v>3090</v>
      </c>
      <c r="H82" s="43" t="s">
        <v>853</v>
      </c>
      <c r="I82" s="145">
        <f t="shared" si="5"/>
        <v>44817</v>
      </c>
      <c r="J82" s="7" t="s">
        <v>12</v>
      </c>
      <c r="K82" s="93">
        <v>45182</v>
      </c>
      <c r="L82" s="5" t="s">
        <v>2178</v>
      </c>
      <c r="M82" s="5" t="s">
        <v>3419</v>
      </c>
      <c r="N82" s="5" t="s">
        <v>1197</v>
      </c>
      <c r="O82" s="2" t="b">
        <f ca="1">(U82&lt;=T82)=FALSE()</f>
        <v>1</v>
      </c>
      <c r="P82" s="183" t="s">
        <v>3420</v>
      </c>
      <c r="Q82" s="173" t="s">
        <v>2044</v>
      </c>
      <c r="R82" s="179" t="s">
        <v>3421</v>
      </c>
      <c r="S82" s="62"/>
      <c r="T82" s="1">
        <f t="shared" ca="1" si="3"/>
        <v>44831</v>
      </c>
      <c r="U82" s="1">
        <f t="shared" si="4"/>
        <v>45168</v>
      </c>
    </row>
    <row r="83" spans="1:21" ht="25" customHeight="1" x14ac:dyDescent="0.25">
      <c r="A83" s="4">
        <v>81</v>
      </c>
      <c r="B83" s="49" t="s">
        <v>923</v>
      </c>
      <c r="C83" s="5" t="s">
        <v>13</v>
      </c>
      <c r="D83" s="5" t="s">
        <v>791</v>
      </c>
      <c r="E83" s="7" t="s">
        <v>222</v>
      </c>
      <c r="F83" s="12" t="s">
        <v>221</v>
      </c>
      <c r="G83" s="12" t="s">
        <v>852</v>
      </c>
      <c r="H83" s="43" t="s">
        <v>853</v>
      </c>
      <c r="I83" s="145">
        <f t="shared" si="5"/>
        <v>42208</v>
      </c>
      <c r="J83" s="7" t="s">
        <v>12</v>
      </c>
      <c r="K83" s="94">
        <v>42573</v>
      </c>
      <c r="L83" s="7" t="s">
        <v>9</v>
      </c>
      <c r="M83" s="7"/>
      <c r="N83" s="5" t="s">
        <v>1507</v>
      </c>
      <c r="O83" s="2" t="s">
        <v>1343</v>
      </c>
      <c r="P83" s="182" t="s">
        <v>2044</v>
      </c>
      <c r="Q83" s="181" t="s">
        <v>2044</v>
      </c>
      <c r="R83" s="181"/>
      <c r="S83" s="62"/>
      <c r="T83" s="1">
        <f t="shared" ca="1" si="3"/>
        <v>44831</v>
      </c>
      <c r="U83" s="1">
        <f t="shared" si="4"/>
        <v>42559</v>
      </c>
    </row>
    <row r="84" spans="1:21" ht="25" customHeight="1" x14ac:dyDescent="0.25">
      <c r="A84" s="4">
        <v>82</v>
      </c>
      <c r="B84" s="31" t="s">
        <v>924</v>
      </c>
      <c r="C84" s="5" t="s">
        <v>13</v>
      </c>
      <c r="D84" s="5" t="s">
        <v>791</v>
      </c>
      <c r="E84" s="7" t="s">
        <v>169</v>
      </c>
      <c r="F84" s="12" t="s">
        <v>242</v>
      </c>
      <c r="G84" s="12" t="s">
        <v>1298</v>
      </c>
      <c r="H84" s="43" t="s">
        <v>853</v>
      </c>
      <c r="I84" s="145">
        <f t="shared" si="5"/>
        <v>41907</v>
      </c>
      <c r="J84" s="7" t="s">
        <v>12</v>
      </c>
      <c r="K84" s="94">
        <v>42272</v>
      </c>
      <c r="L84" s="5" t="s">
        <v>1589</v>
      </c>
      <c r="M84" s="5"/>
      <c r="N84" s="5" t="s">
        <v>1197</v>
      </c>
      <c r="O84" s="2" t="s">
        <v>1023</v>
      </c>
      <c r="P84" s="182" t="s">
        <v>2044</v>
      </c>
      <c r="Q84" s="181" t="s">
        <v>2044</v>
      </c>
      <c r="R84" s="181"/>
      <c r="S84" s="62"/>
      <c r="T84" s="1">
        <f t="shared" ca="1" si="3"/>
        <v>44831</v>
      </c>
      <c r="U84" s="1">
        <f t="shared" si="4"/>
        <v>42258</v>
      </c>
    </row>
    <row r="85" spans="1:21" s="76" customFormat="1" ht="25" customHeight="1" x14ac:dyDescent="0.25">
      <c r="A85" s="4">
        <v>83</v>
      </c>
      <c r="B85" s="31" t="s">
        <v>925</v>
      </c>
      <c r="C85" s="5" t="s">
        <v>13</v>
      </c>
      <c r="D85" s="5" t="s">
        <v>791</v>
      </c>
      <c r="E85" s="7" t="s">
        <v>169</v>
      </c>
      <c r="F85" s="12" t="s">
        <v>243</v>
      </c>
      <c r="G85" s="12" t="s">
        <v>1298</v>
      </c>
      <c r="H85" s="43" t="s">
        <v>853</v>
      </c>
      <c r="I85" s="145">
        <f t="shared" si="5"/>
        <v>43402</v>
      </c>
      <c r="J85" s="7" t="s">
        <v>12</v>
      </c>
      <c r="K85" s="94">
        <v>43767</v>
      </c>
      <c r="L85" s="5" t="s">
        <v>1589</v>
      </c>
      <c r="M85" s="5"/>
      <c r="N85" s="5" t="s">
        <v>1197</v>
      </c>
      <c r="O85" s="2" t="s">
        <v>1023</v>
      </c>
      <c r="P85" s="182" t="s">
        <v>2044</v>
      </c>
      <c r="Q85" s="181" t="s">
        <v>2044</v>
      </c>
      <c r="R85" s="181"/>
      <c r="S85" s="62"/>
      <c r="T85" s="1">
        <f t="shared" ca="1" si="3"/>
        <v>44831</v>
      </c>
      <c r="U85" s="1">
        <f t="shared" si="4"/>
        <v>43753</v>
      </c>
    </row>
    <row r="86" spans="1:21" ht="25" customHeight="1" x14ac:dyDescent="0.25">
      <c r="A86" s="4">
        <v>84</v>
      </c>
      <c r="B86" s="49" t="s">
        <v>926</v>
      </c>
      <c r="C86" s="5" t="s">
        <v>13</v>
      </c>
      <c r="D86" s="5" t="s">
        <v>791</v>
      </c>
      <c r="E86" s="7" t="s">
        <v>244</v>
      </c>
      <c r="F86" s="12" t="s">
        <v>245</v>
      </c>
      <c r="G86" s="12" t="s">
        <v>1298</v>
      </c>
      <c r="H86" s="43" t="s">
        <v>853</v>
      </c>
      <c r="I86" s="145">
        <f t="shared" si="5"/>
        <v>42278</v>
      </c>
      <c r="J86" s="7" t="s">
        <v>12</v>
      </c>
      <c r="K86" s="94">
        <v>42643</v>
      </c>
      <c r="L86" s="5" t="s">
        <v>1589</v>
      </c>
      <c r="M86" s="5"/>
      <c r="N86" s="5" t="s">
        <v>1563</v>
      </c>
      <c r="O86" s="2" t="s">
        <v>1343</v>
      </c>
      <c r="P86" s="182" t="s">
        <v>2044</v>
      </c>
      <c r="Q86" s="181" t="s">
        <v>2044</v>
      </c>
      <c r="R86" s="181"/>
      <c r="S86" s="62"/>
      <c r="T86" s="1">
        <f t="shared" ca="1" si="3"/>
        <v>44831</v>
      </c>
      <c r="U86" s="1">
        <f t="shared" si="4"/>
        <v>42629</v>
      </c>
    </row>
    <row r="87" spans="1:21" s="76" customFormat="1" ht="25" customHeight="1" x14ac:dyDescent="0.25">
      <c r="A87" s="4">
        <v>85</v>
      </c>
      <c r="B87" s="7" t="s">
        <v>927</v>
      </c>
      <c r="C87" s="5" t="s">
        <v>13</v>
      </c>
      <c r="D87" s="5" t="s">
        <v>791</v>
      </c>
      <c r="E87" s="7" t="s">
        <v>246</v>
      </c>
      <c r="F87" s="12" t="s">
        <v>247</v>
      </c>
      <c r="G87" s="12" t="s">
        <v>2749</v>
      </c>
      <c r="H87" s="43" t="s">
        <v>853</v>
      </c>
      <c r="I87" s="145">
        <f>(K87-365)</f>
        <v>44539</v>
      </c>
      <c r="J87" s="7" t="s">
        <v>12</v>
      </c>
      <c r="K87" s="94">
        <v>44904</v>
      </c>
      <c r="L87" s="7" t="s">
        <v>1900</v>
      </c>
      <c r="M87" s="7" t="s">
        <v>2750</v>
      </c>
      <c r="N87" s="5" t="s">
        <v>1197</v>
      </c>
      <c r="O87" s="2" t="b">
        <f ca="1">(U87&lt;=T87)=FALSE()</f>
        <v>1</v>
      </c>
      <c r="P87" s="169" t="s">
        <v>2635</v>
      </c>
      <c r="Q87" s="173" t="s">
        <v>2044</v>
      </c>
      <c r="R87" s="178" t="s">
        <v>2778</v>
      </c>
      <c r="S87" s="62"/>
      <c r="T87" s="1">
        <f t="shared" ca="1" si="3"/>
        <v>44831</v>
      </c>
      <c r="U87" s="1">
        <f t="shared" si="4"/>
        <v>44890</v>
      </c>
    </row>
    <row r="88" spans="1:21" s="76" customFormat="1" ht="25" customHeight="1" x14ac:dyDescent="0.25">
      <c r="A88" s="4">
        <v>86</v>
      </c>
      <c r="B88" s="7" t="s">
        <v>928</v>
      </c>
      <c r="C88" s="5" t="s">
        <v>13</v>
      </c>
      <c r="D88" s="5" t="s">
        <v>791</v>
      </c>
      <c r="E88" s="7" t="s">
        <v>248</v>
      </c>
      <c r="F88" s="12" t="s">
        <v>249</v>
      </c>
      <c r="G88" s="12" t="s">
        <v>2749</v>
      </c>
      <c r="H88" s="43" t="s">
        <v>853</v>
      </c>
      <c r="I88" s="145">
        <f t="shared" si="5"/>
        <v>44539</v>
      </c>
      <c r="J88" s="7" t="s">
        <v>12</v>
      </c>
      <c r="K88" s="94">
        <v>44904</v>
      </c>
      <c r="L88" s="7" t="s">
        <v>1900</v>
      </c>
      <c r="M88" s="7" t="s">
        <v>2753</v>
      </c>
      <c r="N88" s="5" t="s">
        <v>1197</v>
      </c>
      <c r="O88" s="2" t="b">
        <f ca="1">(U88&lt;=T88)=FALSE()</f>
        <v>1</v>
      </c>
      <c r="P88" s="169" t="s">
        <v>2635</v>
      </c>
      <c r="Q88" s="173" t="s">
        <v>2044</v>
      </c>
      <c r="R88" s="178" t="s">
        <v>2778</v>
      </c>
      <c r="S88" s="62"/>
      <c r="T88" s="1">
        <f t="shared" ca="1" si="3"/>
        <v>44831</v>
      </c>
      <c r="U88" s="1">
        <f t="shared" si="4"/>
        <v>44890</v>
      </c>
    </row>
    <row r="89" spans="1:21" ht="25" customHeight="1" x14ac:dyDescent="0.25">
      <c r="A89" s="4">
        <v>87</v>
      </c>
      <c r="B89" s="31" t="s">
        <v>929</v>
      </c>
      <c r="C89" s="5" t="s">
        <v>13</v>
      </c>
      <c r="D89" s="5" t="s">
        <v>791</v>
      </c>
      <c r="E89" s="7" t="s">
        <v>250</v>
      </c>
      <c r="F89" s="12" t="s">
        <v>251</v>
      </c>
      <c r="G89" s="12" t="s">
        <v>1298</v>
      </c>
      <c r="H89" s="43" t="s">
        <v>853</v>
      </c>
      <c r="I89" s="145">
        <f t="shared" si="5"/>
        <v>41906</v>
      </c>
      <c r="J89" s="7" t="s">
        <v>12</v>
      </c>
      <c r="K89" s="94">
        <v>42271</v>
      </c>
      <c r="L89" s="5" t="s">
        <v>1589</v>
      </c>
      <c r="M89" s="5"/>
      <c r="N89" s="5" t="s">
        <v>1197</v>
      </c>
      <c r="O89" s="2" t="s">
        <v>1023</v>
      </c>
      <c r="P89" s="182" t="s">
        <v>2044</v>
      </c>
      <c r="Q89" s="181" t="s">
        <v>2044</v>
      </c>
      <c r="R89" s="181"/>
      <c r="S89" s="62"/>
      <c r="T89" s="1">
        <f t="shared" ca="1" si="3"/>
        <v>44831</v>
      </c>
      <c r="U89" s="1">
        <f t="shared" si="4"/>
        <v>42257</v>
      </c>
    </row>
    <row r="90" spans="1:21" s="76" customFormat="1" ht="25" customHeight="1" x14ac:dyDescent="0.25">
      <c r="A90" s="4">
        <v>88</v>
      </c>
      <c r="B90" s="7" t="s">
        <v>930</v>
      </c>
      <c r="C90" s="5" t="s">
        <v>13</v>
      </c>
      <c r="D90" s="5" t="s">
        <v>791</v>
      </c>
      <c r="E90" s="5" t="s">
        <v>244</v>
      </c>
      <c r="F90" s="12" t="s">
        <v>1482</v>
      </c>
      <c r="G90" s="12" t="s">
        <v>2749</v>
      </c>
      <c r="H90" s="43" t="s">
        <v>853</v>
      </c>
      <c r="I90" s="145">
        <f t="shared" si="5"/>
        <v>44648</v>
      </c>
      <c r="J90" s="7" t="s">
        <v>12</v>
      </c>
      <c r="K90" s="94">
        <v>45013</v>
      </c>
      <c r="L90" s="5" t="s">
        <v>1900</v>
      </c>
      <c r="M90" s="5" t="s">
        <v>2945</v>
      </c>
      <c r="N90" s="5" t="s">
        <v>1197</v>
      </c>
      <c r="O90" s="2" t="b">
        <f ca="1">(U90&lt;=T90)=FALSE()</f>
        <v>1</v>
      </c>
      <c r="P90" s="218" t="s">
        <v>2635</v>
      </c>
      <c r="Q90" s="173" t="s">
        <v>2044</v>
      </c>
      <c r="R90" s="128" t="s">
        <v>2778</v>
      </c>
      <c r="S90" s="62"/>
      <c r="T90" s="1">
        <f t="shared" ca="1" si="3"/>
        <v>44831</v>
      </c>
      <c r="U90" s="1">
        <f t="shared" si="4"/>
        <v>44999</v>
      </c>
    </row>
    <row r="91" spans="1:21" s="76" customFormat="1" ht="37.5" customHeight="1" x14ac:dyDescent="0.25">
      <c r="A91" s="4">
        <v>89</v>
      </c>
      <c r="B91" s="7" t="s">
        <v>1033</v>
      </c>
      <c r="C91" s="5" t="s">
        <v>13</v>
      </c>
      <c r="D91" s="5" t="s">
        <v>791</v>
      </c>
      <c r="E91" s="5" t="s">
        <v>169</v>
      </c>
      <c r="F91" s="18" t="s">
        <v>763</v>
      </c>
      <c r="G91" s="12" t="s">
        <v>2534</v>
      </c>
      <c r="H91" s="43" t="s">
        <v>853</v>
      </c>
      <c r="I91" s="145">
        <f t="shared" si="5"/>
        <v>44494</v>
      </c>
      <c r="J91" s="7" t="s">
        <v>12</v>
      </c>
      <c r="K91" s="94">
        <v>44859</v>
      </c>
      <c r="L91" s="5" t="s">
        <v>1900</v>
      </c>
      <c r="M91" s="5" t="s">
        <v>2536</v>
      </c>
      <c r="N91" s="5" t="s">
        <v>3405</v>
      </c>
      <c r="O91" s="2" t="b">
        <f ca="1">(U91&lt;=T91)=FALSE()</f>
        <v>1</v>
      </c>
      <c r="P91" s="169" t="s">
        <v>2635</v>
      </c>
      <c r="Q91" s="173" t="s">
        <v>2044</v>
      </c>
      <c r="R91" s="173"/>
      <c r="S91" s="62"/>
      <c r="T91" s="1">
        <f t="shared" ca="1" si="3"/>
        <v>44831</v>
      </c>
      <c r="U91" s="1">
        <f t="shared" si="4"/>
        <v>44845</v>
      </c>
    </row>
    <row r="92" spans="1:21" ht="25" customHeight="1" x14ac:dyDescent="0.25">
      <c r="A92" s="4">
        <v>90</v>
      </c>
      <c r="B92" s="49" t="s">
        <v>1178</v>
      </c>
      <c r="C92" s="5" t="s">
        <v>13</v>
      </c>
      <c r="D92" s="5" t="s">
        <v>791</v>
      </c>
      <c r="E92" s="5" t="s">
        <v>246</v>
      </c>
      <c r="F92" s="22">
        <v>37010749</v>
      </c>
      <c r="G92" s="12" t="s">
        <v>852</v>
      </c>
      <c r="H92" s="43" t="s">
        <v>853</v>
      </c>
      <c r="I92" s="145">
        <f t="shared" si="5"/>
        <v>42006</v>
      </c>
      <c r="J92" s="7" t="s">
        <v>12</v>
      </c>
      <c r="K92" s="94">
        <v>42371</v>
      </c>
      <c r="L92" s="7" t="s">
        <v>9</v>
      </c>
      <c r="M92" s="7"/>
      <c r="N92" s="5" t="s">
        <v>1507</v>
      </c>
      <c r="O92" s="2" t="s">
        <v>1343</v>
      </c>
      <c r="P92" s="182" t="s">
        <v>2044</v>
      </c>
      <c r="Q92" s="181" t="s">
        <v>2044</v>
      </c>
      <c r="R92" s="181"/>
      <c r="S92" s="62"/>
      <c r="T92" s="1">
        <f t="shared" ca="1" si="3"/>
        <v>44831</v>
      </c>
      <c r="U92" s="1">
        <f t="shared" si="4"/>
        <v>42357</v>
      </c>
    </row>
    <row r="93" spans="1:21" ht="25" customHeight="1" x14ac:dyDescent="0.25">
      <c r="A93" s="4">
        <v>91</v>
      </c>
      <c r="B93" s="49" t="s">
        <v>1179</v>
      </c>
      <c r="C93" s="5" t="s">
        <v>13</v>
      </c>
      <c r="D93" s="5" t="s">
        <v>791</v>
      </c>
      <c r="E93" s="5" t="s">
        <v>248</v>
      </c>
      <c r="F93" s="22">
        <v>37000091</v>
      </c>
      <c r="G93" s="12" t="s">
        <v>852</v>
      </c>
      <c r="H93" s="43" t="s">
        <v>853</v>
      </c>
      <c r="I93" s="145">
        <f t="shared" si="5"/>
        <v>42006</v>
      </c>
      <c r="J93" s="7" t="s">
        <v>12</v>
      </c>
      <c r="K93" s="94">
        <v>42371</v>
      </c>
      <c r="L93" s="7" t="s">
        <v>9</v>
      </c>
      <c r="M93" s="7"/>
      <c r="N93" s="5" t="s">
        <v>1507</v>
      </c>
      <c r="O93" s="2" t="s">
        <v>1343</v>
      </c>
      <c r="P93" s="182" t="s">
        <v>2044</v>
      </c>
      <c r="Q93" s="181" t="s">
        <v>2044</v>
      </c>
      <c r="R93" s="181"/>
      <c r="S93" s="62"/>
      <c r="T93" s="1">
        <f t="shared" ca="1" si="3"/>
        <v>44831</v>
      </c>
      <c r="U93" s="1">
        <f t="shared" si="4"/>
        <v>42357</v>
      </c>
    </row>
    <row r="94" spans="1:21" s="76" customFormat="1" ht="25" customHeight="1" x14ac:dyDescent="0.25">
      <c r="A94" s="4">
        <v>92</v>
      </c>
      <c r="B94" s="7" t="s">
        <v>1180</v>
      </c>
      <c r="C94" s="5" t="s">
        <v>13</v>
      </c>
      <c r="D94" s="5" t="s">
        <v>791</v>
      </c>
      <c r="E94" s="5" t="s">
        <v>250</v>
      </c>
      <c r="F94" s="22">
        <v>47074451</v>
      </c>
      <c r="G94" s="12" t="s">
        <v>2749</v>
      </c>
      <c r="H94" s="43" t="s">
        <v>853</v>
      </c>
      <c r="I94" s="145">
        <f t="shared" si="5"/>
        <v>44539</v>
      </c>
      <c r="J94" s="7" t="s">
        <v>12</v>
      </c>
      <c r="K94" s="94">
        <v>44904</v>
      </c>
      <c r="L94" s="7" t="s">
        <v>1900</v>
      </c>
      <c r="M94" s="7" t="s">
        <v>2751</v>
      </c>
      <c r="N94" s="5" t="s">
        <v>1197</v>
      </c>
      <c r="O94" s="2" t="b">
        <f ca="1">(U94&lt;=T94)=FALSE()</f>
        <v>1</v>
      </c>
      <c r="P94" s="169" t="s">
        <v>2635</v>
      </c>
      <c r="Q94" s="173" t="s">
        <v>2044</v>
      </c>
      <c r="R94" s="178" t="s">
        <v>2778</v>
      </c>
      <c r="S94" s="62"/>
      <c r="T94" s="1">
        <f t="shared" ca="1" si="3"/>
        <v>44831</v>
      </c>
      <c r="U94" s="1">
        <f t="shared" si="4"/>
        <v>44890</v>
      </c>
    </row>
    <row r="95" spans="1:21" s="76" customFormat="1" ht="25" customHeight="1" x14ac:dyDescent="0.25">
      <c r="A95" s="4">
        <v>93</v>
      </c>
      <c r="B95" s="7" t="s">
        <v>1181</v>
      </c>
      <c r="C95" s="5" t="s">
        <v>13</v>
      </c>
      <c r="D95" s="5" t="s">
        <v>791</v>
      </c>
      <c r="E95" s="5" t="s">
        <v>1182</v>
      </c>
      <c r="F95" s="22">
        <v>47081910</v>
      </c>
      <c r="G95" s="12" t="s">
        <v>2249</v>
      </c>
      <c r="H95" s="43" t="s">
        <v>2169</v>
      </c>
      <c r="I95" s="145">
        <f>(K95-365)</f>
        <v>44575</v>
      </c>
      <c r="J95" s="7" t="s">
        <v>12</v>
      </c>
      <c r="K95" s="94">
        <v>44940</v>
      </c>
      <c r="L95" s="5" t="s">
        <v>1900</v>
      </c>
      <c r="M95" s="5" t="s">
        <v>2841</v>
      </c>
      <c r="N95" s="5" t="s">
        <v>1197</v>
      </c>
      <c r="O95" s="2" t="b">
        <f ca="1">(U95&lt;=T95)=FALSE()</f>
        <v>1</v>
      </c>
      <c r="P95" s="51" t="s">
        <v>2635</v>
      </c>
      <c r="Q95" s="176" t="s">
        <v>2044</v>
      </c>
      <c r="R95" s="178" t="s">
        <v>2778</v>
      </c>
      <c r="S95" s="62"/>
      <c r="T95" s="1">
        <f t="shared" ca="1" si="3"/>
        <v>44831</v>
      </c>
      <c r="U95" s="1">
        <f t="shared" si="4"/>
        <v>44926</v>
      </c>
    </row>
    <row r="96" spans="1:21" s="76" customFormat="1" ht="25" customHeight="1" x14ac:dyDescent="0.25">
      <c r="A96" s="4">
        <v>94</v>
      </c>
      <c r="B96" s="7" t="s">
        <v>1308</v>
      </c>
      <c r="C96" s="5" t="s">
        <v>13</v>
      </c>
      <c r="D96" s="5" t="s">
        <v>791</v>
      </c>
      <c r="E96" s="5" t="s">
        <v>217</v>
      </c>
      <c r="F96" s="22">
        <v>47044958</v>
      </c>
      <c r="G96" s="12" t="s">
        <v>2749</v>
      </c>
      <c r="H96" s="43" t="s">
        <v>853</v>
      </c>
      <c r="I96" s="145">
        <f t="shared" ref="I96:I101" si="6">(K96-365)</f>
        <v>44539</v>
      </c>
      <c r="J96" s="7" t="s">
        <v>12</v>
      </c>
      <c r="K96" s="94">
        <v>44904</v>
      </c>
      <c r="L96" s="7" t="s">
        <v>1900</v>
      </c>
      <c r="M96" s="7" t="s">
        <v>2752</v>
      </c>
      <c r="N96" s="5" t="s">
        <v>1197</v>
      </c>
      <c r="O96" s="2" t="b">
        <f ca="1">(U96&lt;=T96)=FALSE()</f>
        <v>1</v>
      </c>
      <c r="P96" s="169" t="s">
        <v>2635</v>
      </c>
      <c r="Q96" s="173" t="s">
        <v>2044</v>
      </c>
      <c r="R96" s="178" t="s">
        <v>2778</v>
      </c>
      <c r="S96" s="62"/>
      <c r="T96" s="1">
        <f t="shared" ca="1" si="3"/>
        <v>44831</v>
      </c>
      <c r="U96" s="1">
        <f t="shared" si="4"/>
        <v>44890</v>
      </c>
    </row>
    <row r="97" spans="1:21" ht="25" customHeight="1" x14ac:dyDescent="0.25">
      <c r="A97" s="4">
        <v>95</v>
      </c>
      <c r="B97" s="49" t="s">
        <v>931</v>
      </c>
      <c r="C97" s="7" t="s">
        <v>129</v>
      </c>
      <c r="D97" s="5" t="s">
        <v>791</v>
      </c>
      <c r="E97" s="52" t="s">
        <v>171</v>
      </c>
      <c r="F97" s="12" t="s">
        <v>1446</v>
      </c>
      <c r="G97" s="12" t="s">
        <v>1590</v>
      </c>
      <c r="H97" s="43" t="s">
        <v>794</v>
      </c>
      <c r="I97" s="145">
        <f t="shared" si="6"/>
        <v>43347</v>
      </c>
      <c r="J97" s="7" t="s">
        <v>12</v>
      </c>
      <c r="K97" s="94">
        <v>43712</v>
      </c>
      <c r="L97" s="7" t="s">
        <v>1589</v>
      </c>
      <c r="M97" s="7"/>
      <c r="N97" s="5" t="s">
        <v>1568</v>
      </c>
      <c r="O97" s="2" t="s">
        <v>1343</v>
      </c>
      <c r="P97" s="182" t="s">
        <v>2044</v>
      </c>
      <c r="Q97" s="181" t="s">
        <v>2044</v>
      </c>
      <c r="R97" s="181"/>
      <c r="S97" s="62"/>
      <c r="T97" s="1">
        <f t="shared" ca="1" si="3"/>
        <v>44831</v>
      </c>
      <c r="U97" s="1">
        <f t="shared" si="4"/>
        <v>43698</v>
      </c>
    </row>
    <row r="98" spans="1:21" ht="14" customHeight="1" x14ac:dyDescent="0.25">
      <c r="A98" s="4">
        <v>96</v>
      </c>
      <c r="B98" s="49" t="s">
        <v>932</v>
      </c>
      <c r="C98" s="7" t="s">
        <v>129</v>
      </c>
      <c r="D98" s="5" t="s">
        <v>791</v>
      </c>
      <c r="E98" s="7" t="s">
        <v>172</v>
      </c>
      <c r="F98" s="36">
        <v>75838</v>
      </c>
      <c r="G98" s="9" t="s">
        <v>1295</v>
      </c>
      <c r="H98" s="43" t="s">
        <v>794</v>
      </c>
      <c r="I98" s="145">
        <f t="shared" si="6"/>
        <v>41974</v>
      </c>
      <c r="J98" s="7" t="s">
        <v>12</v>
      </c>
      <c r="K98" s="94">
        <v>42339</v>
      </c>
      <c r="L98" s="5" t="s">
        <v>1589</v>
      </c>
      <c r="M98" s="5"/>
      <c r="N98" s="5" t="s">
        <v>1507</v>
      </c>
      <c r="O98" s="2" t="s">
        <v>1343</v>
      </c>
      <c r="P98" s="182" t="s">
        <v>2044</v>
      </c>
      <c r="Q98" s="181" t="s">
        <v>2044</v>
      </c>
      <c r="R98" s="181"/>
      <c r="S98" s="62"/>
      <c r="T98" s="1">
        <f t="shared" ca="1" si="3"/>
        <v>44831</v>
      </c>
      <c r="U98" s="1">
        <f t="shared" si="4"/>
        <v>42325</v>
      </c>
    </row>
    <row r="99" spans="1:21" s="76" customFormat="1" ht="25" customHeight="1" x14ac:dyDescent="0.25">
      <c r="A99" s="4">
        <v>97</v>
      </c>
      <c r="B99" s="49" t="s">
        <v>933</v>
      </c>
      <c r="C99" s="7" t="s">
        <v>129</v>
      </c>
      <c r="D99" s="5" t="s">
        <v>791</v>
      </c>
      <c r="E99" s="7" t="s">
        <v>174</v>
      </c>
      <c r="F99" s="36">
        <v>9205</v>
      </c>
      <c r="G99" s="12" t="s">
        <v>1590</v>
      </c>
      <c r="H99" s="43" t="s">
        <v>794</v>
      </c>
      <c r="I99" s="145">
        <f t="shared" si="6"/>
        <v>43347</v>
      </c>
      <c r="J99" s="7" t="s">
        <v>12</v>
      </c>
      <c r="K99" s="94">
        <v>43712</v>
      </c>
      <c r="L99" s="7" t="s">
        <v>1589</v>
      </c>
      <c r="M99" s="7"/>
      <c r="N99" s="5" t="s">
        <v>1568</v>
      </c>
      <c r="O99" s="2" t="s">
        <v>1343</v>
      </c>
      <c r="P99" s="182" t="s">
        <v>2044</v>
      </c>
      <c r="Q99" s="181" t="s">
        <v>2044</v>
      </c>
      <c r="R99" s="181"/>
      <c r="S99" s="62"/>
      <c r="T99" s="1">
        <f t="shared" ca="1" si="3"/>
        <v>44831</v>
      </c>
      <c r="U99" s="1">
        <f t="shared" si="4"/>
        <v>43698</v>
      </c>
    </row>
    <row r="100" spans="1:21" ht="25" customHeight="1" x14ac:dyDescent="0.25">
      <c r="A100" s="4">
        <v>98</v>
      </c>
      <c r="B100" s="49" t="s">
        <v>934</v>
      </c>
      <c r="C100" s="7" t="s">
        <v>129</v>
      </c>
      <c r="D100" s="5" t="s">
        <v>791</v>
      </c>
      <c r="E100" s="7" t="s">
        <v>176</v>
      </c>
      <c r="F100" s="12" t="s">
        <v>7</v>
      </c>
      <c r="G100" s="12" t="s">
        <v>1590</v>
      </c>
      <c r="H100" s="43" t="s">
        <v>794</v>
      </c>
      <c r="I100" s="145">
        <f t="shared" si="6"/>
        <v>43347</v>
      </c>
      <c r="J100" s="7" t="s">
        <v>12</v>
      </c>
      <c r="K100" s="94">
        <v>43712</v>
      </c>
      <c r="L100" s="5" t="s">
        <v>1589</v>
      </c>
      <c r="M100" s="5"/>
      <c r="N100" s="5" t="s">
        <v>1568</v>
      </c>
      <c r="O100" s="2" t="s">
        <v>1343</v>
      </c>
      <c r="P100" s="182" t="s">
        <v>2044</v>
      </c>
      <c r="Q100" s="181" t="s">
        <v>2044</v>
      </c>
      <c r="R100" s="181"/>
      <c r="S100" s="62"/>
      <c r="T100" s="1">
        <f t="shared" ca="1" si="3"/>
        <v>44831</v>
      </c>
      <c r="U100" s="1">
        <f t="shared" si="4"/>
        <v>43698</v>
      </c>
    </row>
    <row r="101" spans="1:21" ht="25" customHeight="1" x14ac:dyDescent="0.25">
      <c r="A101" s="4">
        <v>99</v>
      </c>
      <c r="B101" s="31" t="s">
        <v>935</v>
      </c>
      <c r="C101" s="7" t="s">
        <v>129</v>
      </c>
      <c r="D101" s="5" t="s">
        <v>791</v>
      </c>
      <c r="E101" s="7" t="s">
        <v>177</v>
      </c>
      <c r="F101" s="12" t="s">
        <v>153</v>
      </c>
      <c r="G101" s="9" t="s">
        <v>855</v>
      </c>
      <c r="H101" s="43" t="s">
        <v>794</v>
      </c>
      <c r="I101" s="145">
        <f t="shared" si="6"/>
        <v>42122</v>
      </c>
      <c r="J101" s="7" t="s">
        <v>12</v>
      </c>
      <c r="K101" s="93">
        <v>42487</v>
      </c>
      <c r="L101" s="7" t="s">
        <v>9</v>
      </c>
      <c r="M101" s="7"/>
      <c r="N101" s="5" t="s">
        <v>1563</v>
      </c>
      <c r="O101" s="2" t="s">
        <v>1023</v>
      </c>
      <c r="P101" s="182" t="s">
        <v>2044</v>
      </c>
      <c r="Q101" s="181" t="s">
        <v>2044</v>
      </c>
      <c r="R101" s="181"/>
      <c r="S101" s="62"/>
      <c r="T101" s="1">
        <f t="shared" ca="1" si="3"/>
        <v>44831</v>
      </c>
      <c r="U101" s="1">
        <f t="shared" si="4"/>
        <v>42473</v>
      </c>
    </row>
    <row r="102" spans="1:21" ht="25" customHeight="1" x14ac:dyDescent="0.25">
      <c r="A102" s="4">
        <v>100</v>
      </c>
      <c r="B102" s="49" t="s">
        <v>936</v>
      </c>
      <c r="C102" s="7" t="s">
        <v>129</v>
      </c>
      <c r="D102" s="5" t="s">
        <v>791</v>
      </c>
      <c r="E102" s="7" t="s">
        <v>1134</v>
      </c>
      <c r="F102" s="9" t="s">
        <v>256</v>
      </c>
      <c r="G102" s="9" t="s">
        <v>1295</v>
      </c>
      <c r="H102" s="43" t="s">
        <v>856</v>
      </c>
      <c r="I102" s="145">
        <f>(K102-366)</f>
        <v>42391</v>
      </c>
      <c r="J102" s="7" t="s">
        <v>12</v>
      </c>
      <c r="K102" s="94">
        <v>42757</v>
      </c>
      <c r="L102" s="5" t="s">
        <v>1589</v>
      </c>
      <c r="M102" s="5"/>
      <c r="N102" s="5" t="s">
        <v>1563</v>
      </c>
      <c r="O102" s="2" t="s">
        <v>1343</v>
      </c>
      <c r="P102" s="182" t="s">
        <v>2044</v>
      </c>
      <c r="Q102" s="181" t="s">
        <v>2044</v>
      </c>
      <c r="R102" s="181"/>
      <c r="S102" s="62"/>
      <c r="T102" s="1">
        <f t="shared" ca="1" si="3"/>
        <v>44831</v>
      </c>
      <c r="U102" s="1">
        <f t="shared" si="4"/>
        <v>42743</v>
      </c>
    </row>
    <row r="103" spans="1:21" ht="25" customHeight="1" x14ac:dyDescent="0.25">
      <c r="A103" s="4">
        <v>101</v>
      </c>
      <c r="B103" s="49" t="s">
        <v>937</v>
      </c>
      <c r="C103" s="7" t="s">
        <v>129</v>
      </c>
      <c r="D103" s="5" t="s">
        <v>791</v>
      </c>
      <c r="E103" s="7" t="s">
        <v>1347</v>
      </c>
      <c r="F103" s="12" t="s">
        <v>7</v>
      </c>
      <c r="G103" s="9" t="s">
        <v>1295</v>
      </c>
      <c r="H103" s="43" t="s">
        <v>856</v>
      </c>
      <c r="I103" s="145">
        <f>(K103-365)</f>
        <v>42485</v>
      </c>
      <c r="J103" s="7" t="s">
        <v>12</v>
      </c>
      <c r="K103" s="94">
        <v>42850</v>
      </c>
      <c r="L103" s="5" t="s">
        <v>1589</v>
      </c>
      <c r="M103" s="5"/>
      <c r="N103" s="5" t="s">
        <v>1563</v>
      </c>
      <c r="O103" s="2" t="s">
        <v>1343</v>
      </c>
      <c r="P103" s="182" t="s">
        <v>2044</v>
      </c>
      <c r="Q103" s="181" t="s">
        <v>2044</v>
      </c>
      <c r="R103" s="181"/>
      <c r="S103" s="62"/>
      <c r="T103" s="1">
        <f t="shared" ca="1" si="3"/>
        <v>44831</v>
      </c>
      <c r="U103" s="1">
        <f t="shared" si="4"/>
        <v>42836</v>
      </c>
    </row>
    <row r="104" spans="1:21" s="6" customFormat="1" ht="50" customHeight="1" x14ac:dyDescent="0.25">
      <c r="A104" s="4">
        <v>102</v>
      </c>
      <c r="B104" s="5" t="s">
        <v>938</v>
      </c>
      <c r="C104" s="7" t="s">
        <v>129</v>
      </c>
      <c r="D104" s="5" t="s">
        <v>791</v>
      </c>
      <c r="E104" s="7" t="s">
        <v>55</v>
      </c>
      <c r="F104" s="12" t="s">
        <v>7</v>
      </c>
      <c r="G104" s="9" t="s">
        <v>2153</v>
      </c>
      <c r="H104" s="43" t="s">
        <v>856</v>
      </c>
      <c r="I104" s="145">
        <f>(K104-365)</f>
        <v>44624</v>
      </c>
      <c r="J104" s="7" t="s">
        <v>12</v>
      </c>
      <c r="K104" s="94">
        <v>44989</v>
      </c>
      <c r="L104" s="5" t="s">
        <v>1900</v>
      </c>
      <c r="M104" s="5" t="s">
        <v>2918</v>
      </c>
      <c r="N104" s="5" t="s">
        <v>1197</v>
      </c>
      <c r="O104" s="2" t="b">
        <f ca="1">(U104&lt;=T104)=FALSE()</f>
        <v>1</v>
      </c>
      <c r="P104" s="51" t="s">
        <v>2675</v>
      </c>
      <c r="Q104" s="173" t="s">
        <v>2044</v>
      </c>
      <c r="R104" s="25" t="s">
        <v>2818</v>
      </c>
      <c r="S104" s="62"/>
      <c r="T104" s="1">
        <f t="shared" ca="1" si="3"/>
        <v>44831</v>
      </c>
      <c r="U104" s="1">
        <f t="shared" si="4"/>
        <v>44975</v>
      </c>
    </row>
    <row r="105" spans="1:21" s="76" customFormat="1" ht="37.5" customHeight="1" x14ac:dyDescent="0.25">
      <c r="A105" s="4">
        <v>103</v>
      </c>
      <c r="B105" s="7" t="s">
        <v>939</v>
      </c>
      <c r="C105" s="7" t="s">
        <v>129</v>
      </c>
      <c r="D105" s="5" t="s">
        <v>791</v>
      </c>
      <c r="E105" s="5" t="s">
        <v>882</v>
      </c>
      <c r="F105" s="9">
        <v>2125863</v>
      </c>
      <c r="G105" s="12" t="s">
        <v>2251</v>
      </c>
      <c r="H105" s="43" t="s">
        <v>1612</v>
      </c>
      <c r="I105" s="145">
        <f>(K105-365)</f>
        <v>44575</v>
      </c>
      <c r="J105" s="7" t="s">
        <v>12</v>
      </c>
      <c r="K105" s="94">
        <v>44940</v>
      </c>
      <c r="L105" s="5" t="s">
        <v>1900</v>
      </c>
      <c r="M105" s="5" t="s">
        <v>2842</v>
      </c>
      <c r="N105" s="5" t="s">
        <v>1197</v>
      </c>
      <c r="O105" s="2" t="b">
        <f ca="1">(U105&lt;=T105)=FALSE()</f>
        <v>1</v>
      </c>
      <c r="P105" s="51" t="s">
        <v>2674</v>
      </c>
      <c r="Q105" s="176" t="s">
        <v>2044</v>
      </c>
      <c r="R105" s="25" t="s">
        <v>2794</v>
      </c>
      <c r="S105" s="62"/>
      <c r="T105" s="1">
        <f t="shared" ca="1" si="3"/>
        <v>44831</v>
      </c>
      <c r="U105" s="1">
        <f t="shared" si="4"/>
        <v>44926</v>
      </c>
    </row>
    <row r="106" spans="1:21" ht="14" customHeight="1" x14ac:dyDescent="0.25">
      <c r="A106" s="4">
        <v>104</v>
      </c>
      <c r="B106" s="49" t="s">
        <v>940</v>
      </c>
      <c r="C106" s="7" t="s">
        <v>462</v>
      </c>
      <c r="D106" s="5" t="s">
        <v>791</v>
      </c>
      <c r="E106" s="7" t="s">
        <v>50</v>
      </c>
      <c r="F106" s="9">
        <v>2026382</v>
      </c>
      <c r="G106" s="9" t="s">
        <v>1295</v>
      </c>
      <c r="H106" s="43" t="s">
        <v>856</v>
      </c>
      <c r="I106" s="145">
        <f>(K106-365)</f>
        <v>42700</v>
      </c>
      <c r="J106" s="7" t="s">
        <v>12</v>
      </c>
      <c r="K106" s="94">
        <v>43065</v>
      </c>
      <c r="L106" s="5" t="s">
        <v>1589</v>
      </c>
      <c r="M106" s="5"/>
      <c r="N106" s="5" t="s">
        <v>1197</v>
      </c>
      <c r="O106" s="2" t="s">
        <v>1343</v>
      </c>
      <c r="P106" s="182" t="s">
        <v>2044</v>
      </c>
      <c r="Q106" s="181" t="s">
        <v>2044</v>
      </c>
      <c r="R106" s="181"/>
      <c r="S106" s="62"/>
      <c r="T106" s="1">
        <f t="shared" ca="1" si="3"/>
        <v>44831</v>
      </c>
      <c r="U106" s="1">
        <f t="shared" si="4"/>
        <v>43051</v>
      </c>
    </row>
    <row r="107" spans="1:21" ht="25" customHeight="1" x14ac:dyDescent="0.25">
      <c r="A107" s="4">
        <v>105</v>
      </c>
      <c r="B107" s="49" t="s">
        <v>941</v>
      </c>
      <c r="C107" s="7" t="s">
        <v>129</v>
      </c>
      <c r="D107" s="5" t="s">
        <v>791</v>
      </c>
      <c r="E107" s="7" t="s">
        <v>172</v>
      </c>
      <c r="F107" s="12" t="s">
        <v>155</v>
      </c>
      <c r="G107" s="9" t="s">
        <v>1385</v>
      </c>
      <c r="H107" s="43" t="s">
        <v>794</v>
      </c>
      <c r="I107" s="145">
        <f>(K107-366)</f>
        <v>42391</v>
      </c>
      <c r="J107" s="7" t="s">
        <v>12</v>
      </c>
      <c r="K107" s="93">
        <v>42757</v>
      </c>
      <c r="L107" s="5" t="s">
        <v>1589</v>
      </c>
      <c r="M107" s="5"/>
      <c r="N107" s="5" t="s">
        <v>1563</v>
      </c>
      <c r="O107" s="2" t="s">
        <v>1343</v>
      </c>
      <c r="P107" s="182" t="s">
        <v>2044</v>
      </c>
      <c r="Q107" s="181" t="s">
        <v>2044</v>
      </c>
      <c r="R107" s="181"/>
      <c r="S107" s="62"/>
      <c r="T107" s="1">
        <f t="shared" ca="1" si="3"/>
        <v>44831</v>
      </c>
      <c r="U107" s="1">
        <f t="shared" si="4"/>
        <v>42743</v>
      </c>
    </row>
    <row r="108" spans="1:21" s="76" customFormat="1" ht="37.5" customHeight="1" x14ac:dyDescent="0.25">
      <c r="A108" s="4">
        <v>106</v>
      </c>
      <c r="B108" s="5" t="s">
        <v>942</v>
      </c>
      <c r="C108" s="7" t="s">
        <v>223</v>
      </c>
      <c r="D108" s="5" t="s">
        <v>791</v>
      </c>
      <c r="E108" s="5" t="s">
        <v>51</v>
      </c>
      <c r="F108" s="12" t="s">
        <v>7</v>
      </c>
      <c r="G108" s="9" t="s">
        <v>2539</v>
      </c>
      <c r="H108" s="43" t="s">
        <v>856</v>
      </c>
      <c r="I108" s="145">
        <f t="shared" ref="I108:I142" si="7">(K108-365)</f>
        <v>44494</v>
      </c>
      <c r="J108" s="7" t="s">
        <v>12</v>
      </c>
      <c r="K108" s="94">
        <v>44859</v>
      </c>
      <c r="L108" s="5" t="s">
        <v>1900</v>
      </c>
      <c r="M108" s="5" t="s">
        <v>2537</v>
      </c>
      <c r="N108" s="5" t="s">
        <v>1197</v>
      </c>
      <c r="O108" s="2" t="b">
        <f ca="1">(U108&lt;=T108)=FALSE()</f>
        <v>1</v>
      </c>
      <c r="P108" s="169">
        <v>707521</v>
      </c>
      <c r="Q108" s="173" t="s">
        <v>2044</v>
      </c>
      <c r="R108" s="173"/>
      <c r="S108" s="62"/>
      <c r="T108" s="1">
        <f t="shared" ca="1" si="3"/>
        <v>44831</v>
      </c>
      <c r="U108" s="1">
        <f t="shared" si="4"/>
        <v>44845</v>
      </c>
    </row>
    <row r="109" spans="1:21" s="76" customFormat="1" ht="37.5" customHeight="1" x14ac:dyDescent="0.25">
      <c r="A109" s="4">
        <v>107</v>
      </c>
      <c r="B109" s="7" t="s">
        <v>943</v>
      </c>
      <c r="C109" s="7" t="s">
        <v>223</v>
      </c>
      <c r="D109" s="5" t="s">
        <v>791</v>
      </c>
      <c r="E109" s="7" t="s">
        <v>217</v>
      </c>
      <c r="F109" s="9">
        <v>57061262</v>
      </c>
      <c r="G109" s="9" t="s">
        <v>2539</v>
      </c>
      <c r="H109" s="43" t="s">
        <v>794</v>
      </c>
      <c r="I109" s="145">
        <f t="shared" si="7"/>
        <v>44494</v>
      </c>
      <c r="J109" s="7" t="s">
        <v>12</v>
      </c>
      <c r="K109" s="94">
        <v>44859</v>
      </c>
      <c r="L109" s="5" t="s">
        <v>1900</v>
      </c>
      <c r="M109" s="5" t="s">
        <v>2538</v>
      </c>
      <c r="N109" s="5" t="s">
        <v>1197</v>
      </c>
      <c r="O109" s="2" t="b">
        <f ca="1">(U109&lt;=T109)=FALSE()</f>
        <v>1</v>
      </c>
      <c r="P109" s="169">
        <v>707521</v>
      </c>
      <c r="Q109" s="173" t="s">
        <v>2044</v>
      </c>
      <c r="R109" s="173"/>
      <c r="S109" s="62"/>
      <c r="T109" s="1">
        <f t="shared" ca="1" si="3"/>
        <v>44831</v>
      </c>
      <c r="U109" s="1">
        <f t="shared" si="4"/>
        <v>44845</v>
      </c>
    </row>
    <row r="110" spans="1:21" s="81" customFormat="1" ht="14" customHeight="1" x14ac:dyDescent="0.25">
      <c r="A110" s="4">
        <v>108</v>
      </c>
      <c r="B110" s="31" t="s">
        <v>944</v>
      </c>
      <c r="C110" s="51" t="s">
        <v>129</v>
      </c>
      <c r="D110" s="52" t="s">
        <v>791</v>
      </c>
      <c r="E110" s="52" t="s">
        <v>52</v>
      </c>
      <c r="F110" s="61" t="s">
        <v>1784</v>
      </c>
      <c r="G110" s="69" t="s">
        <v>1295</v>
      </c>
      <c r="H110" s="67" t="s">
        <v>856</v>
      </c>
      <c r="I110" s="146">
        <f t="shared" si="7"/>
        <v>43123</v>
      </c>
      <c r="J110" s="51" t="s">
        <v>12</v>
      </c>
      <c r="K110" s="96">
        <v>43488</v>
      </c>
      <c r="L110" s="5" t="s">
        <v>1589</v>
      </c>
      <c r="M110" s="5"/>
      <c r="N110" s="5" t="s">
        <v>1197</v>
      </c>
      <c r="O110" s="2" t="s">
        <v>1023</v>
      </c>
      <c r="P110" s="182" t="s">
        <v>2044</v>
      </c>
      <c r="Q110" s="181" t="s">
        <v>2044</v>
      </c>
      <c r="R110" s="181"/>
      <c r="S110" s="63"/>
      <c r="T110" s="1">
        <f t="shared" ca="1" si="3"/>
        <v>44831</v>
      </c>
      <c r="U110" s="1">
        <f t="shared" si="4"/>
        <v>43474</v>
      </c>
    </row>
    <row r="111" spans="1:21" ht="25" customHeight="1" x14ac:dyDescent="0.25">
      <c r="A111" s="4">
        <v>109</v>
      </c>
      <c r="B111" s="49" t="s">
        <v>945</v>
      </c>
      <c r="C111" s="7" t="s">
        <v>129</v>
      </c>
      <c r="D111" s="5" t="s">
        <v>791</v>
      </c>
      <c r="E111" s="7" t="s">
        <v>53</v>
      </c>
      <c r="F111" s="9" t="s">
        <v>1404</v>
      </c>
      <c r="G111" s="9" t="s">
        <v>1295</v>
      </c>
      <c r="H111" s="43" t="s">
        <v>856</v>
      </c>
      <c r="I111" s="145">
        <f t="shared" si="7"/>
        <v>42513</v>
      </c>
      <c r="J111" s="7" t="s">
        <v>12</v>
      </c>
      <c r="K111" s="94">
        <v>42878</v>
      </c>
      <c r="L111" s="5" t="s">
        <v>1589</v>
      </c>
      <c r="M111" s="5"/>
      <c r="N111" s="5" t="s">
        <v>1563</v>
      </c>
      <c r="O111" s="2" t="s">
        <v>1343</v>
      </c>
      <c r="P111" s="182" t="s">
        <v>2044</v>
      </c>
      <c r="Q111" s="181" t="s">
        <v>2044</v>
      </c>
      <c r="R111" s="181"/>
      <c r="S111" s="62"/>
      <c r="T111" s="1">
        <f t="shared" ca="1" si="3"/>
        <v>44831</v>
      </c>
      <c r="U111" s="1">
        <f t="shared" si="4"/>
        <v>42864</v>
      </c>
    </row>
    <row r="112" spans="1:21" s="76" customFormat="1" ht="50" customHeight="1" x14ac:dyDescent="0.25">
      <c r="A112" s="4">
        <v>110</v>
      </c>
      <c r="B112" s="7" t="s">
        <v>946</v>
      </c>
      <c r="C112" s="7" t="s">
        <v>129</v>
      </c>
      <c r="D112" s="5" t="s">
        <v>791</v>
      </c>
      <c r="E112" s="7" t="s">
        <v>51</v>
      </c>
      <c r="F112" s="9" t="s">
        <v>1496</v>
      </c>
      <c r="G112" s="9" t="s">
        <v>2217</v>
      </c>
      <c r="H112" s="43" t="s">
        <v>856</v>
      </c>
      <c r="I112" s="145">
        <f t="shared" si="7"/>
        <v>44657</v>
      </c>
      <c r="J112" s="7" t="s">
        <v>12</v>
      </c>
      <c r="K112" s="94">
        <v>45022</v>
      </c>
      <c r="L112" s="5" t="s">
        <v>1900</v>
      </c>
      <c r="M112" s="5" t="s">
        <v>2991</v>
      </c>
      <c r="N112" s="5" t="s">
        <v>1197</v>
      </c>
      <c r="O112" s="2" t="b">
        <f ca="1">(U112&lt;=T112)=FALSE()</f>
        <v>1</v>
      </c>
      <c r="P112" s="51" t="s">
        <v>2675</v>
      </c>
      <c r="Q112" s="173" t="s">
        <v>2044</v>
      </c>
      <c r="R112" s="25" t="s">
        <v>2992</v>
      </c>
      <c r="S112" s="62"/>
      <c r="T112" s="1">
        <f t="shared" ca="1" si="3"/>
        <v>44831</v>
      </c>
      <c r="U112" s="1">
        <f t="shared" si="4"/>
        <v>45008</v>
      </c>
    </row>
    <row r="113" spans="1:21" ht="14" customHeight="1" x14ac:dyDescent="0.25">
      <c r="A113" s="4">
        <v>111</v>
      </c>
      <c r="B113" s="49" t="s">
        <v>947</v>
      </c>
      <c r="C113" s="7" t="s">
        <v>129</v>
      </c>
      <c r="D113" s="5" t="s">
        <v>791</v>
      </c>
      <c r="E113" s="7" t="s">
        <v>54</v>
      </c>
      <c r="F113" s="12" t="s">
        <v>883</v>
      </c>
      <c r="G113" s="9" t="s">
        <v>1295</v>
      </c>
      <c r="H113" s="43" t="s">
        <v>856</v>
      </c>
      <c r="I113" s="145">
        <f t="shared" si="7"/>
        <v>41974</v>
      </c>
      <c r="J113" s="7" t="s">
        <v>12</v>
      </c>
      <c r="K113" s="94">
        <v>42339</v>
      </c>
      <c r="L113" s="5" t="s">
        <v>1589</v>
      </c>
      <c r="M113" s="5"/>
      <c r="N113" s="5" t="s">
        <v>1507</v>
      </c>
      <c r="O113" s="2" t="s">
        <v>1343</v>
      </c>
      <c r="P113" s="182" t="s">
        <v>2044</v>
      </c>
      <c r="Q113" s="181" t="s">
        <v>2044</v>
      </c>
      <c r="R113" s="181"/>
      <c r="S113" s="62"/>
      <c r="T113" s="1">
        <f t="shared" ca="1" si="3"/>
        <v>44831</v>
      </c>
      <c r="U113" s="1">
        <f t="shared" si="4"/>
        <v>42325</v>
      </c>
    </row>
    <row r="114" spans="1:21" s="76" customFormat="1" ht="50" x14ac:dyDescent="0.25">
      <c r="A114" s="4">
        <v>112</v>
      </c>
      <c r="B114" s="7" t="s">
        <v>948</v>
      </c>
      <c r="C114" s="7" t="s">
        <v>129</v>
      </c>
      <c r="D114" s="5" t="s">
        <v>791</v>
      </c>
      <c r="E114" s="7" t="s">
        <v>216</v>
      </c>
      <c r="F114" s="12" t="s">
        <v>1447</v>
      </c>
      <c r="G114" s="12" t="s">
        <v>3007</v>
      </c>
      <c r="H114" s="43" t="s">
        <v>856</v>
      </c>
      <c r="I114" s="145">
        <f>(K114-364)</f>
        <v>44679</v>
      </c>
      <c r="J114" s="7" t="s">
        <v>12</v>
      </c>
      <c r="K114" s="94">
        <v>45043</v>
      </c>
      <c r="L114" s="5" t="s">
        <v>2178</v>
      </c>
      <c r="M114" s="5" t="s">
        <v>3008</v>
      </c>
      <c r="N114" s="5" t="s">
        <v>1197</v>
      </c>
      <c r="O114" s="2" t="b">
        <f ca="1">(U114&lt;=T114)=FALSE()</f>
        <v>1</v>
      </c>
      <c r="P114" s="52" t="s">
        <v>3009</v>
      </c>
      <c r="Q114" s="16" t="s">
        <v>3010</v>
      </c>
      <c r="R114" s="25" t="s">
        <v>3011</v>
      </c>
      <c r="S114" s="62"/>
      <c r="T114" s="1">
        <f t="shared" ca="1" si="3"/>
        <v>44831</v>
      </c>
      <c r="U114" s="1">
        <f t="shared" si="4"/>
        <v>45029</v>
      </c>
    </row>
    <row r="115" spans="1:21" ht="14" customHeight="1" x14ac:dyDescent="0.25">
      <c r="A115" s="4">
        <v>113</v>
      </c>
      <c r="B115" s="49" t="s">
        <v>949</v>
      </c>
      <c r="C115" s="7" t="s">
        <v>129</v>
      </c>
      <c r="D115" s="5" t="s">
        <v>791</v>
      </c>
      <c r="E115" s="7" t="s">
        <v>55</v>
      </c>
      <c r="F115" s="9">
        <v>2004315</v>
      </c>
      <c r="G115" s="9" t="s">
        <v>1295</v>
      </c>
      <c r="H115" s="43" t="s">
        <v>856</v>
      </c>
      <c r="I115" s="145">
        <f t="shared" si="7"/>
        <v>41974</v>
      </c>
      <c r="J115" s="7" t="s">
        <v>12</v>
      </c>
      <c r="K115" s="94">
        <v>42339</v>
      </c>
      <c r="L115" s="5" t="s">
        <v>1589</v>
      </c>
      <c r="M115" s="5"/>
      <c r="N115" s="5" t="s">
        <v>1507</v>
      </c>
      <c r="O115" s="2" t="s">
        <v>1343</v>
      </c>
      <c r="P115" s="182" t="s">
        <v>2044</v>
      </c>
      <c r="Q115" s="181" t="s">
        <v>2044</v>
      </c>
      <c r="R115" s="181"/>
      <c r="S115" s="62"/>
      <c r="T115" s="1">
        <f t="shared" ca="1" si="3"/>
        <v>44831</v>
      </c>
      <c r="U115" s="1">
        <f t="shared" si="4"/>
        <v>42325</v>
      </c>
    </row>
    <row r="116" spans="1:21" s="81" customFormat="1" ht="14" customHeight="1" x14ac:dyDescent="0.25">
      <c r="A116" s="79">
        <v>114</v>
      </c>
      <c r="B116" s="31" t="s">
        <v>950</v>
      </c>
      <c r="C116" s="51" t="s">
        <v>129</v>
      </c>
      <c r="D116" s="52" t="s">
        <v>791</v>
      </c>
      <c r="E116" s="52" t="s">
        <v>882</v>
      </c>
      <c r="F116" s="61" t="s">
        <v>156</v>
      </c>
      <c r="G116" s="69" t="s">
        <v>1875</v>
      </c>
      <c r="H116" s="67" t="s">
        <v>856</v>
      </c>
      <c r="I116" s="146">
        <f t="shared" si="7"/>
        <v>43817</v>
      </c>
      <c r="J116" s="51" t="s">
        <v>12</v>
      </c>
      <c r="K116" s="96">
        <v>44182</v>
      </c>
      <c r="L116" s="52" t="s">
        <v>1589</v>
      </c>
      <c r="M116" s="52" t="s">
        <v>1939</v>
      </c>
      <c r="N116" s="5" t="s">
        <v>1197</v>
      </c>
      <c r="O116" s="2" t="s">
        <v>1023</v>
      </c>
      <c r="P116" s="182" t="s">
        <v>2044</v>
      </c>
      <c r="Q116" s="181" t="s">
        <v>2044</v>
      </c>
      <c r="R116" s="181"/>
      <c r="S116" s="63"/>
      <c r="T116" s="1">
        <f t="shared" ca="1" si="3"/>
        <v>44831</v>
      </c>
      <c r="U116" s="1">
        <f t="shared" si="4"/>
        <v>44168</v>
      </c>
    </row>
    <row r="117" spans="1:21" s="76" customFormat="1" ht="37.5" customHeight="1" x14ac:dyDescent="0.25">
      <c r="A117" s="4">
        <v>115</v>
      </c>
      <c r="B117" s="7" t="s">
        <v>951</v>
      </c>
      <c r="C117" s="7" t="s">
        <v>129</v>
      </c>
      <c r="D117" s="5" t="s">
        <v>791</v>
      </c>
      <c r="E117" s="7" t="s">
        <v>56</v>
      </c>
      <c r="F117" s="9" t="s">
        <v>1698</v>
      </c>
      <c r="G117" s="12" t="s">
        <v>2494</v>
      </c>
      <c r="H117" s="43" t="s">
        <v>856</v>
      </c>
      <c r="I117" s="145">
        <f t="shared" si="7"/>
        <v>44554</v>
      </c>
      <c r="J117" s="7" t="s">
        <v>12</v>
      </c>
      <c r="K117" s="94">
        <v>44919</v>
      </c>
      <c r="L117" s="5" t="s">
        <v>1900</v>
      </c>
      <c r="M117" s="5" t="s">
        <v>2792</v>
      </c>
      <c r="N117" s="5" t="s">
        <v>1197</v>
      </c>
      <c r="O117" s="2" t="b">
        <f ca="1">(U117&lt;=T117)=FALSE()</f>
        <v>1</v>
      </c>
      <c r="P117" s="52" t="s">
        <v>2793</v>
      </c>
      <c r="Q117" s="176" t="s">
        <v>2044</v>
      </c>
      <c r="R117" s="25" t="s">
        <v>2794</v>
      </c>
      <c r="S117" s="62"/>
      <c r="T117" s="1">
        <f t="shared" ca="1" si="3"/>
        <v>44831</v>
      </c>
      <c r="U117" s="1">
        <f t="shared" si="4"/>
        <v>44905</v>
      </c>
    </row>
    <row r="118" spans="1:21" s="76" customFormat="1" ht="37.5" customHeight="1" x14ac:dyDescent="0.25">
      <c r="A118" s="4">
        <v>116</v>
      </c>
      <c r="B118" s="7" t="s">
        <v>952</v>
      </c>
      <c r="C118" s="7" t="s">
        <v>129</v>
      </c>
      <c r="D118" s="5" t="s">
        <v>791</v>
      </c>
      <c r="E118" s="7" t="s">
        <v>57</v>
      </c>
      <c r="F118" s="9">
        <v>1072099</v>
      </c>
      <c r="G118" s="9" t="s">
        <v>2217</v>
      </c>
      <c r="H118" s="43" t="s">
        <v>856</v>
      </c>
      <c r="I118" s="145">
        <f t="shared" si="7"/>
        <v>44657</v>
      </c>
      <c r="J118" s="7" t="s">
        <v>12</v>
      </c>
      <c r="K118" s="94">
        <v>45022</v>
      </c>
      <c r="L118" s="7" t="s">
        <v>1900</v>
      </c>
      <c r="M118" s="5" t="s">
        <v>2984</v>
      </c>
      <c r="N118" s="5" t="s">
        <v>1197</v>
      </c>
      <c r="O118" s="2" t="b">
        <f ca="1">(U118&lt;=T118)=FALSE()</f>
        <v>1</v>
      </c>
      <c r="P118" s="52" t="s">
        <v>2983</v>
      </c>
      <c r="Q118" s="173" t="s">
        <v>2044</v>
      </c>
      <c r="R118" s="25" t="s">
        <v>2986</v>
      </c>
      <c r="S118" s="62"/>
      <c r="T118" s="1">
        <f t="shared" ca="1" si="3"/>
        <v>44831</v>
      </c>
      <c r="U118" s="1">
        <f t="shared" si="4"/>
        <v>45008</v>
      </c>
    </row>
    <row r="119" spans="1:21" s="76" customFormat="1" ht="14" customHeight="1" x14ac:dyDescent="0.25">
      <c r="A119" s="4">
        <v>117</v>
      </c>
      <c r="B119" s="7" t="s">
        <v>953</v>
      </c>
      <c r="C119" s="7" t="s">
        <v>462</v>
      </c>
      <c r="D119" s="5" t="s">
        <v>791</v>
      </c>
      <c r="E119" s="7" t="s">
        <v>45</v>
      </c>
      <c r="F119" s="9">
        <v>1104925</v>
      </c>
      <c r="G119" s="9" t="s">
        <v>2082</v>
      </c>
      <c r="H119" s="43" t="s">
        <v>856</v>
      </c>
      <c r="I119" s="145">
        <f t="shared" si="7"/>
        <v>44554</v>
      </c>
      <c r="J119" s="7" t="s">
        <v>12</v>
      </c>
      <c r="K119" s="94">
        <v>44919</v>
      </c>
      <c r="L119" s="5" t="s">
        <v>1900</v>
      </c>
      <c r="M119" s="5" t="s">
        <v>2785</v>
      </c>
      <c r="N119" s="5" t="s">
        <v>1197</v>
      </c>
      <c r="O119" s="2" t="b">
        <f ca="1">(U119&lt;=T119)=FALSE()</f>
        <v>1</v>
      </c>
      <c r="P119" s="52" t="s">
        <v>2635</v>
      </c>
      <c r="Q119" s="176" t="s">
        <v>2044</v>
      </c>
      <c r="R119" s="178" t="s">
        <v>2778</v>
      </c>
      <c r="S119" s="62"/>
      <c r="T119" s="1">
        <f t="shared" ca="1" si="3"/>
        <v>44831</v>
      </c>
      <c r="U119" s="1">
        <f t="shared" si="4"/>
        <v>44905</v>
      </c>
    </row>
    <row r="120" spans="1:21" ht="14" customHeight="1" x14ac:dyDescent="0.25">
      <c r="A120" s="4">
        <v>118</v>
      </c>
      <c r="B120" s="31" t="s">
        <v>954</v>
      </c>
      <c r="C120" s="7" t="s">
        <v>462</v>
      </c>
      <c r="D120" s="5" t="s">
        <v>791</v>
      </c>
      <c r="E120" s="7" t="s">
        <v>46</v>
      </c>
      <c r="F120" s="9">
        <v>1118327</v>
      </c>
      <c r="G120" s="9" t="s">
        <v>1581</v>
      </c>
      <c r="H120" s="12" t="s">
        <v>856</v>
      </c>
      <c r="I120" s="145">
        <f t="shared" si="7"/>
        <v>41604</v>
      </c>
      <c r="J120" s="7" t="s">
        <v>12</v>
      </c>
      <c r="K120" s="94">
        <v>41969</v>
      </c>
      <c r="L120" s="5" t="s">
        <v>1589</v>
      </c>
      <c r="M120" s="5"/>
      <c r="N120" s="5" t="s">
        <v>1197</v>
      </c>
      <c r="O120" s="2" t="s">
        <v>1023</v>
      </c>
      <c r="P120" s="182" t="s">
        <v>2044</v>
      </c>
      <c r="Q120" s="181" t="s">
        <v>2044</v>
      </c>
      <c r="R120" s="181"/>
      <c r="S120" s="62"/>
      <c r="T120" s="1">
        <f t="shared" ca="1" si="3"/>
        <v>44831</v>
      </c>
      <c r="U120" s="1">
        <f t="shared" si="4"/>
        <v>41955</v>
      </c>
    </row>
    <row r="121" spans="1:21" s="76" customFormat="1" ht="14" customHeight="1" x14ac:dyDescent="0.25">
      <c r="A121" s="4">
        <v>119</v>
      </c>
      <c r="B121" s="7" t="s">
        <v>955</v>
      </c>
      <c r="C121" s="7" t="s">
        <v>462</v>
      </c>
      <c r="D121" s="5" t="s">
        <v>791</v>
      </c>
      <c r="E121" s="7" t="s">
        <v>47</v>
      </c>
      <c r="F121" s="9">
        <v>1098747</v>
      </c>
      <c r="G121" s="9" t="s">
        <v>2082</v>
      </c>
      <c r="H121" s="43" t="s">
        <v>856</v>
      </c>
      <c r="I121" s="145">
        <f>(K121-365)</f>
        <v>44554</v>
      </c>
      <c r="J121" s="7" t="s">
        <v>12</v>
      </c>
      <c r="K121" s="94">
        <v>44919</v>
      </c>
      <c r="L121" s="5" t="s">
        <v>1900</v>
      </c>
      <c r="M121" s="5" t="s">
        <v>2784</v>
      </c>
      <c r="N121" s="5" t="s">
        <v>1197</v>
      </c>
      <c r="O121" s="2" t="b">
        <f ca="1">(U121&lt;=T121)=FALSE()</f>
        <v>1</v>
      </c>
      <c r="P121" s="52" t="s">
        <v>2635</v>
      </c>
      <c r="Q121" s="176" t="s">
        <v>2044</v>
      </c>
      <c r="R121" s="178" t="s">
        <v>2778</v>
      </c>
      <c r="S121" s="62"/>
      <c r="T121" s="1">
        <f t="shared" ca="1" si="3"/>
        <v>44831</v>
      </c>
      <c r="U121" s="1">
        <f t="shared" si="4"/>
        <v>44905</v>
      </c>
    </row>
    <row r="122" spans="1:21" s="76" customFormat="1" ht="14" customHeight="1" x14ac:dyDescent="0.25">
      <c r="A122" s="4">
        <v>120</v>
      </c>
      <c r="B122" s="7" t="s">
        <v>956</v>
      </c>
      <c r="C122" s="7" t="s">
        <v>462</v>
      </c>
      <c r="D122" s="5" t="s">
        <v>791</v>
      </c>
      <c r="E122" s="7" t="s">
        <v>48</v>
      </c>
      <c r="F122" s="9">
        <v>1099038</v>
      </c>
      <c r="G122" s="9" t="s">
        <v>2082</v>
      </c>
      <c r="H122" s="43" t="s">
        <v>856</v>
      </c>
      <c r="I122" s="145">
        <f>(K122-365)</f>
        <v>44554</v>
      </c>
      <c r="J122" s="7" t="s">
        <v>12</v>
      </c>
      <c r="K122" s="94">
        <v>44919</v>
      </c>
      <c r="L122" s="5" t="s">
        <v>1900</v>
      </c>
      <c r="M122" s="5" t="s">
        <v>2783</v>
      </c>
      <c r="N122" s="5" t="s">
        <v>1197</v>
      </c>
      <c r="O122" s="2" t="b">
        <f ca="1">(U122&lt;=T122)=FALSE()</f>
        <v>1</v>
      </c>
      <c r="P122" s="52" t="s">
        <v>2635</v>
      </c>
      <c r="Q122" s="176" t="s">
        <v>2044</v>
      </c>
      <c r="R122" s="178" t="s">
        <v>2778</v>
      </c>
      <c r="S122" s="62"/>
      <c r="T122" s="1">
        <f t="shared" ca="1" si="3"/>
        <v>44831</v>
      </c>
      <c r="U122" s="1">
        <f t="shared" si="4"/>
        <v>44905</v>
      </c>
    </row>
    <row r="123" spans="1:21" s="6" customFormat="1" ht="14" customHeight="1" x14ac:dyDescent="0.25">
      <c r="A123" s="4">
        <v>121</v>
      </c>
      <c r="B123" s="7" t="s">
        <v>957</v>
      </c>
      <c r="C123" s="7" t="s">
        <v>462</v>
      </c>
      <c r="D123" s="5" t="s">
        <v>791</v>
      </c>
      <c r="E123" s="7" t="s">
        <v>558</v>
      </c>
      <c r="F123" s="9">
        <v>1099401</v>
      </c>
      <c r="G123" s="9" t="s">
        <v>2082</v>
      </c>
      <c r="H123" s="43" t="s">
        <v>856</v>
      </c>
      <c r="I123" s="145">
        <f>(K123-365)</f>
        <v>44554</v>
      </c>
      <c r="J123" s="7" t="s">
        <v>12</v>
      </c>
      <c r="K123" s="94">
        <v>44919</v>
      </c>
      <c r="L123" s="5" t="s">
        <v>1900</v>
      </c>
      <c r="M123" s="5" t="s">
        <v>2782</v>
      </c>
      <c r="N123" s="5" t="s">
        <v>1197</v>
      </c>
      <c r="O123" s="2" t="b">
        <f ca="1">(U123&lt;=T123)=FALSE()</f>
        <v>1</v>
      </c>
      <c r="P123" s="52" t="s">
        <v>2635</v>
      </c>
      <c r="Q123" s="176" t="s">
        <v>2044</v>
      </c>
      <c r="R123" s="178" t="s">
        <v>2778</v>
      </c>
      <c r="S123" s="62"/>
      <c r="T123" s="1">
        <f t="shared" ca="1" si="3"/>
        <v>44831</v>
      </c>
      <c r="U123" s="1">
        <f t="shared" si="4"/>
        <v>44905</v>
      </c>
    </row>
    <row r="124" spans="1:21" ht="14" customHeight="1" x14ac:dyDescent="0.25">
      <c r="A124" s="4">
        <v>122</v>
      </c>
      <c r="B124" s="31" t="s">
        <v>958</v>
      </c>
      <c r="C124" s="7" t="s">
        <v>462</v>
      </c>
      <c r="D124" s="5" t="s">
        <v>791</v>
      </c>
      <c r="E124" s="7" t="s">
        <v>49</v>
      </c>
      <c r="F124" s="9">
        <v>1101410</v>
      </c>
      <c r="G124" s="9" t="s">
        <v>1581</v>
      </c>
      <c r="H124" s="12" t="s">
        <v>856</v>
      </c>
      <c r="I124" s="145">
        <f t="shared" si="7"/>
        <v>41604</v>
      </c>
      <c r="J124" s="7" t="s">
        <v>12</v>
      </c>
      <c r="K124" s="94">
        <v>41969</v>
      </c>
      <c r="L124" s="5" t="s">
        <v>1589</v>
      </c>
      <c r="M124" s="5"/>
      <c r="N124" s="5" t="s">
        <v>1197</v>
      </c>
      <c r="O124" s="2" t="s">
        <v>1023</v>
      </c>
      <c r="P124" s="182" t="s">
        <v>2044</v>
      </c>
      <c r="Q124" s="181" t="s">
        <v>2044</v>
      </c>
      <c r="R124" s="181"/>
      <c r="S124" s="62"/>
      <c r="T124" s="1">
        <f t="shared" ca="1" si="3"/>
        <v>44831</v>
      </c>
      <c r="U124" s="1">
        <f t="shared" si="4"/>
        <v>41955</v>
      </c>
    </row>
    <row r="125" spans="1:21" s="6" customFormat="1" ht="25" customHeight="1" x14ac:dyDescent="0.25">
      <c r="A125" s="4">
        <v>123</v>
      </c>
      <c r="B125" s="49" t="s">
        <v>959</v>
      </c>
      <c r="C125" s="5" t="s">
        <v>462</v>
      </c>
      <c r="D125" s="5" t="s">
        <v>791</v>
      </c>
      <c r="E125" s="7" t="s">
        <v>565</v>
      </c>
      <c r="F125" s="9">
        <v>1091940</v>
      </c>
      <c r="G125" s="9" t="s">
        <v>1581</v>
      </c>
      <c r="H125" s="43" t="s">
        <v>856</v>
      </c>
      <c r="I125" s="145">
        <f t="shared" si="7"/>
        <v>43067</v>
      </c>
      <c r="J125" s="7" t="s">
        <v>12</v>
      </c>
      <c r="K125" s="94">
        <v>43432</v>
      </c>
      <c r="L125" s="5" t="s">
        <v>1589</v>
      </c>
      <c r="M125" s="5"/>
      <c r="N125" s="5" t="s">
        <v>1563</v>
      </c>
      <c r="O125" s="2" t="s">
        <v>1343</v>
      </c>
      <c r="P125" s="182" t="s">
        <v>2044</v>
      </c>
      <c r="Q125" s="181" t="s">
        <v>2044</v>
      </c>
      <c r="R125" s="181"/>
      <c r="S125" s="62"/>
      <c r="T125" s="1">
        <f t="shared" ca="1" si="3"/>
        <v>44831</v>
      </c>
      <c r="U125" s="1">
        <f t="shared" si="4"/>
        <v>43418</v>
      </c>
    </row>
    <row r="126" spans="1:21" s="76" customFormat="1" ht="14" customHeight="1" x14ac:dyDescent="0.25">
      <c r="A126" s="4">
        <v>124</v>
      </c>
      <c r="B126" s="7" t="s">
        <v>960</v>
      </c>
      <c r="C126" s="7" t="s">
        <v>462</v>
      </c>
      <c r="D126" s="5" t="s">
        <v>791</v>
      </c>
      <c r="E126" s="7" t="s">
        <v>50</v>
      </c>
      <c r="F126" s="9">
        <v>1093178</v>
      </c>
      <c r="G126" s="9" t="s">
        <v>2082</v>
      </c>
      <c r="H126" s="43" t="s">
        <v>856</v>
      </c>
      <c r="I126" s="145">
        <f t="shared" si="7"/>
        <v>44554</v>
      </c>
      <c r="J126" s="7" t="s">
        <v>12</v>
      </c>
      <c r="K126" s="94">
        <v>44919</v>
      </c>
      <c r="L126" s="5" t="s">
        <v>1900</v>
      </c>
      <c r="M126" s="5" t="s">
        <v>2781</v>
      </c>
      <c r="N126" s="5" t="s">
        <v>1197</v>
      </c>
      <c r="O126" s="2" t="b">
        <f ca="1">(U126&lt;=T126)=FALSE()</f>
        <v>1</v>
      </c>
      <c r="P126" s="52" t="s">
        <v>2635</v>
      </c>
      <c r="Q126" s="176" t="s">
        <v>2044</v>
      </c>
      <c r="R126" s="178" t="s">
        <v>2778</v>
      </c>
      <c r="S126" s="62"/>
      <c r="T126" s="1">
        <f t="shared" ca="1" si="3"/>
        <v>44831</v>
      </c>
      <c r="U126" s="1">
        <f t="shared" si="4"/>
        <v>44905</v>
      </c>
    </row>
    <row r="127" spans="1:21" s="76" customFormat="1" ht="14" customHeight="1" x14ac:dyDescent="0.25">
      <c r="A127" s="4">
        <v>125</v>
      </c>
      <c r="B127" s="7" t="s">
        <v>961</v>
      </c>
      <c r="C127" s="7" t="s">
        <v>462</v>
      </c>
      <c r="D127" s="5" t="s">
        <v>791</v>
      </c>
      <c r="E127" s="7" t="s">
        <v>355</v>
      </c>
      <c r="F127" s="9">
        <v>1104778</v>
      </c>
      <c r="G127" s="9" t="s">
        <v>2082</v>
      </c>
      <c r="H127" s="43" t="s">
        <v>856</v>
      </c>
      <c r="I127" s="145">
        <f>(K127-365)</f>
        <v>44554</v>
      </c>
      <c r="J127" s="7" t="s">
        <v>12</v>
      </c>
      <c r="K127" s="94">
        <v>44919</v>
      </c>
      <c r="L127" s="5" t="s">
        <v>1900</v>
      </c>
      <c r="M127" s="5" t="s">
        <v>2780</v>
      </c>
      <c r="N127" s="5" t="s">
        <v>1197</v>
      </c>
      <c r="O127" s="2" t="b">
        <f ca="1">(U127&lt;=T127)=FALSE()</f>
        <v>1</v>
      </c>
      <c r="P127" s="52" t="s">
        <v>2635</v>
      </c>
      <c r="Q127" s="176" t="s">
        <v>2044</v>
      </c>
      <c r="R127" s="178" t="s">
        <v>2778</v>
      </c>
      <c r="S127" s="62"/>
      <c r="T127" s="1">
        <f t="shared" ca="1" si="3"/>
        <v>44831</v>
      </c>
      <c r="U127" s="1">
        <f t="shared" si="4"/>
        <v>44905</v>
      </c>
    </row>
    <row r="128" spans="1:21" s="76" customFormat="1" ht="14" customHeight="1" x14ac:dyDescent="0.25">
      <c r="A128" s="4">
        <v>126</v>
      </c>
      <c r="B128" s="7" t="s">
        <v>962</v>
      </c>
      <c r="C128" s="7" t="s">
        <v>462</v>
      </c>
      <c r="D128" s="5" t="s">
        <v>791</v>
      </c>
      <c r="E128" s="7" t="s">
        <v>356</v>
      </c>
      <c r="F128" s="37">
        <v>1079322</v>
      </c>
      <c r="G128" s="9" t="s">
        <v>2082</v>
      </c>
      <c r="H128" s="43" t="s">
        <v>856</v>
      </c>
      <c r="I128" s="145">
        <f>(K128-365)</f>
        <v>44554</v>
      </c>
      <c r="J128" s="7" t="s">
        <v>12</v>
      </c>
      <c r="K128" s="94">
        <v>44919</v>
      </c>
      <c r="L128" s="5" t="s">
        <v>1900</v>
      </c>
      <c r="M128" s="5" t="s">
        <v>2779</v>
      </c>
      <c r="N128" s="5" t="s">
        <v>1197</v>
      </c>
      <c r="O128" s="2" t="b">
        <f ca="1">(U128&lt;=T128)=FALSE()</f>
        <v>1</v>
      </c>
      <c r="P128" s="52" t="s">
        <v>2635</v>
      </c>
      <c r="Q128" s="176" t="s">
        <v>2044</v>
      </c>
      <c r="R128" s="178" t="s">
        <v>2778</v>
      </c>
      <c r="S128" s="62"/>
      <c r="T128" s="1">
        <f t="shared" ca="1" si="3"/>
        <v>44831</v>
      </c>
      <c r="U128" s="1">
        <f t="shared" si="4"/>
        <v>44905</v>
      </c>
    </row>
    <row r="129" spans="1:21" s="76" customFormat="1" ht="37.5" x14ac:dyDescent="0.25">
      <c r="A129" s="4">
        <v>127</v>
      </c>
      <c r="B129" s="7" t="s">
        <v>963</v>
      </c>
      <c r="C129" s="7" t="s">
        <v>129</v>
      </c>
      <c r="D129" s="5" t="s">
        <v>791</v>
      </c>
      <c r="E129" s="5" t="s">
        <v>217</v>
      </c>
      <c r="F129" s="36" t="s">
        <v>1524</v>
      </c>
      <c r="G129" s="12" t="s">
        <v>3007</v>
      </c>
      <c r="H129" s="43" t="s">
        <v>794</v>
      </c>
      <c r="I129" s="145">
        <f>(K129-364)</f>
        <v>44679</v>
      </c>
      <c r="J129" s="7" t="s">
        <v>12</v>
      </c>
      <c r="K129" s="94">
        <v>45043</v>
      </c>
      <c r="L129" s="5" t="s">
        <v>2178</v>
      </c>
      <c r="M129" s="5" t="s">
        <v>3012</v>
      </c>
      <c r="N129" s="5" t="s">
        <v>1197</v>
      </c>
      <c r="O129" s="2" t="b">
        <f ca="1">(U129&lt;=T129)=FALSE()</f>
        <v>1</v>
      </c>
      <c r="P129" s="52" t="s">
        <v>3013</v>
      </c>
      <c r="Q129" s="16" t="s">
        <v>3015</v>
      </c>
      <c r="R129" s="25" t="s">
        <v>3014</v>
      </c>
      <c r="S129" s="62"/>
      <c r="T129" s="1">
        <f t="shared" ca="1" si="3"/>
        <v>44831</v>
      </c>
      <c r="U129" s="1">
        <f t="shared" si="4"/>
        <v>45029</v>
      </c>
    </row>
    <row r="130" spans="1:21" ht="25" customHeight="1" x14ac:dyDescent="0.25">
      <c r="A130" s="4">
        <v>128</v>
      </c>
      <c r="B130" s="49" t="s">
        <v>964</v>
      </c>
      <c r="C130" s="51" t="s">
        <v>129</v>
      </c>
      <c r="D130" s="52" t="s">
        <v>791</v>
      </c>
      <c r="E130" s="52" t="s">
        <v>171</v>
      </c>
      <c r="F130" s="66">
        <v>1010831</v>
      </c>
      <c r="G130" s="61" t="s">
        <v>855</v>
      </c>
      <c r="H130" s="67" t="s">
        <v>794</v>
      </c>
      <c r="I130" s="146">
        <f t="shared" si="7"/>
        <v>42119</v>
      </c>
      <c r="J130" s="51" t="s">
        <v>12</v>
      </c>
      <c r="K130" s="96">
        <v>42484</v>
      </c>
      <c r="L130" s="51" t="s">
        <v>9</v>
      </c>
      <c r="M130" s="51"/>
      <c r="N130" s="5" t="s">
        <v>1563</v>
      </c>
      <c r="O130" s="2" t="s">
        <v>1343</v>
      </c>
      <c r="P130" s="182" t="s">
        <v>2044</v>
      </c>
      <c r="Q130" s="181" t="s">
        <v>2044</v>
      </c>
      <c r="R130" s="181"/>
      <c r="S130" s="62"/>
      <c r="T130" s="1">
        <f t="shared" ca="1" si="3"/>
        <v>44831</v>
      </c>
      <c r="U130" s="1">
        <f t="shared" si="4"/>
        <v>42470</v>
      </c>
    </row>
    <row r="131" spans="1:21" ht="14" customHeight="1" x14ac:dyDescent="0.25">
      <c r="A131" s="4">
        <v>129</v>
      </c>
      <c r="B131" s="31" t="s">
        <v>965</v>
      </c>
      <c r="C131" s="7" t="s">
        <v>129</v>
      </c>
      <c r="D131" s="5" t="s">
        <v>791</v>
      </c>
      <c r="E131" s="7" t="s">
        <v>218</v>
      </c>
      <c r="F131" s="37">
        <v>7119973</v>
      </c>
      <c r="G131" s="9" t="s">
        <v>1295</v>
      </c>
      <c r="H131" s="43" t="s">
        <v>856</v>
      </c>
      <c r="I131" s="145">
        <f t="shared" si="7"/>
        <v>41764</v>
      </c>
      <c r="J131" s="7" t="s">
        <v>12</v>
      </c>
      <c r="K131" s="94">
        <v>42129</v>
      </c>
      <c r="L131" s="5" t="s">
        <v>1589</v>
      </c>
      <c r="M131" s="5"/>
      <c r="N131" s="5" t="s">
        <v>1197</v>
      </c>
      <c r="O131" s="2" t="s">
        <v>1023</v>
      </c>
      <c r="P131" s="182" t="s">
        <v>2044</v>
      </c>
      <c r="Q131" s="181" t="s">
        <v>2044</v>
      </c>
      <c r="R131" s="181"/>
      <c r="S131" s="62"/>
      <c r="T131" s="1">
        <f t="shared" ref="T131:T194" ca="1" si="8">TODAY()</f>
        <v>44831</v>
      </c>
      <c r="U131" s="1">
        <f t="shared" si="4"/>
        <v>42115</v>
      </c>
    </row>
    <row r="132" spans="1:21" s="76" customFormat="1" ht="50" customHeight="1" x14ac:dyDescent="0.25">
      <c r="A132" s="4">
        <v>130</v>
      </c>
      <c r="B132" s="161" t="s">
        <v>966</v>
      </c>
      <c r="C132" s="7" t="s">
        <v>129</v>
      </c>
      <c r="D132" s="5" t="s">
        <v>791</v>
      </c>
      <c r="E132" s="7" t="s">
        <v>170</v>
      </c>
      <c r="F132" s="37">
        <v>6129388</v>
      </c>
      <c r="G132" s="12" t="s">
        <v>2153</v>
      </c>
      <c r="H132" s="43" t="s">
        <v>794</v>
      </c>
      <c r="I132" s="145">
        <f t="shared" si="7"/>
        <v>44460</v>
      </c>
      <c r="J132" s="7" t="s">
        <v>12</v>
      </c>
      <c r="K132" s="94">
        <v>44825</v>
      </c>
      <c r="L132" s="5" t="s">
        <v>1900</v>
      </c>
      <c r="M132" s="5" t="s">
        <v>2488</v>
      </c>
      <c r="N132" s="5" t="s">
        <v>1197</v>
      </c>
      <c r="O132" s="2" t="b">
        <f t="shared" ref="O132:O137" ca="1" si="9">(U132&lt;=T132)=FALSE()</f>
        <v>0</v>
      </c>
      <c r="P132" s="51" t="s">
        <v>2675</v>
      </c>
      <c r="Q132" s="173" t="s">
        <v>2044</v>
      </c>
      <c r="R132" s="173"/>
      <c r="S132" s="62"/>
      <c r="T132" s="1">
        <f t="shared" ca="1" si="8"/>
        <v>44831</v>
      </c>
      <c r="U132" s="1">
        <f t="shared" ref="U132:U195" si="10">(K132-14)</f>
        <v>44811</v>
      </c>
    </row>
    <row r="133" spans="1:21" s="76" customFormat="1" ht="54.5" customHeight="1" x14ac:dyDescent="0.25">
      <c r="A133" s="4">
        <v>131</v>
      </c>
      <c r="B133" s="19" t="s">
        <v>967</v>
      </c>
      <c r="C133" s="7" t="s">
        <v>129</v>
      </c>
      <c r="D133" s="5" t="s">
        <v>791</v>
      </c>
      <c r="E133" s="7" t="s">
        <v>171</v>
      </c>
      <c r="F133" s="37">
        <v>11000438</v>
      </c>
      <c r="G133" s="9" t="s">
        <v>2251</v>
      </c>
      <c r="H133" s="43" t="s">
        <v>794</v>
      </c>
      <c r="I133" s="145">
        <f t="shared" si="7"/>
        <v>44740</v>
      </c>
      <c r="J133" s="7" t="s">
        <v>12</v>
      </c>
      <c r="K133" s="94">
        <v>45105</v>
      </c>
      <c r="L133" s="7" t="s">
        <v>1900</v>
      </c>
      <c r="M133" s="7" t="s">
        <v>3222</v>
      </c>
      <c r="N133" s="5" t="s">
        <v>1197</v>
      </c>
      <c r="O133" s="2" t="b">
        <f t="shared" ca="1" si="9"/>
        <v>1</v>
      </c>
      <c r="P133" s="51" t="s">
        <v>2675</v>
      </c>
      <c r="Q133" s="173" t="s">
        <v>2044</v>
      </c>
      <c r="R133" s="179" t="s">
        <v>3162</v>
      </c>
      <c r="S133" s="62"/>
      <c r="T133" s="1">
        <f t="shared" ca="1" si="8"/>
        <v>44831</v>
      </c>
      <c r="U133" s="1">
        <f t="shared" si="10"/>
        <v>45091</v>
      </c>
    </row>
    <row r="134" spans="1:21" s="76" customFormat="1" ht="50" customHeight="1" x14ac:dyDescent="0.25">
      <c r="A134" s="4">
        <v>132</v>
      </c>
      <c r="B134" s="19" t="s">
        <v>968</v>
      </c>
      <c r="C134" s="7" t="s">
        <v>129</v>
      </c>
      <c r="D134" s="5" t="s">
        <v>791</v>
      </c>
      <c r="E134" s="7" t="s">
        <v>172</v>
      </c>
      <c r="F134" s="37">
        <v>11000026</v>
      </c>
      <c r="G134" s="9" t="s">
        <v>2153</v>
      </c>
      <c r="H134" s="43" t="s">
        <v>794</v>
      </c>
      <c r="I134" s="145">
        <f t="shared" si="7"/>
        <v>44624</v>
      </c>
      <c r="J134" s="7" t="s">
        <v>12</v>
      </c>
      <c r="K134" s="94">
        <v>44989</v>
      </c>
      <c r="L134" s="5" t="s">
        <v>1900</v>
      </c>
      <c r="M134" s="5" t="s">
        <v>2917</v>
      </c>
      <c r="N134" s="5" t="s">
        <v>1197</v>
      </c>
      <c r="O134" s="2" t="b">
        <f t="shared" ca="1" si="9"/>
        <v>1</v>
      </c>
      <c r="P134" s="51" t="s">
        <v>2675</v>
      </c>
      <c r="Q134" s="173" t="s">
        <v>2044</v>
      </c>
      <c r="R134" s="25" t="s">
        <v>2818</v>
      </c>
      <c r="S134" s="62"/>
      <c r="T134" s="1">
        <f t="shared" ca="1" si="8"/>
        <v>44831</v>
      </c>
      <c r="U134" s="1">
        <f t="shared" si="10"/>
        <v>44975</v>
      </c>
    </row>
    <row r="135" spans="1:21" s="76" customFormat="1" ht="50" customHeight="1" x14ac:dyDescent="0.25">
      <c r="A135" s="4">
        <v>133</v>
      </c>
      <c r="B135" s="161" t="s">
        <v>969</v>
      </c>
      <c r="C135" s="7" t="s">
        <v>129</v>
      </c>
      <c r="D135" s="5" t="s">
        <v>791</v>
      </c>
      <c r="E135" s="7" t="s">
        <v>173</v>
      </c>
      <c r="F135" s="37">
        <v>1009537</v>
      </c>
      <c r="G135" s="12" t="s">
        <v>2153</v>
      </c>
      <c r="H135" s="43" t="s">
        <v>794</v>
      </c>
      <c r="I135" s="145">
        <f t="shared" si="7"/>
        <v>44460</v>
      </c>
      <c r="J135" s="7" t="s">
        <v>12</v>
      </c>
      <c r="K135" s="94">
        <v>44825</v>
      </c>
      <c r="L135" s="5" t="s">
        <v>1900</v>
      </c>
      <c r="M135" s="5" t="s">
        <v>2496</v>
      </c>
      <c r="N135" s="5" t="s">
        <v>1197</v>
      </c>
      <c r="O135" s="2" t="b">
        <f t="shared" ca="1" si="9"/>
        <v>0</v>
      </c>
      <c r="P135" s="51" t="s">
        <v>2675</v>
      </c>
      <c r="Q135" s="173" t="s">
        <v>2044</v>
      </c>
      <c r="R135" s="173"/>
      <c r="S135" s="62"/>
      <c r="T135" s="1">
        <f t="shared" ca="1" si="8"/>
        <v>44831</v>
      </c>
      <c r="U135" s="1">
        <f t="shared" si="10"/>
        <v>44811</v>
      </c>
    </row>
    <row r="136" spans="1:21" s="76" customFormat="1" ht="57.5" customHeight="1" x14ac:dyDescent="0.25">
      <c r="A136" s="4">
        <v>134</v>
      </c>
      <c r="B136" s="19" t="s">
        <v>970</v>
      </c>
      <c r="C136" s="7" t="s">
        <v>129</v>
      </c>
      <c r="D136" s="5" t="s">
        <v>791</v>
      </c>
      <c r="E136" s="5" t="s">
        <v>174</v>
      </c>
      <c r="F136" s="37">
        <v>11001905</v>
      </c>
      <c r="G136" s="9" t="s">
        <v>3160</v>
      </c>
      <c r="H136" s="43" t="s">
        <v>794</v>
      </c>
      <c r="I136" s="145">
        <f>(K136-365)</f>
        <v>44726</v>
      </c>
      <c r="J136" s="7" t="s">
        <v>12</v>
      </c>
      <c r="K136" s="94">
        <v>45091</v>
      </c>
      <c r="L136" s="5" t="s">
        <v>1900</v>
      </c>
      <c r="M136" s="5" t="s">
        <v>3161</v>
      </c>
      <c r="N136" s="5" t="s">
        <v>1197</v>
      </c>
      <c r="O136" s="2" t="b">
        <f t="shared" ca="1" si="9"/>
        <v>1</v>
      </c>
      <c r="P136" s="51" t="s">
        <v>2675</v>
      </c>
      <c r="Q136" s="173" t="s">
        <v>2044</v>
      </c>
      <c r="R136" s="179" t="s">
        <v>3162</v>
      </c>
      <c r="S136" s="62"/>
      <c r="T136" s="1">
        <f t="shared" ca="1" si="8"/>
        <v>44831</v>
      </c>
      <c r="U136" s="1">
        <f t="shared" si="10"/>
        <v>45077</v>
      </c>
    </row>
    <row r="137" spans="1:21" s="76" customFormat="1" ht="50" customHeight="1" x14ac:dyDescent="0.25">
      <c r="A137" s="4">
        <v>135</v>
      </c>
      <c r="B137" s="161" t="s">
        <v>971</v>
      </c>
      <c r="C137" s="7" t="s">
        <v>129</v>
      </c>
      <c r="D137" s="5" t="s">
        <v>791</v>
      </c>
      <c r="E137" s="5" t="s">
        <v>175</v>
      </c>
      <c r="F137" s="37">
        <v>1005447</v>
      </c>
      <c r="G137" s="12" t="s">
        <v>2489</v>
      </c>
      <c r="H137" s="43" t="s">
        <v>794</v>
      </c>
      <c r="I137" s="145">
        <f t="shared" si="7"/>
        <v>44460</v>
      </c>
      <c r="J137" s="7" t="s">
        <v>12</v>
      </c>
      <c r="K137" s="94">
        <v>44825</v>
      </c>
      <c r="L137" s="5" t="s">
        <v>1900</v>
      </c>
      <c r="M137" s="5" t="s">
        <v>2490</v>
      </c>
      <c r="N137" s="5" t="s">
        <v>1197</v>
      </c>
      <c r="O137" s="2" t="b">
        <f t="shared" ca="1" si="9"/>
        <v>0</v>
      </c>
      <c r="P137" s="51" t="s">
        <v>2675</v>
      </c>
      <c r="Q137" s="173" t="s">
        <v>2044</v>
      </c>
      <c r="R137" s="173"/>
      <c r="S137" s="62"/>
      <c r="T137" s="1">
        <f t="shared" ca="1" si="8"/>
        <v>44831</v>
      </c>
      <c r="U137" s="1">
        <f t="shared" si="10"/>
        <v>44811</v>
      </c>
    </row>
    <row r="138" spans="1:21" s="76" customFormat="1" ht="37.5" customHeight="1" x14ac:dyDescent="0.25">
      <c r="A138" s="4">
        <v>136</v>
      </c>
      <c r="B138" s="41" t="s">
        <v>972</v>
      </c>
      <c r="C138" s="7" t="s">
        <v>129</v>
      </c>
      <c r="D138" s="5" t="s">
        <v>791</v>
      </c>
      <c r="E138" s="7" t="s">
        <v>176</v>
      </c>
      <c r="F138" s="37">
        <v>11000470</v>
      </c>
      <c r="G138" s="9" t="s">
        <v>855</v>
      </c>
      <c r="H138" s="43" t="s">
        <v>794</v>
      </c>
      <c r="I138" s="145">
        <f t="shared" si="7"/>
        <v>44361</v>
      </c>
      <c r="J138" s="7" t="s">
        <v>12</v>
      </c>
      <c r="K138" s="94">
        <v>44726</v>
      </c>
      <c r="L138" s="5" t="s">
        <v>1900</v>
      </c>
      <c r="M138" s="5" t="s">
        <v>2369</v>
      </c>
      <c r="N138" s="5" t="s">
        <v>1197</v>
      </c>
      <c r="O138" s="2" t="s">
        <v>1023</v>
      </c>
      <c r="P138" s="51" t="s">
        <v>2674</v>
      </c>
      <c r="Q138" s="173" t="s">
        <v>2044</v>
      </c>
      <c r="R138" s="173"/>
      <c r="S138" s="62"/>
      <c r="T138" s="1">
        <f t="shared" ca="1" si="8"/>
        <v>44831</v>
      </c>
      <c r="U138" s="1">
        <f t="shared" si="10"/>
        <v>44712</v>
      </c>
    </row>
    <row r="139" spans="1:21" s="76" customFormat="1" ht="62.5" customHeight="1" x14ac:dyDescent="0.25">
      <c r="A139" s="4">
        <v>137</v>
      </c>
      <c r="B139" s="41" t="s">
        <v>973</v>
      </c>
      <c r="C139" s="7" t="s">
        <v>129</v>
      </c>
      <c r="D139" s="5" t="s">
        <v>791</v>
      </c>
      <c r="E139" s="5" t="s">
        <v>177</v>
      </c>
      <c r="F139" s="12" t="s">
        <v>1783</v>
      </c>
      <c r="G139" s="9" t="s">
        <v>1590</v>
      </c>
      <c r="H139" s="43" t="s">
        <v>794</v>
      </c>
      <c r="I139" s="145">
        <f t="shared" si="7"/>
        <v>43368</v>
      </c>
      <c r="J139" s="7" t="s">
        <v>12</v>
      </c>
      <c r="K139" s="94">
        <v>43733</v>
      </c>
      <c r="L139" s="5" t="s">
        <v>1589</v>
      </c>
      <c r="M139" s="5"/>
      <c r="N139" s="5" t="s">
        <v>1197</v>
      </c>
      <c r="O139" s="2" t="s">
        <v>1023</v>
      </c>
      <c r="P139" s="182" t="s">
        <v>2044</v>
      </c>
      <c r="Q139" s="181" t="s">
        <v>2044</v>
      </c>
      <c r="R139" s="181"/>
      <c r="S139" s="62"/>
      <c r="T139" s="1">
        <f t="shared" ca="1" si="8"/>
        <v>44831</v>
      </c>
      <c r="U139" s="1">
        <f t="shared" si="10"/>
        <v>43719</v>
      </c>
    </row>
    <row r="140" spans="1:21" s="76" customFormat="1" ht="37.5" customHeight="1" x14ac:dyDescent="0.25">
      <c r="A140" s="4">
        <v>138</v>
      </c>
      <c r="B140" s="19" t="s">
        <v>974</v>
      </c>
      <c r="C140" s="7" t="s">
        <v>129</v>
      </c>
      <c r="D140" s="5" t="s">
        <v>791</v>
      </c>
      <c r="E140" s="7" t="s">
        <v>178</v>
      </c>
      <c r="F140" s="12" t="s">
        <v>1826</v>
      </c>
      <c r="G140" s="9" t="s">
        <v>3007</v>
      </c>
      <c r="H140" s="43" t="s">
        <v>794</v>
      </c>
      <c r="I140" s="145">
        <f t="shared" si="7"/>
        <v>44817</v>
      </c>
      <c r="J140" s="7" t="s">
        <v>12</v>
      </c>
      <c r="K140" s="94">
        <v>45182</v>
      </c>
      <c r="L140" s="5" t="s">
        <v>2178</v>
      </c>
      <c r="M140" s="5" t="s">
        <v>3378</v>
      </c>
      <c r="N140" s="5" t="s">
        <v>1197</v>
      </c>
      <c r="O140" s="2" t="b">
        <f ca="1">(U140&lt;=T140)=FALSE()</f>
        <v>1</v>
      </c>
      <c r="P140" s="51" t="s">
        <v>3379</v>
      </c>
      <c r="Q140" s="173" t="s">
        <v>2044</v>
      </c>
      <c r="R140" s="179" t="s">
        <v>3380</v>
      </c>
      <c r="S140" s="62"/>
      <c r="T140" s="1">
        <f t="shared" ca="1" si="8"/>
        <v>44831</v>
      </c>
      <c r="U140" s="1">
        <f t="shared" si="10"/>
        <v>45168</v>
      </c>
    </row>
    <row r="141" spans="1:21" s="76" customFormat="1" ht="50" customHeight="1" x14ac:dyDescent="0.25">
      <c r="A141" s="4">
        <v>139</v>
      </c>
      <c r="B141" s="161" t="s">
        <v>975</v>
      </c>
      <c r="C141" s="7" t="s">
        <v>129</v>
      </c>
      <c r="D141" s="5" t="s">
        <v>791</v>
      </c>
      <c r="E141" s="7" t="s">
        <v>179</v>
      </c>
      <c r="F141" s="36">
        <v>8012828</v>
      </c>
      <c r="G141" s="12" t="s">
        <v>2481</v>
      </c>
      <c r="H141" s="43" t="s">
        <v>794</v>
      </c>
      <c r="I141" s="145">
        <f t="shared" si="7"/>
        <v>44460</v>
      </c>
      <c r="J141" s="7" t="s">
        <v>12</v>
      </c>
      <c r="K141" s="94">
        <v>44825</v>
      </c>
      <c r="L141" s="5" t="s">
        <v>1900</v>
      </c>
      <c r="M141" s="5" t="s">
        <v>2482</v>
      </c>
      <c r="N141" s="5" t="s">
        <v>1197</v>
      </c>
      <c r="O141" s="2" t="b">
        <f ca="1">(U141&lt;=T141)=FALSE()</f>
        <v>0</v>
      </c>
      <c r="P141" s="51" t="s">
        <v>2675</v>
      </c>
      <c r="Q141" s="173" t="s">
        <v>2044</v>
      </c>
      <c r="R141" s="173"/>
      <c r="S141" s="62"/>
      <c r="T141" s="1">
        <f t="shared" ca="1" si="8"/>
        <v>44831</v>
      </c>
      <c r="U141" s="1">
        <f t="shared" si="10"/>
        <v>44811</v>
      </c>
    </row>
    <row r="142" spans="1:21" s="76" customFormat="1" ht="50" customHeight="1" x14ac:dyDescent="0.25">
      <c r="A142" s="4">
        <v>140</v>
      </c>
      <c r="B142" s="161" t="s">
        <v>976</v>
      </c>
      <c r="C142" s="7" t="s">
        <v>129</v>
      </c>
      <c r="D142" s="5" t="s">
        <v>791</v>
      </c>
      <c r="E142" s="7" t="s">
        <v>180</v>
      </c>
      <c r="F142" s="37">
        <v>2002041</v>
      </c>
      <c r="G142" s="12" t="s">
        <v>2481</v>
      </c>
      <c r="H142" s="43" t="s">
        <v>794</v>
      </c>
      <c r="I142" s="145">
        <f t="shared" si="7"/>
        <v>44460</v>
      </c>
      <c r="J142" s="7" t="s">
        <v>12</v>
      </c>
      <c r="K142" s="94">
        <v>44825</v>
      </c>
      <c r="L142" s="5" t="s">
        <v>1900</v>
      </c>
      <c r="M142" s="5" t="s">
        <v>2483</v>
      </c>
      <c r="N142" s="5" t="s">
        <v>1197</v>
      </c>
      <c r="O142" s="2" t="b">
        <f ca="1">(U142&lt;=T142)=FALSE()</f>
        <v>0</v>
      </c>
      <c r="P142" s="51" t="s">
        <v>2675</v>
      </c>
      <c r="Q142" s="173" t="s">
        <v>2044</v>
      </c>
      <c r="R142" s="173"/>
      <c r="S142" s="62"/>
      <c r="T142" s="1">
        <f t="shared" ca="1" si="8"/>
        <v>44831</v>
      </c>
      <c r="U142" s="1">
        <f t="shared" si="10"/>
        <v>44811</v>
      </c>
    </row>
    <row r="143" spans="1:21" ht="14" customHeight="1" x14ac:dyDescent="0.25">
      <c r="A143" s="4">
        <v>141</v>
      </c>
      <c r="B143" s="50" t="s">
        <v>977</v>
      </c>
      <c r="C143" s="7" t="s">
        <v>129</v>
      </c>
      <c r="D143" s="5" t="s">
        <v>791</v>
      </c>
      <c r="E143" s="7" t="s">
        <v>218</v>
      </c>
      <c r="F143" s="37">
        <v>57199292</v>
      </c>
      <c r="G143" s="9" t="s">
        <v>1295</v>
      </c>
      <c r="H143" s="43" t="s">
        <v>856</v>
      </c>
      <c r="I143" s="145">
        <f>(K143-366)</f>
        <v>42391</v>
      </c>
      <c r="J143" s="7" t="s">
        <v>12</v>
      </c>
      <c r="K143" s="94">
        <v>42757</v>
      </c>
      <c r="L143" s="5" t="s">
        <v>1589</v>
      </c>
      <c r="M143" s="5"/>
      <c r="N143" s="5" t="s">
        <v>1507</v>
      </c>
      <c r="O143" s="2" t="s">
        <v>1343</v>
      </c>
      <c r="P143" s="182" t="s">
        <v>2044</v>
      </c>
      <c r="Q143" s="181" t="s">
        <v>2044</v>
      </c>
      <c r="R143" s="181"/>
      <c r="S143" s="62" t="s">
        <v>1430</v>
      </c>
      <c r="T143" s="1">
        <f t="shared" ca="1" si="8"/>
        <v>44831</v>
      </c>
      <c r="U143" s="1">
        <f t="shared" si="10"/>
        <v>42743</v>
      </c>
    </row>
    <row r="144" spans="1:21" s="76" customFormat="1" ht="50" customHeight="1" x14ac:dyDescent="0.25">
      <c r="A144" s="4">
        <v>142</v>
      </c>
      <c r="B144" s="19" t="s">
        <v>978</v>
      </c>
      <c r="C144" s="7" t="s">
        <v>129</v>
      </c>
      <c r="D144" s="5" t="s">
        <v>791</v>
      </c>
      <c r="E144" s="7" t="s">
        <v>326</v>
      </c>
      <c r="F144" s="37" t="s">
        <v>1591</v>
      </c>
      <c r="G144" s="9" t="s">
        <v>2217</v>
      </c>
      <c r="H144" s="43" t="s">
        <v>794</v>
      </c>
      <c r="I144" s="145">
        <f>(K144-365)</f>
        <v>44740</v>
      </c>
      <c r="J144" s="7" t="s">
        <v>12</v>
      </c>
      <c r="K144" s="94">
        <v>45105</v>
      </c>
      <c r="L144" s="7" t="s">
        <v>1900</v>
      </c>
      <c r="M144" s="5" t="s">
        <v>3228</v>
      </c>
      <c r="N144" s="5" t="s">
        <v>1197</v>
      </c>
      <c r="O144" s="2" t="b">
        <f ca="1">(U144&lt;=T144)=FALSE()</f>
        <v>1</v>
      </c>
      <c r="P144" s="51" t="s">
        <v>2675</v>
      </c>
      <c r="Q144" s="173" t="s">
        <v>2044</v>
      </c>
      <c r="R144" s="25" t="s">
        <v>2974</v>
      </c>
      <c r="S144" s="62"/>
      <c r="T144" s="1">
        <f t="shared" ca="1" si="8"/>
        <v>44831</v>
      </c>
      <c r="U144" s="1">
        <f t="shared" si="10"/>
        <v>45091</v>
      </c>
    </row>
    <row r="145" spans="1:21" s="76" customFormat="1" ht="50" customHeight="1" x14ac:dyDescent="0.25">
      <c r="A145" s="4">
        <v>143</v>
      </c>
      <c r="B145" s="19" t="s">
        <v>979</v>
      </c>
      <c r="C145" s="7" t="s">
        <v>129</v>
      </c>
      <c r="D145" s="5" t="s">
        <v>791</v>
      </c>
      <c r="E145" s="5" t="s">
        <v>884</v>
      </c>
      <c r="F145" s="37" t="s">
        <v>1592</v>
      </c>
      <c r="G145" s="12" t="s">
        <v>2969</v>
      </c>
      <c r="H145" s="43" t="s">
        <v>794</v>
      </c>
      <c r="I145" s="145">
        <f t="shared" ref="I145:I151" si="11">(K145-365)</f>
        <v>44657</v>
      </c>
      <c r="J145" s="7" t="s">
        <v>12</v>
      </c>
      <c r="K145" s="94">
        <v>45022</v>
      </c>
      <c r="L145" s="7" t="s">
        <v>1900</v>
      </c>
      <c r="M145" s="7" t="s">
        <v>2972</v>
      </c>
      <c r="N145" s="5" t="s">
        <v>1197</v>
      </c>
      <c r="O145" s="2" t="b">
        <f ca="1">(U145&lt;=T145)=FALSE()</f>
        <v>1</v>
      </c>
      <c r="P145" s="52" t="s">
        <v>2973</v>
      </c>
      <c r="Q145" s="173" t="s">
        <v>2044</v>
      </c>
      <c r="R145" s="25" t="s">
        <v>2974</v>
      </c>
      <c r="S145" s="62"/>
      <c r="T145" s="1">
        <f t="shared" ca="1" si="8"/>
        <v>44831</v>
      </c>
      <c r="U145" s="1">
        <f t="shared" si="10"/>
        <v>45008</v>
      </c>
    </row>
    <row r="146" spans="1:21" s="76" customFormat="1" ht="37.5" customHeight="1" x14ac:dyDescent="0.25">
      <c r="A146" s="4">
        <v>144</v>
      </c>
      <c r="B146" s="19" t="s">
        <v>980</v>
      </c>
      <c r="C146" s="7" t="s">
        <v>129</v>
      </c>
      <c r="D146" s="5" t="s">
        <v>791</v>
      </c>
      <c r="E146" s="5" t="s">
        <v>1009</v>
      </c>
      <c r="F146" s="36">
        <v>96014691</v>
      </c>
      <c r="G146" s="12" t="s">
        <v>2251</v>
      </c>
      <c r="H146" s="43" t="s">
        <v>794</v>
      </c>
      <c r="I146" s="145">
        <f>(K146-365)</f>
        <v>44657</v>
      </c>
      <c r="J146" s="7" t="s">
        <v>12</v>
      </c>
      <c r="K146" s="94">
        <v>45022</v>
      </c>
      <c r="L146" s="5" t="s">
        <v>1900</v>
      </c>
      <c r="M146" s="5" t="s">
        <v>2982</v>
      </c>
      <c r="N146" s="5" t="s">
        <v>1197</v>
      </c>
      <c r="O146" s="2" t="b">
        <f ca="1">(U146&lt;=T146)=FALSE()</f>
        <v>1</v>
      </c>
      <c r="P146" s="52" t="s">
        <v>2985</v>
      </c>
      <c r="Q146" s="173" t="s">
        <v>2044</v>
      </c>
      <c r="R146" s="25" t="s">
        <v>2974</v>
      </c>
      <c r="S146" s="62"/>
      <c r="T146" s="1">
        <f t="shared" ca="1" si="8"/>
        <v>44831</v>
      </c>
      <c r="U146" s="1">
        <f t="shared" si="10"/>
        <v>45008</v>
      </c>
    </row>
    <row r="147" spans="1:21" ht="14" customHeight="1" x14ac:dyDescent="0.25">
      <c r="A147" s="4">
        <v>145</v>
      </c>
      <c r="B147" s="50" t="s">
        <v>981</v>
      </c>
      <c r="C147" s="7" t="s">
        <v>129</v>
      </c>
      <c r="D147" s="5" t="s">
        <v>791</v>
      </c>
      <c r="E147" s="7" t="s">
        <v>366</v>
      </c>
      <c r="F147" s="36">
        <v>17128516</v>
      </c>
      <c r="G147" s="12" t="s">
        <v>1295</v>
      </c>
      <c r="H147" s="43" t="s">
        <v>856</v>
      </c>
      <c r="I147" s="145">
        <f t="shared" si="11"/>
        <v>42719</v>
      </c>
      <c r="J147" s="7" t="s">
        <v>12</v>
      </c>
      <c r="K147" s="96">
        <v>43084</v>
      </c>
      <c r="L147" s="5" t="s">
        <v>1589</v>
      </c>
      <c r="M147" s="5"/>
      <c r="N147" s="5" t="s">
        <v>1197</v>
      </c>
      <c r="O147" s="2" t="s">
        <v>1343</v>
      </c>
      <c r="P147" s="182" t="s">
        <v>2044</v>
      </c>
      <c r="Q147" s="181" t="s">
        <v>2044</v>
      </c>
      <c r="R147" s="181"/>
      <c r="S147" s="62"/>
      <c r="T147" s="1">
        <f t="shared" ca="1" si="8"/>
        <v>44831</v>
      </c>
      <c r="U147" s="1">
        <f t="shared" si="10"/>
        <v>43070</v>
      </c>
    </row>
    <row r="148" spans="1:21" s="76" customFormat="1" ht="50" customHeight="1" x14ac:dyDescent="0.25">
      <c r="A148" s="4">
        <v>146</v>
      </c>
      <c r="B148" s="161" t="s">
        <v>982</v>
      </c>
      <c r="C148" s="7" t="s">
        <v>129</v>
      </c>
      <c r="D148" s="5" t="s">
        <v>791</v>
      </c>
      <c r="E148" s="7" t="s">
        <v>501</v>
      </c>
      <c r="F148" s="37">
        <v>11001994</v>
      </c>
      <c r="G148" s="12" t="s">
        <v>2479</v>
      </c>
      <c r="H148" s="43" t="s">
        <v>794</v>
      </c>
      <c r="I148" s="145">
        <f t="shared" si="11"/>
        <v>44460</v>
      </c>
      <c r="J148" s="7" t="s">
        <v>12</v>
      </c>
      <c r="K148" s="94">
        <v>44825</v>
      </c>
      <c r="L148" s="5" t="s">
        <v>1900</v>
      </c>
      <c r="M148" s="5" t="s">
        <v>2480</v>
      </c>
      <c r="N148" s="5" t="s">
        <v>1197</v>
      </c>
      <c r="O148" s="2" t="b">
        <f ca="1">(U148&lt;=T148)=FALSE()</f>
        <v>0</v>
      </c>
      <c r="P148" s="51" t="s">
        <v>2675</v>
      </c>
      <c r="Q148" s="173" t="s">
        <v>2044</v>
      </c>
      <c r="R148" s="173"/>
      <c r="S148" s="62"/>
      <c r="T148" s="1">
        <f t="shared" ca="1" si="8"/>
        <v>44831</v>
      </c>
      <c r="U148" s="1">
        <f t="shared" si="10"/>
        <v>44811</v>
      </c>
    </row>
    <row r="149" spans="1:21" s="76" customFormat="1" ht="37.5" customHeight="1" x14ac:dyDescent="0.25">
      <c r="A149" s="4">
        <v>147</v>
      </c>
      <c r="B149" s="19" t="s">
        <v>1133</v>
      </c>
      <c r="C149" s="7" t="s">
        <v>129</v>
      </c>
      <c r="D149" s="5" t="s">
        <v>791</v>
      </c>
      <c r="E149" s="7" t="s">
        <v>53</v>
      </c>
      <c r="F149" s="37" t="s">
        <v>1525</v>
      </c>
      <c r="G149" s="12" t="s">
        <v>3007</v>
      </c>
      <c r="H149" s="43" t="s">
        <v>1612</v>
      </c>
      <c r="I149" s="145">
        <f t="shared" si="11"/>
        <v>44702</v>
      </c>
      <c r="J149" s="7" t="s">
        <v>12</v>
      </c>
      <c r="K149" s="94">
        <v>45067</v>
      </c>
      <c r="L149" s="5" t="s">
        <v>2178</v>
      </c>
      <c r="M149" s="5" t="s">
        <v>3086</v>
      </c>
      <c r="N149" s="5" t="s">
        <v>1197</v>
      </c>
      <c r="O149" s="2" t="b">
        <f ca="1">(U149&lt;=T149)=FALSE()</f>
        <v>1</v>
      </c>
      <c r="P149" s="51" t="s">
        <v>3087</v>
      </c>
      <c r="Q149" s="179" t="s">
        <v>3088</v>
      </c>
      <c r="R149" s="25" t="s">
        <v>3089</v>
      </c>
      <c r="S149" s="62"/>
      <c r="T149" s="1">
        <f t="shared" ca="1" si="8"/>
        <v>44831</v>
      </c>
      <c r="U149" s="1">
        <f t="shared" si="10"/>
        <v>45053</v>
      </c>
    </row>
    <row r="150" spans="1:21" s="76" customFormat="1" ht="37.5" customHeight="1" x14ac:dyDescent="0.25">
      <c r="A150" s="4">
        <v>148</v>
      </c>
      <c r="B150" s="19" t="s">
        <v>1136</v>
      </c>
      <c r="C150" s="7" t="s">
        <v>129</v>
      </c>
      <c r="D150" s="5" t="s">
        <v>791</v>
      </c>
      <c r="E150" s="7" t="s">
        <v>52</v>
      </c>
      <c r="F150" s="37">
        <v>47077797</v>
      </c>
      <c r="G150" s="12" t="s">
        <v>2251</v>
      </c>
      <c r="H150" s="43" t="s">
        <v>856</v>
      </c>
      <c r="I150" s="145">
        <f t="shared" si="11"/>
        <v>44673</v>
      </c>
      <c r="J150" s="7" t="s">
        <v>12</v>
      </c>
      <c r="K150" s="94">
        <v>45038</v>
      </c>
      <c r="L150" s="5" t="s">
        <v>1900</v>
      </c>
      <c r="M150" s="5" t="s">
        <v>3034</v>
      </c>
      <c r="N150" s="5" t="s">
        <v>1197</v>
      </c>
      <c r="O150" s="2" t="b">
        <f ca="1">(U150&lt;=T150)=FALSE()</f>
        <v>1</v>
      </c>
      <c r="P150" s="52" t="s">
        <v>3035</v>
      </c>
      <c r="Q150" s="173" t="s">
        <v>2044</v>
      </c>
      <c r="R150" s="25" t="s">
        <v>2986</v>
      </c>
      <c r="S150" s="62"/>
      <c r="T150" s="1">
        <f t="shared" ca="1" si="8"/>
        <v>44831</v>
      </c>
      <c r="U150" s="1">
        <f t="shared" si="10"/>
        <v>45024</v>
      </c>
    </row>
    <row r="151" spans="1:21" s="81" customFormat="1" ht="25" customHeight="1" x14ac:dyDescent="0.25">
      <c r="A151" s="4">
        <v>149</v>
      </c>
      <c r="B151" s="50" t="s">
        <v>1137</v>
      </c>
      <c r="C151" s="51" t="s">
        <v>129</v>
      </c>
      <c r="D151" s="52" t="s">
        <v>791</v>
      </c>
      <c r="E151" s="51" t="s">
        <v>53</v>
      </c>
      <c r="F151" s="68" t="s">
        <v>1648</v>
      </c>
      <c r="G151" s="69" t="s">
        <v>1590</v>
      </c>
      <c r="H151" s="82" t="s">
        <v>856</v>
      </c>
      <c r="I151" s="146">
        <f t="shared" si="11"/>
        <v>43234</v>
      </c>
      <c r="J151" s="51" t="s">
        <v>12</v>
      </c>
      <c r="K151" s="96">
        <v>43599</v>
      </c>
      <c r="L151" s="5" t="s">
        <v>1589</v>
      </c>
      <c r="M151" s="5"/>
      <c r="N151" s="5" t="s">
        <v>1197</v>
      </c>
      <c r="O151" s="2" t="s">
        <v>1343</v>
      </c>
      <c r="P151" s="182" t="s">
        <v>2044</v>
      </c>
      <c r="Q151" s="181" t="s">
        <v>2044</v>
      </c>
      <c r="R151" s="181"/>
      <c r="S151" s="63"/>
      <c r="T151" s="1">
        <f t="shared" ca="1" si="8"/>
        <v>44831</v>
      </c>
      <c r="U151" s="1">
        <f t="shared" si="10"/>
        <v>43585</v>
      </c>
    </row>
    <row r="152" spans="1:21" s="76" customFormat="1" ht="37.5" customHeight="1" x14ac:dyDescent="0.25">
      <c r="A152" s="4">
        <v>150</v>
      </c>
      <c r="B152" s="41" t="s">
        <v>1138</v>
      </c>
      <c r="C152" s="7" t="s">
        <v>129</v>
      </c>
      <c r="D152" s="5" t="s">
        <v>791</v>
      </c>
      <c r="E152" s="7" t="s">
        <v>218</v>
      </c>
      <c r="F152" s="37">
        <v>27196877</v>
      </c>
      <c r="G152" s="9" t="s">
        <v>2153</v>
      </c>
      <c r="H152" s="43" t="s">
        <v>856</v>
      </c>
      <c r="I152" s="145">
        <f>(K152-365)</f>
        <v>44258</v>
      </c>
      <c r="J152" s="7" t="s">
        <v>12</v>
      </c>
      <c r="K152" s="94">
        <v>44623</v>
      </c>
      <c r="L152" s="5" t="s">
        <v>1900</v>
      </c>
      <c r="M152" s="5" t="s">
        <v>2160</v>
      </c>
      <c r="N152" s="5" t="s">
        <v>1197</v>
      </c>
      <c r="O152" s="2" t="s">
        <v>1023</v>
      </c>
      <c r="P152" s="51" t="s">
        <v>2674</v>
      </c>
      <c r="Q152" s="173" t="s">
        <v>2044</v>
      </c>
      <c r="R152" s="25" t="s">
        <v>2794</v>
      </c>
      <c r="S152" s="62"/>
      <c r="T152" s="1">
        <f t="shared" ca="1" si="8"/>
        <v>44831</v>
      </c>
      <c r="U152" s="1">
        <f t="shared" si="10"/>
        <v>44609</v>
      </c>
    </row>
    <row r="153" spans="1:21" s="76" customFormat="1" ht="50" customHeight="1" x14ac:dyDescent="0.25">
      <c r="A153" s="4">
        <v>151</v>
      </c>
      <c r="B153" s="19" t="s">
        <v>1139</v>
      </c>
      <c r="C153" s="7" t="s">
        <v>129</v>
      </c>
      <c r="D153" s="5" t="s">
        <v>791</v>
      </c>
      <c r="E153" s="7" t="s">
        <v>51</v>
      </c>
      <c r="F153" s="37" t="s">
        <v>1493</v>
      </c>
      <c r="G153" s="12" t="s">
        <v>2251</v>
      </c>
      <c r="H153" s="43" t="s">
        <v>1612</v>
      </c>
      <c r="I153" s="145">
        <f>(K153-365)</f>
        <v>44575</v>
      </c>
      <c r="J153" s="7" t="s">
        <v>12</v>
      </c>
      <c r="K153" s="94">
        <v>44940</v>
      </c>
      <c r="L153" s="5" t="s">
        <v>1900</v>
      </c>
      <c r="M153" s="5" t="s">
        <v>2843</v>
      </c>
      <c r="N153" s="5" t="s">
        <v>1197</v>
      </c>
      <c r="O153" s="2" t="b">
        <f ca="1">(U153&lt;=T153)=FALSE()</f>
        <v>1</v>
      </c>
      <c r="P153" s="51" t="s">
        <v>2675</v>
      </c>
      <c r="Q153" s="173" t="s">
        <v>2044</v>
      </c>
      <c r="R153" s="25" t="s">
        <v>2818</v>
      </c>
      <c r="S153" s="62"/>
      <c r="T153" s="1">
        <f t="shared" ca="1" si="8"/>
        <v>44831</v>
      </c>
      <c r="U153" s="1">
        <f t="shared" si="10"/>
        <v>44926</v>
      </c>
    </row>
    <row r="154" spans="1:21" s="76" customFormat="1" ht="50" customHeight="1" x14ac:dyDescent="0.25">
      <c r="A154" s="4">
        <v>152</v>
      </c>
      <c r="B154" s="19" t="s">
        <v>1140</v>
      </c>
      <c r="C154" s="7" t="s">
        <v>129</v>
      </c>
      <c r="D154" s="5" t="s">
        <v>791</v>
      </c>
      <c r="E154" s="7" t="s">
        <v>1134</v>
      </c>
      <c r="F154" s="37" t="s">
        <v>2091</v>
      </c>
      <c r="G154" s="12" t="s">
        <v>2251</v>
      </c>
      <c r="H154" s="43" t="s">
        <v>1612</v>
      </c>
      <c r="I154" s="145">
        <f>(K154-365)</f>
        <v>44575</v>
      </c>
      <c r="J154" s="7" t="s">
        <v>12</v>
      </c>
      <c r="K154" s="94">
        <v>44940</v>
      </c>
      <c r="L154" s="5" t="s">
        <v>1900</v>
      </c>
      <c r="M154" s="5" t="s">
        <v>2844</v>
      </c>
      <c r="N154" s="5" t="s">
        <v>1197</v>
      </c>
      <c r="O154" s="2" t="b">
        <f ca="1">(U154&lt;=T154)=FALSE()</f>
        <v>1</v>
      </c>
      <c r="P154" s="51" t="s">
        <v>2675</v>
      </c>
      <c r="Q154" s="173" t="s">
        <v>2044</v>
      </c>
      <c r="R154" s="25" t="s">
        <v>2818</v>
      </c>
      <c r="S154" s="62"/>
      <c r="T154" s="1">
        <f t="shared" ca="1" si="8"/>
        <v>44831</v>
      </c>
      <c r="U154" s="1">
        <f t="shared" si="10"/>
        <v>44926</v>
      </c>
    </row>
    <row r="155" spans="1:21" s="76" customFormat="1" ht="50" customHeight="1" x14ac:dyDescent="0.25">
      <c r="A155" s="4">
        <v>153</v>
      </c>
      <c r="B155" s="19" t="s">
        <v>1141</v>
      </c>
      <c r="C155" s="7" t="s">
        <v>129</v>
      </c>
      <c r="D155" s="5" t="s">
        <v>791</v>
      </c>
      <c r="E155" s="7" t="s">
        <v>54</v>
      </c>
      <c r="F155" s="37" t="s">
        <v>1492</v>
      </c>
      <c r="G155" s="12" t="s">
        <v>2251</v>
      </c>
      <c r="H155" s="43" t="s">
        <v>1612</v>
      </c>
      <c r="I155" s="145">
        <f>(K155-365)</f>
        <v>44575</v>
      </c>
      <c r="J155" s="7" t="s">
        <v>12</v>
      </c>
      <c r="K155" s="94">
        <v>44940</v>
      </c>
      <c r="L155" s="5" t="s">
        <v>1900</v>
      </c>
      <c r="M155" s="5" t="s">
        <v>2845</v>
      </c>
      <c r="N155" s="5" t="s">
        <v>1197</v>
      </c>
      <c r="O155" s="2" t="b">
        <f ca="1">(U155&lt;=T155)=FALSE()</f>
        <v>1</v>
      </c>
      <c r="P155" s="51" t="s">
        <v>2675</v>
      </c>
      <c r="Q155" s="173" t="s">
        <v>2044</v>
      </c>
      <c r="R155" s="25" t="s">
        <v>2818</v>
      </c>
      <c r="S155" s="62"/>
      <c r="T155" s="1">
        <f t="shared" ca="1" si="8"/>
        <v>44831</v>
      </c>
      <c r="U155" s="1">
        <f t="shared" si="10"/>
        <v>44926</v>
      </c>
    </row>
    <row r="156" spans="1:21" s="76" customFormat="1" ht="50" customHeight="1" x14ac:dyDescent="0.25">
      <c r="A156" s="4">
        <v>154</v>
      </c>
      <c r="B156" s="19" t="s">
        <v>1142</v>
      </c>
      <c r="C156" s="7" t="s">
        <v>129</v>
      </c>
      <c r="D156" s="5" t="s">
        <v>791</v>
      </c>
      <c r="E156" s="7" t="s">
        <v>366</v>
      </c>
      <c r="F156" s="37" t="s">
        <v>1586</v>
      </c>
      <c r="G156" s="12" t="s">
        <v>2251</v>
      </c>
      <c r="H156" s="43" t="s">
        <v>856</v>
      </c>
      <c r="I156" s="145">
        <f>(K156-365)</f>
        <v>44554</v>
      </c>
      <c r="J156" s="7" t="s">
        <v>12</v>
      </c>
      <c r="K156" s="94">
        <v>44919</v>
      </c>
      <c r="L156" s="5" t="s">
        <v>1900</v>
      </c>
      <c r="M156" s="5" t="s">
        <v>2816</v>
      </c>
      <c r="N156" s="5" t="s">
        <v>1197</v>
      </c>
      <c r="O156" s="2" t="b">
        <f ca="1">(U156&lt;=T156)=FALSE()</f>
        <v>1</v>
      </c>
      <c r="P156" s="52" t="s">
        <v>2817</v>
      </c>
      <c r="Q156" s="176" t="s">
        <v>2044</v>
      </c>
      <c r="R156" s="25" t="s">
        <v>2818</v>
      </c>
      <c r="S156" s="62"/>
      <c r="T156" s="1">
        <f t="shared" ca="1" si="8"/>
        <v>44831</v>
      </c>
      <c r="U156" s="1">
        <f t="shared" si="10"/>
        <v>44905</v>
      </c>
    </row>
    <row r="157" spans="1:21" s="76" customFormat="1" ht="25" customHeight="1" x14ac:dyDescent="0.25">
      <c r="A157" s="4">
        <v>155</v>
      </c>
      <c r="B157" s="31" t="s">
        <v>209</v>
      </c>
      <c r="C157" s="7" t="s">
        <v>10</v>
      </c>
      <c r="D157" s="5" t="s">
        <v>791</v>
      </c>
      <c r="E157" s="7" t="s">
        <v>159</v>
      </c>
      <c r="F157" s="37">
        <v>3214025</v>
      </c>
      <c r="G157" s="15" t="s">
        <v>1902</v>
      </c>
      <c r="H157" s="43" t="s">
        <v>1473</v>
      </c>
      <c r="I157" s="145">
        <f t="shared" ref="I157:I181" si="12">(K157-365)</f>
        <v>44062</v>
      </c>
      <c r="J157" s="7" t="s">
        <v>12</v>
      </c>
      <c r="K157" s="94">
        <v>44427</v>
      </c>
      <c r="L157" s="5" t="s">
        <v>1900</v>
      </c>
      <c r="M157" s="5" t="s">
        <v>1980</v>
      </c>
      <c r="N157" s="5" t="s">
        <v>1200</v>
      </c>
      <c r="O157" s="2" t="s">
        <v>1023</v>
      </c>
      <c r="P157" s="182" t="s">
        <v>2044</v>
      </c>
      <c r="Q157" s="181" t="s">
        <v>2044</v>
      </c>
      <c r="R157" s="181"/>
      <c r="S157" s="62"/>
      <c r="T157" s="1">
        <f t="shared" ca="1" si="8"/>
        <v>44831</v>
      </c>
      <c r="U157" s="1">
        <f t="shared" si="10"/>
        <v>44413</v>
      </c>
    </row>
    <row r="158" spans="1:21" s="76" customFormat="1" ht="25" customHeight="1" x14ac:dyDescent="0.25">
      <c r="A158" s="4">
        <v>156</v>
      </c>
      <c r="B158" s="5" t="s">
        <v>848</v>
      </c>
      <c r="C158" s="7" t="s">
        <v>10</v>
      </c>
      <c r="D158" s="5" t="s">
        <v>791</v>
      </c>
      <c r="E158" s="5" t="s">
        <v>849</v>
      </c>
      <c r="F158" s="37">
        <v>525372</v>
      </c>
      <c r="G158" s="15" t="s">
        <v>1909</v>
      </c>
      <c r="H158" s="43" t="s">
        <v>1974</v>
      </c>
      <c r="I158" s="145">
        <f t="shared" si="12"/>
        <v>44657</v>
      </c>
      <c r="J158" s="7" t="s">
        <v>44</v>
      </c>
      <c r="K158" s="94">
        <v>45022</v>
      </c>
      <c r="L158" s="5" t="s">
        <v>1900</v>
      </c>
      <c r="M158" s="5" t="s">
        <v>2979</v>
      </c>
      <c r="N158" s="5" t="s">
        <v>1197</v>
      </c>
      <c r="O158" s="2" t="b">
        <f ca="1">(U158&lt;=T158)=FALSE()</f>
        <v>1</v>
      </c>
      <c r="P158" s="183" t="s">
        <v>2676</v>
      </c>
      <c r="Q158" s="173" t="s">
        <v>2044</v>
      </c>
      <c r="R158" s="16" t="s">
        <v>2980</v>
      </c>
      <c r="S158" s="62"/>
      <c r="T158" s="1">
        <f t="shared" ca="1" si="8"/>
        <v>44831</v>
      </c>
      <c r="U158" s="1">
        <f t="shared" si="10"/>
        <v>45008</v>
      </c>
    </row>
    <row r="159" spans="1:21" s="81" customFormat="1" ht="37.5" customHeight="1" x14ac:dyDescent="0.25">
      <c r="A159" s="4">
        <v>157</v>
      </c>
      <c r="B159" s="49" t="s">
        <v>374</v>
      </c>
      <c r="C159" s="51" t="s">
        <v>10</v>
      </c>
      <c r="D159" s="52" t="s">
        <v>791</v>
      </c>
      <c r="E159" s="51" t="s">
        <v>160</v>
      </c>
      <c r="F159" s="69">
        <v>614856</v>
      </c>
      <c r="G159" s="84" t="s">
        <v>1445</v>
      </c>
      <c r="H159" s="67" t="s">
        <v>1475</v>
      </c>
      <c r="I159" s="146">
        <f t="shared" si="12"/>
        <v>43150</v>
      </c>
      <c r="J159" s="51" t="s">
        <v>12</v>
      </c>
      <c r="K159" s="96">
        <v>43515</v>
      </c>
      <c r="L159" s="51" t="s">
        <v>1589</v>
      </c>
      <c r="M159" s="51"/>
      <c r="N159" s="5" t="s">
        <v>1563</v>
      </c>
      <c r="O159" s="2" t="s">
        <v>1343</v>
      </c>
      <c r="P159" s="182" t="s">
        <v>2044</v>
      </c>
      <c r="Q159" s="181" t="s">
        <v>2044</v>
      </c>
      <c r="R159" s="181"/>
      <c r="S159" s="90"/>
      <c r="T159" s="1">
        <f t="shared" ca="1" si="8"/>
        <v>44831</v>
      </c>
      <c r="U159" s="1">
        <f t="shared" si="10"/>
        <v>43501</v>
      </c>
    </row>
    <row r="160" spans="1:21" s="6" customFormat="1" ht="14" customHeight="1" x14ac:dyDescent="0.25">
      <c r="A160" s="4">
        <v>158</v>
      </c>
      <c r="B160" s="31" t="s">
        <v>463</v>
      </c>
      <c r="C160" s="7" t="s">
        <v>10</v>
      </c>
      <c r="D160" s="5" t="s">
        <v>791</v>
      </c>
      <c r="E160" s="7" t="s">
        <v>187</v>
      </c>
      <c r="F160" s="9">
        <v>60285716</v>
      </c>
      <c r="G160" s="30" t="s">
        <v>847</v>
      </c>
      <c r="H160" s="43" t="s">
        <v>1474</v>
      </c>
      <c r="I160" s="145">
        <f t="shared" si="12"/>
        <v>41723</v>
      </c>
      <c r="J160" s="7" t="s">
        <v>12</v>
      </c>
      <c r="K160" s="94">
        <v>42088</v>
      </c>
      <c r="L160" s="7" t="s">
        <v>9</v>
      </c>
      <c r="M160" s="7"/>
      <c r="N160" s="5" t="s">
        <v>1200</v>
      </c>
      <c r="O160" s="2" t="s">
        <v>1023</v>
      </c>
      <c r="P160" s="182" t="s">
        <v>2044</v>
      </c>
      <c r="Q160" s="181" t="s">
        <v>2044</v>
      </c>
      <c r="R160" s="181"/>
      <c r="S160" s="62"/>
      <c r="T160" s="1">
        <f t="shared" ca="1" si="8"/>
        <v>44831</v>
      </c>
      <c r="U160" s="1">
        <f t="shared" si="10"/>
        <v>42074</v>
      </c>
    </row>
    <row r="161" spans="1:21" ht="14" customHeight="1" x14ac:dyDescent="0.25">
      <c r="A161" s="4">
        <v>159</v>
      </c>
      <c r="B161" s="49" t="s">
        <v>58</v>
      </c>
      <c r="C161" s="7" t="s">
        <v>761</v>
      </c>
      <c r="D161" s="5" t="s">
        <v>791</v>
      </c>
      <c r="E161" s="5" t="s">
        <v>158</v>
      </c>
      <c r="F161" s="12" t="s">
        <v>1441</v>
      </c>
      <c r="G161" s="57" t="s">
        <v>1445</v>
      </c>
      <c r="H161" s="43" t="s">
        <v>1474</v>
      </c>
      <c r="I161" s="145">
        <f t="shared" si="12"/>
        <v>42583</v>
      </c>
      <c r="J161" s="7" t="s">
        <v>12</v>
      </c>
      <c r="K161" s="93">
        <v>42948</v>
      </c>
      <c r="L161" s="5" t="s">
        <v>1589</v>
      </c>
      <c r="M161" s="5"/>
      <c r="N161" s="5" t="s">
        <v>1350</v>
      </c>
      <c r="O161" s="2" t="s">
        <v>1343</v>
      </c>
      <c r="P161" s="182" t="s">
        <v>2044</v>
      </c>
      <c r="Q161" s="181" t="s">
        <v>2044</v>
      </c>
      <c r="R161" s="181"/>
      <c r="S161" s="62" t="s">
        <v>1477</v>
      </c>
      <c r="T161" s="1">
        <f t="shared" ca="1" si="8"/>
        <v>44831</v>
      </c>
      <c r="U161" s="1">
        <f t="shared" si="10"/>
        <v>42934</v>
      </c>
    </row>
    <row r="162" spans="1:21" ht="14" customHeight="1" x14ac:dyDescent="0.25">
      <c r="A162" s="4">
        <v>160</v>
      </c>
      <c r="B162" s="31" t="s">
        <v>59</v>
      </c>
      <c r="C162" s="7" t="s">
        <v>10</v>
      </c>
      <c r="D162" s="5" t="s">
        <v>791</v>
      </c>
      <c r="E162" s="7" t="s">
        <v>159</v>
      </c>
      <c r="F162" s="12" t="s">
        <v>1564</v>
      </c>
      <c r="G162" s="57" t="s">
        <v>1147</v>
      </c>
      <c r="H162" s="43" t="s">
        <v>1473</v>
      </c>
      <c r="I162" s="145">
        <f t="shared" si="12"/>
        <v>42913</v>
      </c>
      <c r="J162" s="7" t="s">
        <v>12</v>
      </c>
      <c r="K162" s="94">
        <v>43278</v>
      </c>
      <c r="L162" s="5" t="s">
        <v>1589</v>
      </c>
      <c r="M162" s="5"/>
      <c r="N162" s="5" t="s">
        <v>1571</v>
      </c>
      <c r="O162" s="2" t="s">
        <v>1023</v>
      </c>
      <c r="P162" s="182" t="s">
        <v>2044</v>
      </c>
      <c r="Q162" s="181" t="s">
        <v>2044</v>
      </c>
      <c r="R162" s="181"/>
      <c r="S162" s="62"/>
      <c r="T162" s="1">
        <f t="shared" ca="1" si="8"/>
        <v>44831</v>
      </c>
      <c r="U162" s="1">
        <f t="shared" si="10"/>
        <v>43264</v>
      </c>
    </row>
    <row r="163" spans="1:21" ht="14" customHeight="1" x14ac:dyDescent="0.25">
      <c r="A163" s="4">
        <v>161</v>
      </c>
      <c r="B163" s="49" t="s">
        <v>127</v>
      </c>
      <c r="C163" s="7" t="s">
        <v>10</v>
      </c>
      <c r="D163" s="5" t="s">
        <v>791</v>
      </c>
      <c r="E163" s="7" t="s">
        <v>187</v>
      </c>
      <c r="F163" s="37">
        <v>10567695</v>
      </c>
      <c r="G163" s="57" t="s">
        <v>760</v>
      </c>
      <c r="H163" s="43" t="s">
        <v>1474</v>
      </c>
      <c r="I163" s="145">
        <f t="shared" si="12"/>
        <v>42109</v>
      </c>
      <c r="J163" s="7" t="s">
        <v>12</v>
      </c>
      <c r="K163" s="94">
        <v>42474</v>
      </c>
      <c r="L163" s="5" t="s">
        <v>1589</v>
      </c>
      <c r="M163" s="5"/>
      <c r="N163" s="5" t="s">
        <v>1662</v>
      </c>
      <c r="O163" s="2" t="s">
        <v>1343</v>
      </c>
      <c r="P163" s="182" t="s">
        <v>2044</v>
      </c>
      <c r="Q163" s="181" t="s">
        <v>2044</v>
      </c>
      <c r="R163" s="181"/>
      <c r="S163" s="62" t="s">
        <v>1430</v>
      </c>
      <c r="T163" s="1">
        <f t="shared" ca="1" si="8"/>
        <v>44831</v>
      </c>
      <c r="U163" s="1">
        <f t="shared" si="10"/>
        <v>42460</v>
      </c>
    </row>
    <row r="164" spans="1:21" ht="14" customHeight="1" x14ac:dyDescent="0.25">
      <c r="A164" s="4">
        <v>162</v>
      </c>
      <c r="B164" s="26" t="s">
        <v>625</v>
      </c>
      <c r="C164" s="7" t="s">
        <v>10</v>
      </c>
      <c r="D164" s="5" t="s">
        <v>791</v>
      </c>
      <c r="E164" s="7" t="s">
        <v>187</v>
      </c>
      <c r="F164" s="37">
        <v>51475547</v>
      </c>
      <c r="G164" s="77" t="s">
        <v>760</v>
      </c>
      <c r="H164" s="43" t="s">
        <v>1474</v>
      </c>
      <c r="I164" s="145">
        <f t="shared" si="12"/>
        <v>41505</v>
      </c>
      <c r="J164" s="7" t="s">
        <v>12</v>
      </c>
      <c r="K164" s="94">
        <v>41870</v>
      </c>
      <c r="L164" s="5" t="s">
        <v>1589</v>
      </c>
      <c r="M164" s="5"/>
      <c r="N164" s="5" t="s">
        <v>1200</v>
      </c>
      <c r="O164" s="2" t="s">
        <v>1023</v>
      </c>
      <c r="P164" s="182" t="s">
        <v>2044</v>
      </c>
      <c r="Q164" s="181" t="s">
        <v>2044</v>
      </c>
      <c r="R164" s="181"/>
      <c r="S164" s="62"/>
      <c r="T164" s="1">
        <f t="shared" ca="1" si="8"/>
        <v>44831</v>
      </c>
      <c r="U164" s="1">
        <f t="shared" si="10"/>
        <v>41856</v>
      </c>
    </row>
    <row r="165" spans="1:21" s="76" customFormat="1" ht="39.5" customHeight="1" x14ac:dyDescent="0.25">
      <c r="A165" s="4">
        <v>163</v>
      </c>
      <c r="B165" s="19" t="s">
        <v>415</v>
      </c>
      <c r="C165" s="7" t="s">
        <v>10</v>
      </c>
      <c r="D165" s="5" t="s">
        <v>791</v>
      </c>
      <c r="E165" s="5" t="s">
        <v>160</v>
      </c>
      <c r="F165" s="12" t="s">
        <v>1497</v>
      </c>
      <c r="G165" s="15" t="s">
        <v>2270</v>
      </c>
      <c r="H165" s="43" t="s">
        <v>1973</v>
      </c>
      <c r="I165" s="145">
        <f t="shared" si="12"/>
        <v>44673</v>
      </c>
      <c r="J165" s="5" t="s">
        <v>12</v>
      </c>
      <c r="K165" s="93">
        <v>45038</v>
      </c>
      <c r="L165" s="5" t="s">
        <v>1900</v>
      </c>
      <c r="M165" s="5" t="s">
        <v>3057</v>
      </c>
      <c r="N165" s="5" t="s">
        <v>1197</v>
      </c>
      <c r="O165" s="2" t="b">
        <f ca="1">(U165&lt;=T165)=FALSE()</f>
        <v>1</v>
      </c>
      <c r="P165" s="220" t="s">
        <v>3058</v>
      </c>
      <c r="Q165" s="173" t="s">
        <v>2044</v>
      </c>
      <c r="R165" s="16" t="s">
        <v>3059</v>
      </c>
      <c r="S165" s="62"/>
      <c r="T165" s="1">
        <f t="shared" ca="1" si="8"/>
        <v>44831</v>
      </c>
      <c r="U165" s="1">
        <f t="shared" si="10"/>
        <v>45024</v>
      </c>
    </row>
    <row r="166" spans="1:21" s="81" customFormat="1" ht="14" customHeight="1" x14ac:dyDescent="0.25">
      <c r="A166" s="4">
        <v>164</v>
      </c>
      <c r="B166" s="32" t="s">
        <v>210</v>
      </c>
      <c r="C166" s="7" t="s">
        <v>10</v>
      </c>
      <c r="D166" s="52" t="s">
        <v>791</v>
      </c>
      <c r="E166" s="51" t="s">
        <v>159</v>
      </c>
      <c r="F166" s="66">
        <v>11515480</v>
      </c>
      <c r="G166" s="84" t="s">
        <v>1445</v>
      </c>
      <c r="H166" s="67" t="s">
        <v>1473</v>
      </c>
      <c r="I166" s="146">
        <f t="shared" si="12"/>
        <v>43145</v>
      </c>
      <c r="J166" s="52" t="s">
        <v>12</v>
      </c>
      <c r="K166" s="92">
        <v>43510</v>
      </c>
      <c r="L166" s="51" t="s">
        <v>1589</v>
      </c>
      <c r="M166" s="51"/>
      <c r="N166" s="7" t="s">
        <v>1200</v>
      </c>
      <c r="O166" s="2" t="s">
        <v>1023</v>
      </c>
      <c r="P166" s="182" t="s">
        <v>2044</v>
      </c>
      <c r="Q166" s="181" t="s">
        <v>2044</v>
      </c>
      <c r="R166" s="181"/>
      <c r="S166" s="63"/>
      <c r="T166" s="1">
        <f t="shared" ca="1" si="8"/>
        <v>44831</v>
      </c>
      <c r="U166" s="1">
        <f t="shared" si="10"/>
        <v>43496</v>
      </c>
    </row>
    <row r="167" spans="1:21" ht="25" customHeight="1" x14ac:dyDescent="0.25">
      <c r="A167" s="4">
        <v>165</v>
      </c>
      <c r="B167" s="32" t="s">
        <v>211</v>
      </c>
      <c r="C167" s="7" t="s">
        <v>10</v>
      </c>
      <c r="D167" s="5" t="s">
        <v>791</v>
      </c>
      <c r="E167" s="7" t="s">
        <v>159</v>
      </c>
      <c r="F167" s="36">
        <v>11515481</v>
      </c>
      <c r="G167" s="30" t="s">
        <v>1147</v>
      </c>
      <c r="H167" s="43" t="s">
        <v>1473</v>
      </c>
      <c r="I167" s="145">
        <f t="shared" si="12"/>
        <v>42755</v>
      </c>
      <c r="J167" s="5" t="s">
        <v>12</v>
      </c>
      <c r="K167" s="93">
        <v>43120</v>
      </c>
      <c r="L167" s="5" t="s">
        <v>1589</v>
      </c>
      <c r="M167" s="5"/>
      <c r="N167" s="7" t="s">
        <v>1097</v>
      </c>
      <c r="O167" s="2" t="s">
        <v>1023</v>
      </c>
      <c r="P167" s="182" t="s">
        <v>2044</v>
      </c>
      <c r="Q167" s="181" t="s">
        <v>2044</v>
      </c>
      <c r="R167" s="181"/>
      <c r="S167" s="62"/>
      <c r="T167" s="1">
        <f t="shared" ca="1" si="8"/>
        <v>44831</v>
      </c>
      <c r="U167" s="1">
        <f t="shared" si="10"/>
        <v>43106</v>
      </c>
    </row>
    <row r="168" spans="1:21" s="6" customFormat="1" ht="14" customHeight="1" x14ac:dyDescent="0.25">
      <c r="A168" s="4">
        <v>166</v>
      </c>
      <c r="B168" s="32" t="s">
        <v>464</v>
      </c>
      <c r="C168" s="7" t="s">
        <v>10</v>
      </c>
      <c r="D168" s="5" t="s">
        <v>791</v>
      </c>
      <c r="E168" s="7" t="s">
        <v>159</v>
      </c>
      <c r="F168" s="36">
        <v>11509315</v>
      </c>
      <c r="G168" s="30" t="s">
        <v>1147</v>
      </c>
      <c r="H168" s="43" t="s">
        <v>1473</v>
      </c>
      <c r="I168" s="145">
        <f t="shared" si="12"/>
        <v>42795</v>
      </c>
      <c r="J168" s="5" t="s">
        <v>12</v>
      </c>
      <c r="K168" s="93">
        <v>43160</v>
      </c>
      <c r="L168" s="5" t="s">
        <v>1589</v>
      </c>
      <c r="M168" s="5"/>
      <c r="N168" s="5" t="s">
        <v>1571</v>
      </c>
      <c r="O168" s="2" t="s">
        <v>1023</v>
      </c>
      <c r="P168" s="182" t="s">
        <v>2044</v>
      </c>
      <c r="Q168" s="181" t="s">
        <v>2044</v>
      </c>
      <c r="R168" s="181"/>
      <c r="S168" s="62"/>
      <c r="T168" s="1">
        <f t="shared" ca="1" si="8"/>
        <v>44831</v>
      </c>
      <c r="U168" s="1">
        <f t="shared" si="10"/>
        <v>43146</v>
      </c>
    </row>
    <row r="169" spans="1:21" ht="14" customHeight="1" x14ac:dyDescent="0.25">
      <c r="A169" s="4">
        <v>167</v>
      </c>
      <c r="B169" s="32" t="s">
        <v>416</v>
      </c>
      <c r="C169" s="7" t="s">
        <v>761</v>
      </c>
      <c r="D169" s="5" t="s">
        <v>791</v>
      </c>
      <c r="E169" s="5" t="s">
        <v>187</v>
      </c>
      <c r="F169" s="36">
        <v>18030</v>
      </c>
      <c r="G169" s="30" t="s">
        <v>847</v>
      </c>
      <c r="H169" s="43" t="s">
        <v>1474</v>
      </c>
      <c r="I169" s="145">
        <f t="shared" si="12"/>
        <v>41831</v>
      </c>
      <c r="J169" s="5" t="s">
        <v>12</v>
      </c>
      <c r="K169" s="93">
        <v>42196</v>
      </c>
      <c r="L169" s="7" t="s">
        <v>9</v>
      </c>
      <c r="M169" s="7"/>
      <c r="N169" s="5" t="s">
        <v>1350</v>
      </c>
      <c r="O169" s="2" t="s">
        <v>1023</v>
      </c>
      <c r="P169" s="182" t="s">
        <v>2044</v>
      </c>
      <c r="Q169" s="181" t="s">
        <v>2044</v>
      </c>
      <c r="R169" s="181"/>
      <c r="S169" s="62"/>
      <c r="T169" s="1">
        <f t="shared" ca="1" si="8"/>
        <v>44831</v>
      </c>
      <c r="U169" s="1">
        <f t="shared" si="10"/>
        <v>42182</v>
      </c>
    </row>
    <row r="170" spans="1:21" s="81" customFormat="1" ht="14" customHeight="1" x14ac:dyDescent="0.25">
      <c r="A170" s="4">
        <v>168</v>
      </c>
      <c r="B170" s="32" t="s">
        <v>632</v>
      </c>
      <c r="C170" s="7" t="s">
        <v>10</v>
      </c>
      <c r="D170" s="52" t="s">
        <v>791</v>
      </c>
      <c r="E170" s="52" t="s">
        <v>187</v>
      </c>
      <c r="F170" s="88">
        <v>51379339</v>
      </c>
      <c r="G170" s="84" t="s">
        <v>1147</v>
      </c>
      <c r="H170" s="67" t="s">
        <v>1474</v>
      </c>
      <c r="I170" s="146">
        <f t="shared" si="12"/>
        <v>43164</v>
      </c>
      <c r="J170" s="52" t="s">
        <v>12</v>
      </c>
      <c r="K170" s="92">
        <v>43529</v>
      </c>
      <c r="L170" s="52" t="s">
        <v>1589</v>
      </c>
      <c r="M170" s="52"/>
      <c r="N170" s="5" t="s">
        <v>1200</v>
      </c>
      <c r="O170" s="2" t="s">
        <v>1023</v>
      </c>
      <c r="P170" s="182" t="s">
        <v>2044</v>
      </c>
      <c r="Q170" s="181" t="s">
        <v>2044</v>
      </c>
      <c r="R170" s="181"/>
      <c r="S170" s="63"/>
      <c r="T170" s="1">
        <f t="shared" ca="1" si="8"/>
        <v>44831</v>
      </c>
      <c r="U170" s="1">
        <f t="shared" si="10"/>
        <v>43515</v>
      </c>
    </row>
    <row r="171" spans="1:21" ht="14" customHeight="1" x14ac:dyDescent="0.25">
      <c r="A171" s="4">
        <v>169</v>
      </c>
      <c r="B171" s="32" t="s">
        <v>325</v>
      </c>
      <c r="C171" s="7" t="s">
        <v>10</v>
      </c>
      <c r="D171" s="5" t="s">
        <v>791</v>
      </c>
      <c r="E171" s="5" t="s">
        <v>158</v>
      </c>
      <c r="F171" s="22">
        <v>11515976</v>
      </c>
      <c r="G171" s="30" t="s">
        <v>847</v>
      </c>
      <c r="H171" s="43" t="s">
        <v>1474</v>
      </c>
      <c r="I171" s="145">
        <f t="shared" si="12"/>
        <v>42027</v>
      </c>
      <c r="J171" s="5" t="s">
        <v>12</v>
      </c>
      <c r="K171" s="93">
        <v>42392</v>
      </c>
      <c r="L171" s="7" t="s">
        <v>9</v>
      </c>
      <c r="M171" s="7"/>
      <c r="N171" s="5" t="s">
        <v>1200</v>
      </c>
      <c r="O171" s="2" t="s">
        <v>1023</v>
      </c>
      <c r="P171" s="182" t="s">
        <v>2044</v>
      </c>
      <c r="Q171" s="181" t="s">
        <v>2044</v>
      </c>
      <c r="R171" s="181"/>
      <c r="S171" s="62"/>
      <c r="T171" s="1">
        <f t="shared" ca="1" si="8"/>
        <v>44831</v>
      </c>
      <c r="U171" s="1">
        <f t="shared" si="10"/>
        <v>42378</v>
      </c>
    </row>
    <row r="172" spans="1:21" ht="14" customHeight="1" x14ac:dyDescent="0.25">
      <c r="A172" s="4">
        <v>170</v>
      </c>
      <c r="B172" s="32" t="s">
        <v>333</v>
      </c>
      <c r="C172" s="7" t="s">
        <v>10</v>
      </c>
      <c r="D172" s="5" t="s">
        <v>791</v>
      </c>
      <c r="E172" s="7" t="s">
        <v>159</v>
      </c>
      <c r="F172" s="36">
        <v>11580876</v>
      </c>
      <c r="G172" s="57" t="s">
        <v>1299</v>
      </c>
      <c r="H172" s="43" t="s">
        <v>1473</v>
      </c>
      <c r="I172" s="145">
        <f t="shared" si="12"/>
        <v>42164</v>
      </c>
      <c r="J172" s="5" t="s">
        <v>12</v>
      </c>
      <c r="K172" s="93">
        <v>42529</v>
      </c>
      <c r="L172" s="5" t="s">
        <v>1589</v>
      </c>
      <c r="M172" s="5"/>
      <c r="N172" s="5" t="s">
        <v>1571</v>
      </c>
      <c r="O172" s="2" t="s">
        <v>1023</v>
      </c>
      <c r="P172" s="182" t="s">
        <v>2044</v>
      </c>
      <c r="Q172" s="181" t="s">
        <v>2044</v>
      </c>
      <c r="R172" s="181"/>
      <c r="S172" s="62"/>
      <c r="T172" s="1">
        <f t="shared" ca="1" si="8"/>
        <v>44831</v>
      </c>
      <c r="U172" s="1">
        <f t="shared" si="10"/>
        <v>42515</v>
      </c>
    </row>
    <row r="173" spans="1:21" s="6" customFormat="1" ht="14" customHeight="1" x14ac:dyDescent="0.25">
      <c r="A173" s="4">
        <v>171</v>
      </c>
      <c r="B173" s="32" t="s">
        <v>756</v>
      </c>
      <c r="C173" s="7" t="s">
        <v>10</v>
      </c>
      <c r="D173" s="5" t="s">
        <v>791</v>
      </c>
      <c r="E173" s="7" t="s">
        <v>159</v>
      </c>
      <c r="F173" s="5">
        <v>12567837</v>
      </c>
      <c r="G173" s="30" t="s">
        <v>1147</v>
      </c>
      <c r="H173" s="43" t="s">
        <v>1473</v>
      </c>
      <c r="I173" s="145">
        <f t="shared" si="12"/>
        <v>42825</v>
      </c>
      <c r="J173" s="12" t="s">
        <v>12</v>
      </c>
      <c r="K173" s="93">
        <v>43190</v>
      </c>
      <c r="L173" s="5" t="s">
        <v>1589</v>
      </c>
      <c r="M173" s="5"/>
      <c r="N173" s="5" t="s">
        <v>1571</v>
      </c>
      <c r="O173" s="2" t="s">
        <v>1023</v>
      </c>
      <c r="P173" s="182" t="s">
        <v>2044</v>
      </c>
      <c r="Q173" s="181" t="s">
        <v>2044</v>
      </c>
      <c r="R173" s="181"/>
      <c r="S173" s="62"/>
      <c r="T173" s="1">
        <f t="shared" ca="1" si="8"/>
        <v>44831</v>
      </c>
      <c r="U173" s="1">
        <f t="shared" si="10"/>
        <v>43176</v>
      </c>
    </row>
    <row r="174" spans="1:21" s="6" customFormat="1" ht="14" customHeight="1" x14ac:dyDescent="0.25">
      <c r="A174" s="4">
        <v>172</v>
      </c>
      <c r="B174" s="32" t="s">
        <v>757</v>
      </c>
      <c r="C174" s="7" t="s">
        <v>10</v>
      </c>
      <c r="D174" s="5" t="s">
        <v>791</v>
      </c>
      <c r="E174" s="7" t="s">
        <v>159</v>
      </c>
      <c r="F174" s="5">
        <v>12543941</v>
      </c>
      <c r="G174" s="30" t="s">
        <v>847</v>
      </c>
      <c r="H174" s="43" t="s">
        <v>1473</v>
      </c>
      <c r="I174" s="145">
        <f t="shared" si="12"/>
        <v>41723</v>
      </c>
      <c r="J174" s="12" t="s">
        <v>12</v>
      </c>
      <c r="K174" s="93">
        <v>42088</v>
      </c>
      <c r="L174" s="5" t="s">
        <v>9</v>
      </c>
      <c r="M174" s="5"/>
      <c r="N174" s="5" t="s">
        <v>1200</v>
      </c>
      <c r="O174" s="2" t="s">
        <v>1023</v>
      </c>
      <c r="P174" s="182" t="s">
        <v>2044</v>
      </c>
      <c r="Q174" s="181" t="s">
        <v>2044</v>
      </c>
      <c r="R174" s="181"/>
      <c r="S174" s="62"/>
      <c r="T174" s="1">
        <f t="shared" ca="1" si="8"/>
        <v>44831</v>
      </c>
      <c r="U174" s="1">
        <f t="shared" si="10"/>
        <v>42074</v>
      </c>
    </row>
    <row r="175" spans="1:21" s="76" customFormat="1" ht="25" customHeight="1" x14ac:dyDescent="0.25">
      <c r="A175" s="4">
        <v>173</v>
      </c>
      <c r="B175" s="5" t="s">
        <v>381</v>
      </c>
      <c r="C175" s="7" t="s">
        <v>10</v>
      </c>
      <c r="D175" s="5" t="s">
        <v>791</v>
      </c>
      <c r="E175" s="7" t="s">
        <v>159</v>
      </c>
      <c r="F175" s="36">
        <v>12569076</v>
      </c>
      <c r="G175" s="15" t="s">
        <v>2223</v>
      </c>
      <c r="H175" s="43" t="s">
        <v>1473</v>
      </c>
      <c r="I175" s="145">
        <f t="shared" si="12"/>
        <v>44657</v>
      </c>
      <c r="J175" s="5" t="s">
        <v>12</v>
      </c>
      <c r="K175" s="94">
        <v>45022</v>
      </c>
      <c r="L175" s="7" t="s">
        <v>1900</v>
      </c>
      <c r="M175" s="5" t="s">
        <v>2981</v>
      </c>
      <c r="N175" s="7" t="s">
        <v>1110</v>
      </c>
      <c r="O175" s="2" t="b">
        <f ca="1">(U175&lt;=T175)=FALSE()</f>
        <v>1</v>
      </c>
      <c r="P175" s="220">
        <v>7414852</v>
      </c>
      <c r="Q175" s="173" t="s">
        <v>2044</v>
      </c>
      <c r="R175" s="128" t="s">
        <v>2944</v>
      </c>
      <c r="S175" s="62"/>
      <c r="T175" s="1">
        <f t="shared" ca="1" si="8"/>
        <v>44831</v>
      </c>
      <c r="U175" s="1">
        <f t="shared" si="10"/>
        <v>45008</v>
      </c>
    </row>
    <row r="176" spans="1:21" s="76" customFormat="1" ht="14" customHeight="1" x14ac:dyDescent="0.25">
      <c r="A176" s="4">
        <v>174</v>
      </c>
      <c r="B176" s="48" t="s">
        <v>382</v>
      </c>
      <c r="C176" s="7" t="s">
        <v>10</v>
      </c>
      <c r="D176" s="5" t="s">
        <v>791</v>
      </c>
      <c r="E176" s="7" t="s">
        <v>159</v>
      </c>
      <c r="F176" s="36">
        <v>12569040</v>
      </c>
      <c r="G176" s="57" t="s">
        <v>1820</v>
      </c>
      <c r="H176" s="43" t="s">
        <v>1473</v>
      </c>
      <c r="I176" s="145">
        <f t="shared" si="12"/>
        <v>43699</v>
      </c>
      <c r="J176" s="5" t="s">
        <v>12</v>
      </c>
      <c r="K176" s="93">
        <v>44064</v>
      </c>
      <c r="L176" s="7" t="s">
        <v>1589</v>
      </c>
      <c r="M176" s="7" t="s">
        <v>1940</v>
      </c>
      <c r="N176" s="5" t="s">
        <v>1200</v>
      </c>
      <c r="O176" s="2" t="s">
        <v>1343</v>
      </c>
      <c r="P176" s="182" t="s">
        <v>2044</v>
      </c>
      <c r="Q176" s="181" t="s">
        <v>2044</v>
      </c>
      <c r="R176" s="181"/>
      <c r="S176" s="62"/>
      <c r="T176" s="1">
        <f t="shared" ca="1" si="8"/>
        <v>44831</v>
      </c>
      <c r="U176" s="1">
        <f t="shared" si="10"/>
        <v>44050</v>
      </c>
    </row>
    <row r="177" spans="1:21" s="76" customFormat="1" ht="25" customHeight="1" x14ac:dyDescent="0.25">
      <c r="A177" s="4">
        <v>175</v>
      </c>
      <c r="B177" s="32" t="s">
        <v>383</v>
      </c>
      <c r="C177" s="5" t="s">
        <v>10</v>
      </c>
      <c r="D177" s="5" t="s">
        <v>791</v>
      </c>
      <c r="E177" s="5" t="s">
        <v>159</v>
      </c>
      <c r="F177" s="36">
        <v>12568745</v>
      </c>
      <c r="G177" s="15" t="s">
        <v>1593</v>
      </c>
      <c r="H177" s="43" t="s">
        <v>1473</v>
      </c>
      <c r="I177" s="145">
        <f t="shared" si="12"/>
        <v>43770</v>
      </c>
      <c r="J177" s="5" t="s">
        <v>12</v>
      </c>
      <c r="K177" s="93">
        <v>44135</v>
      </c>
      <c r="L177" s="7" t="s">
        <v>1589</v>
      </c>
      <c r="M177" s="7" t="s">
        <v>1941</v>
      </c>
      <c r="N177" s="5" t="s">
        <v>1200</v>
      </c>
      <c r="O177" s="2" t="s">
        <v>1023</v>
      </c>
      <c r="P177" s="182" t="s">
        <v>2044</v>
      </c>
      <c r="Q177" s="181" t="s">
        <v>2044</v>
      </c>
      <c r="R177" s="181"/>
      <c r="S177" s="62"/>
      <c r="T177" s="1">
        <f t="shared" ca="1" si="8"/>
        <v>44831</v>
      </c>
      <c r="U177" s="1">
        <f t="shared" si="10"/>
        <v>44121</v>
      </c>
    </row>
    <row r="178" spans="1:21" ht="14" customHeight="1" x14ac:dyDescent="0.25">
      <c r="A178" s="4">
        <v>176</v>
      </c>
      <c r="B178" s="32" t="s">
        <v>384</v>
      </c>
      <c r="C178" s="7" t="s">
        <v>10</v>
      </c>
      <c r="D178" s="5" t="s">
        <v>791</v>
      </c>
      <c r="E178" s="7" t="s">
        <v>159</v>
      </c>
      <c r="F178" s="36">
        <v>12569124</v>
      </c>
      <c r="G178" s="30" t="s">
        <v>1147</v>
      </c>
      <c r="H178" s="43" t="s">
        <v>1473</v>
      </c>
      <c r="I178" s="145">
        <f t="shared" si="12"/>
        <v>42825</v>
      </c>
      <c r="J178" s="5" t="s">
        <v>12</v>
      </c>
      <c r="K178" s="93">
        <v>43190</v>
      </c>
      <c r="L178" s="5" t="s">
        <v>1589</v>
      </c>
      <c r="M178" s="5"/>
      <c r="N178" s="5" t="s">
        <v>1571</v>
      </c>
      <c r="O178" s="2" t="s">
        <v>1023</v>
      </c>
      <c r="P178" s="182" t="s">
        <v>2044</v>
      </c>
      <c r="Q178" s="181" t="s">
        <v>2044</v>
      </c>
      <c r="R178" s="181"/>
      <c r="S178" s="62"/>
      <c r="T178" s="1">
        <f t="shared" ca="1" si="8"/>
        <v>44831</v>
      </c>
      <c r="U178" s="1">
        <f t="shared" si="10"/>
        <v>43176</v>
      </c>
    </row>
    <row r="179" spans="1:21" s="81" customFormat="1" ht="25" customHeight="1" x14ac:dyDescent="0.25">
      <c r="A179" s="79">
        <v>177</v>
      </c>
      <c r="B179" s="32" t="s">
        <v>385</v>
      </c>
      <c r="C179" s="51" t="s">
        <v>10</v>
      </c>
      <c r="D179" s="52" t="s">
        <v>791</v>
      </c>
      <c r="E179" s="51" t="s">
        <v>159</v>
      </c>
      <c r="F179" s="66">
        <v>12569055</v>
      </c>
      <c r="G179" s="86" t="s">
        <v>2162</v>
      </c>
      <c r="H179" s="67" t="s">
        <v>1473</v>
      </c>
      <c r="I179" s="146">
        <f>(K179-365)</f>
        <v>44258</v>
      </c>
      <c r="J179" s="52" t="s">
        <v>12</v>
      </c>
      <c r="K179" s="92">
        <v>44623</v>
      </c>
      <c r="L179" s="51" t="s">
        <v>1900</v>
      </c>
      <c r="M179" s="51" t="s">
        <v>2163</v>
      </c>
      <c r="N179" s="7" t="s">
        <v>1097</v>
      </c>
      <c r="O179" s="2" t="s">
        <v>1023</v>
      </c>
      <c r="P179" s="182" t="s">
        <v>2044</v>
      </c>
      <c r="Q179" s="181" t="s">
        <v>2044</v>
      </c>
      <c r="R179" s="181"/>
      <c r="S179" s="63"/>
      <c r="T179" s="1">
        <f t="shared" ca="1" si="8"/>
        <v>44831</v>
      </c>
      <c r="U179" s="1">
        <f t="shared" si="10"/>
        <v>44609</v>
      </c>
    </row>
    <row r="180" spans="1:21" s="81" customFormat="1" ht="25" customHeight="1" x14ac:dyDescent="0.25">
      <c r="A180" s="79">
        <v>178</v>
      </c>
      <c r="B180" s="32" t="s">
        <v>386</v>
      </c>
      <c r="C180" s="51" t="s">
        <v>10</v>
      </c>
      <c r="D180" s="52" t="s">
        <v>791</v>
      </c>
      <c r="E180" s="51" t="s">
        <v>159</v>
      </c>
      <c r="F180" s="66">
        <v>12569149</v>
      </c>
      <c r="G180" s="86" t="s">
        <v>2162</v>
      </c>
      <c r="H180" s="67" t="s">
        <v>1473</v>
      </c>
      <c r="I180" s="146">
        <f t="shared" si="12"/>
        <v>44258</v>
      </c>
      <c r="J180" s="52" t="s">
        <v>12</v>
      </c>
      <c r="K180" s="92">
        <v>44623</v>
      </c>
      <c r="L180" s="51" t="s">
        <v>1900</v>
      </c>
      <c r="M180" s="51" t="s">
        <v>2161</v>
      </c>
      <c r="N180" s="7" t="s">
        <v>1097</v>
      </c>
      <c r="O180" s="2" t="s">
        <v>1023</v>
      </c>
      <c r="P180" s="183" t="s">
        <v>2676</v>
      </c>
      <c r="Q180" s="173" t="s">
        <v>2044</v>
      </c>
      <c r="R180" s="173"/>
      <c r="S180" s="63"/>
      <c r="T180" s="1">
        <f t="shared" ca="1" si="8"/>
        <v>44831</v>
      </c>
      <c r="U180" s="1">
        <f t="shared" si="10"/>
        <v>44609</v>
      </c>
    </row>
    <row r="181" spans="1:21" ht="14" customHeight="1" x14ac:dyDescent="0.25">
      <c r="A181" s="4">
        <v>179</v>
      </c>
      <c r="B181" s="32" t="s">
        <v>387</v>
      </c>
      <c r="C181" s="7" t="s">
        <v>10</v>
      </c>
      <c r="D181" s="5" t="s">
        <v>791</v>
      </c>
      <c r="E181" s="7" t="s">
        <v>159</v>
      </c>
      <c r="F181" s="36">
        <v>12569093</v>
      </c>
      <c r="G181" s="30" t="s">
        <v>1147</v>
      </c>
      <c r="H181" s="43" t="s">
        <v>1473</v>
      </c>
      <c r="I181" s="145">
        <f t="shared" si="12"/>
        <v>42782</v>
      </c>
      <c r="J181" s="5" t="s">
        <v>12</v>
      </c>
      <c r="K181" s="93">
        <v>43147</v>
      </c>
      <c r="L181" s="5" t="s">
        <v>1589</v>
      </c>
      <c r="M181" s="5"/>
      <c r="N181" s="5" t="s">
        <v>1571</v>
      </c>
      <c r="O181" s="2" t="s">
        <v>1023</v>
      </c>
      <c r="P181" s="182" t="s">
        <v>2044</v>
      </c>
      <c r="Q181" s="181" t="s">
        <v>2044</v>
      </c>
      <c r="R181" s="181"/>
      <c r="S181" s="62"/>
      <c r="T181" s="1">
        <f t="shared" ca="1" si="8"/>
        <v>44831</v>
      </c>
      <c r="U181" s="1">
        <f t="shared" si="10"/>
        <v>43133</v>
      </c>
    </row>
    <row r="182" spans="1:21" s="81" customFormat="1" ht="14" customHeight="1" x14ac:dyDescent="0.25">
      <c r="A182" s="4">
        <v>180</v>
      </c>
      <c r="B182" s="32" t="s">
        <v>388</v>
      </c>
      <c r="C182" s="7" t="s">
        <v>10</v>
      </c>
      <c r="D182" s="52" t="s">
        <v>791</v>
      </c>
      <c r="E182" s="51" t="s">
        <v>159</v>
      </c>
      <c r="F182" s="66">
        <v>12569063</v>
      </c>
      <c r="G182" s="84" t="s">
        <v>1445</v>
      </c>
      <c r="H182" s="67" t="s">
        <v>1473</v>
      </c>
      <c r="I182" s="146">
        <f>(K182-364)</f>
        <v>43521</v>
      </c>
      <c r="J182" s="52" t="s">
        <v>12</v>
      </c>
      <c r="K182" s="92">
        <v>43885</v>
      </c>
      <c r="L182" s="51" t="s">
        <v>1589</v>
      </c>
      <c r="M182" s="51"/>
      <c r="N182" s="5" t="s">
        <v>1200</v>
      </c>
      <c r="O182" s="2" t="s">
        <v>1023</v>
      </c>
      <c r="P182" s="182" t="s">
        <v>2044</v>
      </c>
      <c r="Q182" s="181" t="s">
        <v>2044</v>
      </c>
      <c r="R182" s="181"/>
      <c r="S182" s="63" t="s">
        <v>1892</v>
      </c>
      <c r="T182" s="1">
        <f t="shared" ca="1" si="8"/>
        <v>44831</v>
      </c>
      <c r="U182" s="1">
        <f t="shared" si="10"/>
        <v>43871</v>
      </c>
    </row>
    <row r="183" spans="1:21" ht="14" customHeight="1" x14ac:dyDescent="0.25">
      <c r="A183" s="4">
        <v>181</v>
      </c>
      <c r="B183" s="32" t="s">
        <v>389</v>
      </c>
      <c r="C183" s="7" t="s">
        <v>10</v>
      </c>
      <c r="D183" s="5" t="s">
        <v>791</v>
      </c>
      <c r="E183" s="7" t="s">
        <v>159</v>
      </c>
      <c r="F183" s="36">
        <v>12525593</v>
      </c>
      <c r="G183" s="30" t="s">
        <v>1147</v>
      </c>
      <c r="H183" s="43" t="s">
        <v>1473</v>
      </c>
      <c r="I183" s="145">
        <f>(K183-365)</f>
        <v>42040</v>
      </c>
      <c r="J183" s="5" t="s">
        <v>12</v>
      </c>
      <c r="K183" s="93">
        <v>42405</v>
      </c>
      <c r="L183" s="5" t="s">
        <v>1589</v>
      </c>
      <c r="M183" s="5"/>
      <c r="N183" s="5" t="s">
        <v>1507</v>
      </c>
      <c r="O183" s="2" t="s">
        <v>1023</v>
      </c>
      <c r="P183" s="182" t="s">
        <v>2044</v>
      </c>
      <c r="Q183" s="181" t="s">
        <v>2044</v>
      </c>
      <c r="R183" s="181"/>
      <c r="S183" s="62"/>
      <c r="T183" s="1">
        <f t="shared" ca="1" si="8"/>
        <v>44831</v>
      </c>
      <c r="U183" s="1">
        <f t="shared" si="10"/>
        <v>42391</v>
      </c>
    </row>
    <row r="184" spans="1:21" ht="14" customHeight="1" x14ac:dyDescent="0.25">
      <c r="A184" s="4">
        <v>182</v>
      </c>
      <c r="B184" s="32" t="s">
        <v>390</v>
      </c>
      <c r="C184" s="7" t="s">
        <v>10</v>
      </c>
      <c r="D184" s="5" t="s">
        <v>791</v>
      </c>
      <c r="E184" s="7" t="s">
        <v>159</v>
      </c>
      <c r="F184" s="36">
        <v>12524336</v>
      </c>
      <c r="G184" s="30" t="s">
        <v>1147</v>
      </c>
      <c r="H184" s="43" t="s">
        <v>1473</v>
      </c>
      <c r="I184" s="145">
        <f>(K184-366)</f>
        <v>42404</v>
      </c>
      <c r="J184" s="5" t="s">
        <v>12</v>
      </c>
      <c r="K184" s="93">
        <v>42770</v>
      </c>
      <c r="L184" s="5" t="s">
        <v>1589</v>
      </c>
      <c r="M184" s="5"/>
      <c r="N184" s="7" t="s">
        <v>1111</v>
      </c>
      <c r="O184" s="2" t="s">
        <v>1023</v>
      </c>
      <c r="P184" s="182" t="s">
        <v>2044</v>
      </c>
      <c r="Q184" s="181" t="s">
        <v>2044</v>
      </c>
      <c r="R184" s="181"/>
      <c r="S184" s="62"/>
      <c r="T184" s="1">
        <f t="shared" ca="1" si="8"/>
        <v>44831</v>
      </c>
      <c r="U184" s="1">
        <f t="shared" si="10"/>
        <v>42756</v>
      </c>
    </row>
    <row r="185" spans="1:21" ht="25" customHeight="1" x14ac:dyDescent="0.25">
      <c r="A185" s="4">
        <v>183</v>
      </c>
      <c r="B185" s="48" t="s">
        <v>391</v>
      </c>
      <c r="C185" s="7" t="s">
        <v>10</v>
      </c>
      <c r="D185" s="5" t="s">
        <v>791</v>
      </c>
      <c r="E185" s="5" t="s">
        <v>157</v>
      </c>
      <c r="F185" s="36">
        <v>13000594</v>
      </c>
      <c r="G185" s="30" t="s">
        <v>847</v>
      </c>
      <c r="H185" s="43" t="s">
        <v>1971</v>
      </c>
      <c r="I185" s="145">
        <f t="shared" ref="I185:I196" si="13">(K185-365)</f>
        <v>42117</v>
      </c>
      <c r="J185" s="5" t="s">
        <v>12</v>
      </c>
      <c r="K185" s="93">
        <v>42482</v>
      </c>
      <c r="L185" s="5" t="s">
        <v>9</v>
      </c>
      <c r="M185" s="5"/>
      <c r="N185" s="5" t="s">
        <v>1662</v>
      </c>
      <c r="O185" s="2" t="s">
        <v>1343</v>
      </c>
      <c r="P185" s="182" t="s">
        <v>2044</v>
      </c>
      <c r="Q185" s="181" t="s">
        <v>2044</v>
      </c>
      <c r="R185" s="181"/>
      <c r="S185" s="62"/>
      <c r="T185" s="1">
        <f t="shared" ca="1" si="8"/>
        <v>44831</v>
      </c>
      <c r="U185" s="1">
        <f t="shared" si="10"/>
        <v>42468</v>
      </c>
    </row>
    <row r="186" spans="1:21" s="76" customFormat="1" ht="24.5" customHeight="1" x14ac:dyDescent="0.25">
      <c r="A186" s="4">
        <v>184</v>
      </c>
      <c r="B186" s="19" t="s">
        <v>493</v>
      </c>
      <c r="C186" s="7" t="s">
        <v>10</v>
      </c>
      <c r="D186" s="5" t="s">
        <v>791</v>
      </c>
      <c r="E186" s="5" t="s">
        <v>157</v>
      </c>
      <c r="F186" s="22">
        <v>12008018</v>
      </c>
      <c r="G186" s="15" t="s">
        <v>3413</v>
      </c>
      <c r="H186" s="43" t="s">
        <v>1971</v>
      </c>
      <c r="I186" s="145">
        <f t="shared" si="13"/>
        <v>44817</v>
      </c>
      <c r="J186" s="5" t="s">
        <v>12</v>
      </c>
      <c r="K186" s="93">
        <v>45182</v>
      </c>
      <c r="L186" s="5" t="s">
        <v>2178</v>
      </c>
      <c r="M186" s="5" t="s">
        <v>3417</v>
      </c>
      <c r="N186" s="5" t="s">
        <v>1197</v>
      </c>
      <c r="O186" s="2" t="b">
        <f ca="1">(U186&lt;=T186)=FALSE()</f>
        <v>1</v>
      </c>
      <c r="P186" s="183" t="s">
        <v>3415</v>
      </c>
      <c r="Q186" s="173" t="s">
        <v>2044</v>
      </c>
      <c r="R186" s="179" t="s">
        <v>3416</v>
      </c>
      <c r="S186" s="62"/>
      <c r="T186" s="1">
        <f t="shared" ca="1" si="8"/>
        <v>44831</v>
      </c>
      <c r="U186" s="1">
        <f t="shared" si="10"/>
        <v>45168</v>
      </c>
    </row>
    <row r="187" spans="1:21" s="76" customFormat="1" ht="25" customHeight="1" x14ac:dyDescent="0.25">
      <c r="A187" s="4">
        <v>185</v>
      </c>
      <c r="B187" s="19" t="s">
        <v>494</v>
      </c>
      <c r="C187" s="7" t="s">
        <v>10</v>
      </c>
      <c r="D187" s="5" t="s">
        <v>791</v>
      </c>
      <c r="E187" s="19" t="s">
        <v>1008</v>
      </c>
      <c r="F187" s="22">
        <v>11009322</v>
      </c>
      <c r="G187" s="15" t="s">
        <v>3413</v>
      </c>
      <c r="H187" s="43" t="s">
        <v>1972</v>
      </c>
      <c r="I187" s="145">
        <f t="shared" si="13"/>
        <v>44817</v>
      </c>
      <c r="J187" s="5" t="s">
        <v>12</v>
      </c>
      <c r="K187" s="93">
        <v>45182</v>
      </c>
      <c r="L187" s="5" t="s">
        <v>2178</v>
      </c>
      <c r="M187" s="5" t="s">
        <v>3414</v>
      </c>
      <c r="N187" s="5" t="s">
        <v>1197</v>
      </c>
      <c r="O187" s="2" t="b">
        <f ca="1">(U187&lt;=T187)=FALSE()</f>
        <v>1</v>
      </c>
      <c r="P187" s="183" t="s">
        <v>3415</v>
      </c>
      <c r="Q187" s="173" t="s">
        <v>2044</v>
      </c>
      <c r="R187" s="179" t="s">
        <v>3416</v>
      </c>
      <c r="S187" s="62"/>
      <c r="T187" s="1">
        <f t="shared" ca="1" si="8"/>
        <v>44831</v>
      </c>
      <c r="U187" s="1">
        <f t="shared" si="10"/>
        <v>45168</v>
      </c>
    </row>
    <row r="188" spans="1:21" s="81" customFormat="1" ht="37.5" customHeight="1" x14ac:dyDescent="0.25">
      <c r="A188" s="4">
        <v>186</v>
      </c>
      <c r="B188" s="41" t="s">
        <v>613</v>
      </c>
      <c r="C188" s="52" t="s">
        <v>761</v>
      </c>
      <c r="D188" s="52" t="s">
        <v>791</v>
      </c>
      <c r="E188" s="52" t="s">
        <v>762</v>
      </c>
      <c r="F188" s="61" t="s">
        <v>1510</v>
      </c>
      <c r="G188" s="84" t="s">
        <v>1445</v>
      </c>
      <c r="H188" s="67" t="s">
        <v>1475</v>
      </c>
      <c r="I188" s="146">
        <f t="shared" si="13"/>
        <v>43152</v>
      </c>
      <c r="J188" s="52" t="s">
        <v>12</v>
      </c>
      <c r="K188" s="92">
        <v>43517</v>
      </c>
      <c r="L188" s="52" t="s">
        <v>1589</v>
      </c>
      <c r="M188" s="52"/>
      <c r="N188" s="5" t="s">
        <v>1563</v>
      </c>
      <c r="O188" s="2" t="s">
        <v>1023</v>
      </c>
      <c r="P188" s="182" t="s">
        <v>2044</v>
      </c>
      <c r="Q188" s="181" t="s">
        <v>2044</v>
      </c>
      <c r="R188" s="181"/>
      <c r="S188" s="63"/>
      <c r="T188" s="1">
        <f t="shared" ca="1" si="8"/>
        <v>44831</v>
      </c>
      <c r="U188" s="1">
        <f t="shared" si="10"/>
        <v>43503</v>
      </c>
    </row>
    <row r="189" spans="1:21" ht="62.5" customHeight="1" x14ac:dyDescent="0.25">
      <c r="A189" s="4">
        <v>187</v>
      </c>
      <c r="B189" s="41" t="s">
        <v>729</v>
      </c>
      <c r="C189" s="7" t="s">
        <v>10</v>
      </c>
      <c r="D189" s="5" t="s">
        <v>791</v>
      </c>
      <c r="E189" s="7" t="s">
        <v>159</v>
      </c>
      <c r="F189" s="18" t="s">
        <v>730</v>
      </c>
      <c r="G189" s="57" t="s">
        <v>1147</v>
      </c>
      <c r="H189" s="43" t="s">
        <v>1473</v>
      </c>
      <c r="I189" s="145">
        <f t="shared" si="13"/>
        <v>42059</v>
      </c>
      <c r="J189" s="5" t="s">
        <v>12</v>
      </c>
      <c r="K189" s="93">
        <v>42424</v>
      </c>
      <c r="L189" s="5" t="s">
        <v>1589</v>
      </c>
      <c r="M189" s="5"/>
      <c r="N189" s="5" t="s">
        <v>1200</v>
      </c>
      <c r="O189" s="2" t="s">
        <v>1360</v>
      </c>
      <c r="P189" s="182" t="s">
        <v>2044</v>
      </c>
      <c r="Q189" s="181" t="s">
        <v>2044</v>
      </c>
      <c r="R189" s="181"/>
      <c r="S189" s="62"/>
      <c r="T189" s="1">
        <f t="shared" ca="1" si="8"/>
        <v>44831</v>
      </c>
      <c r="U189" s="1">
        <f t="shared" si="10"/>
        <v>42410</v>
      </c>
    </row>
    <row r="190" spans="1:21" s="6" customFormat="1" ht="25" customHeight="1" x14ac:dyDescent="0.25">
      <c r="A190" s="4">
        <v>188</v>
      </c>
      <c r="B190" s="49" t="s">
        <v>731</v>
      </c>
      <c r="C190" s="7" t="s">
        <v>10</v>
      </c>
      <c r="D190" s="5" t="s">
        <v>791</v>
      </c>
      <c r="E190" s="7" t="s">
        <v>159</v>
      </c>
      <c r="F190" s="9" t="s">
        <v>732</v>
      </c>
      <c r="G190" s="9" t="s">
        <v>1902</v>
      </c>
      <c r="H190" s="43" t="s">
        <v>793</v>
      </c>
      <c r="I190" s="145">
        <f t="shared" si="13"/>
        <v>44162</v>
      </c>
      <c r="J190" s="7" t="s">
        <v>12</v>
      </c>
      <c r="K190" s="94">
        <v>44527</v>
      </c>
      <c r="L190" s="7" t="s">
        <v>1900</v>
      </c>
      <c r="M190" s="7" t="s">
        <v>2054</v>
      </c>
      <c r="N190" s="5" t="s">
        <v>1200</v>
      </c>
      <c r="O190" s="2" t="s">
        <v>1343</v>
      </c>
      <c r="P190" s="182" t="s">
        <v>2044</v>
      </c>
      <c r="Q190" s="181" t="s">
        <v>2044</v>
      </c>
      <c r="R190" s="181"/>
      <c r="S190" s="62"/>
      <c r="T190" s="1">
        <f t="shared" ca="1" si="8"/>
        <v>44831</v>
      </c>
      <c r="U190" s="1">
        <f t="shared" si="10"/>
        <v>44513</v>
      </c>
    </row>
    <row r="191" spans="1:21" ht="62.5" customHeight="1" x14ac:dyDescent="0.25">
      <c r="A191" s="4">
        <v>189</v>
      </c>
      <c r="B191" s="41" t="s">
        <v>733</v>
      </c>
      <c r="C191" s="7" t="s">
        <v>10</v>
      </c>
      <c r="D191" s="5" t="s">
        <v>791</v>
      </c>
      <c r="E191" s="7" t="s">
        <v>159</v>
      </c>
      <c r="F191" s="18" t="s">
        <v>734</v>
      </c>
      <c r="G191" s="57" t="s">
        <v>1147</v>
      </c>
      <c r="H191" s="43" t="s">
        <v>1473</v>
      </c>
      <c r="I191" s="145">
        <f t="shared" si="13"/>
        <v>42059</v>
      </c>
      <c r="J191" s="5" t="s">
        <v>12</v>
      </c>
      <c r="K191" s="93">
        <v>42424</v>
      </c>
      <c r="L191" s="5" t="s">
        <v>1589</v>
      </c>
      <c r="M191" s="5"/>
      <c r="N191" s="5" t="s">
        <v>1200</v>
      </c>
      <c r="O191" s="2" t="s">
        <v>1360</v>
      </c>
      <c r="P191" s="182" t="s">
        <v>2044</v>
      </c>
      <c r="Q191" s="181" t="s">
        <v>2044</v>
      </c>
      <c r="R191" s="181"/>
      <c r="S191" s="62"/>
      <c r="T191" s="1">
        <f t="shared" ca="1" si="8"/>
        <v>44831</v>
      </c>
      <c r="U191" s="1">
        <f t="shared" si="10"/>
        <v>42410</v>
      </c>
    </row>
    <row r="192" spans="1:21" ht="14" customHeight="1" x14ac:dyDescent="0.25">
      <c r="A192" s="4">
        <v>190</v>
      </c>
      <c r="B192" s="32" t="s">
        <v>1395</v>
      </c>
      <c r="C192" s="7" t="s">
        <v>10</v>
      </c>
      <c r="D192" s="5" t="s">
        <v>791</v>
      </c>
      <c r="E192" s="7" t="s">
        <v>159</v>
      </c>
      <c r="F192" s="18" t="s">
        <v>735</v>
      </c>
      <c r="G192" s="30" t="s">
        <v>847</v>
      </c>
      <c r="H192" s="43" t="s">
        <v>1473</v>
      </c>
      <c r="I192" s="145">
        <f t="shared" si="13"/>
        <v>42109</v>
      </c>
      <c r="J192" s="5" t="s">
        <v>12</v>
      </c>
      <c r="K192" s="93">
        <v>42474</v>
      </c>
      <c r="L192" s="5" t="s">
        <v>9</v>
      </c>
      <c r="M192" s="5"/>
      <c r="N192" s="5" t="s">
        <v>1507</v>
      </c>
      <c r="O192" s="2" t="s">
        <v>1023</v>
      </c>
      <c r="P192" s="182" t="s">
        <v>2044</v>
      </c>
      <c r="Q192" s="181" t="s">
        <v>2044</v>
      </c>
      <c r="R192" s="181"/>
      <c r="S192" s="62"/>
      <c r="T192" s="1">
        <f t="shared" ca="1" si="8"/>
        <v>44831</v>
      </c>
      <c r="U192" s="1">
        <f t="shared" si="10"/>
        <v>42460</v>
      </c>
    </row>
    <row r="193" spans="1:21" s="76" customFormat="1" ht="25" customHeight="1" x14ac:dyDescent="0.25">
      <c r="A193" s="4">
        <v>191</v>
      </c>
      <c r="B193" s="50" t="s">
        <v>736</v>
      </c>
      <c r="C193" s="7" t="s">
        <v>10</v>
      </c>
      <c r="D193" s="5" t="s">
        <v>791</v>
      </c>
      <c r="E193" s="7" t="s">
        <v>159</v>
      </c>
      <c r="F193" s="18" t="s">
        <v>737</v>
      </c>
      <c r="G193" s="15" t="s">
        <v>2353</v>
      </c>
      <c r="H193" s="43" t="s">
        <v>1473</v>
      </c>
      <c r="I193" s="145">
        <f t="shared" si="13"/>
        <v>44361</v>
      </c>
      <c r="J193" s="5" t="s">
        <v>12</v>
      </c>
      <c r="K193" s="93">
        <v>44726</v>
      </c>
      <c r="L193" s="5" t="s">
        <v>1900</v>
      </c>
      <c r="M193" s="5" t="s">
        <v>2352</v>
      </c>
      <c r="N193" s="5" t="s">
        <v>1200</v>
      </c>
      <c r="O193" s="2" t="s">
        <v>1343</v>
      </c>
      <c r="P193" s="183" t="s">
        <v>2676</v>
      </c>
      <c r="Q193" s="173" t="s">
        <v>2044</v>
      </c>
      <c r="R193" s="173"/>
      <c r="S193" s="62"/>
      <c r="T193" s="1">
        <f t="shared" ca="1" si="8"/>
        <v>44831</v>
      </c>
      <c r="U193" s="1">
        <f t="shared" si="10"/>
        <v>44712</v>
      </c>
    </row>
    <row r="194" spans="1:21" ht="14" customHeight="1" x14ac:dyDescent="0.25">
      <c r="A194" s="4">
        <v>192</v>
      </c>
      <c r="B194" s="50" t="s">
        <v>738</v>
      </c>
      <c r="C194" s="7" t="s">
        <v>10</v>
      </c>
      <c r="D194" s="5" t="s">
        <v>791</v>
      </c>
      <c r="E194" s="7" t="s">
        <v>159</v>
      </c>
      <c r="F194" s="18" t="s">
        <v>739</v>
      </c>
      <c r="G194" s="57" t="s">
        <v>847</v>
      </c>
      <c r="H194" s="43" t="s">
        <v>1473</v>
      </c>
      <c r="I194" s="145">
        <f t="shared" si="13"/>
        <v>42109</v>
      </c>
      <c r="J194" s="5" t="s">
        <v>12</v>
      </c>
      <c r="K194" s="93">
        <v>42474</v>
      </c>
      <c r="L194" s="5" t="s">
        <v>9</v>
      </c>
      <c r="M194" s="5"/>
      <c r="N194" s="5" t="s">
        <v>1663</v>
      </c>
      <c r="O194" s="2" t="s">
        <v>1343</v>
      </c>
      <c r="P194" s="182" t="s">
        <v>2044</v>
      </c>
      <c r="Q194" s="181" t="s">
        <v>2044</v>
      </c>
      <c r="R194" s="181"/>
      <c r="S194" s="62" t="s">
        <v>1430</v>
      </c>
      <c r="T194" s="1">
        <f t="shared" ca="1" si="8"/>
        <v>44831</v>
      </c>
      <c r="U194" s="1">
        <f t="shared" si="10"/>
        <v>42460</v>
      </c>
    </row>
    <row r="195" spans="1:21" ht="14" customHeight="1" x14ac:dyDescent="0.25">
      <c r="A195" s="4">
        <v>193</v>
      </c>
      <c r="B195" s="41" t="s">
        <v>740</v>
      </c>
      <c r="C195" s="7" t="s">
        <v>10</v>
      </c>
      <c r="D195" s="5" t="s">
        <v>791</v>
      </c>
      <c r="E195" s="7" t="s">
        <v>159</v>
      </c>
      <c r="F195" s="18" t="s">
        <v>741</v>
      </c>
      <c r="G195" s="30" t="s">
        <v>847</v>
      </c>
      <c r="H195" s="43" t="s">
        <v>1473</v>
      </c>
      <c r="I195" s="145">
        <f t="shared" si="13"/>
        <v>42109</v>
      </c>
      <c r="J195" s="5" t="s">
        <v>12</v>
      </c>
      <c r="K195" s="93">
        <v>42474</v>
      </c>
      <c r="L195" s="5" t="s">
        <v>9</v>
      </c>
      <c r="M195" s="5"/>
      <c r="N195" s="5" t="s">
        <v>1507</v>
      </c>
      <c r="O195" s="2" t="s">
        <v>1023</v>
      </c>
      <c r="P195" s="182" t="s">
        <v>2044</v>
      </c>
      <c r="Q195" s="181" t="s">
        <v>2044</v>
      </c>
      <c r="R195" s="181"/>
      <c r="S195" s="62"/>
      <c r="T195" s="1">
        <f t="shared" ref="T195:T258" ca="1" si="14">TODAY()</f>
        <v>44831</v>
      </c>
      <c r="U195" s="1">
        <f t="shared" si="10"/>
        <v>42460</v>
      </c>
    </row>
    <row r="196" spans="1:21" s="76" customFormat="1" ht="25" customHeight="1" x14ac:dyDescent="0.25">
      <c r="A196" s="4">
        <v>194</v>
      </c>
      <c r="B196" s="41" t="s">
        <v>742</v>
      </c>
      <c r="C196" s="7" t="s">
        <v>10</v>
      </c>
      <c r="D196" s="5" t="s">
        <v>791</v>
      </c>
      <c r="E196" s="7" t="s">
        <v>159</v>
      </c>
      <c r="F196" s="18" t="s">
        <v>743</v>
      </c>
      <c r="G196" s="15" t="s">
        <v>1902</v>
      </c>
      <c r="H196" s="43" t="s">
        <v>1473</v>
      </c>
      <c r="I196" s="145">
        <f t="shared" si="13"/>
        <v>43995</v>
      </c>
      <c r="J196" s="5" t="s">
        <v>12</v>
      </c>
      <c r="K196" s="93">
        <v>44360</v>
      </c>
      <c r="L196" s="5" t="s">
        <v>1900</v>
      </c>
      <c r="M196" s="5" t="s">
        <v>1950</v>
      </c>
      <c r="N196" s="5" t="s">
        <v>1200</v>
      </c>
      <c r="O196" s="2" t="s">
        <v>1023</v>
      </c>
      <c r="P196" s="182" t="s">
        <v>2044</v>
      </c>
      <c r="Q196" s="181" t="s">
        <v>2044</v>
      </c>
      <c r="R196" s="181"/>
      <c r="S196" s="62"/>
      <c r="T196" s="1">
        <f t="shared" ca="1" si="14"/>
        <v>44831</v>
      </c>
      <c r="U196" s="1">
        <f t="shared" ref="U196:U259" si="15">(K196-14)</f>
        <v>44346</v>
      </c>
    </row>
    <row r="197" spans="1:21" s="76" customFormat="1" ht="25" customHeight="1" x14ac:dyDescent="0.25">
      <c r="A197" s="4">
        <v>195</v>
      </c>
      <c r="B197" s="50" t="s">
        <v>744</v>
      </c>
      <c r="C197" s="7" t="s">
        <v>10</v>
      </c>
      <c r="D197" s="5" t="s">
        <v>791</v>
      </c>
      <c r="E197" s="7" t="s">
        <v>159</v>
      </c>
      <c r="F197" s="18" t="s">
        <v>745</v>
      </c>
      <c r="G197" s="15" t="s">
        <v>2353</v>
      </c>
      <c r="H197" s="43" t="s">
        <v>1473</v>
      </c>
      <c r="I197" s="145">
        <f>(K197-365)</f>
        <v>44361</v>
      </c>
      <c r="J197" s="5" t="s">
        <v>12</v>
      </c>
      <c r="K197" s="93">
        <v>44726</v>
      </c>
      <c r="L197" s="5" t="s">
        <v>1900</v>
      </c>
      <c r="M197" s="5" t="s">
        <v>2356</v>
      </c>
      <c r="N197" s="5" t="s">
        <v>1200</v>
      </c>
      <c r="O197" s="2" t="s">
        <v>1343</v>
      </c>
      <c r="P197" s="183" t="s">
        <v>2676</v>
      </c>
      <c r="Q197" s="173" t="s">
        <v>2044</v>
      </c>
      <c r="R197" s="173"/>
      <c r="S197" s="62"/>
      <c r="T197" s="1">
        <f t="shared" ca="1" si="14"/>
        <v>44831</v>
      </c>
      <c r="U197" s="1">
        <f t="shared" si="15"/>
        <v>44712</v>
      </c>
    </row>
    <row r="198" spans="1:21" s="76" customFormat="1" ht="25" customHeight="1" x14ac:dyDescent="0.25">
      <c r="A198" s="4">
        <v>196</v>
      </c>
      <c r="B198" s="50" t="s">
        <v>746</v>
      </c>
      <c r="C198" s="7" t="s">
        <v>10</v>
      </c>
      <c r="D198" s="5" t="s">
        <v>791</v>
      </c>
      <c r="E198" s="7" t="s">
        <v>159</v>
      </c>
      <c r="F198" s="18" t="s">
        <v>747</v>
      </c>
      <c r="G198" s="15" t="s">
        <v>2015</v>
      </c>
      <c r="H198" s="43" t="s">
        <v>1473</v>
      </c>
      <c r="I198" s="145">
        <f>(K198-365)</f>
        <v>44231</v>
      </c>
      <c r="J198" s="5" t="s">
        <v>12</v>
      </c>
      <c r="K198" s="93">
        <v>44596</v>
      </c>
      <c r="L198" s="5" t="s">
        <v>1900</v>
      </c>
      <c r="M198" s="5" t="s">
        <v>2105</v>
      </c>
      <c r="N198" s="5" t="s">
        <v>1200</v>
      </c>
      <c r="O198" s="2" t="s">
        <v>1343</v>
      </c>
      <c r="P198" s="183" t="s">
        <v>2676</v>
      </c>
      <c r="Q198" s="173" t="s">
        <v>2044</v>
      </c>
      <c r="R198" s="173"/>
      <c r="S198" s="62"/>
      <c r="T198" s="1">
        <f t="shared" ca="1" si="14"/>
        <v>44831</v>
      </c>
      <c r="U198" s="1">
        <f t="shared" si="15"/>
        <v>44582</v>
      </c>
    </row>
    <row r="199" spans="1:21" ht="25" customHeight="1" x14ac:dyDescent="0.25">
      <c r="A199" s="4">
        <v>197</v>
      </c>
      <c r="B199" s="41" t="s">
        <v>748</v>
      </c>
      <c r="C199" s="7" t="s">
        <v>10</v>
      </c>
      <c r="D199" s="5" t="s">
        <v>791</v>
      </c>
      <c r="E199" s="5" t="s">
        <v>849</v>
      </c>
      <c r="F199" s="18" t="s">
        <v>749</v>
      </c>
      <c r="G199" s="30" t="s">
        <v>847</v>
      </c>
      <c r="H199" s="43" t="s">
        <v>1476</v>
      </c>
      <c r="I199" s="145">
        <f t="shared" ref="I199:I228" si="16">(K199-365)</f>
        <v>41684</v>
      </c>
      <c r="J199" s="5" t="s">
        <v>12</v>
      </c>
      <c r="K199" s="93">
        <v>42049</v>
      </c>
      <c r="L199" s="5" t="s">
        <v>9</v>
      </c>
      <c r="M199" s="5"/>
      <c r="N199" s="5" t="s">
        <v>1200</v>
      </c>
      <c r="O199" s="2" t="s">
        <v>1023</v>
      </c>
      <c r="P199" s="182" t="s">
        <v>2044</v>
      </c>
      <c r="Q199" s="181" t="s">
        <v>2044</v>
      </c>
      <c r="R199" s="181"/>
      <c r="S199" s="62"/>
      <c r="T199" s="1">
        <f t="shared" ca="1" si="14"/>
        <v>44831</v>
      </c>
      <c r="U199" s="1">
        <f t="shared" si="15"/>
        <v>42035</v>
      </c>
    </row>
    <row r="200" spans="1:21" s="76" customFormat="1" ht="25" customHeight="1" x14ac:dyDescent="0.25">
      <c r="A200" s="4">
        <v>198</v>
      </c>
      <c r="B200" s="19" t="s">
        <v>1080</v>
      </c>
      <c r="C200" s="7" t="s">
        <v>761</v>
      </c>
      <c r="D200" s="5" t="s">
        <v>791</v>
      </c>
      <c r="E200" s="19" t="s">
        <v>2554</v>
      </c>
      <c r="F200" s="18" t="s">
        <v>1081</v>
      </c>
      <c r="G200" s="15" t="s">
        <v>2066</v>
      </c>
      <c r="H200" s="43" t="s">
        <v>1971</v>
      </c>
      <c r="I200" s="145">
        <f t="shared" si="16"/>
        <v>44494</v>
      </c>
      <c r="J200" s="10" t="s">
        <v>12</v>
      </c>
      <c r="K200" s="94">
        <v>44859</v>
      </c>
      <c r="L200" s="5" t="s">
        <v>1900</v>
      </c>
      <c r="M200" s="5" t="s">
        <v>2540</v>
      </c>
      <c r="N200" s="5" t="s">
        <v>1197</v>
      </c>
      <c r="O200" s="2" t="b">
        <f ca="1">(U200&lt;=T200)=FALSE()</f>
        <v>1</v>
      </c>
      <c r="P200" s="183" t="s">
        <v>2676</v>
      </c>
      <c r="Q200" s="173" t="s">
        <v>2044</v>
      </c>
      <c r="R200" s="173"/>
      <c r="S200" s="62"/>
      <c r="T200" s="1">
        <f t="shared" ca="1" si="14"/>
        <v>44831</v>
      </c>
      <c r="U200" s="1">
        <f t="shared" si="15"/>
        <v>44845</v>
      </c>
    </row>
    <row r="201" spans="1:21" s="76" customFormat="1" ht="25" customHeight="1" x14ac:dyDescent="0.25">
      <c r="A201" s="4">
        <v>199</v>
      </c>
      <c r="B201" s="19" t="s">
        <v>1082</v>
      </c>
      <c r="C201" s="7" t="s">
        <v>761</v>
      </c>
      <c r="D201" s="5" t="s">
        <v>791</v>
      </c>
      <c r="E201" s="10" t="s">
        <v>157</v>
      </c>
      <c r="F201" s="18" t="s">
        <v>1083</v>
      </c>
      <c r="G201" s="15" t="s">
        <v>2066</v>
      </c>
      <c r="H201" s="43" t="s">
        <v>1971</v>
      </c>
      <c r="I201" s="145">
        <f t="shared" si="16"/>
        <v>44530</v>
      </c>
      <c r="J201" s="10" t="s">
        <v>12</v>
      </c>
      <c r="K201" s="94">
        <v>44895</v>
      </c>
      <c r="L201" s="5" t="s">
        <v>1900</v>
      </c>
      <c r="M201" s="5" t="s">
        <v>2652</v>
      </c>
      <c r="N201" s="7" t="s">
        <v>1097</v>
      </c>
      <c r="O201" s="2" t="b">
        <f ca="1">(U201&lt;=T201)=FALSE()</f>
        <v>1</v>
      </c>
      <c r="P201" s="183" t="s">
        <v>2651</v>
      </c>
      <c r="Q201" s="176" t="s">
        <v>2044</v>
      </c>
      <c r="R201" s="176"/>
      <c r="S201" s="62"/>
      <c r="T201" s="1">
        <f t="shared" ca="1" si="14"/>
        <v>44831</v>
      </c>
      <c r="U201" s="1">
        <f t="shared" si="15"/>
        <v>44881</v>
      </c>
    </row>
    <row r="202" spans="1:21" s="76" customFormat="1" ht="25" customHeight="1" x14ac:dyDescent="0.25">
      <c r="A202" s="4">
        <v>200</v>
      </c>
      <c r="B202" s="19" t="s">
        <v>1084</v>
      </c>
      <c r="C202" s="7" t="s">
        <v>761</v>
      </c>
      <c r="D202" s="5" t="s">
        <v>791</v>
      </c>
      <c r="E202" s="19" t="s">
        <v>2554</v>
      </c>
      <c r="F202" s="18" t="s">
        <v>1085</v>
      </c>
      <c r="G202" s="15" t="s">
        <v>2066</v>
      </c>
      <c r="H202" s="43" t="s">
        <v>1971</v>
      </c>
      <c r="I202" s="145">
        <f t="shared" si="16"/>
        <v>44494</v>
      </c>
      <c r="J202" s="10" t="s">
        <v>12</v>
      </c>
      <c r="K202" s="94">
        <v>44859</v>
      </c>
      <c r="L202" s="5" t="s">
        <v>1900</v>
      </c>
      <c r="M202" s="5" t="s">
        <v>2541</v>
      </c>
      <c r="N202" s="5" t="s">
        <v>1197</v>
      </c>
      <c r="O202" s="2" t="b">
        <f ca="1">(U202&lt;=T202)=FALSE()</f>
        <v>1</v>
      </c>
      <c r="P202" s="183" t="s">
        <v>2676</v>
      </c>
      <c r="Q202" s="173" t="s">
        <v>2044</v>
      </c>
      <c r="R202" s="173"/>
      <c r="S202" s="62"/>
      <c r="T202" s="1">
        <f t="shared" ca="1" si="14"/>
        <v>44831</v>
      </c>
      <c r="U202" s="1">
        <f t="shared" si="15"/>
        <v>44845</v>
      </c>
    </row>
    <row r="203" spans="1:21" s="76" customFormat="1" ht="25" customHeight="1" x14ac:dyDescent="0.25">
      <c r="A203" s="4">
        <v>201</v>
      </c>
      <c r="B203" s="19" t="s">
        <v>1086</v>
      </c>
      <c r="C203" s="7" t="s">
        <v>761</v>
      </c>
      <c r="D203" s="5" t="s">
        <v>791</v>
      </c>
      <c r="E203" s="10" t="s">
        <v>157</v>
      </c>
      <c r="F203" s="18" t="s">
        <v>1087</v>
      </c>
      <c r="G203" s="15" t="s">
        <v>2066</v>
      </c>
      <c r="H203" s="43" t="s">
        <v>1971</v>
      </c>
      <c r="I203" s="145">
        <f>(K203-365)</f>
        <v>44530</v>
      </c>
      <c r="J203" s="10" t="s">
        <v>12</v>
      </c>
      <c r="K203" s="94">
        <v>44895</v>
      </c>
      <c r="L203" s="5" t="s">
        <v>1900</v>
      </c>
      <c r="M203" s="5" t="s">
        <v>2650</v>
      </c>
      <c r="N203" s="7" t="s">
        <v>1097</v>
      </c>
      <c r="O203" s="2" t="b">
        <f ca="1">(U203&lt;=T203)=FALSE()</f>
        <v>1</v>
      </c>
      <c r="P203" s="183" t="s">
        <v>2651</v>
      </c>
      <c r="Q203" s="176" t="s">
        <v>2044</v>
      </c>
      <c r="R203" s="176"/>
      <c r="S203" s="62"/>
      <c r="T203" s="1">
        <f t="shared" ca="1" si="14"/>
        <v>44831</v>
      </c>
      <c r="U203" s="1">
        <f t="shared" si="15"/>
        <v>44881</v>
      </c>
    </row>
    <row r="204" spans="1:21" s="6" customFormat="1" ht="25" customHeight="1" x14ac:dyDescent="0.25">
      <c r="A204" s="4">
        <v>202</v>
      </c>
      <c r="B204" s="31" t="s">
        <v>515</v>
      </c>
      <c r="C204" s="7" t="s">
        <v>8</v>
      </c>
      <c r="D204" s="5" t="s">
        <v>791</v>
      </c>
      <c r="E204" s="7" t="s">
        <v>392</v>
      </c>
      <c r="F204" s="9" t="s">
        <v>516</v>
      </c>
      <c r="G204" s="12" t="s">
        <v>857</v>
      </c>
      <c r="H204" s="12" t="s">
        <v>858</v>
      </c>
      <c r="I204" s="145">
        <f t="shared" si="16"/>
        <v>41533</v>
      </c>
      <c r="J204" s="7" t="s">
        <v>12</v>
      </c>
      <c r="K204" s="94">
        <v>41898</v>
      </c>
      <c r="L204" s="7" t="s">
        <v>517</v>
      </c>
      <c r="M204" s="7"/>
      <c r="N204" s="5" t="s">
        <v>1200</v>
      </c>
      <c r="O204" s="2" t="s">
        <v>1023</v>
      </c>
      <c r="P204" s="182" t="s">
        <v>2044</v>
      </c>
      <c r="Q204" s="181" t="s">
        <v>2044</v>
      </c>
      <c r="R204" s="181"/>
      <c r="S204" s="62"/>
      <c r="T204" s="1">
        <f t="shared" ca="1" si="14"/>
        <v>44831</v>
      </c>
      <c r="U204" s="1">
        <f t="shared" si="15"/>
        <v>41884</v>
      </c>
    </row>
    <row r="205" spans="1:21" s="6" customFormat="1" ht="25" customHeight="1" x14ac:dyDescent="0.25">
      <c r="A205" s="4">
        <v>203</v>
      </c>
      <c r="B205" s="31" t="s">
        <v>518</v>
      </c>
      <c r="C205" s="7" t="s">
        <v>8</v>
      </c>
      <c r="D205" s="5" t="s">
        <v>791</v>
      </c>
      <c r="E205" s="7" t="s">
        <v>392</v>
      </c>
      <c r="F205" s="9" t="s">
        <v>519</v>
      </c>
      <c r="G205" s="12" t="s">
        <v>857</v>
      </c>
      <c r="H205" s="12" t="s">
        <v>858</v>
      </c>
      <c r="I205" s="145">
        <f t="shared" si="16"/>
        <v>41533</v>
      </c>
      <c r="J205" s="7" t="s">
        <v>12</v>
      </c>
      <c r="K205" s="94">
        <v>41898</v>
      </c>
      <c r="L205" s="7" t="s">
        <v>517</v>
      </c>
      <c r="M205" s="7"/>
      <c r="N205" s="5" t="s">
        <v>1200</v>
      </c>
      <c r="O205" s="2" t="s">
        <v>1023</v>
      </c>
      <c r="P205" s="182" t="s">
        <v>2044</v>
      </c>
      <c r="Q205" s="181" t="s">
        <v>2044</v>
      </c>
      <c r="R205" s="181"/>
      <c r="S205" s="62"/>
      <c r="T205" s="1">
        <f t="shared" ca="1" si="14"/>
        <v>44831</v>
      </c>
      <c r="U205" s="1">
        <f t="shared" si="15"/>
        <v>41884</v>
      </c>
    </row>
    <row r="206" spans="1:21" s="6" customFormat="1" ht="25" customHeight="1" x14ac:dyDescent="0.25">
      <c r="A206" s="4">
        <v>204</v>
      </c>
      <c r="B206" s="31" t="s">
        <v>520</v>
      </c>
      <c r="C206" s="7" t="s">
        <v>8</v>
      </c>
      <c r="D206" s="5" t="s">
        <v>791</v>
      </c>
      <c r="E206" s="7" t="s">
        <v>392</v>
      </c>
      <c r="F206" s="9" t="s">
        <v>521</v>
      </c>
      <c r="G206" s="12" t="s">
        <v>857</v>
      </c>
      <c r="H206" s="12" t="s">
        <v>858</v>
      </c>
      <c r="I206" s="145">
        <f t="shared" si="16"/>
        <v>41534</v>
      </c>
      <c r="J206" s="7" t="s">
        <v>12</v>
      </c>
      <c r="K206" s="94">
        <v>41899</v>
      </c>
      <c r="L206" s="7" t="s">
        <v>517</v>
      </c>
      <c r="M206" s="7"/>
      <c r="N206" s="5" t="s">
        <v>1200</v>
      </c>
      <c r="O206" s="2" t="s">
        <v>1023</v>
      </c>
      <c r="P206" s="182" t="s">
        <v>2044</v>
      </c>
      <c r="Q206" s="181" t="s">
        <v>2044</v>
      </c>
      <c r="R206" s="181"/>
      <c r="S206" s="62"/>
      <c r="T206" s="1">
        <f t="shared" ca="1" si="14"/>
        <v>44831</v>
      </c>
      <c r="U206" s="1">
        <f t="shared" si="15"/>
        <v>41885</v>
      </c>
    </row>
    <row r="207" spans="1:21" s="6" customFormat="1" ht="25" customHeight="1" x14ac:dyDescent="0.25">
      <c r="A207" s="4">
        <v>205</v>
      </c>
      <c r="B207" s="31" t="s">
        <v>522</v>
      </c>
      <c r="C207" s="7" t="s">
        <v>8</v>
      </c>
      <c r="D207" s="5" t="s">
        <v>791</v>
      </c>
      <c r="E207" s="7" t="s">
        <v>392</v>
      </c>
      <c r="F207" s="9" t="s">
        <v>523</v>
      </c>
      <c r="G207" s="12" t="s">
        <v>857</v>
      </c>
      <c r="H207" s="12" t="s">
        <v>858</v>
      </c>
      <c r="I207" s="145">
        <f t="shared" si="16"/>
        <v>41532</v>
      </c>
      <c r="J207" s="7" t="s">
        <v>12</v>
      </c>
      <c r="K207" s="94">
        <v>41897</v>
      </c>
      <c r="L207" s="7" t="s">
        <v>517</v>
      </c>
      <c r="M207" s="7"/>
      <c r="N207" s="5" t="s">
        <v>1200</v>
      </c>
      <c r="O207" s="2" t="s">
        <v>1023</v>
      </c>
      <c r="P207" s="182" t="s">
        <v>2044</v>
      </c>
      <c r="Q207" s="181" t="s">
        <v>2044</v>
      </c>
      <c r="R207" s="181"/>
      <c r="S207" s="62"/>
      <c r="T207" s="1">
        <f t="shared" ca="1" si="14"/>
        <v>44831</v>
      </c>
      <c r="U207" s="1">
        <f t="shared" si="15"/>
        <v>41883</v>
      </c>
    </row>
    <row r="208" spans="1:21" s="6" customFormat="1" ht="25" customHeight="1" x14ac:dyDescent="0.25">
      <c r="A208" s="4">
        <v>206</v>
      </c>
      <c r="B208" s="31" t="s">
        <v>524</v>
      </c>
      <c r="C208" s="7" t="s">
        <v>8</v>
      </c>
      <c r="D208" s="5" t="s">
        <v>791</v>
      </c>
      <c r="E208" s="7" t="s">
        <v>392</v>
      </c>
      <c r="F208" s="9" t="s">
        <v>525</v>
      </c>
      <c r="G208" s="12" t="s">
        <v>857</v>
      </c>
      <c r="H208" s="12" t="s">
        <v>858</v>
      </c>
      <c r="I208" s="145">
        <f t="shared" si="16"/>
        <v>41534</v>
      </c>
      <c r="J208" s="7" t="s">
        <v>12</v>
      </c>
      <c r="K208" s="94">
        <v>41899</v>
      </c>
      <c r="L208" s="7" t="s">
        <v>517</v>
      </c>
      <c r="M208" s="7"/>
      <c r="N208" s="5" t="s">
        <v>1200</v>
      </c>
      <c r="O208" s="2" t="s">
        <v>1023</v>
      </c>
      <c r="P208" s="182" t="s">
        <v>2044</v>
      </c>
      <c r="Q208" s="181" t="s">
        <v>2044</v>
      </c>
      <c r="R208" s="181"/>
      <c r="S208" s="62"/>
      <c r="T208" s="1">
        <f t="shared" ca="1" si="14"/>
        <v>44831</v>
      </c>
      <c r="U208" s="1">
        <f t="shared" si="15"/>
        <v>41885</v>
      </c>
    </row>
    <row r="209" spans="1:21" s="6" customFormat="1" ht="25" customHeight="1" x14ac:dyDescent="0.25">
      <c r="A209" s="4">
        <v>207</v>
      </c>
      <c r="B209" s="31" t="s">
        <v>526</v>
      </c>
      <c r="C209" s="7" t="s">
        <v>8</v>
      </c>
      <c r="D209" s="5" t="s">
        <v>791</v>
      </c>
      <c r="E209" s="7" t="s">
        <v>392</v>
      </c>
      <c r="F209" s="9" t="s">
        <v>527</v>
      </c>
      <c r="G209" s="12" t="s">
        <v>857</v>
      </c>
      <c r="H209" s="12" t="s">
        <v>858</v>
      </c>
      <c r="I209" s="145">
        <f t="shared" si="16"/>
        <v>41533</v>
      </c>
      <c r="J209" s="7" t="s">
        <v>12</v>
      </c>
      <c r="K209" s="94">
        <v>41898</v>
      </c>
      <c r="L209" s="7" t="s">
        <v>517</v>
      </c>
      <c r="M209" s="7"/>
      <c r="N209" s="5" t="s">
        <v>1200</v>
      </c>
      <c r="O209" s="2" t="s">
        <v>1023</v>
      </c>
      <c r="P209" s="182" t="s">
        <v>2044</v>
      </c>
      <c r="Q209" s="181" t="s">
        <v>2044</v>
      </c>
      <c r="R209" s="181"/>
      <c r="S209" s="62"/>
      <c r="T209" s="1">
        <f t="shared" ca="1" si="14"/>
        <v>44831</v>
      </c>
      <c r="U209" s="1">
        <f t="shared" si="15"/>
        <v>41884</v>
      </c>
    </row>
    <row r="210" spans="1:21" s="6" customFormat="1" ht="25" customHeight="1" x14ac:dyDescent="0.25">
      <c r="A210" s="4">
        <v>208</v>
      </c>
      <c r="B210" s="31" t="s">
        <v>528</v>
      </c>
      <c r="C210" s="7" t="s">
        <v>8</v>
      </c>
      <c r="D210" s="5" t="s">
        <v>791</v>
      </c>
      <c r="E210" s="7" t="s">
        <v>392</v>
      </c>
      <c r="F210" s="9" t="s">
        <v>529</v>
      </c>
      <c r="G210" s="12" t="s">
        <v>857</v>
      </c>
      <c r="H210" s="12" t="s">
        <v>858</v>
      </c>
      <c r="I210" s="145">
        <f t="shared" si="16"/>
        <v>41533</v>
      </c>
      <c r="J210" s="7" t="s">
        <v>12</v>
      </c>
      <c r="K210" s="94">
        <v>41898</v>
      </c>
      <c r="L210" s="7" t="s">
        <v>517</v>
      </c>
      <c r="M210" s="7"/>
      <c r="N210" s="5" t="s">
        <v>1200</v>
      </c>
      <c r="O210" s="2" t="s">
        <v>1023</v>
      </c>
      <c r="P210" s="182" t="s">
        <v>2044</v>
      </c>
      <c r="Q210" s="181" t="s">
        <v>2044</v>
      </c>
      <c r="R210" s="181"/>
      <c r="S210" s="62"/>
      <c r="T210" s="1">
        <f t="shared" ca="1" si="14"/>
        <v>44831</v>
      </c>
      <c r="U210" s="1">
        <f t="shared" si="15"/>
        <v>41884</v>
      </c>
    </row>
    <row r="211" spans="1:21" s="6" customFormat="1" ht="25" customHeight="1" x14ac:dyDescent="0.25">
      <c r="A211" s="4">
        <v>209</v>
      </c>
      <c r="B211" s="31" t="s">
        <v>530</v>
      </c>
      <c r="C211" s="5" t="s">
        <v>8</v>
      </c>
      <c r="D211" s="5" t="s">
        <v>791</v>
      </c>
      <c r="E211" s="7" t="s">
        <v>392</v>
      </c>
      <c r="F211" s="9" t="s">
        <v>531</v>
      </c>
      <c r="G211" s="15" t="s">
        <v>2364</v>
      </c>
      <c r="H211" s="43" t="s">
        <v>858</v>
      </c>
      <c r="I211" s="145">
        <f t="shared" si="16"/>
        <v>44361</v>
      </c>
      <c r="J211" s="5" t="s">
        <v>12</v>
      </c>
      <c r="K211" s="93">
        <v>44726</v>
      </c>
      <c r="L211" s="5" t="s">
        <v>1900</v>
      </c>
      <c r="M211" s="5"/>
      <c r="N211" s="7" t="s">
        <v>1200</v>
      </c>
      <c r="O211" s="2" t="s">
        <v>1023</v>
      </c>
      <c r="P211" s="182" t="s">
        <v>2044</v>
      </c>
      <c r="Q211" s="181" t="s">
        <v>2044</v>
      </c>
      <c r="R211" s="181"/>
      <c r="S211" s="62"/>
      <c r="T211" s="1">
        <f t="shared" ca="1" si="14"/>
        <v>44831</v>
      </c>
      <c r="U211" s="1">
        <f t="shared" si="15"/>
        <v>44712</v>
      </c>
    </row>
    <row r="212" spans="1:21" s="6" customFormat="1" ht="25" customHeight="1" x14ac:dyDescent="0.25">
      <c r="A212" s="4">
        <v>210</v>
      </c>
      <c r="B212" s="31" t="s">
        <v>532</v>
      </c>
      <c r="C212" s="7" t="s">
        <v>8</v>
      </c>
      <c r="D212" s="5" t="s">
        <v>791</v>
      </c>
      <c r="E212" s="7" t="s">
        <v>392</v>
      </c>
      <c r="F212" s="9" t="s">
        <v>533</v>
      </c>
      <c r="G212" s="12" t="s">
        <v>857</v>
      </c>
      <c r="H212" s="12" t="s">
        <v>858</v>
      </c>
      <c r="I212" s="145">
        <f t="shared" si="16"/>
        <v>41533</v>
      </c>
      <c r="J212" s="7" t="s">
        <v>12</v>
      </c>
      <c r="K212" s="94">
        <v>41898</v>
      </c>
      <c r="L212" s="7" t="s">
        <v>517</v>
      </c>
      <c r="M212" s="7"/>
      <c r="N212" s="5" t="s">
        <v>1200</v>
      </c>
      <c r="O212" s="2" t="s">
        <v>1023</v>
      </c>
      <c r="P212" s="182" t="s">
        <v>2044</v>
      </c>
      <c r="Q212" s="181" t="s">
        <v>2044</v>
      </c>
      <c r="R212" s="181"/>
      <c r="S212" s="62"/>
      <c r="T212" s="1">
        <f t="shared" ca="1" si="14"/>
        <v>44831</v>
      </c>
      <c r="U212" s="1">
        <f t="shared" si="15"/>
        <v>41884</v>
      </c>
    </row>
    <row r="213" spans="1:21" s="6" customFormat="1" ht="25" customHeight="1" x14ac:dyDescent="0.25">
      <c r="A213" s="4">
        <v>211</v>
      </c>
      <c r="B213" s="31" t="s">
        <v>534</v>
      </c>
      <c r="C213" s="7" t="s">
        <v>8</v>
      </c>
      <c r="D213" s="5" t="s">
        <v>791</v>
      </c>
      <c r="E213" s="7" t="s">
        <v>392</v>
      </c>
      <c r="F213" s="9" t="s">
        <v>535</v>
      </c>
      <c r="G213" s="12" t="s">
        <v>857</v>
      </c>
      <c r="H213" s="12" t="s">
        <v>858</v>
      </c>
      <c r="I213" s="145">
        <f t="shared" si="16"/>
        <v>41533</v>
      </c>
      <c r="J213" s="7" t="s">
        <v>12</v>
      </c>
      <c r="K213" s="94">
        <v>41898</v>
      </c>
      <c r="L213" s="7" t="s">
        <v>517</v>
      </c>
      <c r="M213" s="7"/>
      <c r="N213" s="5" t="s">
        <v>1200</v>
      </c>
      <c r="O213" s="2" t="s">
        <v>1023</v>
      </c>
      <c r="P213" s="182" t="s">
        <v>2044</v>
      </c>
      <c r="Q213" s="181" t="s">
        <v>2044</v>
      </c>
      <c r="R213" s="181"/>
      <c r="S213" s="62"/>
      <c r="T213" s="1">
        <f t="shared" ca="1" si="14"/>
        <v>44831</v>
      </c>
      <c r="U213" s="1">
        <f t="shared" si="15"/>
        <v>41884</v>
      </c>
    </row>
    <row r="214" spans="1:21" s="6" customFormat="1" ht="25" customHeight="1" x14ac:dyDescent="0.25">
      <c r="A214" s="4">
        <v>212</v>
      </c>
      <c r="B214" s="31" t="s">
        <v>536</v>
      </c>
      <c r="C214" s="7" t="s">
        <v>8</v>
      </c>
      <c r="D214" s="5" t="s">
        <v>791</v>
      </c>
      <c r="E214" s="7" t="s">
        <v>392</v>
      </c>
      <c r="F214" s="9" t="s">
        <v>537</v>
      </c>
      <c r="G214" s="12" t="s">
        <v>857</v>
      </c>
      <c r="H214" s="12" t="s">
        <v>858</v>
      </c>
      <c r="I214" s="145">
        <f t="shared" si="16"/>
        <v>41533</v>
      </c>
      <c r="J214" s="7" t="s">
        <v>12</v>
      </c>
      <c r="K214" s="94">
        <v>41898</v>
      </c>
      <c r="L214" s="7" t="s">
        <v>517</v>
      </c>
      <c r="M214" s="7"/>
      <c r="N214" s="5" t="s">
        <v>1200</v>
      </c>
      <c r="O214" s="2" t="s">
        <v>1023</v>
      </c>
      <c r="P214" s="182" t="s">
        <v>2044</v>
      </c>
      <c r="Q214" s="181" t="s">
        <v>2044</v>
      </c>
      <c r="R214" s="181"/>
      <c r="S214" s="62"/>
      <c r="T214" s="1">
        <f t="shared" ca="1" si="14"/>
        <v>44831</v>
      </c>
      <c r="U214" s="1">
        <f t="shared" si="15"/>
        <v>41884</v>
      </c>
    </row>
    <row r="215" spans="1:21" s="6" customFormat="1" ht="25" customHeight="1" x14ac:dyDescent="0.25">
      <c r="A215" s="4">
        <v>213</v>
      </c>
      <c r="B215" s="31" t="s">
        <v>538</v>
      </c>
      <c r="C215" s="7" t="s">
        <v>8</v>
      </c>
      <c r="D215" s="5" t="s">
        <v>791</v>
      </c>
      <c r="E215" s="7" t="s">
        <v>392</v>
      </c>
      <c r="F215" s="9" t="s">
        <v>539</v>
      </c>
      <c r="G215" s="12" t="s">
        <v>857</v>
      </c>
      <c r="H215" s="12" t="s">
        <v>858</v>
      </c>
      <c r="I215" s="145">
        <f t="shared" si="16"/>
        <v>41532</v>
      </c>
      <c r="J215" s="7" t="s">
        <v>12</v>
      </c>
      <c r="K215" s="94">
        <v>41897</v>
      </c>
      <c r="L215" s="7" t="s">
        <v>517</v>
      </c>
      <c r="M215" s="7"/>
      <c r="N215" s="5" t="s">
        <v>1200</v>
      </c>
      <c r="O215" s="2" t="s">
        <v>1023</v>
      </c>
      <c r="P215" s="182" t="s">
        <v>2044</v>
      </c>
      <c r="Q215" s="181" t="s">
        <v>2044</v>
      </c>
      <c r="R215" s="181"/>
      <c r="S215" s="62"/>
      <c r="T215" s="1">
        <f t="shared" ca="1" si="14"/>
        <v>44831</v>
      </c>
      <c r="U215" s="1">
        <f t="shared" si="15"/>
        <v>41883</v>
      </c>
    </row>
    <row r="216" spans="1:21" s="6" customFormat="1" ht="25" customHeight="1" x14ac:dyDescent="0.25">
      <c r="A216" s="4">
        <v>214</v>
      </c>
      <c r="B216" s="31" t="s">
        <v>540</v>
      </c>
      <c r="C216" s="7" t="s">
        <v>8</v>
      </c>
      <c r="D216" s="5" t="s">
        <v>791</v>
      </c>
      <c r="E216" s="7" t="s">
        <v>392</v>
      </c>
      <c r="F216" s="9" t="s">
        <v>541</v>
      </c>
      <c r="G216" s="12" t="s">
        <v>857</v>
      </c>
      <c r="H216" s="12" t="s">
        <v>858</v>
      </c>
      <c r="I216" s="145">
        <f t="shared" si="16"/>
        <v>41532</v>
      </c>
      <c r="J216" s="7" t="s">
        <v>12</v>
      </c>
      <c r="K216" s="94">
        <v>41897</v>
      </c>
      <c r="L216" s="7" t="s">
        <v>517</v>
      </c>
      <c r="M216" s="7"/>
      <c r="N216" s="5" t="s">
        <v>1200</v>
      </c>
      <c r="O216" s="2" t="s">
        <v>1023</v>
      </c>
      <c r="P216" s="182" t="s">
        <v>2044</v>
      </c>
      <c r="Q216" s="181" t="s">
        <v>2044</v>
      </c>
      <c r="R216" s="181"/>
      <c r="S216" s="62"/>
      <c r="T216" s="1">
        <f t="shared" ca="1" si="14"/>
        <v>44831</v>
      </c>
      <c r="U216" s="1">
        <f t="shared" si="15"/>
        <v>41883</v>
      </c>
    </row>
    <row r="217" spans="1:21" s="6" customFormat="1" ht="25" customHeight="1" x14ac:dyDescent="0.25">
      <c r="A217" s="4">
        <v>215</v>
      </c>
      <c r="B217" s="31" t="s">
        <v>542</v>
      </c>
      <c r="C217" s="7" t="s">
        <v>8</v>
      </c>
      <c r="D217" s="5" t="s">
        <v>791</v>
      </c>
      <c r="E217" s="7" t="s">
        <v>392</v>
      </c>
      <c r="F217" s="9" t="s">
        <v>543</v>
      </c>
      <c r="G217" s="12" t="s">
        <v>857</v>
      </c>
      <c r="H217" s="12" t="s">
        <v>858</v>
      </c>
      <c r="I217" s="145">
        <f t="shared" si="16"/>
        <v>41533</v>
      </c>
      <c r="J217" s="7" t="s">
        <v>12</v>
      </c>
      <c r="K217" s="94">
        <v>41898</v>
      </c>
      <c r="L217" s="7" t="s">
        <v>517</v>
      </c>
      <c r="M217" s="7"/>
      <c r="N217" s="5" t="s">
        <v>1200</v>
      </c>
      <c r="O217" s="2" t="s">
        <v>1023</v>
      </c>
      <c r="P217" s="182" t="s">
        <v>2044</v>
      </c>
      <c r="Q217" s="181" t="s">
        <v>2044</v>
      </c>
      <c r="R217" s="181"/>
      <c r="S217" s="62"/>
      <c r="T217" s="1">
        <f t="shared" ca="1" si="14"/>
        <v>44831</v>
      </c>
      <c r="U217" s="1">
        <f t="shared" si="15"/>
        <v>41884</v>
      </c>
    </row>
    <row r="218" spans="1:21" s="6" customFormat="1" ht="25" customHeight="1" x14ac:dyDescent="0.25">
      <c r="A218" s="4">
        <v>216</v>
      </c>
      <c r="B218" s="31" t="s">
        <v>544</v>
      </c>
      <c r="C218" s="7" t="s">
        <v>8</v>
      </c>
      <c r="D218" s="5" t="s">
        <v>791</v>
      </c>
      <c r="E218" s="7" t="s">
        <v>392</v>
      </c>
      <c r="F218" s="9" t="s">
        <v>545</v>
      </c>
      <c r="G218" s="12" t="s">
        <v>857</v>
      </c>
      <c r="H218" s="12" t="s">
        <v>858</v>
      </c>
      <c r="I218" s="145">
        <f t="shared" si="16"/>
        <v>41532</v>
      </c>
      <c r="J218" s="7" t="s">
        <v>12</v>
      </c>
      <c r="K218" s="94">
        <v>41897</v>
      </c>
      <c r="L218" s="7" t="s">
        <v>517</v>
      </c>
      <c r="M218" s="7"/>
      <c r="N218" s="5" t="s">
        <v>1200</v>
      </c>
      <c r="O218" s="2" t="s">
        <v>1023</v>
      </c>
      <c r="P218" s="182" t="s">
        <v>2044</v>
      </c>
      <c r="Q218" s="181" t="s">
        <v>2044</v>
      </c>
      <c r="R218" s="181"/>
      <c r="S218" s="62"/>
      <c r="T218" s="1">
        <f t="shared" ca="1" si="14"/>
        <v>44831</v>
      </c>
      <c r="U218" s="1">
        <f t="shared" si="15"/>
        <v>41883</v>
      </c>
    </row>
    <row r="219" spans="1:21" s="6" customFormat="1" ht="25" customHeight="1" x14ac:dyDescent="0.25">
      <c r="A219" s="4">
        <v>217</v>
      </c>
      <c r="B219" s="31" t="s">
        <v>605</v>
      </c>
      <c r="C219" s="7" t="s">
        <v>8</v>
      </c>
      <c r="D219" s="5" t="s">
        <v>791</v>
      </c>
      <c r="E219" s="7" t="s">
        <v>392</v>
      </c>
      <c r="F219" s="9" t="s">
        <v>647</v>
      </c>
      <c r="G219" s="9" t="s">
        <v>233</v>
      </c>
      <c r="H219" s="12" t="s">
        <v>858</v>
      </c>
      <c r="I219" s="145">
        <f t="shared" si="16"/>
        <v>41652</v>
      </c>
      <c r="J219" s="7" t="s">
        <v>12</v>
      </c>
      <c r="K219" s="94">
        <v>42017</v>
      </c>
      <c r="L219" s="51" t="s">
        <v>1589</v>
      </c>
      <c r="M219" s="51"/>
      <c r="N219" s="5" t="s">
        <v>1200</v>
      </c>
      <c r="O219" s="2" t="s">
        <v>1023</v>
      </c>
      <c r="P219" s="182" t="s">
        <v>2044</v>
      </c>
      <c r="Q219" s="181" t="s">
        <v>2044</v>
      </c>
      <c r="R219" s="181"/>
      <c r="S219" s="62"/>
      <c r="T219" s="1">
        <f t="shared" ca="1" si="14"/>
        <v>44831</v>
      </c>
      <c r="U219" s="1">
        <f t="shared" si="15"/>
        <v>42003</v>
      </c>
    </row>
    <row r="220" spans="1:21" s="6" customFormat="1" ht="25" customHeight="1" x14ac:dyDescent="0.25">
      <c r="A220" s="4">
        <v>218</v>
      </c>
      <c r="B220" s="7" t="s">
        <v>606</v>
      </c>
      <c r="C220" s="7" t="s">
        <v>8</v>
      </c>
      <c r="D220" s="5" t="s">
        <v>791</v>
      </c>
      <c r="E220" s="7" t="s">
        <v>392</v>
      </c>
      <c r="F220" s="9" t="s">
        <v>648</v>
      </c>
      <c r="G220" s="12" t="s">
        <v>1924</v>
      </c>
      <c r="H220" s="43" t="s">
        <v>858</v>
      </c>
      <c r="I220" s="145">
        <f t="shared" si="16"/>
        <v>44673</v>
      </c>
      <c r="J220" s="5" t="s">
        <v>12</v>
      </c>
      <c r="K220" s="93">
        <v>45038</v>
      </c>
      <c r="L220" s="5" t="s">
        <v>1900</v>
      </c>
      <c r="M220" s="5" t="s">
        <v>3051</v>
      </c>
      <c r="N220" s="7" t="s">
        <v>1200</v>
      </c>
      <c r="O220" s="2" t="b">
        <f ca="1">(U220&lt;=T220)=FALSE()</f>
        <v>1</v>
      </c>
      <c r="P220" s="184" t="s">
        <v>2663</v>
      </c>
      <c r="Q220" s="176" t="s">
        <v>2044</v>
      </c>
      <c r="R220" s="178"/>
      <c r="S220" s="62"/>
      <c r="T220" s="1">
        <f t="shared" ca="1" si="14"/>
        <v>44831</v>
      </c>
      <c r="U220" s="1">
        <f t="shared" si="15"/>
        <v>45024</v>
      </c>
    </row>
    <row r="221" spans="1:21" s="6" customFormat="1" ht="25" customHeight="1" x14ac:dyDescent="0.25">
      <c r="A221" s="4">
        <v>219</v>
      </c>
      <c r="B221" s="31" t="s">
        <v>607</v>
      </c>
      <c r="C221" s="7" t="s">
        <v>8</v>
      </c>
      <c r="D221" s="5" t="s">
        <v>791</v>
      </c>
      <c r="E221" s="7" t="s">
        <v>392</v>
      </c>
      <c r="F221" s="9" t="s">
        <v>649</v>
      </c>
      <c r="G221" s="9" t="s">
        <v>233</v>
      </c>
      <c r="H221" s="12" t="s">
        <v>858</v>
      </c>
      <c r="I221" s="145">
        <f t="shared" si="16"/>
        <v>41652</v>
      </c>
      <c r="J221" s="7" t="s">
        <v>12</v>
      </c>
      <c r="K221" s="94">
        <v>42017</v>
      </c>
      <c r="L221" s="51" t="s">
        <v>1589</v>
      </c>
      <c r="M221" s="51"/>
      <c r="N221" s="7" t="s">
        <v>1200</v>
      </c>
      <c r="O221" s="2" t="s">
        <v>1023</v>
      </c>
      <c r="P221" s="182" t="s">
        <v>2044</v>
      </c>
      <c r="Q221" s="181" t="s">
        <v>2044</v>
      </c>
      <c r="R221" s="181"/>
      <c r="S221" s="62"/>
      <c r="T221" s="1">
        <f t="shared" ca="1" si="14"/>
        <v>44831</v>
      </c>
      <c r="U221" s="1">
        <f t="shared" si="15"/>
        <v>42003</v>
      </c>
    </row>
    <row r="222" spans="1:21" s="6" customFormat="1" ht="25" customHeight="1" x14ac:dyDescent="0.25">
      <c r="A222" s="4">
        <v>220</v>
      </c>
      <c r="B222" s="31" t="s">
        <v>608</v>
      </c>
      <c r="C222" s="7" t="s">
        <v>8</v>
      </c>
      <c r="D222" s="5" t="s">
        <v>791</v>
      </c>
      <c r="E222" s="7" t="s">
        <v>392</v>
      </c>
      <c r="F222" s="9" t="s">
        <v>650</v>
      </c>
      <c r="G222" s="9" t="s">
        <v>233</v>
      </c>
      <c r="H222" s="12" t="s">
        <v>858</v>
      </c>
      <c r="I222" s="145">
        <f t="shared" si="16"/>
        <v>41652</v>
      </c>
      <c r="J222" s="7" t="s">
        <v>12</v>
      </c>
      <c r="K222" s="94">
        <v>42017</v>
      </c>
      <c r="L222" s="51" t="s">
        <v>1589</v>
      </c>
      <c r="M222" s="51"/>
      <c r="N222" s="7" t="s">
        <v>1200</v>
      </c>
      <c r="O222" s="2" t="s">
        <v>1023</v>
      </c>
      <c r="P222" s="182" t="s">
        <v>2044</v>
      </c>
      <c r="Q222" s="181" t="s">
        <v>2044</v>
      </c>
      <c r="R222" s="181"/>
      <c r="S222" s="62"/>
      <c r="T222" s="1">
        <f t="shared" ca="1" si="14"/>
        <v>44831</v>
      </c>
      <c r="U222" s="1">
        <f t="shared" si="15"/>
        <v>42003</v>
      </c>
    </row>
    <row r="223" spans="1:21" s="6" customFormat="1" ht="25" customHeight="1" x14ac:dyDescent="0.25">
      <c r="A223" s="4">
        <v>221</v>
      </c>
      <c r="B223" s="31" t="s">
        <v>609</v>
      </c>
      <c r="C223" s="7" t="s">
        <v>8</v>
      </c>
      <c r="D223" s="5" t="s">
        <v>791</v>
      </c>
      <c r="E223" s="7" t="s">
        <v>392</v>
      </c>
      <c r="F223" s="9" t="s">
        <v>651</v>
      </c>
      <c r="G223" s="9" t="s">
        <v>1512</v>
      </c>
      <c r="H223" s="12" t="s">
        <v>858</v>
      </c>
      <c r="I223" s="145">
        <f t="shared" si="16"/>
        <v>42787</v>
      </c>
      <c r="J223" s="7" t="s">
        <v>12</v>
      </c>
      <c r="K223" s="94">
        <v>43152</v>
      </c>
      <c r="L223" s="51" t="s">
        <v>1589</v>
      </c>
      <c r="M223" s="51"/>
      <c r="N223" s="5" t="s">
        <v>1571</v>
      </c>
      <c r="O223" s="2" t="s">
        <v>1023</v>
      </c>
      <c r="P223" s="182" t="s">
        <v>2044</v>
      </c>
      <c r="Q223" s="181" t="s">
        <v>2044</v>
      </c>
      <c r="R223" s="181"/>
      <c r="S223" s="62"/>
      <c r="T223" s="1">
        <f t="shared" ca="1" si="14"/>
        <v>44831</v>
      </c>
      <c r="U223" s="1">
        <f t="shared" si="15"/>
        <v>43138</v>
      </c>
    </row>
    <row r="224" spans="1:21" s="6" customFormat="1" ht="25" customHeight="1" x14ac:dyDescent="0.25">
      <c r="A224" s="4">
        <v>222</v>
      </c>
      <c r="B224" s="31" t="s">
        <v>610</v>
      </c>
      <c r="C224" s="7" t="s">
        <v>8</v>
      </c>
      <c r="D224" s="5" t="s">
        <v>791</v>
      </c>
      <c r="E224" s="7" t="s">
        <v>392</v>
      </c>
      <c r="F224" s="9" t="s">
        <v>652</v>
      </c>
      <c r="G224" s="9" t="s">
        <v>233</v>
      </c>
      <c r="H224" s="12" t="s">
        <v>858</v>
      </c>
      <c r="I224" s="145">
        <f t="shared" si="16"/>
        <v>41652</v>
      </c>
      <c r="J224" s="7" t="s">
        <v>12</v>
      </c>
      <c r="K224" s="94">
        <v>42017</v>
      </c>
      <c r="L224" s="51" t="s">
        <v>1589</v>
      </c>
      <c r="M224" s="51"/>
      <c r="N224" s="5" t="s">
        <v>1200</v>
      </c>
      <c r="O224" s="2" t="s">
        <v>1023</v>
      </c>
      <c r="P224" s="182" t="s">
        <v>2044</v>
      </c>
      <c r="Q224" s="181" t="s">
        <v>2044</v>
      </c>
      <c r="R224" s="181"/>
      <c r="S224" s="62"/>
      <c r="T224" s="1">
        <f t="shared" ca="1" si="14"/>
        <v>44831</v>
      </c>
      <c r="U224" s="1">
        <f t="shared" si="15"/>
        <v>42003</v>
      </c>
    </row>
    <row r="225" spans="1:21" s="6" customFormat="1" ht="25" customHeight="1" x14ac:dyDescent="0.25">
      <c r="A225" s="4">
        <v>223</v>
      </c>
      <c r="B225" s="31" t="s">
        <v>611</v>
      </c>
      <c r="C225" s="7" t="s">
        <v>8</v>
      </c>
      <c r="D225" s="5" t="s">
        <v>791</v>
      </c>
      <c r="E225" s="7" t="s">
        <v>392</v>
      </c>
      <c r="F225" s="9" t="s">
        <v>653</v>
      </c>
      <c r="G225" s="9" t="s">
        <v>233</v>
      </c>
      <c r="H225" s="12" t="s">
        <v>858</v>
      </c>
      <c r="I225" s="145">
        <f t="shared" si="16"/>
        <v>41652</v>
      </c>
      <c r="J225" s="7" t="s">
        <v>12</v>
      </c>
      <c r="K225" s="94">
        <v>42017</v>
      </c>
      <c r="L225" s="51" t="s">
        <v>1589</v>
      </c>
      <c r="M225" s="51"/>
      <c r="N225" s="5" t="s">
        <v>1200</v>
      </c>
      <c r="O225" s="2" t="s">
        <v>1023</v>
      </c>
      <c r="P225" s="182" t="s">
        <v>2044</v>
      </c>
      <c r="Q225" s="181" t="s">
        <v>2044</v>
      </c>
      <c r="R225" s="181"/>
      <c r="S225" s="62"/>
      <c r="T225" s="1">
        <f t="shared" ca="1" si="14"/>
        <v>44831</v>
      </c>
      <c r="U225" s="1">
        <f t="shared" si="15"/>
        <v>42003</v>
      </c>
    </row>
    <row r="226" spans="1:21" s="6" customFormat="1" ht="25" customHeight="1" x14ac:dyDescent="0.25">
      <c r="A226" s="4">
        <v>224</v>
      </c>
      <c r="B226" s="31" t="s">
        <v>612</v>
      </c>
      <c r="C226" s="7" t="s">
        <v>8</v>
      </c>
      <c r="D226" s="5" t="s">
        <v>791</v>
      </c>
      <c r="E226" s="7" t="s">
        <v>392</v>
      </c>
      <c r="F226" s="9" t="s">
        <v>654</v>
      </c>
      <c r="G226" s="9" t="s">
        <v>233</v>
      </c>
      <c r="H226" s="12" t="s">
        <v>858</v>
      </c>
      <c r="I226" s="145">
        <f t="shared" si="16"/>
        <v>41652</v>
      </c>
      <c r="J226" s="7" t="s">
        <v>12</v>
      </c>
      <c r="K226" s="94">
        <v>42017</v>
      </c>
      <c r="L226" s="51" t="s">
        <v>1589</v>
      </c>
      <c r="M226" s="51"/>
      <c r="N226" s="5" t="s">
        <v>1200</v>
      </c>
      <c r="O226" s="2" t="s">
        <v>1023</v>
      </c>
      <c r="P226" s="182" t="s">
        <v>2044</v>
      </c>
      <c r="Q226" s="181" t="s">
        <v>2044</v>
      </c>
      <c r="R226" s="181"/>
      <c r="S226" s="62"/>
      <c r="T226" s="1">
        <f t="shared" ca="1" si="14"/>
        <v>44831</v>
      </c>
      <c r="U226" s="1">
        <f t="shared" si="15"/>
        <v>42003</v>
      </c>
    </row>
    <row r="227" spans="1:21" s="76" customFormat="1" ht="25" customHeight="1" x14ac:dyDescent="0.25">
      <c r="A227" s="4">
        <v>225</v>
      </c>
      <c r="B227" s="50" t="s">
        <v>1232</v>
      </c>
      <c r="C227" s="7" t="s">
        <v>10</v>
      </c>
      <c r="D227" s="5" t="s">
        <v>791</v>
      </c>
      <c r="E227" s="19" t="s">
        <v>159</v>
      </c>
      <c r="F227" s="22">
        <v>13524953</v>
      </c>
      <c r="G227" s="15" t="s">
        <v>2353</v>
      </c>
      <c r="H227" s="43" t="s">
        <v>1473</v>
      </c>
      <c r="I227" s="145">
        <f t="shared" si="16"/>
        <v>44361</v>
      </c>
      <c r="J227" s="5" t="s">
        <v>12</v>
      </c>
      <c r="K227" s="93">
        <v>44726</v>
      </c>
      <c r="L227" s="7" t="s">
        <v>1900</v>
      </c>
      <c r="M227" s="7" t="s">
        <v>2354</v>
      </c>
      <c r="N227" s="5" t="s">
        <v>1200</v>
      </c>
      <c r="O227" s="2" t="s">
        <v>1343</v>
      </c>
      <c r="P227" s="183" t="s">
        <v>2676</v>
      </c>
      <c r="Q227" s="173" t="s">
        <v>2044</v>
      </c>
      <c r="R227" s="173"/>
      <c r="S227" s="62"/>
      <c r="T227" s="1">
        <f t="shared" ca="1" si="14"/>
        <v>44831</v>
      </c>
      <c r="U227" s="1">
        <f t="shared" si="15"/>
        <v>44712</v>
      </c>
    </row>
    <row r="228" spans="1:21" ht="14" customHeight="1" x14ac:dyDescent="0.25">
      <c r="A228" s="4">
        <v>226</v>
      </c>
      <c r="B228" s="41" t="s">
        <v>1233</v>
      </c>
      <c r="C228" s="7" t="s">
        <v>10</v>
      </c>
      <c r="D228" s="5" t="s">
        <v>791</v>
      </c>
      <c r="E228" s="19" t="s">
        <v>159</v>
      </c>
      <c r="F228" s="22">
        <v>13524936</v>
      </c>
      <c r="G228" s="30" t="s">
        <v>847</v>
      </c>
      <c r="H228" s="43" t="s">
        <v>1473</v>
      </c>
      <c r="I228" s="145">
        <f t="shared" si="16"/>
        <v>42027</v>
      </c>
      <c r="J228" s="5" t="s">
        <v>12</v>
      </c>
      <c r="K228" s="93">
        <v>42392</v>
      </c>
      <c r="L228" s="7" t="s">
        <v>517</v>
      </c>
      <c r="M228" s="7"/>
      <c r="N228" s="5" t="s">
        <v>1200</v>
      </c>
      <c r="O228" s="2" t="s">
        <v>1023</v>
      </c>
      <c r="P228" s="182" t="s">
        <v>2044</v>
      </c>
      <c r="Q228" s="181" t="s">
        <v>2044</v>
      </c>
      <c r="R228" s="181"/>
      <c r="S228" s="62"/>
      <c r="T228" s="1">
        <f t="shared" ca="1" si="14"/>
        <v>44831</v>
      </c>
      <c r="U228" s="1">
        <f t="shared" si="15"/>
        <v>42378</v>
      </c>
    </row>
    <row r="229" spans="1:21" ht="14" customHeight="1" x14ac:dyDescent="0.25">
      <c r="A229" s="4">
        <v>227</v>
      </c>
      <c r="B229" s="41" t="s">
        <v>1234</v>
      </c>
      <c r="C229" s="7" t="s">
        <v>10</v>
      </c>
      <c r="D229" s="5" t="s">
        <v>791</v>
      </c>
      <c r="E229" s="19" t="s">
        <v>159</v>
      </c>
      <c r="F229" s="22">
        <v>14505004</v>
      </c>
      <c r="G229" s="30" t="s">
        <v>1299</v>
      </c>
      <c r="H229" s="43" t="s">
        <v>1473</v>
      </c>
      <c r="I229" s="145">
        <f>(K229-366)</f>
        <v>42391</v>
      </c>
      <c r="J229" s="5" t="s">
        <v>12</v>
      </c>
      <c r="K229" s="93">
        <v>42757</v>
      </c>
      <c r="L229" s="7" t="s">
        <v>502</v>
      </c>
      <c r="M229" s="7"/>
      <c r="N229" s="5" t="s">
        <v>1200</v>
      </c>
      <c r="O229" s="2" t="s">
        <v>1023</v>
      </c>
      <c r="P229" s="182" t="s">
        <v>2044</v>
      </c>
      <c r="Q229" s="181" t="s">
        <v>2044</v>
      </c>
      <c r="R229" s="181"/>
      <c r="S229" s="62"/>
      <c r="T229" s="1">
        <f t="shared" ca="1" si="14"/>
        <v>44831</v>
      </c>
      <c r="U229" s="1">
        <f t="shared" si="15"/>
        <v>42743</v>
      </c>
    </row>
    <row r="230" spans="1:21" ht="14" customHeight="1" x14ac:dyDescent="0.25">
      <c r="A230" s="4">
        <v>228</v>
      </c>
      <c r="B230" s="50" t="s">
        <v>1235</v>
      </c>
      <c r="C230" s="7" t="s">
        <v>10</v>
      </c>
      <c r="D230" s="5" t="s">
        <v>791</v>
      </c>
      <c r="E230" s="19" t="s">
        <v>159</v>
      </c>
      <c r="F230" s="22">
        <v>14505001</v>
      </c>
      <c r="G230" s="30" t="s">
        <v>1299</v>
      </c>
      <c r="H230" s="43" t="s">
        <v>1473</v>
      </c>
      <c r="I230" s="145">
        <f>(K230-366)</f>
        <v>42391</v>
      </c>
      <c r="J230" s="5" t="s">
        <v>12</v>
      </c>
      <c r="K230" s="93">
        <v>42757</v>
      </c>
      <c r="L230" s="7" t="s">
        <v>502</v>
      </c>
      <c r="M230" s="7"/>
      <c r="N230" s="5" t="s">
        <v>1200</v>
      </c>
      <c r="O230" s="2" t="s">
        <v>1343</v>
      </c>
      <c r="P230" s="182" t="s">
        <v>2044</v>
      </c>
      <c r="Q230" s="181" t="s">
        <v>2044</v>
      </c>
      <c r="R230" s="181"/>
      <c r="S230" s="62" t="s">
        <v>1430</v>
      </c>
      <c r="T230" s="1">
        <f t="shared" ca="1" si="14"/>
        <v>44831</v>
      </c>
      <c r="U230" s="1">
        <f t="shared" si="15"/>
        <v>42743</v>
      </c>
    </row>
    <row r="231" spans="1:21" s="76" customFormat="1" ht="25" customHeight="1" x14ac:dyDescent="0.25">
      <c r="A231" s="4">
        <v>229</v>
      </c>
      <c r="B231" s="50" t="s">
        <v>1236</v>
      </c>
      <c r="C231" s="7" t="s">
        <v>10</v>
      </c>
      <c r="D231" s="5" t="s">
        <v>791</v>
      </c>
      <c r="E231" s="19" t="s">
        <v>159</v>
      </c>
      <c r="F231" s="22">
        <v>14504954</v>
      </c>
      <c r="G231" s="15" t="s">
        <v>2015</v>
      </c>
      <c r="H231" s="43" t="s">
        <v>1473</v>
      </c>
      <c r="I231" s="145">
        <f>(K231-365)</f>
        <v>44231</v>
      </c>
      <c r="J231" s="5" t="s">
        <v>12</v>
      </c>
      <c r="K231" s="93">
        <v>44596</v>
      </c>
      <c r="L231" s="5" t="s">
        <v>1900</v>
      </c>
      <c r="M231" s="5" t="s">
        <v>2106</v>
      </c>
      <c r="N231" s="5" t="s">
        <v>1200</v>
      </c>
      <c r="O231" s="2" t="s">
        <v>1343</v>
      </c>
      <c r="P231" s="183" t="s">
        <v>2676</v>
      </c>
      <c r="Q231" s="173" t="s">
        <v>2044</v>
      </c>
      <c r="R231" s="173"/>
      <c r="S231" s="62"/>
      <c r="T231" s="1">
        <f t="shared" ca="1" si="14"/>
        <v>44831</v>
      </c>
      <c r="U231" s="1">
        <f t="shared" si="15"/>
        <v>44582</v>
      </c>
    </row>
    <row r="232" spans="1:21" s="6" customFormat="1" ht="25" customHeight="1" x14ac:dyDescent="0.25">
      <c r="A232" s="4">
        <v>230</v>
      </c>
      <c r="B232" s="31" t="s">
        <v>1056</v>
      </c>
      <c r="C232" s="7" t="s">
        <v>8</v>
      </c>
      <c r="D232" s="5" t="s">
        <v>791</v>
      </c>
      <c r="E232" s="7" t="s">
        <v>392</v>
      </c>
      <c r="F232" s="9" t="s">
        <v>1071</v>
      </c>
      <c r="G232" s="12" t="s">
        <v>1148</v>
      </c>
      <c r="H232" s="43" t="s">
        <v>858</v>
      </c>
      <c r="I232" s="145">
        <f t="shared" ref="I232:I251" si="17">(K232-365)</f>
        <v>41898</v>
      </c>
      <c r="J232" s="7" t="s">
        <v>12</v>
      </c>
      <c r="K232" s="94">
        <v>42263</v>
      </c>
      <c r="L232" s="7" t="s">
        <v>517</v>
      </c>
      <c r="M232" s="7"/>
      <c r="N232" s="5" t="s">
        <v>1200</v>
      </c>
      <c r="O232" s="2" t="s">
        <v>1023</v>
      </c>
      <c r="P232" s="182" t="s">
        <v>2044</v>
      </c>
      <c r="Q232" s="181" t="s">
        <v>2044</v>
      </c>
      <c r="R232" s="181"/>
      <c r="S232" s="62"/>
      <c r="T232" s="1">
        <f t="shared" ca="1" si="14"/>
        <v>44831</v>
      </c>
      <c r="U232" s="1">
        <f t="shared" si="15"/>
        <v>42249</v>
      </c>
    </row>
    <row r="233" spans="1:21" s="6" customFormat="1" ht="25" customHeight="1" x14ac:dyDescent="0.25">
      <c r="A233" s="4">
        <v>231</v>
      </c>
      <c r="B233" s="31" t="s">
        <v>1057</v>
      </c>
      <c r="C233" s="7" t="s">
        <v>8</v>
      </c>
      <c r="D233" s="5" t="s">
        <v>791</v>
      </c>
      <c r="E233" s="7" t="s">
        <v>392</v>
      </c>
      <c r="F233" s="9" t="s">
        <v>1072</v>
      </c>
      <c r="G233" s="12" t="s">
        <v>1148</v>
      </c>
      <c r="H233" s="43" t="s">
        <v>858</v>
      </c>
      <c r="I233" s="145">
        <f t="shared" si="17"/>
        <v>41898</v>
      </c>
      <c r="J233" s="7" t="s">
        <v>12</v>
      </c>
      <c r="K233" s="94">
        <v>42263</v>
      </c>
      <c r="L233" s="7" t="s">
        <v>517</v>
      </c>
      <c r="M233" s="7"/>
      <c r="N233" s="5" t="s">
        <v>1200</v>
      </c>
      <c r="O233" s="2" t="s">
        <v>1023</v>
      </c>
      <c r="P233" s="182" t="s">
        <v>2044</v>
      </c>
      <c r="Q233" s="181" t="s">
        <v>2044</v>
      </c>
      <c r="R233" s="181"/>
      <c r="S233" s="62"/>
      <c r="T233" s="1">
        <f t="shared" ca="1" si="14"/>
        <v>44831</v>
      </c>
      <c r="U233" s="1">
        <f t="shared" si="15"/>
        <v>42249</v>
      </c>
    </row>
    <row r="234" spans="1:21" s="6" customFormat="1" ht="25" customHeight="1" x14ac:dyDescent="0.25">
      <c r="A234" s="4">
        <v>232</v>
      </c>
      <c r="B234" s="31" t="s">
        <v>1058</v>
      </c>
      <c r="C234" s="7" t="s">
        <v>8</v>
      </c>
      <c r="D234" s="5" t="s">
        <v>791</v>
      </c>
      <c r="E234" s="7" t="s">
        <v>392</v>
      </c>
      <c r="F234" s="9" t="s">
        <v>1073</v>
      </c>
      <c r="G234" s="12" t="s">
        <v>1148</v>
      </c>
      <c r="H234" s="43" t="s">
        <v>858</v>
      </c>
      <c r="I234" s="145">
        <f t="shared" si="17"/>
        <v>41898</v>
      </c>
      <c r="J234" s="7" t="s">
        <v>12</v>
      </c>
      <c r="K234" s="94">
        <v>42263</v>
      </c>
      <c r="L234" s="7" t="s">
        <v>517</v>
      </c>
      <c r="M234" s="7"/>
      <c r="N234" s="5" t="s">
        <v>1200</v>
      </c>
      <c r="O234" s="2" t="s">
        <v>1023</v>
      </c>
      <c r="P234" s="182" t="s">
        <v>2044</v>
      </c>
      <c r="Q234" s="181" t="s">
        <v>2044</v>
      </c>
      <c r="R234" s="181"/>
      <c r="S234" s="62"/>
      <c r="T234" s="1">
        <f t="shared" ca="1" si="14"/>
        <v>44831</v>
      </c>
      <c r="U234" s="1">
        <f t="shared" si="15"/>
        <v>42249</v>
      </c>
    </row>
    <row r="235" spans="1:21" s="6" customFormat="1" ht="25" customHeight="1" x14ac:dyDescent="0.25">
      <c r="A235" s="4">
        <v>233</v>
      </c>
      <c r="B235" s="31" t="s">
        <v>1059</v>
      </c>
      <c r="C235" s="7" t="s">
        <v>8</v>
      </c>
      <c r="D235" s="5" t="s">
        <v>791</v>
      </c>
      <c r="E235" s="7" t="s">
        <v>392</v>
      </c>
      <c r="F235" s="9" t="s">
        <v>1286</v>
      </c>
      <c r="G235" s="12" t="s">
        <v>1148</v>
      </c>
      <c r="H235" s="43" t="s">
        <v>858</v>
      </c>
      <c r="I235" s="145">
        <f t="shared" si="17"/>
        <v>41899</v>
      </c>
      <c r="J235" s="7" t="s">
        <v>12</v>
      </c>
      <c r="K235" s="94">
        <v>42264</v>
      </c>
      <c r="L235" s="7" t="s">
        <v>517</v>
      </c>
      <c r="M235" s="7"/>
      <c r="N235" s="5" t="s">
        <v>1200</v>
      </c>
      <c r="O235" s="2" t="s">
        <v>1023</v>
      </c>
      <c r="P235" s="182" t="s">
        <v>2044</v>
      </c>
      <c r="Q235" s="181" t="s">
        <v>2044</v>
      </c>
      <c r="R235" s="181"/>
      <c r="S235" s="62"/>
      <c r="T235" s="1">
        <f t="shared" ca="1" si="14"/>
        <v>44831</v>
      </c>
      <c r="U235" s="1">
        <f t="shared" si="15"/>
        <v>42250</v>
      </c>
    </row>
    <row r="236" spans="1:21" s="6" customFormat="1" ht="25" customHeight="1" x14ac:dyDescent="0.25">
      <c r="A236" s="4">
        <v>234</v>
      </c>
      <c r="B236" s="31" t="s">
        <v>1060</v>
      </c>
      <c r="C236" s="7" t="s">
        <v>8</v>
      </c>
      <c r="D236" s="5" t="s">
        <v>791</v>
      </c>
      <c r="E236" s="7" t="s">
        <v>392</v>
      </c>
      <c r="F236" s="9" t="s">
        <v>1287</v>
      </c>
      <c r="G236" s="12" t="s">
        <v>1148</v>
      </c>
      <c r="H236" s="43" t="s">
        <v>858</v>
      </c>
      <c r="I236" s="145">
        <f t="shared" si="17"/>
        <v>41899</v>
      </c>
      <c r="J236" s="7" t="s">
        <v>12</v>
      </c>
      <c r="K236" s="94">
        <v>42264</v>
      </c>
      <c r="L236" s="7" t="s">
        <v>517</v>
      </c>
      <c r="M236" s="7"/>
      <c r="N236" s="5" t="s">
        <v>1200</v>
      </c>
      <c r="O236" s="2" t="s">
        <v>1023</v>
      </c>
      <c r="P236" s="182" t="s">
        <v>2044</v>
      </c>
      <c r="Q236" s="181" t="s">
        <v>2044</v>
      </c>
      <c r="R236" s="181"/>
      <c r="S236" s="62"/>
      <c r="T236" s="1">
        <f t="shared" ca="1" si="14"/>
        <v>44831</v>
      </c>
      <c r="U236" s="1">
        <f t="shared" si="15"/>
        <v>42250</v>
      </c>
    </row>
    <row r="237" spans="1:21" s="6" customFormat="1" ht="25" customHeight="1" x14ac:dyDescent="0.25">
      <c r="A237" s="4">
        <v>235</v>
      </c>
      <c r="B237" s="31" t="s">
        <v>1061</v>
      </c>
      <c r="C237" s="7" t="s">
        <v>8</v>
      </c>
      <c r="D237" s="5" t="s">
        <v>791</v>
      </c>
      <c r="E237" s="7" t="s">
        <v>392</v>
      </c>
      <c r="F237" s="9" t="s">
        <v>1066</v>
      </c>
      <c r="G237" s="12" t="s">
        <v>1148</v>
      </c>
      <c r="H237" s="43" t="s">
        <v>858</v>
      </c>
      <c r="I237" s="145">
        <f t="shared" si="17"/>
        <v>41898</v>
      </c>
      <c r="J237" s="7" t="s">
        <v>12</v>
      </c>
      <c r="K237" s="94">
        <v>42263</v>
      </c>
      <c r="L237" s="7" t="s">
        <v>517</v>
      </c>
      <c r="M237" s="7"/>
      <c r="N237" s="5" t="s">
        <v>1200</v>
      </c>
      <c r="O237" s="2" t="s">
        <v>1023</v>
      </c>
      <c r="P237" s="182" t="s">
        <v>2044</v>
      </c>
      <c r="Q237" s="181" t="s">
        <v>2044</v>
      </c>
      <c r="R237" s="181"/>
      <c r="S237" s="62"/>
      <c r="T237" s="1">
        <f t="shared" ca="1" si="14"/>
        <v>44831</v>
      </c>
      <c r="U237" s="1">
        <f t="shared" si="15"/>
        <v>42249</v>
      </c>
    </row>
    <row r="238" spans="1:21" s="6" customFormat="1" ht="25" customHeight="1" x14ac:dyDescent="0.25">
      <c r="A238" s="4">
        <v>236</v>
      </c>
      <c r="B238" s="31" t="s">
        <v>1062</v>
      </c>
      <c r="C238" s="7" t="s">
        <v>8</v>
      </c>
      <c r="D238" s="5" t="s">
        <v>791</v>
      </c>
      <c r="E238" s="7" t="s">
        <v>392</v>
      </c>
      <c r="F238" s="9" t="s">
        <v>1067</v>
      </c>
      <c r="G238" s="12" t="s">
        <v>1148</v>
      </c>
      <c r="H238" s="43" t="s">
        <v>858</v>
      </c>
      <c r="I238" s="145">
        <f t="shared" si="17"/>
        <v>41898</v>
      </c>
      <c r="J238" s="7" t="s">
        <v>12</v>
      </c>
      <c r="K238" s="94">
        <v>42263</v>
      </c>
      <c r="L238" s="7" t="s">
        <v>517</v>
      </c>
      <c r="M238" s="7"/>
      <c r="N238" s="5" t="s">
        <v>1200</v>
      </c>
      <c r="O238" s="2" t="s">
        <v>1023</v>
      </c>
      <c r="P238" s="182" t="s">
        <v>2044</v>
      </c>
      <c r="Q238" s="181" t="s">
        <v>2044</v>
      </c>
      <c r="R238" s="181"/>
      <c r="S238" s="62"/>
      <c r="T238" s="1">
        <f t="shared" ca="1" si="14"/>
        <v>44831</v>
      </c>
      <c r="U238" s="1">
        <f t="shared" si="15"/>
        <v>42249</v>
      </c>
    </row>
    <row r="239" spans="1:21" s="6" customFormat="1" ht="25" customHeight="1" x14ac:dyDescent="0.25">
      <c r="A239" s="4">
        <v>237</v>
      </c>
      <c r="B239" s="31" t="s">
        <v>1063</v>
      </c>
      <c r="C239" s="7" t="s">
        <v>8</v>
      </c>
      <c r="D239" s="5" t="s">
        <v>791</v>
      </c>
      <c r="E239" s="7" t="s">
        <v>392</v>
      </c>
      <c r="F239" s="9" t="s">
        <v>1068</v>
      </c>
      <c r="G239" s="12" t="s">
        <v>1148</v>
      </c>
      <c r="H239" s="43" t="s">
        <v>858</v>
      </c>
      <c r="I239" s="145">
        <f t="shared" si="17"/>
        <v>41898</v>
      </c>
      <c r="J239" s="7" t="s">
        <v>12</v>
      </c>
      <c r="K239" s="94">
        <v>42263</v>
      </c>
      <c r="L239" s="7" t="s">
        <v>517</v>
      </c>
      <c r="M239" s="7"/>
      <c r="N239" s="5" t="s">
        <v>1200</v>
      </c>
      <c r="O239" s="2" t="s">
        <v>1023</v>
      </c>
      <c r="P239" s="182" t="s">
        <v>2044</v>
      </c>
      <c r="Q239" s="181" t="s">
        <v>2044</v>
      </c>
      <c r="R239" s="181"/>
      <c r="S239" s="62"/>
      <c r="T239" s="1">
        <f t="shared" ca="1" si="14"/>
        <v>44831</v>
      </c>
      <c r="U239" s="1">
        <f t="shared" si="15"/>
        <v>42249</v>
      </c>
    </row>
    <row r="240" spans="1:21" s="6" customFormat="1" ht="25" customHeight="1" x14ac:dyDescent="0.25">
      <c r="A240" s="4">
        <v>238</v>
      </c>
      <c r="B240" s="31" t="s">
        <v>1064</v>
      </c>
      <c r="C240" s="7" t="s">
        <v>8</v>
      </c>
      <c r="D240" s="5" t="s">
        <v>791</v>
      </c>
      <c r="E240" s="7" t="s">
        <v>392</v>
      </c>
      <c r="F240" s="9" t="s">
        <v>1069</v>
      </c>
      <c r="G240" s="12" t="s">
        <v>1148</v>
      </c>
      <c r="H240" s="43" t="s">
        <v>858</v>
      </c>
      <c r="I240" s="145">
        <f t="shared" si="17"/>
        <v>41898</v>
      </c>
      <c r="J240" s="7" t="s">
        <v>12</v>
      </c>
      <c r="K240" s="94">
        <v>42263</v>
      </c>
      <c r="L240" s="7" t="s">
        <v>517</v>
      </c>
      <c r="M240" s="7"/>
      <c r="N240" s="5" t="s">
        <v>1200</v>
      </c>
      <c r="O240" s="2" t="s">
        <v>1023</v>
      </c>
      <c r="P240" s="182" t="s">
        <v>2044</v>
      </c>
      <c r="Q240" s="181" t="s">
        <v>2044</v>
      </c>
      <c r="R240" s="181"/>
      <c r="S240" s="62"/>
      <c r="T240" s="1">
        <f t="shared" ca="1" si="14"/>
        <v>44831</v>
      </c>
      <c r="U240" s="1">
        <f t="shared" si="15"/>
        <v>42249</v>
      </c>
    </row>
    <row r="241" spans="1:21" s="6" customFormat="1" ht="25" customHeight="1" x14ac:dyDescent="0.25">
      <c r="A241" s="4">
        <v>239</v>
      </c>
      <c r="B241" s="31" t="s">
        <v>1065</v>
      </c>
      <c r="C241" s="7" t="s">
        <v>8</v>
      </c>
      <c r="D241" s="5" t="s">
        <v>791</v>
      </c>
      <c r="E241" s="7" t="s">
        <v>392</v>
      </c>
      <c r="F241" s="9" t="s">
        <v>1070</v>
      </c>
      <c r="G241" s="12" t="s">
        <v>1148</v>
      </c>
      <c r="H241" s="43" t="s">
        <v>858</v>
      </c>
      <c r="I241" s="145">
        <f t="shared" si="17"/>
        <v>41898</v>
      </c>
      <c r="J241" s="7" t="s">
        <v>12</v>
      </c>
      <c r="K241" s="94">
        <v>42263</v>
      </c>
      <c r="L241" s="7" t="s">
        <v>517</v>
      </c>
      <c r="M241" s="7"/>
      <c r="N241" s="5" t="s">
        <v>1200</v>
      </c>
      <c r="O241" s="2" t="s">
        <v>1023</v>
      </c>
      <c r="P241" s="182" t="s">
        <v>2044</v>
      </c>
      <c r="Q241" s="181" t="s">
        <v>2044</v>
      </c>
      <c r="R241" s="181"/>
      <c r="S241" s="62"/>
      <c r="T241" s="1">
        <f t="shared" ca="1" si="14"/>
        <v>44831</v>
      </c>
      <c r="U241" s="1">
        <f t="shared" si="15"/>
        <v>42249</v>
      </c>
    </row>
    <row r="242" spans="1:21" s="6" customFormat="1" ht="25" customHeight="1" x14ac:dyDescent="0.25">
      <c r="A242" s="4">
        <v>240</v>
      </c>
      <c r="B242" s="31" t="s">
        <v>1201</v>
      </c>
      <c r="C242" s="7" t="s">
        <v>8</v>
      </c>
      <c r="D242" s="5" t="s">
        <v>791</v>
      </c>
      <c r="E242" s="7" t="s">
        <v>823</v>
      </c>
      <c r="F242" s="9" t="s">
        <v>1211</v>
      </c>
      <c r="G242" s="12" t="s">
        <v>1148</v>
      </c>
      <c r="H242" s="43" t="s">
        <v>858</v>
      </c>
      <c r="I242" s="145">
        <f t="shared" si="17"/>
        <v>41922</v>
      </c>
      <c r="J242" s="7" t="s">
        <v>12</v>
      </c>
      <c r="K242" s="94">
        <v>42287</v>
      </c>
      <c r="L242" s="51" t="s">
        <v>1589</v>
      </c>
      <c r="M242" s="51"/>
      <c r="N242" s="5" t="s">
        <v>1200</v>
      </c>
      <c r="O242" s="2" t="s">
        <v>1023</v>
      </c>
      <c r="P242" s="182" t="s">
        <v>2044</v>
      </c>
      <c r="Q242" s="181" t="s">
        <v>2044</v>
      </c>
      <c r="R242" s="181"/>
      <c r="S242" s="62"/>
      <c r="T242" s="1">
        <f t="shared" ca="1" si="14"/>
        <v>44831</v>
      </c>
      <c r="U242" s="1">
        <f t="shared" si="15"/>
        <v>42273</v>
      </c>
    </row>
    <row r="243" spans="1:21" s="6" customFormat="1" ht="25" customHeight="1" x14ac:dyDescent="0.25">
      <c r="A243" s="4">
        <v>241</v>
      </c>
      <c r="B243" s="31" t="s">
        <v>1204</v>
      </c>
      <c r="C243" s="7" t="s">
        <v>8</v>
      </c>
      <c r="D243" s="5" t="s">
        <v>791</v>
      </c>
      <c r="E243" s="7" t="s">
        <v>823</v>
      </c>
      <c r="F243" s="9" t="s">
        <v>1210</v>
      </c>
      <c r="G243" s="12" t="s">
        <v>1148</v>
      </c>
      <c r="H243" s="43" t="s">
        <v>858</v>
      </c>
      <c r="I243" s="145">
        <f t="shared" si="17"/>
        <v>41922</v>
      </c>
      <c r="J243" s="7" t="s">
        <v>12</v>
      </c>
      <c r="K243" s="94">
        <v>42287</v>
      </c>
      <c r="L243" s="51" t="s">
        <v>1589</v>
      </c>
      <c r="M243" s="51"/>
      <c r="N243" s="5" t="s">
        <v>1200</v>
      </c>
      <c r="O243" s="2" t="s">
        <v>1023</v>
      </c>
      <c r="P243" s="182" t="s">
        <v>2044</v>
      </c>
      <c r="Q243" s="181" t="s">
        <v>2044</v>
      </c>
      <c r="R243" s="181"/>
      <c r="S243" s="62"/>
      <c r="T243" s="1">
        <f t="shared" ca="1" si="14"/>
        <v>44831</v>
      </c>
      <c r="U243" s="1">
        <f t="shared" si="15"/>
        <v>42273</v>
      </c>
    </row>
    <row r="244" spans="1:21" s="6" customFormat="1" ht="25" customHeight="1" x14ac:dyDescent="0.25">
      <c r="A244" s="4">
        <v>242</v>
      </c>
      <c r="B244" s="31" t="s">
        <v>1205</v>
      </c>
      <c r="C244" s="7" t="s">
        <v>8</v>
      </c>
      <c r="D244" s="5" t="s">
        <v>791</v>
      </c>
      <c r="E244" s="7" t="s">
        <v>823</v>
      </c>
      <c r="F244" s="9" t="s">
        <v>1209</v>
      </c>
      <c r="G244" s="12" t="s">
        <v>1148</v>
      </c>
      <c r="H244" s="43" t="s">
        <v>858</v>
      </c>
      <c r="I244" s="145">
        <f t="shared" si="17"/>
        <v>41922</v>
      </c>
      <c r="J244" s="7" t="s">
        <v>12</v>
      </c>
      <c r="K244" s="94">
        <v>42287</v>
      </c>
      <c r="L244" s="51" t="s">
        <v>1589</v>
      </c>
      <c r="M244" s="51"/>
      <c r="N244" s="5" t="s">
        <v>1200</v>
      </c>
      <c r="O244" s="2" t="s">
        <v>1023</v>
      </c>
      <c r="P244" s="182" t="s">
        <v>2044</v>
      </c>
      <c r="Q244" s="181" t="s">
        <v>2044</v>
      </c>
      <c r="R244" s="181"/>
      <c r="S244" s="62"/>
      <c r="T244" s="1">
        <f t="shared" ca="1" si="14"/>
        <v>44831</v>
      </c>
      <c r="U244" s="1">
        <f t="shared" si="15"/>
        <v>42273</v>
      </c>
    </row>
    <row r="245" spans="1:21" s="6" customFormat="1" ht="25" customHeight="1" x14ac:dyDescent="0.25">
      <c r="A245" s="4">
        <v>243</v>
      </c>
      <c r="B245" s="31" t="s">
        <v>1206</v>
      </c>
      <c r="C245" s="7" t="s">
        <v>8</v>
      </c>
      <c r="D245" s="5" t="s">
        <v>791</v>
      </c>
      <c r="E245" s="7" t="s">
        <v>823</v>
      </c>
      <c r="F245" s="9" t="s">
        <v>1208</v>
      </c>
      <c r="G245" s="12" t="s">
        <v>1148</v>
      </c>
      <c r="H245" s="43" t="s">
        <v>858</v>
      </c>
      <c r="I245" s="145">
        <f t="shared" si="17"/>
        <v>41922</v>
      </c>
      <c r="J245" s="7" t="s">
        <v>12</v>
      </c>
      <c r="K245" s="94">
        <v>42287</v>
      </c>
      <c r="L245" s="51" t="s">
        <v>1589</v>
      </c>
      <c r="M245" s="51"/>
      <c r="N245" s="5" t="s">
        <v>1200</v>
      </c>
      <c r="O245" s="2" t="s">
        <v>1023</v>
      </c>
      <c r="P245" s="182" t="s">
        <v>2044</v>
      </c>
      <c r="Q245" s="181" t="s">
        <v>2044</v>
      </c>
      <c r="R245" s="181"/>
      <c r="S245" s="62"/>
      <c r="T245" s="1">
        <f t="shared" ca="1" si="14"/>
        <v>44831</v>
      </c>
      <c r="U245" s="1">
        <f t="shared" si="15"/>
        <v>42273</v>
      </c>
    </row>
    <row r="246" spans="1:21" s="6" customFormat="1" ht="25" customHeight="1" x14ac:dyDescent="0.25">
      <c r="A246" s="4">
        <v>244</v>
      </c>
      <c r="B246" s="31" t="s">
        <v>1207</v>
      </c>
      <c r="C246" s="7" t="s">
        <v>8</v>
      </c>
      <c r="D246" s="5" t="s">
        <v>791</v>
      </c>
      <c r="E246" s="7" t="s">
        <v>1203</v>
      </c>
      <c r="F246" s="9" t="s">
        <v>1202</v>
      </c>
      <c r="G246" s="9" t="s">
        <v>1153</v>
      </c>
      <c r="H246" s="43" t="s">
        <v>858</v>
      </c>
      <c r="I246" s="145">
        <f t="shared" si="17"/>
        <v>41982</v>
      </c>
      <c r="J246" s="7" t="s">
        <v>12</v>
      </c>
      <c r="K246" s="94">
        <v>42347</v>
      </c>
      <c r="L246" s="7" t="s">
        <v>9</v>
      </c>
      <c r="M246" s="7"/>
      <c r="N246" s="5" t="s">
        <v>1200</v>
      </c>
      <c r="O246" s="2" t="s">
        <v>1023</v>
      </c>
      <c r="P246" s="182" t="s">
        <v>2044</v>
      </c>
      <c r="Q246" s="181" t="s">
        <v>2044</v>
      </c>
      <c r="R246" s="181"/>
      <c r="S246" s="62"/>
      <c r="T246" s="1">
        <f t="shared" ca="1" si="14"/>
        <v>44831</v>
      </c>
      <c r="U246" s="1">
        <f t="shared" si="15"/>
        <v>42333</v>
      </c>
    </row>
    <row r="247" spans="1:21" s="6" customFormat="1" ht="25" customHeight="1" x14ac:dyDescent="0.25">
      <c r="A247" s="4">
        <v>245</v>
      </c>
      <c r="B247" s="31" t="s">
        <v>1222</v>
      </c>
      <c r="C247" s="7" t="s">
        <v>8</v>
      </c>
      <c r="D247" s="5" t="s">
        <v>791</v>
      </c>
      <c r="E247" s="7" t="s">
        <v>392</v>
      </c>
      <c r="F247" s="9" t="s">
        <v>1223</v>
      </c>
      <c r="G247" s="9" t="s">
        <v>1224</v>
      </c>
      <c r="H247" s="43" t="s">
        <v>858</v>
      </c>
      <c r="I247" s="145">
        <f t="shared" si="17"/>
        <v>42019</v>
      </c>
      <c r="J247" s="7" t="s">
        <v>12</v>
      </c>
      <c r="K247" s="94">
        <v>42384</v>
      </c>
      <c r="L247" s="51" t="s">
        <v>1589</v>
      </c>
      <c r="M247" s="51"/>
      <c r="N247" s="5" t="s">
        <v>1200</v>
      </c>
      <c r="O247" s="2" t="s">
        <v>1023</v>
      </c>
      <c r="P247" s="182" t="s">
        <v>2044</v>
      </c>
      <c r="Q247" s="181" t="s">
        <v>2044</v>
      </c>
      <c r="R247" s="181"/>
      <c r="S247" s="62"/>
      <c r="T247" s="1">
        <f t="shared" ca="1" si="14"/>
        <v>44831</v>
      </c>
      <c r="U247" s="1">
        <f t="shared" si="15"/>
        <v>42370</v>
      </c>
    </row>
    <row r="248" spans="1:21" s="6" customFormat="1" ht="37.5" customHeight="1" x14ac:dyDescent="0.25">
      <c r="A248" s="4">
        <v>246</v>
      </c>
      <c r="B248" s="7" t="s">
        <v>1225</v>
      </c>
      <c r="C248" s="7" t="s">
        <v>8</v>
      </c>
      <c r="D248" s="5" t="s">
        <v>791</v>
      </c>
      <c r="E248" s="7" t="s">
        <v>392</v>
      </c>
      <c r="F248" s="9" t="s">
        <v>1226</v>
      </c>
      <c r="G248" s="12" t="s">
        <v>2573</v>
      </c>
      <c r="H248" s="43" t="s">
        <v>858</v>
      </c>
      <c r="I248" s="145">
        <f t="shared" si="17"/>
        <v>44516</v>
      </c>
      <c r="J248" s="7" t="s">
        <v>12</v>
      </c>
      <c r="K248" s="94">
        <v>44881</v>
      </c>
      <c r="L248" s="5" t="s">
        <v>1900</v>
      </c>
      <c r="M248" s="5" t="s">
        <v>2574</v>
      </c>
      <c r="N248" s="5" t="s">
        <v>1200</v>
      </c>
      <c r="O248" s="2" t="b">
        <f ca="1">(U248&lt;=T248)=FALSE()</f>
        <v>1</v>
      </c>
      <c r="P248" s="184" t="s">
        <v>2663</v>
      </c>
      <c r="Q248" s="176" t="s">
        <v>2044</v>
      </c>
      <c r="R248" s="176"/>
      <c r="S248" s="62"/>
      <c r="T248" s="1">
        <f t="shared" ca="1" si="14"/>
        <v>44831</v>
      </c>
      <c r="U248" s="1">
        <f t="shared" si="15"/>
        <v>44867</v>
      </c>
    </row>
    <row r="249" spans="1:21" s="6" customFormat="1" ht="25" customHeight="1" x14ac:dyDescent="0.25">
      <c r="A249" s="4">
        <v>247</v>
      </c>
      <c r="B249" s="31" t="s">
        <v>1230</v>
      </c>
      <c r="C249" s="7" t="s">
        <v>8</v>
      </c>
      <c r="D249" s="5" t="s">
        <v>791</v>
      </c>
      <c r="E249" s="7" t="s">
        <v>392</v>
      </c>
      <c r="F249" s="9" t="s">
        <v>1231</v>
      </c>
      <c r="G249" s="9" t="s">
        <v>855</v>
      </c>
      <c r="H249" s="43" t="s">
        <v>858</v>
      </c>
      <c r="I249" s="145">
        <f t="shared" si="17"/>
        <v>42030</v>
      </c>
      <c r="J249" s="7" t="s">
        <v>12</v>
      </c>
      <c r="K249" s="94">
        <v>42395</v>
      </c>
      <c r="L249" s="7" t="s">
        <v>9</v>
      </c>
      <c r="M249" s="7"/>
      <c r="N249" s="5" t="s">
        <v>1200</v>
      </c>
      <c r="O249" s="2" t="s">
        <v>1023</v>
      </c>
      <c r="P249" s="182" t="s">
        <v>2044</v>
      </c>
      <c r="Q249" s="181" t="s">
        <v>2044</v>
      </c>
      <c r="R249" s="181"/>
      <c r="S249" s="62"/>
      <c r="T249" s="1">
        <f t="shared" ca="1" si="14"/>
        <v>44831</v>
      </c>
      <c r="U249" s="1">
        <f t="shared" si="15"/>
        <v>42381</v>
      </c>
    </row>
    <row r="250" spans="1:21" s="6" customFormat="1" ht="37.5" customHeight="1" x14ac:dyDescent="0.25">
      <c r="A250" s="4">
        <v>248</v>
      </c>
      <c r="B250" s="7" t="s">
        <v>1237</v>
      </c>
      <c r="C250" s="7" t="s">
        <v>8</v>
      </c>
      <c r="D250" s="5" t="s">
        <v>791</v>
      </c>
      <c r="E250" s="7" t="s">
        <v>392</v>
      </c>
      <c r="F250" s="9" t="s">
        <v>1256</v>
      </c>
      <c r="G250" s="12" t="s">
        <v>2573</v>
      </c>
      <c r="H250" s="43" t="s">
        <v>858</v>
      </c>
      <c r="I250" s="145">
        <f t="shared" si="17"/>
        <v>44516</v>
      </c>
      <c r="J250" s="7" t="s">
        <v>12</v>
      </c>
      <c r="K250" s="94">
        <v>44881</v>
      </c>
      <c r="L250" s="7" t="s">
        <v>1900</v>
      </c>
      <c r="M250" s="7" t="s">
        <v>2575</v>
      </c>
      <c r="N250" s="5" t="s">
        <v>1200</v>
      </c>
      <c r="O250" s="2" t="b">
        <f ca="1">(U250&lt;=T250)=FALSE()</f>
        <v>1</v>
      </c>
      <c r="P250" s="184" t="s">
        <v>2663</v>
      </c>
      <c r="Q250" s="176" t="s">
        <v>2044</v>
      </c>
      <c r="R250" s="176"/>
      <c r="S250" s="62"/>
      <c r="T250" s="1">
        <f t="shared" ca="1" si="14"/>
        <v>44831</v>
      </c>
      <c r="U250" s="1">
        <f t="shared" si="15"/>
        <v>44867</v>
      </c>
    </row>
    <row r="251" spans="1:21" s="87" customFormat="1" ht="25" customHeight="1" x14ac:dyDescent="0.25">
      <c r="A251" s="4">
        <v>249</v>
      </c>
      <c r="B251" s="31" t="s">
        <v>1238</v>
      </c>
      <c r="C251" s="51" t="s">
        <v>8</v>
      </c>
      <c r="D251" s="52" t="s">
        <v>791</v>
      </c>
      <c r="E251" s="51" t="s">
        <v>392</v>
      </c>
      <c r="F251" s="69" t="s">
        <v>1255</v>
      </c>
      <c r="G251" s="69" t="s">
        <v>1570</v>
      </c>
      <c r="H251" s="67" t="s">
        <v>858</v>
      </c>
      <c r="I251" s="146">
        <f t="shared" si="17"/>
        <v>43452</v>
      </c>
      <c r="J251" s="51" t="s">
        <v>12</v>
      </c>
      <c r="K251" s="96">
        <v>43817</v>
      </c>
      <c r="L251" s="51" t="s">
        <v>1589</v>
      </c>
      <c r="M251" s="51"/>
      <c r="N251" s="5" t="s">
        <v>1417</v>
      </c>
      <c r="O251" s="2" t="s">
        <v>1023</v>
      </c>
      <c r="P251" s="182" t="s">
        <v>2044</v>
      </c>
      <c r="Q251" s="181" t="s">
        <v>2044</v>
      </c>
      <c r="R251" s="181"/>
      <c r="S251" s="63"/>
      <c r="T251" s="1">
        <f t="shared" ca="1" si="14"/>
        <v>44831</v>
      </c>
      <c r="U251" s="1">
        <f t="shared" si="15"/>
        <v>43803</v>
      </c>
    </row>
    <row r="252" spans="1:21" s="6" customFormat="1" ht="37.5" customHeight="1" x14ac:dyDescent="0.25">
      <c r="A252" s="4">
        <v>250</v>
      </c>
      <c r="B252" s="7" t="s">
        <v>1239</v>
      </c>
      <c r="C252" s="7" t="s">
        <v>8</v>
      </c>
      <c r="D252" s="5" t="s">
        <v>791</v>
      </c>
      <c r="E252" s="7" t="s">
        <v>392</v>
      </c>
      <c r="F252" s="9" t="s">
        <v>1254</v>
      </c>
      <c r="G252" s="12" t="s">
        <v>2573</v>
      </c>
      <c r="H252" s="43" t="s">
        <v>858</v>
      </c>
      <c r="I252" s="145">
        <f>(K252-365)</f>
        <v>44516</v>
      </c>
      <c r="J252" s="7" t="s">
        <v>12</v>
      </c>
      <c r="K252" s="94">
        <v>44881</v>
      </c>
      <c r="L252" s="7" t="s">
        <v>1900</v>
      </c>
      <c r="M252" s="7" t="s">
        <v>2576</v>
      </c>
      <c r="N252" s="5" t="s">
        <v>1200</v>
      </c>
      <c r="O252" s="2" t="b">
        <f ca="1">(U252&lt;=T252)=FALSE()</f>
        <v>1</v>
      </c>
      <c r="P252" s="184" t="s">
        <v>2663</v>
      </c>
      <c r="Q252" s="176" t="s">
        <v>2044</v>
      </c>
      <c r="R252" s="176"/>
      <c r="S252" s="62"/>
      <c r="T252" s="1">
        <f t="shared" ca="1" si="14"/>
        <v>44831</v>
      </c>
      <c r="U252" s="1">
        <f t="shared" si="15"/>
        <v>44867</v>
      </c>
    </row>
    <row r="253" spans="1:21" s="6" customFormat="1" ht="25" customHeight="1" x14ac:dyDescent="0.25">
      <c r="A253" s="4">
        <v>251</v>
      </c>
      <c r="B253" s="49" t="s">
        <v>1240</v>
      </c>
      <c r="C253" s="7" t="s">
        <v>8</v>
      </c>
      <c r="D253" s="5" t="s">
        <v>791</v>
      </c>
      <c r="E253" s="7" t="s">
        <v>392</v>
      </c>
      <c r="F253" s="9" t="s">
        <v>1253</v>
      </c>
      <c r="G253" s="9" t="s">
        <v>2114</v>
      </c>
      <c r="H253" s="43" t="s">
        <v>858</v>
      </c>
      <c r="I253" s="145">
        <f t="shared" ref="I253:I262" si="18">(K253-365)</f>
        <v>44303</v>
      </c>
      <c r="J253" s="7" t="s">
        <v>12</v>
      </c>
      <c r="K253" s="94">
        <v>44668</v>
      </c>
      <c r="L253" s="7" t="s">
        <v>1900</v>
      </c>
      <c r="M253" s="7" t="s">
        <v>2274</v>
      </c>
      <c r="N253" s="5" t="s">
        <v>1200</v>
      </c>
      <c r="O253" s="2" t="s">
        <v>1343</v>
      </c>
      <c r="P253" s="184" t="s">
        <v>2663</v>
      </c>
      <c r="Q253" s="176" t="s">
        <v>2044</v>
      </c>
      <c r="R253" s="178" t="s">
        <v>2824</v>
      </c>
      <c r="S253" s="62"/>
      <c r="T253" s="1">
        <f t="shared" ca="1" si="14"/>
        <v>44831</v>
      </c>
      <c r="U253" s="1">
        <f t="shared" si="15"/>
        <v>44654</v>
      </c>
    </row>
    <row r="254" spans="1:21" s="87" customFormat="1" ht="25" customHeight="1" x14ac:dyDescent="0.25">
      <c r="A254" s="4">
        <v>252</v>
      </c>
      <c r="B254" s="31" t="s">
        <v>1241</v>
      </c>
      <c r="C254" s="51" t="s">
        <v>8</v>
      </c>
      <c r="D254" s="52" t="s">
        <v>791</v>
      </c>
      <c r="E254" s="51" t="s">
        <v>392</v>
      </c>
      <c r="F254" s="69" t="s">
        <v>1252</v>
      </c>
      <c r="G254" s="69" t="s">
        <v>1570</v>
      </c>
      <c r="H254" s="67" t="s">
        <v>858</v>
      </c>
      <c r="I254" s="146">
        <f t="shared" si="18"/>
        <v>43489</v>
      </c>
      <c r="J254" s="51" t="s">
        <v>12</v>
      </c>
      <c r="K254" s="96">
        <v>43854</v>
      </c>
      <c r="L254" s="51" t="s">
        <v>1589</v>
      </c>
      <c r="M254" s="51"/>
      <c r="N254" s="5" t="s">
        <v>1417</v>
      </c>
      <c r="O254" s="2" t="s">
        <v>1023</v>
      </c>
      <c r="P254" s="182" t="s">
        <v>2044</v>
      </c>
      <c r="Q254" s="181" t="s">
        <v>2044</v>
      </c>
      <c r="R254" s="181"/>
      <c r="S254" s="63"/>
      <c r="T254" s="1">
        <f t="shared" ca="1" si="14"/>
        <v>44831</v>
      </c>
      <c r="U254" s="1">
        <f t="shared" si="15"/>
        <v>43840</v>
      </c>
    </row>
    <row r="255" spans="1:21" s="6" customFormat="1" ht="25" customHeight="1" x14ac:dyDescent="0.25">
      <c r="A255" s="4">
        <v>253</v>
      </c>
      <c r="B255" s="31" t="s">
        <v>1242</v>
      </c>
      <c r="C255" s="7" t="s">
        <v>8</v>
      </c>
      <c r="D255" s="5" t="s">
        <v>791</v>
      </c>
      <c r="E255" s="7" t="s">
        <v>392</v>
      </c>
      <c r="F255" s="9" t="s">
        <v>1251</v>
      </c>
      <c r="G255" s="9" t="s">
        <v>1257</v>
      </c>
      <c r="H255" s="43" t="s">
        <v>858</v>
      </c>
      <c r="I255" s="145">
        <f t="shared" si="18"/>
        <v>42030</v>
      </c>
      <c r="J255" s="7" t="s">
        <v>12</v>
      </c>
      <c r="K255" s="94">
        <v>42395</v>
      </c>
      <c r="L255" s="7" t="s">
        <v>517</v>
      </c>
      <c r="M255" s="7"/>
      <c r="N255" s="5" t="s">
        <v>1200</v>
      </c>
      <c r="O255" s="2" t="s">
        <v>1023</v>
      </c>
      <c r="P255" s="182" t="s">
        <v>2044</v>
      </c>
      <c r="Q255" s="181" t="s">
        <v>2044</v>
      </c>
      <c r="R255" s="181"/>
      <c r="S255" s="62"/>
      <c r="T255" s="1">
        <f t="shared" ca="1" si="14"/>
        <v>44831</v>
      </c>
      <c r="U255" s="1">
        <f t="shared" si="15"/>
        <v>42381</v>
      </c>
    </row>
    <row r="256" spans="1:21" s="6" customFormat="1" ht="25" customHeight="1" x14ac:dyDescent="0.25">
      <c r="A256" s="4">
        <v>254</v>
      </c>
      <c r="B256" s="49" t="s">
        <v>1243</v>
      </c>
      <c r="C256" s="7" t="s">
        <v>8</v>
      </c>
      <c r="D256" s="5" t="s">
        <v>791</v>
      </c>
      <c r="E256" s="7" t="s">
        <v>392</v>
      </c>
      <c r="F256" s="9" t="s">
        <v>1250</v>
      </c>
      <c r="G256" s="9" t="s">
        <v>1891</v>
      </c>
      <c r="H256" s="43" t="s">
        <v>858</v>
      </c>
      <c r="I256" s="145">
        <f t="shared" si="18"/>
        <v>43995</v>
      </c>
      <c r="J256" s="7" t="s">
        <v>12</v>
      </c>
      <c r="K256" s="94">
        <v>44360</v>
      </c>
      <c r="L256" s="7" t="s">
        <v>1900</v>
      </c>
      <c r="M256" s="7" t="s">
        <v>1951</v>
      </c>
      <c r="N256" s="5" t="s">
        <v>1200</v>
      </c>
      <c r="O256" s="2" t="s">
        <v>1343</v>
      </c>
      <c r="P256" s="182" t="s">
        <v>2044</v>
      </c>
      <c r="Q256" s="181" t="s">
        <v>2044</v>
      </c>
      <c r="R256" s="181"/>
      <c r="S256" s="62"/>
      <c r="T256" s="1">
        <f t="shared" ca="1" si="14"/>
        <v>44831</v>
      </c>
      <c r="U256" s="1">
        <f t="shared" si="15"/>
        <v>44346</v>
      </c>
    </row>
    <row r="257" spans="1:21" s="87" customFormat="1" ht="25" customHeight="1" x14ac:dyDescent="0.25">
      <c r="A257" s="4">
        <v>255</v>
      </c>
      <c r="B257" s="31" t="s">
        <v>1244</v>
      </c>
      <c r="C257" s="51" t="s">
        <v>8</v>
      </c>
      <c r="D257" s="52" t="s">
        <v>791</v>
      </c>
      <c r="E257" s="51" t="s">
        <v>392</v>
      </c>
      <c r="F257" s="69" t="s">
        <v>1249</v>
      </c>
      <c r="G257" s="69" t="s">
        <v>1570</v>
      </c>
      <c r="H257" s="67" t="s">
        <v>858</v>
      </c>
      <c r="I257" s="146">
        <f t="shared" si="18"/>
        <v>43447</v>
      </c>
      <c r="J257" s="51" t="s">
        <v>12</v>
      </c>
      <c r="K257" s="96">
        <v>43812</v>
      </c>
      <c r="L257" s="51" t="s">
        <v>1589</v>
      </c>
      <c r="M257" s="51"/>
      <c r="N257" s="5" t="s">
        <v>1417</v>
      </c>
      <c r="O257" s="2" t="s">
        <v>1023</v>
      </c>
      <c r="P257" s="182" t="s">
        <v>2044</v>
      </c>
      <c r="Q257" s="181" t="s">
        <v>2044</v>
      </c>
      <c r="R257" s="181"/>
      <c r="S257" s="63"/>
      <c r="T257" s="1">
        <f t="shared" ca="1" si="14"/>
        <v>44831</v>
      </c>
      <c r="U257" s="1">
        <f t="shared" si="15"/>
        <v>43798</v>
      </c>
    </row>
    <row r="258" spans="1:21" s="87" customFormat="1" ht="25" customHeight="1" x14ac:dyDescent="0.25">
      <c r="A258" s="4">
        <v>256</v>
      </c>
      <c r="B258" s="31" t="s">
        <v>1245</v>
      </c>
      <c r="C258" s="7" t="s">
        <v>8</v>
      </c>
      <c r="D258" s="5" t="s">
        <v>791</v>
      </c>
      <c r="E258" s="7" t="s">
        <v>392</v>
      </c>
      <c r="F258" s="9" t="s">
        <v>1248</v>
      </c>
      <c r="G258" s="9" t="s">
        <v>1891</v>
      </c>
      <c r="H258" s="43" t="s">
        <v>1841</v>
      </c>
      <c r="I258" s="145">
        <f t="shared" si="18"/>
        <v>44062</v>
      </c>
      <c r="J258" s="7" t="s">
        <v>12</v>
      </c>
      <c r="K258" s="94">
        <v>44427</v>
      </c>
      <c r="L258" s="7" t="s">
        <v>1900</v>
      </c>
      <c r="M258" s="7"/>
      <c r="N258" s="5" t="s">
        <v>1200</v>
      </c>
      <c r="O258" s="2" t="s">
        <v>1023</v>
      </c>
      <c r="P258" s="182" t="s">
        <v>2044</v>
      </c>
      <c r="Q258" s="181" t="s">
        <v>2044</v>
      </c>
      <c r="R258" s="181"/>
      <c r="S258" s="63"/>
      <c r="T258" s="1">
        <f t="shared" ca="1" si="14"/>
        <v>44831</v>
      </c>
      <c r="U258" s="1">
        <f t="shared" si="15"/>
        <v>44413</v>
      </c>
    </row>
    <row r="259" spans="1:21" s="6" customFormat="1" ht="25" customHeight="1" x14ac:dyDescent="0.25">
      <c r="A259" s="4">
        <v>257</v>
      </c>
      <c r="B259" s="31" t="s">
        <v>1246</v>
      </c>
      <c r="C259" s="7" t="s">
        <v>8</v>
      </c>
      <c r="D259" s="5" t="s">
        <v>791</v>
      </c>
      <c r="E259" s="7" t="s">
        <v>392</v>
      </c>
      <c r="F259" s="9" t="s">
        <v>1247</v>
      </c>
      <c r="G259" s="9" t="s">
        <v>2114</v>
      </c>
      <c r="H259" s="43" t="s">
        <v>858</v>
      </c>
      <c r="I259" s="145">
        <f t="shared" si="18"/>
        <v>44303</v>
      </c>
      <c r="J259" s="7" t="s">
        <v>12</v>
      </c>
      <c r="K259" s="94">
        <v>44668</v>
      </c>
      <c r="L259" s="7" t="s">
        <v>1900</v>
      </c>
      <c r="M259" s="7" t="s">
        <v>2275</v>
      </c>
      <c r="N259" s="5" t="s">
        <v>1200</v>
      </c>
      <c r="O259" s="2" t="s">
        <v>1023</v>
      </c>
      <c r="P259" s="184" t="s">
        <v>2663</v>
      </c>
      <c r="Q259" s="176" t="s">
        <v>2044</v>
      </c>
      <c r="R259" s="178" t="s">
        <v>2824</v>
      </c>
      <c r="S259" s="62"/>
      <c r="T259" s="1">
        <f t="shared" ref="T259:T322" ca="1" si="19">TODAY()</f>
        <v>44831</v>
      </c>
      <c r="U259" s="1">
        <f t="shared" si="15"/>
        <v>44654</v>
      </c>
    </row>
    <row r="260" spans="1:21" s="76" customFormat="1" ht="14" customHeight="1" x14ac:dyDescent="0.25">
      <c r="A260" s="4">
        <v>258</v>
      </c>
      <c r="B260" s="26" t="s">
        <v>60</v>
      </c>
      <c r="C260" s="5" t="s">
        <v>797</v>
      </c>
      <c r="D260" s="5" t="s">
        <v>791</v>
      </c>
      <c r="E260" s="7" t="s">
        <v>188</v>
      </c>
      <c r="F260" s="9" t="s">
        <v>7</v>
      </c>
      <c r="G260" s="12" t="s">
        <v>796</v>
      </c>
      <c r="H260" s="9" t="s">
        <v>7</v>
      </c>
      <c r="I260" s="145">
        <f t="shared" si="18"/>
        <v>41444</v>
      </c>
      <c r="J260" s="7" t="s">
        <v>12</v>
      </c>
      <c r="K260" s="94">
        <v>41809</v>
      </c>
      <c r="L260" s="7" t="s">
        <v>9</v>
      </c>
      <c r="M260" s="7"/>
      <c r="N260" s="5" t="s">
        <v>1197</v>
      </c>
      <c r="O260" s="2" t="s">
        <v>1023</v>
      </c>
      <c r="P260" s="182" t="s">
        <v>2044</v>
      </c>
      <c r="Q260" s="181" t="s">
        <v>2044</v>
      </c>
      <c r="R260" s="181"/>
      <c r="S260" s="62"/>
      <c r="T260" s="1">
        <f t="shared" ca="1" si="19"/>
        <v>44831</v>
      </c>
      <c r="U260" s="1">
        <f t="shared" ref="U260:U323" si="20">(K260-14)</f>
        <v>41795</v>
      </c>
    </row>
    <row r="261" spans="1:21" s="6" customFormat="1" ht="25" customHeight="1" x14ac:dyDescent="0.25">
      <c r="A261" s="4">
        <v>259</v>
      </c>
      <c r="B261" s="49" t="s">
        <v>1263</v>
      </c>
      <c r="C261" s="7" t="s">
        <v>8</v>
      </c>
      <c r="D261" s="5" t="s">
        <v>791</v>
      </c>
      <c r="E261" s="7" t="s">
        <v>392</v>
      </c>
      <c r="F261" s="9" t="s">
        <v>1264</v>
      </c>
      <c r="G261" s="15" t="s">
        <v>2360</v>
      </c>
      <c r="H261" s="43" t="s">
        <v>858</v>
      </c>
      <c r="I261" s="145">
        <f t="shared" si="18"/>
        <v>44361</v>
      </c>
      <c r="J261" s="5" t="s">
        <v>12</v>
      </c>
      <c r="K261" s="93">
        <v>44726</v>
      </c>
      <c r="L261" s="7" t="s">
        <v>1900</v>
      </c>
      <c r="M261" s="7" t="s">
        <v>2359</v>
      </c>
      <c r="N261" s="5" t="s">
        <v>1200</v>
      </c>
      <c r="O261" s="2" t="s">
        <v>1343</v>
      </c>
      <c r="P261" s="184" t="s">
        <v>2663</v>
      </c>
      <c r="Q261" s="176" t="s">
        <v>2044</v>
      </c>
      <c r="R261" s="176"/>
      <c r="S261" s="62"/>
      <c r="T261" s="1">
        <f t="shared" ca="1" si="19"/>
        <v>44831</v>
      </c>
      <c r="U261" s="1">
        <f t="shared" si="20"/>
        <v>44712</v>
      </c>
    </row>
    <row r="262" spans="1:21" s="6" customFormat="1" ht="25" customHeight="1" x14ac:dyDescent="0.25">
      <c r="A262" s="4">
        <v>260</v>
      </c>
      <c r="B262" s="49" t="s">
        <v>1266</v>
      </c>
      <c r="C262" s="7" t="s">
        <v>8</v>
      </c>
      <c r="D262" s="5" t="s">
        <v>791</v>
      </c>
      <c r="E262" s="7" t="s">
        <v>392</v>
      </c>
      <c r="F262" s="9" t="s">
        <v>516</v>
      </c>
      <c r="G262" s="12" t="s">
        <v>2114</v>
      </c>
      <c r="H262" s="12" t="s">
        <v>858</v>
      </c>
      <c r="I262" s="145">
        <f t="shared" si="18"/>
        <v>44232</v>
      </c>
      <c r="J262" s="7" t="s">
        <v>12</v>
      </c>
      <c r="K262" s="94">
        <v>44597</v>
      </c>
      <c r="L262" s="7" t="s">
        <v>1900</v>
      </c>
      <c r="M262" s="5" t="s">
        <v>2115</v>
      </c>
      <c r="N262" s="5" t="s">
        <v>1417</v>
      </c>
      <c r="O262" s="2" t="s">
        <v>1343</v>
      </c>
      <c r="P262" s="184" t="s">
        <v>2663</v>
      </c>
      <c r="Q262" s="176" t="s">
        <v>2044</v>
      </c>
      <c r="R262" s="178" t="s">
        <v>2824</v>
      </c>
      <c r="S262" s="62"/>
      <c r="T262" s="1">
        <f t="shared" ca="1" si="19"/>
        <v>44831</v>
      </c>
      <c r="U262" s="1">
        <f t="shared" si="20"/>
        <v>44583</v>
      </c>
    </row>
    <row r="263" spans="1:21" s="87" customFormat="1" ht="25" customHeight="1" x14ac:dyDescent="0.25">
      <c r="A263" s="4">
        <v>261</v>
      </c>
      <c r="B263" s="49" t="s">
        <v>1267</v>
      </c>
      <c r="C263" s="7" t="s">
        <v>8</v>
      </c>
      <c r="D263" s="52" t="s">
        <v>791</v>
      </c>
      <c r="E263" s="51" t="s">
        <v>392</v>
      </c>
      <c r="F263" s="69" t="s">
        <v>649</v>
      </c>
      <c r="G263" s="69" t="s">
        <v>1386</v>
      </c>
      <c r="H263" s="67" t="s">
        <v>858</v>
      </c>
      <c r="I263" s="146">
        <f t="shared" ref="I263:I271" si="21">(K263-365)</f>
        <v>43153</v>
      </c>
      <c r="J263" s="51" t="s">
        <v>12</v>
      </c>
      <c r="K263" s="94">
        <v>43518</v>
      </c>
      <c r="L263" s="51" t="s">
        <v>1589</v>
      </c>
      <c r="M263" s="51"/>
      <c r="N263" s="5" t="s">
        <v>1200</v>
      </c>
      <c r="O263" s="2" t="s">
        <v>1343</v>
      </c>
      <c r="P263" s="182" t="s">
        <v>2044</v>
      </c>
      <c r="Q263" s="181" t="s">
        <v>2044</v>
      </c>
      <c r="R263" s="181"/>
      <c r="S263" s="63"/>
      <c r="T263" s="1">
        <f t="shared" ca="1" si="19"/>
        <v>44831</v>
      </c>
      <c r="U263" s="1">
        <f t="shared" si="20"/>
        <v>43504</v>
      </c>
    </row>
    <row r="264" spans="1:21" s="6" customFormat="1" ht="25" customHeight="1" x14ac:dyDescent="0.25">
      <c r="A264" s="4">
        <v>262</v>
      </c>
      <c r="B264" s="31" t="s">
        <v>1268</v>
      </c>
      <c r="C264" s="7" t="s">
        <v>8</v>
      </c>
      <c r="D264" s="5" t="s">
        <v>791</v>
      </c>
      <c r="E264" s="7" t="s">
        <v>392</v>
      </c>
      <c r="F264" s="9" t="s">
        <v>653</v>
      </c>
      <c r="G264" s="9" t="s">
        <v>1265</v>
      </c>
      <c r="H264" s="43" t="s">
        <v>858</v>
      </c>
      <c r="I264" s="145">
        <f t="shared" si="21"/>
        <v>42033</v>
      </c>
      <c r="J264" s="7" t="s">
        <v>12</v>
      </c>
      <c r="K264" s="94">
        <v>42398</v>
      </c>
      <c r="L264" s="51" t="s">
        <v>1589</v>
      </c>
      <c r="M264" s="51"/>
      <c r="N264" s="5" t="s">
        <v>1200</v>
      </c>
      <c r="O264" s="2" t="s">
        <v>1023</v>
      </c>
      <c r="P264" s="182" t="s">
        <v>2044</v>
      </c>
      <c r="Q264" s="181" t="s">
        <v>2044</v>
      </c>
      <c r="R264" s="181"/>
      <c r="S264" s="62"/>
      <c r="T264" s="1">
        <f t="shared" ca="1" si="19"/>
        <v>44831</v>
      </c>
      <c r="U264" s="1">
        <f t="shared" si="20"/>
        <v>42384</v>
      </c>
    </row>
    <row r="265" spans="1:21" s="6" customFormat="1" ht="25" customHeight="1" x14ac:dyDescent="0.25">
      <c r="A265" s="4">
        <v>263</v>
      </c>
      <c r="B265" s="31" t="s">
        <v>1269</v>
      </c>
      <c r="C265" s="7" t="s">
        <v>8</v>
      </c>
      <c r="D265" s="5" t="s">
        <v>791</v>
      </c>
      <c r="E265" s="7" t="s">
        <v>392</v>
      </c>
      <c r="F265" s="9" t="s">
        <v>535</v>
      </c>
      <c r="G265" s="9" t="s">
        <v>1265</v>
      </c>
      <c r="H265" s="43" t="s">
        <v>858</v>
      </c>
      <c r="I265" s="145">
        <f t="shared" si="21"/>
        <v>42033</v>
      </c>
      <c r="J265" s="7" t="s">
        <v>12</v>
      </c>
      <c r="K265" s="94">
        <v>42398</v>
      </c>
      <c r="L265" s="51" t="s">
        <v>1589</v>
      </c>
      <c r="M265" s="51"/>
      <c r="N265" s="5" t="s">
        <v>1200</v>
      </c>
      <c r="O265" s="2" t="s">
        <v>1023</v>
      </c>
      <c r="P265" s="182" t="s">
        <v>2044</v>
      </c>
      <c r="Q265" s="181" t="s">
        <v>2044</v>
      </c>
      <c r="R265" s="181"/>
      <c r="S265" s="62"/>
      <c r="T265" s="1">
        <f t="shared" ca="1" si="19"/>
        <v>44831</v>
      </c>
      <c r="U265" s="1">
        <f t="shared" si="20"/>
        <v>42384</v>
      </c>
    </row>
    <row r="266" spans="1:21" s="6" customFormat="1" ht="25" customHeight="1" x14ac:dyDescent="0.25">
      <c r="A266" s="4">
        <v>264</v>
      </c>
      <c r="B266" s="31" t="s">
        <v>1270</v>
      </c>
      <c r="C266" s="7" t="s">
        <v>8</v>
      </c>
      <c r="D266" s="5" t="s">
        <v>791</v>
      </c>
      <c r="E266" s="7" t="s">
        <v>392</v>
      </c>
      <c r="F266" s="9" t="s">
        <v>1271</v>
      </c>
      <c r="G266" s="9" t="s">
        <v>1265</v>
      </c>
      <c r="H266" s="43" t="s">
        <v>858</v>
      </c>
      <c r="I266" s="145">
        <f t="shared" si="21"/>
        <v>42033</v>
      </c>
      <c r="J266" s="7" t="s">
        <v>12</v>
      </c>
      <c r="K266" s="94">
        <v>42398</v>
      </c>
      <c r="L266" s="51" t="s">
        <v>1589</v>
      </c>
      <c r="M266" s="51"/>
      <c r="N266" s="5" t="s">
        <v>1200</v>
      </c>
      <c r="O266" s="2" t="s">
        <v>1023</v>
      </c>
      <c r="P266" s="182" t="s">
        <v>2044</v>
      </c>
      <c r="Q266" s="181" t="s">
        <v>2044</v>
      </c>
      <c r="R266" s="181"/>
      <c r="S266" s="62"/>
      <c r="T266" s="1">
        <f t="shared" ca="1" si="19"/>
        <v>44831</v>
      </c>
      <c r="U266" s="1">
        <f t="shared" si="20"/>
        <v>42384</v>
      </c>
    </row>
    <row r="267" spans="1:21" s="6" customFormat="1" ht="25" customHeight="1" x14ac:dyDescent="0.25">
      <c r="A267" s="4">
        <v>265</v>
      </c>
      <c r="B267" s="31" t="s">
        <v>1272</v>
      </c>
      <c r="C267" s="7" t="s">
        <v>8</v>
      </c>
      <c r="D267" s="5" t="s">
        <v>791</v>
      </c>
      <c r="E267" s="7" t="s">
        <v>392</v>
      </c>
      <c r="F267" s="9" t="s">
        <v>531</v>
      </c>
      <c r="G267" s="9" t="s">
        <v>1265</v>
      </c>
      <c r="H267" s="43" t="s">
        <v>858</v>
      </c>
      <c r="I267" s="145">
        <f t="shared" si="21"/>
        <v>42033</v>
      </c>
      <c r="J267" s="7" t="s">
        <v>12</v>
      </c>
      <c r="K267" s="94">
        <v>42398</v>
      </c>
      <c r="L267" s="51" t="s">
        <v>1589</v>
      </c>
      <c r="M267" s="51"/>
      <c r="N267" s="5" t="s">
        <v>1200</v>
      </c>
      <c r="O267" s="2" t="s">
        <v>1023</v>
      </c>
      <c r="P267" s="182" t="s">
        <v>2044</v>
      </c>
      <c r="Q267" s="181" t="s">
        <v>2044</v>
      </c>
      <c r="R267" s="181"/>
      <c r="S267" s="62"/>
      <c r="T267" s="1">
        <f t="shared" ca="1" si="19"/>
        <v>44831</v>
      </c>
      <c r="U267" s="1">
        <f t="shared" si="20"/>
        <v>42384</v>
      </c>
    </row>
    <row r="268" spans="1:21" s="6" customFormat="1" ht="25" customHeight="1" x14ac:dyDescent="0.25">
      <c r="A268" s="4">
        <v>266</v>
      </c>
      <c r="B268" s="49" t="s">
        <v>1311</v>
      </c>
      <c r="C268" s="7" t="s">
        <v>8</v>
      </c>
      <c r="D268" s="5" t="s">
        <v>791</v>
      </c>
      <c r="E268" s="7" t="s">
        <v>392</v>
      </c>
      <c r="F268" s="9" t="s">
        <v>1312</v>
      </c>
      <c r="G268" s="9" t="s">
        <v>1148</v>
      </c>
      <c r="H268" s="43" t="s">
        <v>858</v>
      </c>
      <c r="I268" s="145">
        <f t="shared" si="21"/>
        <v>42110</v>
      </c>
      <c r="J268" s="7" t="s">
        <v>12</v>
      </c>
      <c r="K268" s="94">
        <v>42475</v>
      </c>
      <c r="L268" s="51" t="s">
        <v>1589</v>
      </c>
      <c r="M268" s="51"/>
      <c r="N268" s="5" t="s">
        <v>1507</v>
      </c>
      <c r="O268" s="2" t="s">
        <v>1343</v>
      </c>
      <c r="P268" s="182" t="s">
        <v>2044</v>
      </c>
      <c r="Q268" s="181" t="s">
        <v>2044</v>
      </c>
      <c r="R268" s="181"/>
      <c r="S268" s="62" t="s">
        <v>1430</v>
      </c>
      <c r="T268" s="1">
        <f t="shared" ca="1" si="19"/>
        <v>44831</v>
      </c>
      <c r="U268" s="1">
        <f t="shared" si="20"/>
        <v>42461</v>
      </c>
    </row>
    <row r="269" spans="1:21" s="6" customFormat="1" ht="25" customHeight="1" x14ac:dyDescent="0.25">
      <c r="A269" s="4">
        <v>267</v>
      </c>
      <c r="B269" s="49" t="s">
        <v>1335</v>
      </c>
      <c r="C269" s="7" t="s">
        <v>8</v>
      </c>
      <c r="D269" s="5" t="s">
        <v>791</v>
      </c>
      <c r="E269" s="7" t="s">
        <v>392</v>
      </c>
      <c r="F269" s="9" t="s">
        <v>1286</v>
      </c>
      <c r="G269" s="15" t="s">
        <v>2364</v>
      </c>
      <c r="H269" s="43" t="s">
        <v>858</v>
      </c>
      <c r="I269" s="145">
        <f t="shared" si="21"/>
        <v>44361</v>
      </c>
      <c r="J269" s="5" t="s">
        <v>12</v>
      </c>
      <c r="K269" s="93">
        <v>44726</v>
      </c>
      <c r="L269" s="5" t="s">
        <v>1900</v>
      </c>
      <c r="M269" s="5" t="s">
        <v>2365</v>
      </c>
      <c r="N269" s="5" t="s">
        <v>1200</v>
      </c>
      <c r="O269" s="2" t="s">
        <v>1343</v>
      </c>
      <c r="P269" s="184" t="s">
        <v>2663</v>
      </c>
      <c r="Q269" s="176" t="s">
        <v>2044</v>
      </c>
      <c r="R269" s="176"/>
      <c r="S269" s="62"/>
      <c r="T269" s="1">
        <f t="shared" ca="1" si="19"/>
        <v>44831</v>
      </c>
      <c r="U269" s="1">
        <f t="shared" si="20"/>
        <v>44712</v>
      </c>
    </row>
    <row r="270" spans="1:21" s="6" customFormat="1" ht="25" customHeight="1" x14ac:dyDescent="0.25">
      <c r="A270" s="4">
        <v>268</v>
      </c>
      <c r="B270" s="31" t="s">
        <v>1336</v>
      </c>
      <c r="C270" s="7" t="s">
        <v>8</v>
      </c>
      <c r="D270" s="5" t="s">
        <v>791</v>
      </c>
      <c r="E270" s="7" t="s">
        <v>392</v>
      </c>
      <c r="F270" s="9" t="s">
        <v>1073</v>
      </c>
      <c r="G270" s="9" t="s">
        <v>1148</v>
      </c>
      <c r="H270" s="43" t="s">
        <v>858</v>
      </c>
      <c r="I270" s="145">
        <f t="shared" si="21"/>
        <v>42270</v>
      </c>
      <c r="J270" s="7" t="s">
        <v>12</v>
      </c>
      <c r="K270" s="94">
        <v>42635</v>
      </c>
      <c r="L270" s="51" t="s">
        <v>1589</v>
      </c>
      <c r="M270" s="51"/>
      <c r="N270" s="5" t="s">
        <v>1418</v>
      </c>
      <c r="O270" s="2" t="s">
        <v>1023</v>
      </c>
      <c r="P270" s="182" t="s">
        <v>2044</v>
      </c>
      <c r="Q270" s="181" t="s">
        <v>2044</v>
      </c>
      <c r="R270" s="181"/>
      <c r="S270" s="62"/>
      <c r="T270" s="1">
        <f t="shared" ca="1" si="19"/>
        <v>44831</v>
      </c>
      <c r="U270" s="1">
        <f t="shared" si="20"/>
        <v>42621</v>
      </c>
    </row>
    <row r="271" spans="1:21" s="87" customFormat="1" ht="25" customHeight="1" x14ac:dyDescent="0.25">
      <c r="A271" s="4">
        <v>269</v>
      </c>
      <c r="B271" s="31" t="s">
        <v>1337</v>
      </c>
      <c r="C271" s="7" t="s">
        <v>8</v>
      </c>
      <c r="D271" s="52" t="s">
        <v>791</v>
      </c>
      <c r="E271" s="51" t="s">
        <v>392</v>
      </c>
      <c r="F271" s="69" t="s">
        <v>1069</v>
      </c>
      <c r="G271" s="69" t="s">
        <v>1386</v>
      </c>
      <c r="H271" s="67" t="s">
        <v>858</v>
      </c>
      <c r="I271" s="146">
        <f t="shared" si="21"/>
        <v>43153</v>
      </c>
      <c r="J271" s="51" t="s">
        <v>12</v>
      </c>
      <c r="K271" s="94">
        <v>43518</v>
      </c>
      <c r="L271" s="51" t="s">
        <v>1589</v>
      </c>
      <c r="M271" s="51"/>
      <c r="N271" s="5" t="s">
        <v>1200</v>
      </c>
      <c r="O271" s="2" t="s">
        <v>1023</v>
      </c>
      <c r="P271" s="182" t="s">
        <v>2044</v>
      </c>
      <c r="Q271" s="181" t="s">
        <v>2044</v>
      </c>
      <c r="R271" s="181"/>
      <c r="S271" s="63"/>
      <c r="T271" s="1">
        <f t="shared" ca="1" si="19"/>
        <v>44831</v>
      </c>
      <c r="U271" s="1">
        <f t="shared" si="20"/>
        <v>43504</v>
      </c>
    </row>
    <row r="272" spans="1:21" ht="25" customHeight="1" x14ac:dyDescent="0.25">
      <c r="A272" s="4">
        <v>270</v>
      </c>
      <c r="B272" s="49" t="s">
        <v>61</v>
      </c>
      <c r="C272" s="5" t="s">
        <v>645</v>
      </c>
      <c r="D272" s="5" t="s">
        <v>798</v>
      </c>
      <c r="E272" s="7" t="s">
        <v>644</v>
      </c>
      <c r="F272" s="9">
        <v>8002335</v>
      </c>
      <c r="G272" s="12" t="s">
        <v>799</v>
      </c>
      <c r="H272" s="43" t="s">
        <v>1292</v>
      </c>
      <c r="I272" s="145">
        <f>(K272-366)</f>
        <v>42405</v>
      </c>
      <c r="J272" s="7" t="s">
        <v>12</v>
      </c>
      <c r="K272" s="94">
        <v>42771</v>
      </c>
      <c r="L272" s="7" t="s">
        <v>9</v>
      </c>
      <c r="M272" s="7"/>
      <c r="N272" s="5" t="s">
        <v>1419</v>
      </c>
      <c r="O272" s="2" t="s">
        <v>1343</v>
      </c>
      <c r="P272" s="182" t="s">
        <v>2044</v>
      </c>
      <c r="Q272" s="181" t="s">
        <v>2044</v>
      </c>
      <c r="R272" s="181"/>
      <c r="S272" s="62"/>
      <c r="T272" s="1">
        <f t="shared" ca="1" si="19"/>
        <v>44831</v>
      </c>
      <c r="U272" s="1">
        <f t="shared" si="20"/>
        <v>42757</v>
      </c>
    </row>
    <row r="273" spans="1:21" s="76" customFormat="1" ht="50" customHeight="1" x14ac:dyDescent="0.25">
      <c r="A273" s="4">
        <v>271</v>
      </c>
      <c r="B273" s="7" t="s">
        <v>62</v>
      </c>
      <c r="C273" s="7" t="s">
        <v>717</v>
      </c>
      <c r="D273" s="5" t="s">
        <v>777</v>
      </c>
      <c r="E273" s="5" t="s">
        <v>324</v>
      </c>
      <c r="F273" s="12" t="s">
        <v>2429</v>
      </c>
      <c r="G273" s="12" t="s">
        <v>2428</v>
      </c>
      <c r="H273" s="46">
        <v>0.03</v>
      </c>
      <c r="I273" s="145">
        <f>(K273-1460)</f>
        <v>44412</v>
      </c>
      <c r="J273" s="7" t="s">
        <v>1975</v>
      </c>
      <c r="K273" s="94">
        <v>45872</v>
      </c>
      <c r="L273" s="5" t="s">
        <v>800</v>
      </c>
      <c r="M273" s="5" t="s">
        <v>2427</v>
      </c>
      <c r="N273" s="5" t="s">
        <v>1420</v>
      </c>
      <c r="O273" s="2" t="b">
        <f ca="1">(U273&lt;=T273)=FALSE()</f>
        <v>1</v>
      </c>
      <c r="P273" s="183" t="s">
        <v>2683</v>
      </c>
      <c r="Q273" s="173" t="s">
        <v>2044</v>
      </c>
      <c r="R273" s="173"/>
      <c r="S273" s="62"/>
      <c r="T273" s="1">
        <f t="shared" ca="1" si="19"/>
        <v>44831</v>
      </c>
      <c r="U273" s="1">
        <f t="shared" si="20"/>
        <v>45858</v>
      </c>
    </row>
    <row r="274" spans="1:21" ht="28" customHeight="1" x14ac:dyDescent="0.25">
      <c r="A274" s="4">
        <v>272</v>
      </c>
      <c r="B274" s="49" t="s">
        <v>116</v>
      </c>
      <c r="C274" s="5" t="s">
        <v>717</v>
      </c>
      <c r="D274" s="5" t="s">
        <v>777</v>
      </c>
      <c r="E274" s="5" t="s">
        <v>323</v>
      </c>
      <c r="F274" s="12" t="s">
        <v>718</v>
      </c>
      <c r="G274" s="12" t="s">
        <v>1144</v>
      </c>
      <c r="H274" s="46">
        <v>0.03</v>
      </c>
      <c r="I274" s="145">
        <f>(K274-1460)</f>
        <v>42065</v>
      </c>
      <c r="J274" s="5" t="s">
        <v>1649</v>
      </c>
      <c r="K274" s="122">
        <v>43525</v>
      </c>
      <c r="L274" s="5" t="s">
        <v>800</v>
      </c>
      <c r="M274" s="5"/>
      <c r="N274" s="5" t="s">
        <v>1420</v>
      </c>
      <c r="O274" s="2" t="s">
        <v>1343</v>
      </c>
      <c r="P274" s="182" t="s">
        <v>2044</v>
      </c>
      <c r="Q274" s="181" t="s">
        <v>2044</v>
      </c>
      <c r="R274" s="181"/>
      <c r="S274" s="62" t="s">
        <v>1782</v>
      </c>
      <c r="T274" s="1">
        <f t="shared" ca="1" si="19"/>
        <v>44831</v>
      </c>
      <c r="U274" s="1">
        <f t="shared" si="20"/>
        <v>43511</v>
      </c>
    </row>
    <row r="275" spans="1:21" s="76" customFormat="1" ht="50" customHeight="1" x14ac:dyDescent="0.25">
      <c r="A275" s="4">
        <v>273</v>
      </c>
      <c r="B275" s="7" t="s">
        <v>63</v>
      </c>
      <c r="C275" s="7" t="s">
        <v>615</v>
      </c>
      <c r="D275" s="5" t="s">
        <v>3096</v>
      </c>
      <c r="E275" s="7" t="s">
        <v>53</v>
      </c>
      <c r="F275" s="9" t="s">
        <v>616</v>
      </c>
      <c r="G275" s="12" t="s">
        <v>3225</v>
      </c>
      <c r="H275" s="44" t="s">
        <v>856</v>
      </c>
      <c r="I275" s="145">
        <f t="shared" ref="I275:I281" si="22">(K275-365)</f>
        <v>44740</v>
      </c>
      <c r="J275" s="7" t="s">
        <v>12</v>
      </c>
      <c r="K275" s="94">
        <v>45105</v>
      </c>
      <c r="L275" s="5" t="s">
        <v>1900</v>
      </c>
      <c r="M275" s="5" t="s">
        <v>3226</v>
      </c>
      <c r="N275" s="5" t="s">
        <v>1197</v>
      </c>
      <c r="O275" s="2" t="b">
        <f ca="1">(U275&lt;=T275)=FALSE()</f>
        <v>1</v>
      </c>
      <c r="P275" s="51" t="s">
        <v>2675</v>
      </c>
      <c r="Q275" s="173" t="s">
        <v>2044</v>
      </c>
      <c r="R275" s="179" t="s">
        <v>3162</v>
      </c>
      <c r="S275" s="62"/>
      <c r="T275" s="1">
        <f t="shared" ca="1" si="19"/>
        <v>44831</v>
      </c>
      <c r="U275" s="1">
        <f t="shared" si="20"/>
        <v>45091</v>
      </c>
    </row>
    <row r="276" spans="1:21" s="76" customFormat="1" ht="44.5" customHeight="1" x14ac:dyDescent="0.25">
      <c r="A276" s="4">
        <v>274</v>
      </c>
      <c r="B276" s="7" t="s">
        <v>64</v>
      </c>
      <c r="C276" s="7" t="s">
        <v>615</v>
      </c>
      <c r="D276" s="5" t="s">
        <v>3096</v>
      </c>
      <c r="E276" s="7" t="s">
        <v>51</v>
      </c>
      <c r="F276" s="9" t="s">
        <v>189</v>
      </c>
      <c r="G276" s="12" t="s">
        <v>3007</v>
      </c>
      <c r="H276" s="43" t="s">
        <v>1612</v>
      </c>
      <c r="I276" s="145">
        <f t="shared" si="22"/>
        <v>44703</v>
      </c>
      <c r="J276" s="7" t="s">
        <v>12</v>
      </c>
      <c r="K276" s="94">
        <v>45068</v>
      </c>
      <c r="L276" s="5" t="s">
        <v>1900</v>
      </c>
      <c r="M276" s="5" t="s">
        <v>3097</v>
      </c>
      <c r="N276" s="5" t="s">
        <v>1197</v>
      </c>
      <c r="O276" s="2" t="b">
        <f ca="1">(U276&lt;=T276)=FALSE()</f>
        <v>1</v>
      </c>
      <c r="P276" s="51" t="s">
        <v>3098</v>
      </c>
      <c r="Q276" s="179" t="s">
        <v>3099</v>
      </c>
      <c r="R276" s="25" t="s">
        <v>3100</v>
      </c>
      <c r="S276" s="62"/>
      <c r="T276" s="1">
        <f t="shared" ca="1" si="19"/>
        <v>44831</v>
      </c>
      <c r="U276" s="1">
        <f t="shared" si="20"/>
        <v>45054</v>
      </c>
    </row>
    <row r="277" spans="1:21" s="76" customFormat="1" ht="25" customHeight="1" x14ac:dyDescent="0.25">
      <c r="A277" s="4">
        <v>275</v>
      </c>
      <c r="B277" s="7" t="s">
        <v>65</v>
      </c>
      <c r="C277" s="7" t="s">
        <v>615</v>
      </c>
      <c r="D277" s="5" t="s">
        <v>817</v>
      </c>
      <c r="E277" s="7" t="s">
        <v>218</v>
      </c>
      <c r="F277" s="9" t="s">
        <v>666</v>
      </c>
      <c r="G277" s="9" t="s">
        <v>2153</v>
      </c>
      <c r="H277" s="44" t="s">
        <v>856</v>
      </c>
      <c r="I277" s="145">
        <f t="shared" si="22"/>
        <v>44624</v>
      </c>
      <c r="J277" s="7" t="s">
        <v>12</v>
      </c>
      <c r="K277" s="94">
        <v>44989</v>
      </c>
      <c r="L277" s="5" t="s">
        <v>1900</v>
      </c>
      <c r="M277" s="5" t="s">
        <v>2909</v>
      </c>
      <c r="N277" s="5" t="s">
        <v>1197</v>
      </c>
      <c r="O277" s="2" t="b">
        <f ca="1">(U277&lt;=T277)=FALSE()</f>
        <v>1</v>
      </c>
      <c r="P277" s="185" t="s">
        <v>2658</v>
      </c>
      <c r="Q277" s="173" t="s">
        <v>2044</v>
      </c>
      <c r="R277" s="173" t="s">
        <v>2806</v>
      </c>
      <c r="S277" s="62"/>
      <c r="T277" s="1">
        <f t="shared" ca="1" si="19"/>
        <v>44831</v>
      </c>
      <c r="U277" s="1">
        <f t="shared" si="20"/>
        <v>44975</v>
      </c>
    </row>
    <row r="278" spans="1:21" s="76" customFormat="1" ht="25" customHeight="1" x14ac:dyDescent="0.25">
      <c r="A278" s="4">
        <v>276</v>
      </c>
      <c r="B278" s="150" t="s">
        <v>66</v>
      </c>
      <c r="C278" s="7" t="s">
        <v>615</v>
      </c>
      <c r="D278" s="5" t="s">
        <v>817</v>
      </c>
      <c r="E278" s="7" t="s">
        <v>52</v>
      </c>
      <c r="F278" s="9" t="s">
        <v>614</v>
      </c>
      <c r="G278" s="12" t="s">
        <v>2494</v>
      </c>
      <c r="H278" s="44" t="s">
        <v>856</v>
      </c>
      <c r="I278" s="145">
        <f t="shared" si="22"/>
        <v>44460</v>
      </c>
      <c r="J278" s="7" t="s">
        <v>12</v>
      </c>
      <c r="K278" s="94">
        <v>44825</v>
      </c>
      <c r="L278" s="5" t="s">
        <v>1900</v>
      </c>
      <c r="M278" s="5" t="s">
        <v>2495</v>
      </c>
      <c r="N278" s="5" t="s">
        <v>1197</v>
      </c>
      <c r="O278" s="2" t="b">
        <f ca="1">(U278&lt;=T278)=FALSE()</f>
        <v>0</v>
      </c>
      <c r="P278" s="185" t="s">
        <v>2658</v>
      </c>
      <c r="Q278" s="173" t="s">
        <v>2044</v>
      </c>
      <c r="R278" s="173"/>
      <c r="S278" s="62"/>
      <c r="T278" s="1">
        <f t="shared" ca="1" si="19"/>
        <v>44831</v>
      </c>
      <c r="U278" s="1">
        <f t="shared" si="20"/>
        <v>44811</v>
      </c>
    </row>
    <row r="279" spans="1:21" ht="25" customHeight="1" x14ac:dyDescent="0.25">
      <c r="A279" s="4">
        <v>277</v>
      </c>
      <c r="B279" s="49" t="s">
        <v>67</v>
      </c>
      <c r="C279" s="5" t="s">
        <v>801</v>
      </c>
      <c r="D279" s="7" t="s">
        <v>994</v>
      </c>
      <c r="E279" s="5" t="s">
        <v>878</v>
      </c>
      <c r="F279" s="12" t="s">
        <v>7</v>
      </c>
      <c r="G279" s="12" t="s">
        <v>1431</v>
      </c>
      <c r="H279" s="43" t="s">
        <v>1618</v>
      </c>
      <c r="I279" s="145">
        <f t="shared" si="22"/>
        <v>42907</v>
      </c>
      <c r="J279" s="5" t="s">
        <v>12</v>
      </c>
      <c r="K279" s="94">
        <v>43272</v>
      </c>
      <c r="L279" s="7" t="s">
        <v>9</v>
      </c>
      <c r="M279" s="7"/>
      <c r="N279" s="7" t="s">
        <v>1097</v>
      </c>
      <c r="O279" s="2" t="s">
        <v>1343</v>
      </c>
      <c r="P279" s="182" t="s">
        <v>2044</v>
      </c>
      <c r="Q279" s="181" t="s">
        <v>2044</v>
      </c>
      <c r="R279" s="181"/>
      <c r="S279" s="62"/>
      <c r="T279" s="1">
        <f t="shared" ca="1" si="19"/>
        <v>44831</v>
      </c>
      <c r="U279" s="1">
        <f t="shared" si="20"/>
        <v>43258</v>
      </c>
    </row>
    <row r="280" spans="1:21" s="76" customFormat="1" ht="37.5" customHeight="1" x14ac:dyDescent="0.25">
      <c r="A280" s="4">
        <v>278</v>
      </c>
      <c r="B280" s="7" t="s">
        <v>877</v>
      </c>
      <c r="C280" s="5" t="s">
        <v>2557</v>
      </c>
      <c r="D280" s="7" t="s">
        <v>831</v>
      </c>
      <c r="E280" s="7" t="s">
        <v>2558</v>
      </c>
      <c r="F280" s="37">
        <v>14333</v>
      </c>
      <c r="G280" s="12" t="s">
        <v>2761</v>
      </c>
      <c r="H280" s="43" t="s">
        <v>2052</v>
      </c>
      <c r="I280" s="145">
        <f>(K280-364)</f>
        <v>44538</v>
      </c>
      <c r="J280" s="5" t="s">
        <v>12</v>
      </c>
      <c r="K280" s="94">
        <v>44902</v>
      </c>
      <c r="L280" s="7" t="s">
        <v>2178</v>
      </c>
      <c r="M280" s="7" t="s">
        <v>2900</v>
      </c>
      <c r="N280" s="7" t="s">
        <v>1097</v>
      </c>
      <c r="O280" s="2" t="b">
        <f t="shared" ref="O280:O285" ca="1" si="23">(U280&lt;=T280)=FALSE()</f>
        <v>1</v>
      </c>
      <c r="P280" s="183" t="s">
        <v>2901</v>
      </c>
      <c r="Q280" s="175" t="s">
        <v>2902</v>
      </c>
      <c r="R280" s="175"/>
      <c r="S280" s="72"/>
      <c r="T280" s="1">
        <f t="shared" ca="1" si="19"/>
        <v>44831</v>
      </c>
      <c r="U280" s="1">
        <f t="shared" si="20"/>
        <v>44888</v>
      </c>
    </row>
    <row r="281" spans="1:21" s="76" customFormat="1" ht="50" customHeight="1" x14ac:dyDescent="0.25">
      <c r="A281" s="4">
        <v>279</v>
      </c>
      <c r="B281" s="7" t="s">
        <v>318</v>
      </c>
      <c r="C281" s="5" t="s">
        <v>2418</v>
      </c>
      <c r="D281" s="5" t="s">
        <v>2420</v>
      </c>
      <c r="E281" s="7" t="s">
        <v>667</v>
      </c>
      <c r="F281" s="9" t="s">
        <v>68</v>
      </c>
      <c r="G281" s="12" t="s">
        <v>2618</v>
      </c>
      <c r="H281" s="47" t="s">
        <v>2471</v>
      </c>
      <c r="I281" s="145">
        <f t="shared" si="22"/>
        <v>44533</v>
      </c>
      <c r="J281" s="7" t="s">
        <v>12</v>
      </c>
      <c r="K281" s="94">
        <v>44898</v>
      </c>
      <c r="L281" s="7" t="s">
        <v>2469</v>
      </c>
      <c r="M281" s="7" t="s">
        <v>2619</v>
      </c>
      <c r="N281" s="7" t="s">
        <v>1097</v>
      </c>
      <c r="O281" s="2" t="b">
        <f t="shared" ca="1" si="23"/>
        <v>1</v>
      </c>
      <c r="P281" s="183" t="s">
        <v>2662</v>
      </c>
      <c r="Q281" s="175" t="s">
        <v>2661</v>
      </c>
      <c r="R281" s="175"/>
      <c r="S281" s="62" t="s">
        <v>2032</v>
      </c>
      <c r="T281" s="1">
        <f t="shared" ca="1" si="19"/>
        <v>44831</v>
      </c>
      <c r="U281" s="1">
        <f t="shared" si="20"/>
        <v>44884</v>
      </c>
    </row>
    <row r="282" spans="1:21" s="76" customFormat="1" ht="62.5" customHeight="1" x14ac:dyDescent="0.25">
      <c r="A282" s="4">
        <v>280</v>
      </c>
      <c r="B282" s="7" t="s">
        <v>317</v>
      </c>
      <c r="C282" s="5" t="s">
        <v>2419</v>
      </c>
      <c r="D282" s="5" t="s">
        <v>2420</v>
      </c>
      <c r="E282" s="7" t="s">
        <v>667</v>
      </c>
      <c r="F282" s="9" t="s">
        <v>69</v>
      </c>
      <c r="G282" s="12" t="s">
        <v>2876</v>
      </c>
      <c r="H282" s="47" t="s">
        <v>2471</v>
      </c>
      <c r="I282" s="145">
        <f>(K282-365)</f>
        <v>44600</v>
      </c>
      <c r="J282" s="7" t="s">
        <v>12</v>
      </c>
      <c r="K282" s="94">
        <v>44965</v>
      </c>
      <c r="L282" s="7" t="s">
        <v>2469</v>
      </c>
      <c r="M282" s="7" t="s">
        <v>2877</v>
      </c>
      <c r="N282" s="7" t="s">
        <v>1097</v>
      </c>
      <c r="O282" s="2" t="b">
        <f t="shared" ca="1" si="23"/>
        <v>1</v>
      </c>
      <c r="P282" s="183" t="s">
        <v>2878</v>
      </c>
      <c r="Q282" s="175" t="s">
        <v>2879</v>
      </c>
      <c r="R282" s="201" t="s">
        <v>2880</v>
      </c>
      <c r="S282" s="62" t="s">
        <v>2032</v>
      </c>
      <c r="T282" s="1">
        <f t="shared" ca="1" si="19"/>
        <v>44831</v>
      </c>
      <c r="U282" s="1">
        <f t="shared" si="20"/>
        <v>44951</v>
      </c>
    </row>
    <row r="283" spans="1:21" s="76" customFormat="1" ht="50" customHeight="1" x14ac:dyDescent="0.25">
      <c r="A283" s="4">
        <v>281</v>
      </c>
      <c r="B283" s="150" t="s">
        <v>316</v>
      </c>
      <c r="C283" s="5" t="s">
        <v>3327</v>
      </c>
      <c r="D283" s="5" t="s">
        <v>2420</v>
      </c>
      <c r="E283" s="7" t="s">
        <v>667</v>
      </c>
      <c r="F283" s="9" t="s">
        <v>219</v>
      </c>
      <c r="G283" s="12" t="s">
        <v>2472</v>
      </c>
      <c r="H283" s="47" t="s">
        <v>2471</v>
      </c>
      <c r="I283" s="145">
        <f t="shared" ref="I283:I293" si="24">(K283-365)</f>
        <v>44426</v>
      </c>
      <c r="J283" s="5" t="s">
        <v>1491</v>
      </c>
      <c r="K283" s="94">
        <v>44791</v>
      </c>
      <c r="L283" s="5" t="s">
        <v>2469</v>
      </c>
      <c r="M283" s="5" t="s">
        <v>2470</v>
      </c>
      <c r="N283" s="7" t="s">
        <v>1097</v>
      </c>
      <c r="O283" s="2" t="b">
        <f t="shared" ca="1" si="23"/>
        <v>0</v>
      </c>
      <c r="P283" s="183" t="s">
        <v>2662</v>
      </c>
      <c r="Q283" s="175" t="s">
        <v>2686</v>
      </c>
      <c r="R283" s="175"/>
      <c r="S283" s="62" t="s">
        <v>2032</v>
      </c>
      <c r="T283" s="1">
        <f t="shared" ca="1" si="19"/>
        <v>44831</v>
      </c>
      <c r="U283" s="1">
        <f t="shared" si="20"/>
        <v>44777</v>
      </c>
    </row>
    <row r="284" spans="1:21" s="76" customFormat="1" ht="112.5" customHeight="1" x14ac:dyDescent="0.25">
      <c r="A284" s="148">
        <v>282</v>
      </c>
      <c r="B284" s="110" t="s">
        <v>315</v>
      </c>
      <c r="C284" s="110" t="s">
        <v>818</v>
      </c>
      <c r="D284" s="110" t="s">
        <v>819</v>
      </c>
      <c r="E284" s="5" t="s">
        <v>2498</v>
      </c>
      <c r="F284" s="167" t="s">
        <v>2497</v>
      </c>
      <c r="G284" s="12" t="s">
        <v>2620</v>
      </c>
      <c r="H284" s="168" t="s">
        <v>2532</v>
      </c>
      <c r="I284" s="166">
        <f t="shared" si="24"/>
        <v>44533</v>
      </c>
      <c r="J284" s="110" t="s">
        <v>12</v>
      </c>
      <c r="K284" s="94">
        <v>44898</v>
      </c>
      <c r="L284" s="110" t="s">
        <v>2469</v>
      </c>
      <c r="M284" s="110" t="s">
        <v>2621</v>
      </c>
      <c r="N284" s="7" t="s">
        <v>1097</v>
      </c>
      <c r="O284" s="2" t="b">
        <f t="shared" ca="1" si="23"/>
        <v>1</v>
      </c>
      <c r="P284" s="183" t="s">
        <v>2660</v>
      </c>
      <c r="Q284" s="175" t="s">
        <v>2660</v>
      </c>
      <c r="R284" s="175"/>
      <c r="S284" s="190" t="s">
        <v>2519</v>
      </c>
      <c r="T284" s="1">
        <f t="shared" ca="1" si="19"/>
        <v>44831</v>
      </c>
      <c r="U284" s="1">
        <f t="shared" si="20"/>
        <v>44884</v>
      </c>
    </row>
    <row r="285" spans="1:21" s="76" customFormat="1" ht="28" customHeight="1" x14ac:dyDescent="0.25">
      <c r="A285" s="4">
        <v>283</v>
      </c>
      <c r="B285" s="7" t="s">
        <v>314</v>
      </c>
      <c r="C285" s="7" t="s">
        <v>820</v>
      </c>
      <c r="D285" s="7" t="s">
        <v>2420</v>
      </c>
      <c r="E285" s="7" t="s">
        <v>821</v>
      </c>
      <c r="F285" s="9">
        <v>10173</v>
      </c>
      <c r="G285" s="9" t="s">
        <v>2715</v>
      </c>
      <c r="H285" s="43" t="s">
        <v>1617</v>
      </c>
      <c r="I285" s="145">
        <f>(K285-364)</f>
        <v>44537</v>
      </c>
      <c r="J285" s="7" t="s">
        <v>12</v>
      </c>
      <c r="K285" s="94">
        <v>44901</v>
      </c>
      <c r="L285" s="7" t="s">
        <v>2178</v>
      </c>
      <c r="M285" s="7" t="s">
        <v>2717</v>
      </c>
      <c r="N285" s="5" t="s">
        <v>1097</v>
      </c>
      <c r="O285" s="2" t="b">
        <f t="shared" ca="1" si="23"/>
        <v>1</v>
      </c>
      <c r="P285" s="183" t="s">
        <v>2716</v>
      </c>
      <c r="Q285" s="173" t="s">
        <v>2044</v>
      </c>
      <c r="R285" s="173"/>
      <c r="S285" s="62" t="s">
        <v>2336</v>
      </c>
      <c r="T285" s="1">
        <f t="shared" ca="1" si="19"/>
        <v>44831</v>
      </c>
      <c r="U285" s="1">
        <f t="shared" si="20"/>
        <v>44887</v>
      </c>
    </row>
    <row r="286" spans="1:21" ht="25" customHeight="1" x14ac:dyDescent="0.25">
      <c r="A286" s="4">
        <v>284</v>
      </c>
      <c r="B286" s="31" t="s">
        <v>313</v>
      </c>
      <c r="C286" s="5" t="s">
        <v>820</v>
      </c>
      <c r="D286" s="7" t="s">
        <v>7</v>
      </c>
      <c r="E286" s="5" t="s">
        <v>821</v>
      </c>
      <c r="F286" s="37">
        <v>11130</v>
      </c>
      <c r="G286" s="12" t="s">
        <v>1173</v>
      </c>
      <c r="H286" s="9" t="s">
        <v>7</v>
      </c>
      <c r="I286" s="145">
        <f t="shared" si="24"/>
        <v>41831</v>
      </c>
      <c r="J286" s="7" t="s">
        <v>12</v>
      </c>
      <c r="K286" s="94">
        <v>42196</v>
      </c>
      <c r="L286" s="7" t="s">
        <v>9</v>
      </c>
      <c r="M286" s="7"/>
      <c r="N286" s="7" t="s">
        <v>1097</v>
      </c>
      <c r="O286" s="3" t="s">
        <v>1023</v>
      </c>
      <c r="P286" s="182" t="s">
        <v>2044</v>
      </c>
      <c r="Q286" s="181" t="s">
        <v>2044</v>
      </c>
      <c r="R286" s="181"/>
      <c r="S286" s="72"/>
      <c r="T286" s="1">
        <f t="shared" ca="1" si="19"/>
        <v>44831</v>
      </c>
      <c r="U286" s="1">
        <f t="shared" si="20"/>
        <v>42182</v>
      </c>
    </row>
    <row r="287" spans="1:21" s="76" customFormat="1" ht="25" customHeight="1" x14ac:dyDescent="0.25">
      <c r="A287" s="4">
        <v>285</v>
      </c>
      <c r="B287" s="7" t="s">
        <v>1402</v>
      </c>
      <c r="C287" s="7" t="s">
        <v>765</v>
      </c>
      <c r="D287" s="7" t="s">
        <v>986</v>
      </c>
      <c r="E287" s="7" t="s">
        <v>1953</v>
      </c>
      <c r="F287" s="37" t="s">
        <v>1403</v>
      </c>
      <c r="G287" s="9" t="s">
        <v>2241</v>
      </c>
      <c r="H287" s="43" t="s">
        <v>1473</v>
      </c>
      <c r="I287" s="145">
        <f t="shared" si="24"/>
        <v>44740</v>
      </c>
      <c r="J287" s="7" t="s">
        <v>12</v>
      </c>
      <c r="K287" s="94">
        <v>45105</v>
      </c>
      <c r="L287" s="7" t="s">
        <v>1900</v>
      </c>
      <c r="M287" s="7" t="s">
        <v>3242</v>
      </c>
      <c r="N287" s="5" t="s">
        <v>1197</v>
      </c>
      <c r="O287" s="2" t="b">
        <f t="shared" ref="O287:O293" ca="1" si="25">(U287&lt;=T287)=FALSE()</f>
        <v>1</v>
      </c>
      <c r="P287" s="180" t="s">
        <v>2635</v>
      </c>
      <c r="Q287" s="173" t="s">
        <v>2044</v>
      </c>
      <c r="R287" s="173" t="s">
        <v>3167</v>
      </c>
      <c r="S287" s="62"/>
      <c r="T287" s="1">
        <f t="shared" ca="1" si="19"/>
        <v>44831</v>
      </c>
      <c r="U287" s="1">
        <f t="shared" si="20"/>
        <v>45091</v>
      </c>
    </row>
    <row r="288" spans="1:21" s="76" customFormat="1" ht="37.5" customHeight="1" x14ac:dyDescent="0.25">
      <c r="A288" s="4">
        <v>286</v>
      </c>
      <c r="B288" s="7" t="s">
        <v>21</v>
      </c>
      <c r="C288" s="5" t="s">
        <v>626</v>
      </c>
      <c r="D288" s="7" t="s">
        <v>986</v>
      </c>
      <c r="E288" s="7" t="s">
        <v>668</v>
      </c>
      <c r="F288" s="37">
        <v>28046</v>
      </c>
      <c r="G288" s="12" t="s">
        <v>2770</v>
      </c>
      <c r="H288" s="43" t="s">
        <v>1473</v>
      </c>
      <c r="I288" s="145">
        <f t="shared" si="24"/>
        <v>44740</v>
      </c>
      <c r="J288" s="7" t="s">
        <v>12</v>
      </c>
      <c r="K288" s="94">
        <v>45105</v>
      </c>
      <c r="L288" s="7" t="s">
        <v>1900</v>
      </c>
      <c r="M288" s="5" t="s">
        <v>3238</v>
      </c>
      <c r="N288" s="5" t="s">
        <v>1197</v>
      </c>
      <c r="O288" s="2" t="b">
        <f t="shared" ca="1" si="25"/>
        <v>1</v>
      </c>
      <c r="P288" s="183" t="s">
        <v>2766</v>
      </c>
      <c r="Q288" s="191" t="s">
        <v>2044</v>
      </c>
      <c r="R288" s="15" t="s">
        <v>3239</v>
      </c>
      <c r="S288" s="62"/>
      <c r="T288" s="1">
        <f t="shared" ca="1" si="19"/>
        <v>44831</v>
      </c>
      <c r="U288" s="1">
        <f t="shared" si="20"/>
        <v>45091</v>
      </c>
    </row>
    <row r="289" spans="1:21" s="76" customFormat="1" ht="200" customHeight="1" x14ac:dyDescent="0.25">
      <c r="A289" s="4">
        <v>287</v>
      </c>
      <c r="B289" s="7" t="s">
        <v>1521</v>
      </c>
      <c r="C289" s="5" t="s">
        <v>1522</v>
      </c>
      <c r="D289" s="7" t="s">
        <v>988</v>
      </c>
      <c r="E289" s="7" t="s">
        <v>409</v>
      </c>
      <c r="F289" s="22" t="s">
        <v>1918</v>
      </c>
      <c r="G289" s="12" t="s">
        <v>1620</v>
      </c>
      <c r="H289" s="91" t="s">
        <v>1959</v>
      </c>
      <c r="I289" s="145">
        <f t="shared" si="24"/>
        <v>44777</v>
      </c>
      <c r="J289" s="7" t="s">
        <v>12</v>
      </c>
      <c r="K289" s="93">
        <v>45142</v>
      </c>
      <c r="L289" s="5" t="s">
        <v>2289</v>
      </c>
      <c r="M289" s="5" t="s">
        <v>3329</v>
      </c>
      <c r="N289" s="5" t="s">
        <v>1197</v>
      </c>
      <c r="O289" s="2" t="b">
        <f t="shared" ca="1" si="25"/>
        <v>1</v>
      </c>
      <c r="P289" s="183" t="s">
        <v>2687</v>
      </c>
      <c r="Q289" s="175" t="s">
        <v>3330</v>
      </c>
      <c r="R289" s="175" t="s">
        <v>3331</v>
      </c>
      <c r="S289" s="62" t="s">
        <v>2344</v>
      </c>
      <c r="T289" s="1">
        <f t="shared" ca="1" si="19"/>
        <v>44831</v>
      </c>
      <c r="U289" s="1">
        <f t="shared" si="20"/>
        <v>45128</v>
      </c>
    </row>
    <row r="290" spans="1:21" s="76" customFormat="1" ht="25" x14ac:dyDescent="0.25">
      <c r="A290" s="4">
        <v>288</v>
      </c>
      <c r="B290" s="7" t="s">
        <v>1002</v>
      </c>
      <c r="C290" s="7" t="s">
        <v>1346</v>
      </c>
      <c r="D290" s="7" t="s">
        <v>986</v>
      </c>
      <c r="E290" s="7" t="s">
        <v>669</v>
      </c>
      <c r="F290" s="37">
        <v>37282</v>
      </c>
      <c r="G290" s="9" t="s">
        <v>2302</v>
      </c>
      <c r="H290" s="43" t="s">
        <v>1473</v>
      </c>
      <c r="I290" s="145">
        <f t="shared" si="24"/>
        <v>44675</v>
      </c>
      <c r="J290" s="7" t="s">
        <v>12</v>
      </c>
      <c r="K290" s="93">
        <v>45040</v>
      </c>
      <c r="L290" s="5" t="s">
        <v>1900</v>
      </c>
      <c r="M290" s="5" t="s">
        <v>3002</v>
      </c>
      <c r="N290" s="5" t="s">
        <v>1197</v>
      </c>
      <c r="O290" s="2" t="b">
        <f t="shared" ca="1" si="25"/>
        <v>1</v>
      </c>
      <c r="P290" s="169" t="s">
        <v>2635</v>
      </c>
      <c r="Q290" s="173" t="s">
        <v>2044</v>
      </c>
      <c r="R290" s="128" t="s">
        <v>2778</v>
      </c>
      <c r="S290" s="62"/>
      <c r="T290" s="1">
        <f t="shared" ca="1" si="19"/>
        <v>44831</v>
      </c>
      <c r="U290" s="1">
        <f t="shared" si="20"/>
        <v>45026</v>
      </c>
    </row>
    <row r="291" spans="1:21" s="76" customFormat="1" ht="25" customHeight="1" x14ac:dyDescent="0.25">
      <c r="A291" s="4">
        <v>289</v>
      </c>
      <c r="B291" s="7" t="s">
        <v>1003</v>
      </c>
      <c r="C291" s="5" t="s">
        <v>1518</v>
      </c>
      <c r="D291" s="7" t="s">
        <v>986</v>
      </c>
      <c r="E291" s="7" t="s">
        <v>670</v>
      </c>
      <c r="F291" s="9">
        <v>37279</v>
      </c>
      <c r="G291" s="12" t="s">
        <v>2241</v>
      </c>
      <c r="H291" s="43" t="s">
        <v>1473</v>
      </c>
      <c r="I291" s="145">
        <f t="shared" si="24"/>
        <v>44673</v>
      </c>
      <c r="J291" s="7" t="s">
        <v>12</v>
      </c>
      <c r="K291" s="94">
        <v>45038</v>
      </c>
      <c r="L291" s="5" t="s">
        <v>1900</v>
      </c>
      <c r="M291" s="5" t="s">
        <v>3036</v>
      </c>
      <c r="N291" s="5" t="s">
        <v>1197</v>
      </c>
      <c r="O291" s="2" t="b">
        <f t="shared" ca="1" si="25"/>
        <v>1</v>
      </c>
      <c r="P291" s="183" t="s">
        <v>2689</v>
      </c>
      <c r="Q291" s="173" t="s">
        <v>2044</v>
      </c>
      <c r="R291" s="16" t="s">
        <v>2866</v>
      </c>
      <c r="S291" s="62"/>
      <c r="T291" s="1">
        <f t="shared" ca="1" si="19"/>
        <v>44831</v>
      </c>
      <c r="U291" s="1">
        <f t="shared" si="20"/>
        <v>45024</v>
      </c>
    </row>
    <row r="292" spans="1:21" s="76" customFormat="1" ht="25" customHeight="1" x14ac:dyDescent="0.25">
      <c r="A292" s="4">
        <v>290</v>
      </c>
      <c r="B292" s="7" t="s">
        <v>2</v>
      </c>
      <c r="C292" s="5" t="s">
        <v>765</v>
      </c>
      <c r="D292" s="7" t="s">
        <v>986</v>
      </c>
      <c r="E292" s="7" t="s">
        <v>671</v>
      </c>
      <c r="F292" s="18" t="s">
        <v>1954</v>
      </c>
      <c r="G292" s="9" t="s">
        <v>2241</v>
      </c>
      <c r="H292" s="43" t="s">
        <v>1473</v>
      </c>
      <c r="I292" s="145">
        <f>(K292-365)</f>
        <v>44740</v>
      </c>
      <c r="J292" s="7" t="s">
        <v>12</v>
      </c>
      <c r="K292" s="94">
        <v>45105</v>
      </c>
      <c r="L292" s="7" t="s">
        <v>1900</v>
      </c>
      <c r="M292" s="7" t="s">
        <v>3243</v>
      </c>
      <c r="N292" s="5" t="s">
        <v>1197</v>
      </c>
      <c r="O292" s="2" t="b">
        <f t="shared" ca="1" si="25"/>
        <v>1</v>
      </c>
      <c r="P292" s="169" t="s">
        <v>2635</v>
      </c>
      <c r="Q292" s="173" t="s">
        <v>2044</v>
      </c>
      <c r="R292" s="173" t="s">
        <v>3167</v>
      </c>
      <c r="S292" s="62"/>
      <c r="T292" s="1">
        <f t="shared" ca="1" si="19"/>
        <v>44831</v>
      </c>
      <c r="U292" s="1">
        <f t="shared" si="20"/>
        <v>45091</v>
      </c>
    </row>
    <row r="293" spans="1:21" s="76" customFormat="1" ht="25" customHeight="1" x14ac:dyDescent="0.25">
      <c r="A293" s="4">
        <v>291</v>
      </c>
      <c r="B293" s="7" t="s">
        <v>202</v>
      </c>
      <c r="C293" s="5" t="s">
        <v>765</v>
      </c>
      <c r="D293" s="7" t="s">
        <v>986</v>
      </c>
      <c r="E293" s="7" t="s">
        <v>672</v>
      </c>
      <c r="F293" s="18" t="s">
        <v>1880</v>
      </c>
      <c r="G293" s="12" t="s">
        <v>2821</v>
      </c>
      <c r="H293" s="43" t="s">
        <v>1473</v>
      </c>
      <c r="I293" s="145">
        <f t="shared" si="24"/>
        <v>44554</v>
      </c>
      <c r="J293" s="7" t="s">
        <v>12</v>
      </c>
      <c r="K293" s="94">
        <v>44919</v>
      </c>
      <c r="L293" s="7" t="s">
        <v>1900</v>
      </c>
      <c r="M293" s="5" t="s">
        <v>2791</v>
      </c>
      <c r="N293" s="5" t="s">
        <v>1197</v>
      </c>
      <c r="O293" s="2" t="b">
        <f t="shared" ca="1" si="25"/>
        <v>1</v>
      </c>
      <c r="P293" s="86" t="s">
        <v>2635</v>
      </c>
      <c r="Q293" s="111" t="s">
        <v>2044</v>
      </c>
      <c r="R293" s="15" t="s">
        <v>2775</v>
      </c>
      <c r="S293" s="62"/>
      <c r="T293" s="1">
        <f t="shared" ca="1" si="19"/>
        <v>44831</v>
      </c>
      <c r="U293" s="1">
        <f t="shared" si="20"/>
        <v>44905</v>
      </c>
    </row>
    <row r="294" spans="1:21" ht="25" customHeight="1" x14ac:dyDescent="0.25">
      <c r="A294" s="4">
        <v>292</v>
      </c>
      <c r="B294" s="49" t="s">
        <v>19</v>
      </c>
      <c r="C294" s="7" t="s">
        <v>626</v>
      </c>
      <c r="D294" s="7" t="s">
        <v>989</v>
      </c>
      <c r="E294" s="7" t="s">
        <v>673</v>
      </c>
      <c r="F294" s="9" t="s">
        <v>20</v>
      </c>
      <c r="G294" s="9" t="s">
        <v>1</v>
      </c>
      <c r="H294" s="43" t="s">
        <v>1473</v>
      </c>
      <c r="I294" s="145">
        <f t="shared" ref="I294:I300" si="26">(K294-365)</f>
        <v>42844</v>
      </c>
      <c r="J294" s="7" t="s">
        <v>12</v>
      </c>
      <c r="K294" s="96">
        <v>43209</v>
      </c>
      <c r="L294" s="7" t="s">
        <v>9</v>
      </c>
      <c r="M294" s="7"/>
      <c r="N294" s="5" t="s">
        <v>1569</v>
      </c>
      <c r="O294" s="2" t="s">
        <v>1343</v>
      </c>
      <c r="P294" s="182" t="s">
        <v>2044</v>
      </c>
      <c r="Q294" s="181" t="s">
        <v>2044</v>
      </c>
      <c r="R294" s="181"/>
      <c r="S294" s="62"/>
      <c r="T294" s="1">
        <f t="shared" ca="1" si="19"/>
        <v>44831</v>
      </c>
      <c r="U294" s="1">
        <f t="shared" si="20"/>
        <v>43195</v>
      </c>
    </row>
    <row r="295" spans="1:21" ht="25" customHeight="1" x14ac:dyDescent="0.25">
      <c r="A295" s="4">
        <v>293</v>
      </c>
      <c r="B295" s="49" t="s">
        <v>17</v>
      </c>
      <c r="C295" s="7" t="s">
        <v>626</v>
      </c>
      <c r="D295" s="7" t="s">
        <v>989</v>
      </c>
      <c r="E295" s="7" t="s">
        <v>674</v>
      </c>
      <c r="F295" s="9" t="s">
        <v>18</v>
      </c>
      <c r="G295" s="9" t="s">
        <v>1</v>
      </c>
      <c r="H295" s="43" t="s">
        <v>1473</v>
      </c>
      <c r="I295" s="145">
        <f t="shared" si="26"/>
        <v>42326</v>
      </c>
      <c r="J295" s="7" t="s">
        <v>12</v>
      </c>
      <c r="K295" s="94">
        <v>42691</v>
      </c>
      <c r="L295" s="7" t="s">
        <v>9</v>
      </c>
      <c r="M295" s="7"/>
      <c r="N295" s="5" t="s">
        <v>1563</v>
      </c>
      <c r="O295" s="2" t="s">
        <v>1343</v>
      </c>
      <c r="P295" s="182" t="s">
        <v>2044</v>
      </c>
      <c r="Q295" s="181" t="s">
        <v>2044</v>
      </c>
      <c r="R295" s="181"/>
      <c r="S295" s="62"/>
      <c r="T295" s="1">
        <f t="shared" ca="1" si="19"/>
        <v>44831</v>
      </c>
      <c r="U295" s="1">
        <f t="shared" si="20"/>
        <v>42677</v>
      </c>
    </row>
    <row r="296" spans="1:21" ht="14" customHeight="1" x14ac:dyDescent="0.25">
      <c r="A296" s="4">
        <v>294</v>
      </c>
      <c r="B296" s="49" t="s">
        <v>70</v>
      </c>
      <c r="C296" s="5" t="s">
        <v>626</v>
      </c>
      <c r="D296" s="7" t="s">
        <v>989</v>
      </c>
      <c r="E296" s="7" t="s">
        <v>668</v>
      </c>
      <c r="F296" s="9" t="s">
        <v>71</v>
      </c>
      <c r="G296" s="9" t="s">
        <v>1</v>
      </c>
      <c r="H296" s="43" t="s">
        <v>1473</v>
      </c>
      <c r="I296" s="145">
        <f t="shared" si="26"/>
        <v>42675</v>
      </c>
      <c r="J296" s="7" t="s">
        <v>12</v>
      </c>
      <c r="K296" s="94">
        <v>43040</v>
      </c>
      <c r="L296" s="7" t="s">
        <v>9</v>
      </c>
      <c r="M296" s="7"/>
      <c r="N296" s="5" t="s">
        <v>1197</v>
      </c>
      <c r="O296" s="2" t="s">
        <v>1343</v>
      </c>
      <c r="P296" s="182" t="s">
        <v>2044</v>
      </c>
      <c r="Q296" s="181" t="s">
        <v>2044</v>
      </c>
      <c r="R296" s="181"/>
      <c r="S296" s="62"/>
      <c r="T296" s="1">
        <f t="shared" ca="1" si="19"/>
        <v>44831</v>
      </c>
      <c r="U296" s="1">
        <f t="shared" si="20"/>
        <v>43026</v>
      </c>
    </row>
    <row r="297" spans="1:21" s="76" customFormat="1" ht="37.5" customHeight="1" x14ac:dyDescent="0.25">
      <c r="A297" s="4">
        <v>295</v>
      </c>
      <c r="B297" s="7" t="s">
        <v>72</v>
      </c>
      <c r="C297" s="7" t="s">
        <v>765</v>
      </c>
      <c r="D297" s="7" t="s">
        <v>986</v>
      </c>
      <c r="E297" s="7" t="s">
        <v>1465</v>
      </c>
      <c r="F297" s="9" t="s">
        <v>2064</v>
      </c>
      <c r="G297" s="9" t="s">
        <v>2633</v>
      </c>
      <c r="H297" s="43" t="s">
        <v>1473</v>
      </c>
      <c r="I297" s="145">
        <f t="shared" si="26"/>
        <v>44530</v>
      </c>
      <c r="J297" s="7" t="s">
        <v>44</v>
      </c>
      <c r="K297" s="94">
        <v>44895</v>
      </c>
      <c r="L297" s="7" t="s">
        <v>1900</v>
      </c>
      <c r="M297" s="7" t="s">
        <v>2636</v>
      </c>
      <c r="N297" s="5" t="s">
        <v>1197</v>
      </c>
      <c r="O297" s="2" t="b">
        <f ca="1">(U297&lt;=T297)=FALSE()</f>
        <v>1</v>
      </c>
      <c r="P297" s="183" t="s">
        <v>2635</v>
      </c>
      <c r="Q297" s="176" t="s">
        <v>2044</v>
      </c>
      <c r="R297" s="176"/>
      <c r="S297" s="62"/>
      <c r="T297" s="1">
        <f t="shared" ca="1" si="19"/>
        <v>44831</v>
      </c>
      <c r="U297" s="1">
        <f t="shared" si="20"/>
        <v>44881</v>
      </c>
    </row>
    <row r="298" spans="1:21" s="76" customFormat="1" ht="37.5" customHeight="1" x14ac:dyDescent="0.25">
      <c r="A298" s="4">
        <v>296</v>
      </c>
      <c r="B298" s="7" t="s">
        <v>73</v>
      </c>
      <c r="C298" s="5" t="s">
        <v>765</v>
      </c>
      <c r="D298" s="7" t="s">
        <v>986</v>
      </c>
      <c r="E298" s="7" t="s">
        <v>675</v>
      </c>
      <c r="F298" s="12" t="s">
        <v>2065</v>
      </c>
      <c r="G298" s="9" t="s">
        <v>2633</v>
      </c>
      <c r="H298" s="43" t="s">
        <v>1473</v>
      </c>
      <c r="I298" s="145">
        <f t="shared" si="26"/>
        <v>44530</v>
      </c>
      <c r="J298" s="7" t="s">
        <v>44</v>
      </c>
      <c r="K298" s="94">
        <v>44895</v>
      </c>
      <c r="L298" s="7" t="s">
        <v>1900</v>
      </c>
      <c r="M298" s="7" t="s">
        <v>2634</v>
      </c>
      <c r="N298" s="5" t="s">
        <v>1197</v>
      </c>
      <c r="O298" s="2" t="b">
        <f ca="1">(U298&lt;=T298)=FALSE()</f>
        <v>1</v>
      </c>
      <c r="P298" s="183" t="s">
        <v>2635</v>
      </c>
      <c r="Q298" s="176" t="s">
        <v>2044</v>
      </c>
      <c r="R298" s="176"/>
      <c r="S298" s="62"/>
      <c r="T298" s="1">
        <f t="shared" ca="1" si="19"/>
        <v>44831</v>
      </c>
      <c r="U298" s="1">
        <f t="shared" si="20"/>
        <v>44881</v>
      </c>
    </row>
    <row r="299" spans="1:21" ht="25" customHeight="1" x14ac:dyDescent="0.25">
      <c r="A299" s="4">
        <v>297</v>
      </c>
      <c r="B299" s="31" t="s">
        <v>74</v>
      </c>
      <c r="C299" s="7" t="s">
        <v>1310</v>
      </c>
      <c r="D299" s="7" t="s">
        <v>989</v>
      </c>
      <c r="E299" s="7" t="s">
        <v>676</v>
      </c>
      <c r="F299" s="12" t="s">
        <v>1159</v>
      </c>
      <c r="G299" s="12" t="s">
        <v>842</v>
      </c>
      <c r="H299" s="43" t="s">
        <v>1473</v>
      </c>
      <c r="I299" s="145">
        <f t="shared" si="26"/>
        <v>41785</v>
      </c>
      <c r="J299" s="7" t="s">
        <v>12</v>
      </c>
      <c r="K299" s="93">
        <v>42150</v>
      </c>
      <c r="L299" s="7" t="s">
        <v>9</v>
      </c>
      <c r="M299" s="7"/>
      <c r="N299" s="5" t="s">
        <v>1197</v>
      </c>
      <c r="O299" s="2" t="s">
        <v>1023</v>
      </c>
      <c r="P299" s="182" t="s">
        <v>2044</v>
      </c>
      <c r="Q299" s="181" t="s">
        <v>2044</v>
      </c>
      <c r="R299" s="181"/>
      <c r="S299" s="62"/>
      <c r="T299" s="1">
        <f t="shared" ca="1" si="19"/>
        <v>44831</v>
      </c>
      <c r="U299" s="1">
        <f t="shared" si="20"/>
        <v>42136</v>
      </c>
    </row>
    <row r="300" spans="1:21" ht="25" customHeight="1" x14ac:dyDescent="0.25">
      <c r="A300" s="4">
        <v>298</v>
      </c>
      <c r="B300" s="26" t="s">
        <v>75</v>
      </c>
      <c r="C300" s="5" t="s">
        <v>766</v>
      </c>
      <c r="D300" s="7" t="s">
        <v>989</v>
      </c>
      <c r="E300" s="7" t="s">
        <v>677</v>
      </c>
      <c r="F300" s="12" t="s">
        <v>1160</v>
      </c>
      <c r="G300" s="12" t="s">
        <v>842</v>
      </c>
      <c r="H300" s="43" t="s">
        <v>1473</v>
      </c>
      <c r="I300" s="145">
        <f t="shared" si="26"/>
        <v>41710</v>
      </c>
      <c r="J300" s="7" t="s">
        <v>12</v>
      </c>
      <c r="K300" s="93">
        <v>42075</v>
      </c>
      <c r="L300" s="7" t="s">
        <v>9</v>
      </c>
      <c r="M300" s="7"/>
      <c r="N300" s="5" t="s">
        <v>1563</v>
      </c>
      <c r="O300" s="2" t="s">
        <v>1184</v>
      </c>
      <c r="P300" s="186"/>
      <c r="Q300" s="174"/>
      <c r="R300" s="174"/>
      <c r="S300" s="62"/>
      <c r="T300" s="1">
        <f t="shared" ca="1" si="19"/>
        <v>44831</v>
      </c>
      <c r="U300" s="1">
        <f t="shared" si="20"/>
        <v>42061</v>
      </c>
    </row>
    <row r="301" spans="1:21" s="76" customFormat="1" ht="37.5" customHeight="1" x14ac:dyDescent="0.25">
      <c r="A301" s="4">
        <v>299</v>
      </c>
      <c r="B301" s="7" t="s">
        <v>321</v>
      </c>
      <c r="C301" s="5" t="s">
        <v>626</v>
      </c>
      <c r="D301" s="7" t="s">
        <v>989</v>
      </c>
      <c r="E301" s="7" t="s">
        <v>678</v>
      </c>
      <c r="F301" s="9" t="s">
        <v>322</v>
      </c>
      <c r="G301" s="12" t="s">
        <v>2807</v>
      </c>
      <c r="H301" s="43" t="s">
        <v>1473</v>
      </c>
      <c r="I301" s="145">
        <f>(K301-365)</f>
        <v>44554</v>
      </c>
      <c r="J301" s="7" t="s">
        <v>12</v>
      </c>
      <c r="K301" s="94">
        <v>44919</v>
      </c>
      <c r="L301" s="7" t="s">
        <v>1900</v>
      </c>
      <c r="M301" s="5" t="s">
        <v>2808</v>
      </c>
      <c r="N301" s="5" t="s">
        <v>1197</v>
      </c>
      <c r="O301" s="2" t="b">
        <f ca="1">(U301&lt;=T301)=FALSE()</f>
        <v>1</v>
      </c>
      <c r="P301" s="183" t="s">
        <v>2766</v>
      </c>
      <c r="Q301" s="111" t="s">
        <v>2044</v>
      </c>
      <c r="R301" s="175" t="s">
        <v>2776</v>
      </c>
      <c r="S301" s="62"/>
      <c r="T301" s="1">
        <f t="shared" ca="1" si="19"/>
        <v>44831</v>
      </c>
      <c r="U301" s="1">
        <f t="shared" si="20"/>
        <v>44905</v>
      </c>
    </row>
    <row r="302" spans="1:21" s="76" customFormat="1" ht="42" customHeight="1" x14ac:dyDescent="0.25">
      <c r="A302" s="4">
        <v>300</v>
      </c>
      <c r="B302" s="7" t="s">
        <v>76</v>
      </c>
      <c r="C302" s="7" t="s">
        <v>766</v>
      </c>
      <c r="D302" s="7" t="s">
        <v>986</v>
      </c>
      <c r="E302" s="7" t="s">
        <v>1647</v>
      </c>
      <c r="F302" s="9">
        <v>2587</v>
      </c>
      <c r="G302" s="34" t="s">
        <v>3115</v>
      </c>
      <c r="H302" s="43" t="s">
        <v>1473</v>
      </c>
      <c r="I302" s="145">
        <f>(K302-365)</f>
        <v>44703</v>
      </c>
      <c r="J302" s="7" t="s">
        <v>12</v>
      </c>
      <c r="K302" s="94">
        <v>45068</v>
      </c>
      <c r="L302" s="5" t="s">
        <v>2178</v>
      </c>
      <c r="M302" s="5" t="s">
        <v>3119</v>
      </c>
      <c r="N302" s="5" t="s">
        <v>1197</v>
      </c>
      <c r="O302" s="2" t="b">
        <f ca="1">(U302&lt;=T302)=FALSE()</f>
        <v>1</v>
      </c>
      <c r="P302" s="183" t="s">
        <v>3117</v>
      </c>
      <c r="Q302" s="152" t="s">
        <v>3104</v>
      </c>
      <c r="R302" s="16" t="s">
        <v>3118</v>
      </c>
      <c r="S302" s="62"/>
      <c r="T302" s="1">
        <f t="shared" ca="1" si="19"/>
        <v>44831</v>
      </c>
      <c r="U302" s="1">
        <f t="shared" si="20"/>
        <v>45054</v>
      </c>
    </row>
    <row r="303" spans="1:21" s="76" customFormat="1" ht="25" customHeight="1" x14ac:dyDescent="0.25">
      <c r="A303" s="4">
        <v>301</v>
      </c>
      <c r="B303" s="7" t="s">
        <v>77</v>
      </c>
      <c r="C303" s="5" t="s">
        <v>766</v>
      </c>
      <c r="D303" s="7" t="s">
        <v>986</v>
      </c>
      <c r="E303" s="7" t="s">
        <v>193</v>
      </c>
      <c r="F303" s="9" t="s">
        <v>1733</v>
      </c>
      <c r="G303" s="9" t="s">
        <v>2241</v>
      </c>
      <c r="H303" s="43" t="s">
        <v>1473</v>
      </c>
      <c r="I303" s="145">
        <f>(K303-365)</f>
        <v>44657</v>
      </c>
      <c r="J303" s="7" t="s">
        <v>12</v>
      </c>
      <c r="K303" s="94">
        <v>45022</v>
      </c>
      <c r="L303" s="7" t="s">
        <v>1900</v>
      </c>
      <c r="M303" s="5" t="s">
        <v>2988</v>
      </c>
      <c r="N303" s="5" t="s">
        <v>1197</v>
      </c>
      <c r="O303" s="2" t="b">
        <f ca="1">(U303&lt;=T303)=FALSE()</f>
        <v>1</v>
      </c>
      <c r="P303" s="183" t="s">
        <v>2689</v>
      </c>
      <c r="Q303" s="173" t="s">
        <v>2044</v>
      </c>
      <c r="R303" s="16" t="s">
        <v>2866</v>
      </c>
      <c r="S303" s="62"/>
      <c r="T303" s="1">
        <f t="shared" ca="1" si="19"/>
        <v>44831</v>
      </c>
      <c r="U303" s="1">
        <f t="shared" si="20"/>
        <v>45008</v>
      </c>
    </row>
    <row r="304" spans="1:21" ht="25" customHeight="1" x14ac:dyDescent="0.25">
      <c r="A304" s="4">
        <v>302</v>
      </c>
      <c r="B304" s="49" t="s">
        <v>78</v>
      </c>
      <c r="C304" s="51" t="s">
        <v>627</v>
      </c>
      <c r="D304" s="51" t="s">
        <v>988</v>
      </c>
      <c r="E304" s="51" t="s">
        <v>408</v>
      </c>
      <c r="F304" s="61" t="s">
        <v>767</v>
      </c>
      <c r="G304" s="61" t="s">
        <v>841</v>
      </c>
      <c r="H304" s="43" t="s">
        <v>1473</v>
      </c>
      <c r="I304" s="146">
        <f>(K304-365)</f>
        <v>42158</v>
      </c>
      <c r="J304" s="51" t="s">
        <v>12</v>
      </c>
      <c r="K304" s="92">
        <v>42523</v>
      </c>
      <c r="L304" s="52" t="s">
        <v>9</v>
      </c>
      <c r="M304" s="52"/>
      <c r="N304" s="5" t="s">
        <v>1563</v>
      </c>
      <c r="O304" s="2" t="s">
        <v>1343</v>
      </c>
      <c r="P304" s="182" t="s">
        <v>2044</v>
      </c>
      <c r="Q304" s="181" t="s">
        <v>2044</v>
      </c>
      <c r="R304" s="181"/>
      <c r="S304" s="62"/>
      <c r="T304" s="1">
        <f t="shared" ca="1" si="19"/>
        <v>44831</v>
      </c>
      <c r="U304" s="1">
        <f t="shared" si="20"/>
        <v>42509</v>
      </c>
    </row>
    <row r="305" spans="1:21" ht="25" customHeight="1" x14ac:dyDescent="0.25">
      <c r="A305" s="4">
        <v>303</v>
      </c>
      <c r="B305" s="49" t="s">
        <v>79</v>
      </c>
      <c r="C305" s="52" t="s">
        <v>628</v>
      </c>
      <c r="D305" s="51" t="s">
        <v>988</v>
      </c>
      <c r="E305" s="51" t="s">
        <v>408</v>
      </c>
      <c r="F305" s="61" t="s">
        <v>768</v>
      </c>
      <c r="G305" s="61" t="s">
        <v>841</v>
      </c>
      <c r="H305" s="43" t="s">
        <v>1473</v>
      </c>
      <c r="I305" s="146">
        <f>(K305-365)</f>
        <v>42158</v>
      </c>
      <c r="J305" s="51" t="s">
        <v>12</v>
      </c>
      <c r="K305" s="92">
        <v>42523</v>
      </c>
      <c r="L305" s="52" t="s">
        <v>9</v>
      </c>
      <c r="M305" s="52"/>
      <c r="N305" s="5" t="s">
        <v>1507</v>
      </c>
      <c r="O305" s="2" t="s">
        <v>1343</v>
      </c>
      <c r="P305" s="182" t="s">
        <v>2044</v>
      </c>
      <c r="Q305" s="181" t="s">
        <v>2044</v>
      </c>
      <c r="R305" s="181"/>
      <c r="S305" s="62"/>
      <c r="T305" s="1">
        <f t="shared" ca="1" si="19"/>
        <v>44831</v>
      </c>
      <c r="U305" s="1">
        <f t="shared" si="20"/>
        <v>42509</v>
      </c>
    </row>
    <row r="306" spans="1:21" s="81" customFormat="1" ht="50" customHeight="1" x14ac:dyDescent="0.25">
      <c r="A306" s="79">
        <v>304</v>
      </c>
      <c r="B306" s="7" t="s">
        <v>1582</v>
      </c>
      <c r="C306" s="52" t="s">
        <v>630</v>
      </c>
      <c r="D306" s="51" t="s">
        <v>988</v>
      </c>
      <c r="E306" s="51" t="s">
        <v>407</v>
      </c>
      <c r="F306" s="61" t="s">
        <v>1583</v>
      </c>
      <c r="G306" s="61" t="s">
        <v>1620</v>
      </c>
      <c r="H306" s="143" t="s">
        <v>1621</v>
      </c>
      <c r="I306" s="146">
        <f>(K306-366)</f>
        <v>44762</v>
      </c>
      <c r="J306" s="51" t="s">
        <v>12</v>
      </c>
      <c r="K306" s="97">
        <v>45128</v>
      </c>
      <c r="L306" s="52" t="s">
        <v>2289</v>
      </c>
      <c r="M306" s="52" t="s">
        <v>3296</v>
      </c>
      <c r="N306" s="5" t="s">
        <v>1197</v>
      </c>
      <c r="O306" s="2" t="b">
        <f ca="1">(U306&lt;=T306)=FALSE()</f>
        <v>1</v>
      </c>
      <c r="P306" s="232" t="s">
        <v>3299</v>
      </c>
      <c r="Q306" s="200" t="s">
        <v>3298</v>
      </c>
      <c r="R306" s="200" t="s">
        <v>3297</v>
      </c>
      <c r="S306" s="63"/>
      <c r="T306" s="1">
        <f t="shared" ca="1" si="19"/>
        <v>44831</v>
      </c>
      <c r="U306" s="1">
        <f t="shared" si="20"/>
        <v>45114</v>
      </c>
    </row>
    <row r="307" spans="1:21" ht="25" customHeight="1" x14ac:dyDescent="0.25">
      <c r="A307" s="4">
        <v>305</v>
      </c>
      <c r="B307" s="49" t="s">
        <v>87</v>
      </c>
      <c r="C307" s="5" t="s">
        <v>765</v>
      </c>
      <c r="D307" s="7" t="s">
        <v>986</v>
      </c>
      <c r="E307" s="7" t="s">
        <v>1472</v>
      </c>
      <c r="F307" s="18" t="s">
        <v>629</v>
      </c>
      <c r="G307" s="9" t="s">
        <v>0</v>
      </c>
      <c r="H307" s="43" t="s">
        <v>1473</v>
      </c>
      <c r="I307" s="145">
        <f t="shared" ref="I307:I316" si="27">(K307-365)</f>
        <v>42026</v>
      </c>
      <c r="J307" s="7" t="s">
        <v>12</v>
      </c>
      <c r="K307" s="93">
        <v>42391</v>
      </c>
      <c r="L307" s="7" t="s">
        <v>9</v>
      </c>
      <c r="M307" s="7"/>
      <c r="N307" s="5" t="s">
        <v>1569</v>
      </c>
      <c r="O307" s="2" t="s">
        <v>1343</v>
      </c>
      <c r="P307" s="182" t="s">
        <v>2044</v>
      </c>
      <c r="Q307" s="181" t="s">
        <v>2044</v>
      </c>
      <c r="R307" s="181"/>
      <c r="S307" s="62"/>
      <c r="T307" s="1">
        <f t="shared" ca="1" si="19"/>
        <v>44831</v>
      </c>
      <c r="U307" s="1">
        <f t="shared" si="20"/>
        <v>42377</v>
      </c>
    </row>
    <row r="308" spans="1:21" ht="25" customHeight="1" x14ac:dyDescent="0.25">
      <c r="A308" s="4">
        <v>306</v>
      </c>
      <c r="B308" s="49" t="s">
        <v>88</v>
      </c>
      <c r="C308" s="5" t="s">
        <v>843</v>
      </c>
      <c r="D308" s="7" t="s">
        <v>988</v>
      </c>
      <c r="E308" s="7" t="s">
        <v>408</v>
      </c>
      <c r="F308" s="12" t="s">
        <v>769</v>
      </c>
      <c r="G308" s="12" t="s">
        <v>841</v>
      </c>
      <c r="H308" s="43" t="s">
        <v>1473</v>
      </c>
      <c r="I308" s="145">
        <f t="shared" si="27"/>
        <v>42262</v>
      </c>
      <c r="J308" s="7" t="s">
        <v>12</v>
      </c>
      <c r="K308" s="98">
        <v>42627</v>
      </c>
      <c r="L308" s="7" t="s">
        <v>9</v>
      </c>
      <c r="M308" s="7"/>
      <c r="N308" s="5" t="s">
        <v>1569</v>
      </c>
      <c r="O308" s="2" t="s">
        <v>1343</v>
      </c>
      <c r="P308" s="182" t="s">
        <v>2044</v>
      </c>
      <c r="Q308" s="181" t="s">
        <v>2044</v>
      </c>
      <c r="R308" s="181"/>
      <c r="S308" s="62"/>
      <c r="T308" s="1">
        <f t="shared" ca="1" si="19"/>
        <v>44831</v>
      </c>
      <c r="U308" s="1">
        <f t="shared" si="20"/>
        <v>42613</v>
      </c>
    </row>
    <row r="309" spans="1:21" s="76" customFormat="1" ht="25" customHeight="1" x14ac:dyDescent="0.25">
      <c r="A309" s="4">
        <v>307</v>
      </c>
      <c r="B309" s="7" t="s">
        <v>89</v>
      </c>
      <c r="C309" s="5" t="s">
        <v>766</v>
      </c>
      <c r="D309" s="7" t="s">
        <v>990</v>
      </c>
      <c r="E309" s="7" t="s">
        <v>679</v>
      </c>
      <c r="F309" s="9">
        <v>10011188</v>
      </c>
      <c r="G309" s="12" t="s">
        <v>2241</v>
      </c>
      <c r="H309" s="43" t="s">
        <v>1473</v>
      </c>
      <c r="I309" s="145">
        <f t="shared" si="27"/>
        <v>44673</v>
      </c>
      <c r="J309" s="7" t="s">
        <v>12</v>
      </c>
      <c r="K309" s="94">
        <v>45038</v>
      </c>
      <c r="L309" s="5" t="s">
        <v>1900</v>
      </c>
      <c r="M309" s="5" t="s">
        <v>3037</v>
      </c>
      <c r="N309" s="5" t="s">
        <v>1197</v>
      </c>
      <c r="O309" s="2" t="b">
        <f ca="1">(U309&lt;=T309)=FALSE()</f>
        <v>1</v>
      </c>
      <c r="P309" s="183" t="s">
        <v>2689</v>
      </c>
      <c r="Q309" s="173" t="s">
        <v>2044</v>
      </c>
      <c r="R309" s="16" t="s">
        <v>2866</v>
      </c>
      <c r="S309" s="62"/>
      <c r="T309" s="1">
        <f t="shared" ca="1" si="19"/>
        <v>44831</v>
      </c>
      <c r="U309" s="1">
        <f t="shared" si="20"/>
        <v>45024</v>
      </c>
    </row>
    <row r="310" spans="1:21" ht="25" customHeight="1" x14ac:dyDescent="0.25">
      <c r="A310" s="4">
        <v>308</v>
      </c>
      <c r="B310" s="49" t="s">
        <v>80</v>
      </c>
      <c r="C310" s="5" t="s">
        <v>631</v>
      </c>
      <c r="D310" s="7" t="s">
        <v>988</v>
      </c>
      <c r="E310" s="19" t="s">
        <v>680</v>
      </c>
      <c r="F310" s="12" t="s">
        <v>81</v>
      </c>
      <c r="G310" s="12" t="s">
        <v>770</v>
      </c>
      <c r="H310" s="44" t="s">
        <v>793</v>
      </c>
      <c r="I310" s="145">
        <f t="shared" si="27"/>
        <v>42326</v>
      </c>
      <c r="J310" s="7" t="s">
        <v>12</v>
      </c>
      <c r="K310" s="94">
        <v>42691</v>
      </c>
      <c r="L310" s="7" t="s">
        <v>9</v>
      </c>
      <c r="M310" s="7"/>
      <c r="N310" s="5" t="s">
        <v>1563</v>
      </c>
      <c r="O310" s="2" t="s">
        <v>1343</v>
      </c>
      <c r="P310" s="182" t="s">
        <v>2044</v>
      </c>
      <c r="Q310" s="181" t="s">
        <v>2044</v>
      </c>
      <c r="R310" s="181"/>
      <c r="S310" s="62"/>
      <c r="T310" s="1">
        <f t="shared" ca="1" si="19"/>
        <v>44831</v>
      </c>
      <c r="U310" s="1">
        <f t="shared" si="20"/>
        <v>42677</v>
      </c>
    </row>
    <row r="311" spans="1:21" s="76" customFormat="1" ht="25" x14ac:dyDescent="0.25">
      <c r="A311" s="4">
        <v>309</v>
      </c>
      <c r="B311" s="7" t="s">
        <v>90</v>
      </c>
      <c r="C311" s="5" t="s">
        <v>626</v>
      </c>
      <c r="D311" s="7" t="s">
        <v>989</v>
      </c>
      <c r="E311" s="5" t="s">
        <v>681</v>
      </c>
      <c r="F311" s="5" t="s">
        <v>1600</v>
      </c>
      <c r="G311" s="9" t="s">
        <v>2303</v>
      </c>
      <c r="H311" s="43" t="s">
        <v>1473</v>
      </c>
      <c r="I311" s="145">
        <f t="shared" si="27"/>
        <v>44675</v>
      </c>
      <c r="J311" s="7" t="s">
        <v>12</v>
      </c>
      <c r="K311" s="94">
        <v>45040</v>
      </c>
      <c r="L311" s="5" t="s">
        <v>1900</v>
      </c>
      <c r="M311" s="5" t="s">
        <v>3000</v>
      </c>
      <c r="N311" s="5" t="s">
        <v>1197</v>
      </c>
      <c r="O311" s="2" t="b">
        <f ca="1">(U311&lt;=T311)=FALSE()</f>
        <v>1</v>
      </c>
      <c r="P311" s="183" t="s">
        <v>2689</v>
      </c>
      <c r="Q311" s="173" t="s">
        <v>2044</v>
      </c>
      <c r="R311" s="16" t="s">
        <v>2866</v>
      </c>
      <c r="S311" s="62"/>
      <c r="T311" s="1">
        <f t="shared" ca="1" si="19"/>
        <v>44831</v>
      </c>
      <c r="U311" s="1">
        <f t="shared" si="20"/>
        <v>45026</v>
      </c>
    </row>
    <row r="312" spans="1:21" ht="25" customHeight="1" x14ac:dyDescent="0.25">
      <c r="A312" s="4">
        <v>310</v>
      </c>
      <c r="B312" s="49" t="s">
        <v>91</v>
      </c>
      <c r="C312" s="5" t="s">
        <v>626</v>
      </c>
      <c r="D312" s="7" t="s">
        <v>989</v>
      </c>
      <c r="E312" s="19" t="s">
        <v>682</v>
      </c>
      <c r="F312" s="5" t="s">
        <v>1161</v>
      </c>
      <c r="G312" s="9" t="s">
        <v>1</v>
      </c>
      <c r="H312" s="43" t="s">
        <v>1473</v>
      </c>
      <c r="I312" s="145">
        <f t="shared" si="27"/>
        <v>42138</v>
      </c>
      <c r="J312" s="7" t="s">
        <v>12</v>
      </c>
      <c r="K312" s="94">
        <v>42503</v>
      </c>
      <c r="L312" s="7" t="s">
        <v>9</v>
      </c>
      <c r="M312" s="7"/>
      <c r="N312" s="5" t="s">
        <v>1569</v>
      </c>
      <c r="O312" s="2" t="s">
        <v>1343</v>
      </c>
      <c r="P312" s="182" t="s">
        <v>2044</v>
      </c>
      <c r="Q312" s="181" t="s">
        <v>2044</v>
      </c>
      <c r="R312" s="181"/>
      <c r="S312" s="62"/>
      <c r="T312" s="1">
        <f t="shared" ca="1" si="19"/>
        <v>44831</v>
      </c>
      <c r="U312" s="1">
        <f t="shared" si="20"/>
        <v>42489</v>
      </c>
    </row>
    <row r="313" spans="1:21" ht="25" customHeight="1" x14ac:dyDescent="0.25">
      <c r="A313" s="4">
        <v>311</v>
      </c>
      <c r="B313" s="49" t="s">
        <v>92</v>
      </c>
      <c r="C313" s="7" t="s">
        <v>766</v>
      </c>
      <c r="D313" s="7" t="s">
        <v>989</v>
      </c>
      <c r="E313" s="7" t="s">
        <v>683</v>
      </c>
      <c r="F313" s="34" t="s">
        <v>1162</v>
      </c>
      <c r="G313" s="9" t="s">
        <v>0</v>
      </c>
      <c r="H313" s="43" t="s">
        <v>1473</v>
      </c>
      <c r="I313" s="145">
        <f t="shared" si="27"/>
        <v>42122</v>
      </c>
      <c r="J313" s="7" t="s">
        <v>12</v>
      </c>
      <c r="K313" s="94">
        <v>42487</v>
      </c>
      <c r="L313" s="7" t="s">
        <v>9</v>
      </c>
      <c r="M313" s="7"/>
      <c r="N313" s="5" t="s">
        <v>1569</v>
      </c>
      <c r="O313" s="2" t="s">
        <v>1343</v>
      </c>
      <c r="P313" s="182" t="s">
        <v>2044</v>
      </c>
      <c r="Q313" s="181" t="s">
        <v>2044</v>
      </c>
      <c r="R313" s="181"/>
      <c r="S313" s="62"/>
      <c r="T313" s="1">
        <f t="shared" ca="1" si="19"/>
        <v>44831</v>
      </c>
      <c r="U313" s="1">
        <f t="shared" si="20"/>
        <v>42473</v>
      </c>
    </row>
    <row r="314" spans="1:21" ht="25" customHeight="1" x14ac:dyDescent="0.25">
      <c r="A314" s="4">
        <v>312</v>
      </c>
      <c r="B314" s="49" t="s">
        <v>93</v>
      </c>
      <c r="C314" s="7" t="s">
        <v>766</v>
      </c>
      <c r="D314" s="7" t="s">
        <v>989</v>
      </c>
      <c r="E314" s="7" t="s">
        <v>684</v>
      </c>
      <c r="F314" s="34" t="s">
        <v>7</v>
      </c>
      <c r="G314" s="9" t="s">
        <v>1398</v>
      </c>
      <c r="H314" s="43" t="s">
        <v>1473</v>
      </c>
      <c r="I314" s="145">
        <f t="shared" si="27"/>
        <v>42825</v>
      </c>
      <c r="J314" s="7" t="s">
        <v>12</v>
      </c>
      <c r="K314" s="94">
        <v>43190</v>
      </c>
      <c r="L314" s="5" t="s">
        <v>1589</v>
      </c>
      <c r="M314" s="5"/>
      <c r="N314" s="5" t="s">
        <v>1197</v>
      </c>
      <c r="O314" s="2" t="s">
        <v>1343</v>
      </c>
      <c r="P314" s="182" t="s">
        <v>2044</v>
      </c>
      <c r="Q314" s="181" t="s">
        <v>2044</v>
      </c>
      <c r="R314" s="181"/>
      <c r="S314" s="62"/>
      <c r="T314" s="1">
        <f t="shared" ca="1" si="19"/>
        <v>44831</v>
      </c>
      <c r="U314" s="1">
        <f t="shared" si="20"/>
        <v>43176</v>
      </c>
    </row>
    <row r="315" spans="1:21" ht="25" customHeight="1" x14ac:dyDescent="0.25">
      <c r="A315" s="4">
        <v>313</v>
      </c>
      <c r="B315" s="49" t="s">
        <v>94</v>
      </c>
      <c r="C315" s="7" t="s">
        <v>766</v>
      </c>
      <c r="D315" s="13" t="s">
        <v>7</v>
      </c>
      <c r="E315" s="7" t="s">
        <v>1520</v>
      </c>
      <c r="F315" s="9" t="s">
        <v>99</v>
      </c>
      <c r="G315" s="9" t="s">
        <v>1398</v>
      </c>
      <c r="H315" s="43" t="s">
        <v>1473</v>
      </c>
      <c r="I315" s="145">
        <f t="shared" si="27"/>
        <v>42832</v>
      </c>
      <c r="J315" s="7" t="s">
        <v>12</v>
      </c>
      <c r="K315" s="94">
        <v>43197</v>
      </c>
      <c r="L315" s="5" t="s">
        <v>1589</v>
      </c>
      <c r="M315" s="5"/>
      <c r="N315" s="5" t="s">
        <v>1569</v>
      </c>
      <c r="O315" s="2" t="s">
        <v>1343</v>
      </c>
      <c r="P315" s="182" t="s">
        <v>2044</v>
      </c>
      <c r="Q315" s="181" t="s">
        <v>2044</v>
      </c>
      <c r="R315" s="181"/>
      <c r="S315" s="62"/>
      <c r="T315" s="1">
        <f t="shared" ca="1" si="19"/>
        <v>44831</v>
      </c>
      <c r="U315" s="1">
        <f t="shared" si="20"/>
        <v>43183</v>
      </c>
    </row>
    <row r="316" spans="1:21" s="76" customFormat="1" ht="25" customHeight="1" x14ac:dyDescent="0.25">
      <c r="A316" s="4">
        <v>314</v>
      </c>
      <c r="B316" s="7" t="s">
        <v>95</v>
      </c>
      <c r="C316" s="5" t="s">
        <v>766</v>
      </c>
      <c r="D316" s="7" t="s">
        <v>991</v>
      </c>
      <c r="E316" s="5" t="s">
        <v>684</v>
      </c>
      <c r="F316" s="12" t="s">
        <v>1163</v>
      </c>
      <c r="G316" s="12" t="s">
        <v>2241</v>
      </c>
      <c r="H316" s="43" t="s">
        <v>1473</v>
      </c>
      <c r="I316" s="145">
        <f t="shared" si="27"/>
        <v>44673</v>
      </c>
      <c r="J316" s="7" t="s">
        <v>12</v>
      </c>
      <c r="K316" s="94">
        <v>45038</v>
      </c>
      <c r="L316" s="5" t="s">
        <v>1900</v>
      </c>
      <c r="M316" s="5" t="s">
        <v>3038</v>
      </c>
      <c r="N316" s="5" t="s">
        <v>1197</v>
      </c>
      <c r="O316" s="2" t="b">
        <f ca="1">(U316&lt;=T316)=FALSE()</f>
        <v>1</v>
      </c>
      <c r="P316" s="183" t="s">
        <v>2689</v>
      </c>
      <c r="Q316" s="173" t="s">
        <v>2044</v>
      </c>
      <c r="R316" s="16" t="s">
        <v>2866</v>
      </c>
      <c r="S316" s="62"/>
      <c r="T316" s="1">
        <f t="shared" ca="1" si="19"/>
        <v>44831</v>
      </c>
      <c r="U316" s="1">
        <f t="shared" si="20"/>
        <v>45024</v>
      </c>
    </row>
    <row r="317" spans="1:21" s="76" customFormat="1" ht="50" customHeight="1" x14ac:dyDescent="0.25">
      <c r="A317" s="4">
        <v>315</v>
      </c>
      <c r="B317" s="150" t="s">
        <v>96</v>
      </c>
      <c r="C317" s="5" t="s">
        <v>844</v>
      </c>
      <c r="D317" s="7" t="s">
        <v>988</v>
      </c>
      <c r="E317" s="5" t="s">
        <v>1329</v>
      </c>
      <c r="F317" s="12" t="s">
        <v>845</v>
      </c>
      <c r="G317" s="9" t="s">
        <v>2510</v>
      </c>
      <c r="H317" s="43" t="s">
        <v>1682</v>
      </c>
      <c r="I317" s="145">
        <f>(K317-365)</f>
        <v>44466</v>
      </c>
      <c r="J317" s="7" t="s">
        <v>12</v>
      </c>
      <c r="K317" s="94">
        <v>44831</v>
      </c>
      <c r="L317" s="12" t="s">
        <v>1900</v>
      </c>
      <c r="M317" s="12" t="s">
        <v>2511</v>
      </c>
      <c r="N317" s="5" t="s">
        <v>1197</v>
      </c>
      <c r="O317" s="2" t="b">
        <f ca="1">(U317&lt;=T317)=FALSE()</f>
        <v>0</v>
      </c>
      <c r="P317" s="183" t="s">
        <v>2689</v>
      </c>
      <c r="Q317" s="173" t="s">
        <v>2044</v>
      </c>
      <c r="R317" s="173"/>
      <c r="S317" s="62"/>
      <c r="T317" s="1">
        <f t="shared" ca="1" si="19"/>
        <v>44831</v>
      </c>
      <c r="U317" s="1">
        <f t="shared" si="20"/>
        <v>44817</v>
      </c>
    </row>
    <row r="318" spans="1:21" s="76" customFormat="1" ht="25" customHeight="1" x14ac:dyDescent="0.25">
      <c r="A318" s="4">
        <v>316</v>
      </c>
      <c r="B318" s="7" t="s">
        <v>97</v>
      </c>
      <c r="C318" s="5" t="s">
        <v>3029</v>
      </c>
      <c r="D318" s="7" t="s">
        <v>986</v>
      </c>
      <c r="E318" s="7" t="s">
        <v>1520</v>
      </c>
      <c r="F318" s="9" t="s">
        <v>98</v>
      </c>
      <c r="G318" s="12" t="s">
        <v>2241</v>
      </c>
      <c r="H318" s="43" t="s">
        <v>1473</v>
      </c>
      <c r="I318" s="145">
        <f t="shared" ref="I318:I336" si="28">(K318-365)</f>
        <v>44673</v>
      </c>
      <c r="J318" s="7" t="s">
        <v>12</v>
      </c>
      <c r="K318" s="94">
        <v>45038</v>
      </c>
      <c r="L318" s="5" t="s">
        <v>1900</v>
      </c>
      <c r="M318" s="5" t="s">
        <v>3032</v>
      </c>
      <c r="N318" s="5" t="s">
        <v>1197</v>
      </c>
      <c r="O318" s="2" t="b">
        <f ca="1">(U318&lt;=T318)=FALSE()</f>
        <v>1</v>
      </c>
      <c r="P318" s="183" t="s">
        <v>2689</v>
      </c>
      <c r="Q318" s="173" t="s">
        <v>2044</v>
      </c>
      <c r="R318" s="16" t="s">
        <v>2866</v>
      </c>
      <c r="S318" s="62"/>
      <c r="T318" s="1">
        <f t="shared" ca="1" si="19"/>
        <v>44831</v>
      </c>
      <c r="U318" s="1">
        <f t="shared" si="20"/>
        <v>45024</v>
      </c>
    </row>
    <row r="319" spans="1:21" ht="25" customHeight="1" x14ac:dyDescent="0.25">
      <c r="A319" s="4">
        <v>317</v>
      </c>
      <c r="B319" s="26" t="s">
        <v>107</v>
      </c>
      <c r="C319" s="7" t="s">
        <v>766</v>
      </c>
      <c r="D319" s="7" t="s">
        <v>992</v>
      </c>
      <c r="E319" s="7" t="s">
        <v>685</v>
      </c>
      <c r="F319" s="36">
        <v>29133</v>
      </c>
      <c r="G319" s="9" t="s">
        <v>0</v>
      </c>
      <c r="H319" s="43" t="s">
        <v>1473</v>
      </c>
      <c r="I319" s="145">
        <f t="shared" si="28"/>
        <v>41799</v>
      </c>
      <c r="J319" s="7" t="s">
        <v>12</v>
      </c>
      <c r="K319" s="93">
        <v>42164</v>
      </c>
      <c r="L319" s="7" t="s">
        <v>9</v>
      </c>
      <c r="M319" s="7"/>
      <c r="N319" s="5" t="s">
        <v>1197</v>
      </c>
      <c r="O319" s="2" t="s">
        <v>1184</v>
      </c>
      <c r="P319" s="186"/>
      <c r="Q319" s="174"/>
      <c r="R319" s="174"/>
      <c r="S319" s="62"/>
      <c r="T319" s="1">
        <f t="shared" ca="1" si="19"/>
        <v>44831</v>
      </c>
      <c r="U319" s="1">
        <f t="shared" si="20"/>
        <v>42150</v>
      </c>
    </row>
    <row r="320" spans="1:21" ht="25" customHeight="1" x14ac:dyDescent="0.25">
      <c r="A320" s="4">
        <v>318</v>
      </c>
      <c r="B320" s="26" t="s">
        <v>108</v>
      </c>
      <c r="C320" s="7" t="s">
        <v>766</v>
      </c>
      <c r="D320" s="7" t="s">
        <v>992</v>
      </c>
      <c r="E320" s="7" t="s">
        <v>685</v>
      </c>
      <c r="F320" s="36">
        <v>29132</v>
      </c>
      <c r="G320" s="29" t="s">
        <v>0</v>
      </c>
      <c r="H320" s="43" t="s">
        <v>1473</v>
      </c>
      <c r="I320" s="145">
        <f t="shared" si="28"/>
        <v>41780</v>
      </c>
      <c r="J320" s="7" t="s">
        <v>12</v>
      </c>
      <c r="K320" s="93">
        <v>42145</v>
      </c>
      <c r="L320" s="7" t="s">
        <v>9</v>
      </c>
      <c r="M320" s="7"/>
      <c r="N320" s="5" t="s">
        <v>1197</v>
      </c>
      <c r="O320" s="2" t="s">
        <v>1184</v>
      </c>
      <c r="P320" s="186"/>
      <c r="Q320" s="174"/>
      <c r="R320" s="174"/>
      <c r="S320" s="62"/>
      <c r="T320" s="1">
        <f t="shared" ca="1" si="19"/>
        <v>44831</v>
      </c>
      <c r="U320" s="1">
        <f t="shared" si="20"/>
        <v>42131</v>
      </c>
    </row>
    <row r="321" spans="1:21" ht="25" customHeight="1" x14ac:dyDescent="0.25">
      <c r="A321" s="4">
        <v>319</v>
      </c>
      <c r="B321" s="26" t="s">
        <v>109</v>
      </c>
      <c r="C321" s="7" t="s">
        <v>766</v>
      </c>
      <c r="D321" s="7" t="s">
        <v>992</v>
      </c>
      <c r="E321" s="5" t="s">
        <v>1091</v>
      </c>
      <c r="F321" s="36">
        <v>29136</v>
      </c>
      <c r="G321" s="9" t="s">
        <v>0</v>
      </c>
      <c r="H321" s="43" t="s">
        <v>1473</v>
      </c>
      <c r="I321" s="145">
        <f t="shared" si="28"/>
        <v>41767</v>
      </c>
      <c r="J321" s="7" t="s">
        <v>12</v>
      </c>
      <c r="K321" s="94">
        <v>42132</v>
      </c>
      <c r="L321" s="7" t="s">
        <v>9</v>
      </c>
      <c r="M321" s="7"/>
      <c r="N321" s="5" t="s">
        <v>1197</v>
      </c>
      <c r="O321" s="2" t="s">
        <v>1184</v>
      </c>
      <c r="P321" s="186"/>
      <c r="Q321" s="174"/>
      <c r="R321" s="174"/>
      <c r="S321" s="62"/>
      <c r="T321" s="1">
        <f t="shared" ca="1" si="19"/>
        <v>44831</v>
      </c>
      <c r="U321" s="1">
        <f t="shared" si="20"/>
        <v>42118</v>
      </c>
    </row>
    <row r="322" spans="1:21" ht="25" customHeight="1" x14ac:dyDescent="0.25">
      <c r="A322" s="4">
        <v>320</v>
      </c>
      <c r="B322" s="26" t="s">
        <v>110</v>
      </c>
      <c r="C322" s="7" t="s">
        <v>766</v>
      </c>
      <c r="D322" s="7" t="s">
        <v>992</v>
      </c>
      <c r="E322" s="7" t="s">
        <v>1093</v>
      </c>
      <c r="F322" s="36">
        <v>29134</v>
      </c>
      <c r="G322" s="9" t="s">
        <v>0</v>
      </c>
      <c r="H322" s="43" t="s">
        <v>1473</v>
      </c>
      <c r="I322" s="145">
        <f t="shared" si="28"/>
        <v>41785</v>
      </c>
      <c r="J322" s="7" t="s">
        <v>12</v>
      </c>
      <c r="K322" s="94">
        <v>42150</v>
      </c>
      <c r="L322" s="7" t="s">
        <v>9</v>
      </c>
      <c r="M322" s="7"/>
      <c r="N322" s="5" t="s">
        <v>1197</v>
      </c>
      <c r="O322" s="2" t="s">
        <v>1184</v>
      </c>
      <c r="P322" s="186"/>
      <c r="Q322" s="174"/>
      <c r="R322" s="174"/>
      <c r="S322" s="62"/>
      <c r="T322" s="1">
        <f t="shared" ca="1" si="19"/>
        <v>44831</v>
      </c>
      <c r="U322" s="1">
        <f t="shared" si="20"/>
        <v>42136</v>
      </c>
    </row>
    <row r="323" spans="1:21" ht="25" customHeight="1" x14ac:dyDescent="0.25">
      <c r="A323" s="4">
        <v>321</v>
      </c>
      <c r="B323" s="26" t="s">
        <v>111</v>
      </c>
      <c r="C323" s="7" t="s">
        <v>766</v>
      </c>
      <c r="D323" s="7" t="s">
        <v>992</v>
      </c>
      <c r="E323" s="7" t="s">
        <v>686</v>
      </c>
      <c r="F323" s="36">
        <v>29141</v>
      </c>
      <c r="G323" s="9" t="s">
        <v>0</v>
      </c>
      <c r="H323" s="43" t="s">
        <v>1473</v>
      </c>
      <c r="I323" s="145">
        <f t="shared" si="28"/>
        <v>41785</v>
      </c>
      <c r="J323" s="7" t="s">
        <v>12</v>
      </c>
      <c r="K323" s="94">
        <v>42150</v>
      </c>
      <c r="L323" s="7" t="s">
        <v>9</v>
      </c>
      <c r="M323" s="7"/>
      <c r="N323" s="5" t="s">
        <v>1197</v>
      </c>
      <c r="O323" s="2" t="s">
        <v>1184</v>
      </c>
      <c r="P323" s="186"/>
      <c r="Q323" s="174"/>
      <c r="R323" s="174"/>
      <c r="S323" s="62"/>
      <c r="T323" s="1">
        <f t="shared" ref="T323:T386" ca="1" si="29">TODAY()</f>
        <v>44831</v>
      </c>
      <c r="U323" s="1">
        <f t="shared" si="20"/>
        <v>42136</v>
      </c>
    </row>
    <row r="324" spans="1:21" ht="25" customHeight="1" x14ac:dyDescent="0.25">
      <c r="A324" s="4">
        <v>322</v>
      </c>
      <c r="B324" s="26" t="s">
        <v>112</v>
      </c>
      <c r="C324" s="7" t="s">
        <v>766</v>
      </c>
      <c r="D324" s="7" t="s">
        <v>992</v>
      </c>
      <c r="E324" s="7" t="s">
        <v>687</v>
      </c>
      <c r="F324" s="36">
        <v>29137</v>
      </c>
      <c r="G324" s="9" t="s">
        <v>0</v>
      </c>
      <c r="H324" s="43" t="s">
        <v>1473</v>
      </c>
      <c r="I324" s="145">
        <f t="shared" si="28"/>
        <v>41785</v>
      </c>
      <c r="J324" s="7" t="s">
        <v>12</v>
      </c>
      <c r="K324" s="94">
        <v>42150</v>
      </c>
      <c r="L324" s="7" t="s">
        <v>9</v>
      </c>
      <c r="M324" s="7"/>
      <c r="N324" s="5" t="s">
        <v>1197</v>
      </c>
      <c r="O324" s="2" t="s">
        <v>1184</v>
      </c>
      <c r="P324" s="186"/>
      <c r="Q324" s="174"/>
      <c r="R324" s="174"/>
      <c r="S324" s="62"/>
      <c r="T324" s="1">
        <f t="shared" ca="1" si="29"/>
        <v>44831</v>
      </c>
      <c r="U324" s="1">
        <f t="shared" ref="U324:U387" si="30">(K324-14)</f>
        <v>42136</v>
      </c>
    </row>
    <row r="325" spans="1:21" ht="25" customHeight="1" x14ac:dyDescent="0.25">
      <c r="A325" s="4">
        <v>323</v>
      </c>
      <c r="B325" s="26" t="s">
        <v>113</v>
      </c>
      <c r="C325" s="7" t="s">
        <v>766</v>
      </c>
      <c r="D325" s="7" t="s">
        <v>992</v>
      </c>
      <c r="E325" s="7" t="s">
        <v>688</v>
      </c>
      <c r="F325" s="36">
        <v>29142</v>
      </c>
      <c r="G325" s="9" t="s">
        <v>0</v>
      </c>
      <c r="H325" s="43" t="s">
        <v>1473</v>
      </c>
      <c r="I325" s="145">
        <f t="shared" si="28"/>
        <v>41771</v>
      </c>
      <c r="J325" s="7" t="s">
        <v>12</v>
      </c>
      <c r="K325" s="94">
        <v>42136</v>
      </c>
      <c r="L325" s="7" t="s">
        <v>9</v>
      </c>
      <c r="M325" s="7"/>
      <c r="N325" s="5" t="s">
        <v>1197</v>
      </c>
      <c r="O325" s="2" t="s">
        <v>1023</v>
      </c>
      <c r="P325" s="182" t="s">
        <v>2044</v>
      </c>
      <c r="Q325" s="181" t="s">
        <v>2044</v>
      </c>
      <c r="R325" s="181"/>
      <c r="S325" s="62"/>
      <c r="T325" s="1">
        <f t="shared" ca="1" si="29"/>
        <v>44831</v>
      </c>
      <c r="U325" s="1">
        <f t="shared" si="30"/>
        <v>42122</v>
      </c>
    </row>
    <row r="326" spans="1:21" s="76" customFormat="1" ht="25" customHeight="1" x14ac:dyDescent="0.25">
      <c r="A326" s="4">
        <v>324</v>
      </c>
      <c r="B326" s="7" t="s">
        <v>114</v>
      </c>
      <c r="C326" s="7" t="s">
        <v>766</v>
      </c>
      <c r="D326" s="7" t="s">
        <v>992</v>
      </c>
      <c r="E326" s="7" t="s">
        <v>689</v>
      </c>
      <c r="F326" s="36">
        <v>29140</v>
      </c>
      <c r="G326" s="9" t="s">
        <v>2241</v>
      </c>
      <c r="H326" s="43" t="s">
        <v>1473</v>
      </c>
      <c r="I326" s="145">
        <f t="shared" si="28"/>
        <v>44762</v>
      </c>
      <c r="J326" s="7" t="s">
        <v>12</v>
      </c>
      <c r="K326" s="94">
        <v>45127</v>
      </c>
      <c r="L326" s="7" t="s">
        <v>1900</v>
      </c>
      <c r="M326" s="7" t="s">
        <v>3295</v>
      </c>
      <c r="N326" s="5" t="s">
        <v>1197</v>
      </c>
      <c r="O326" s="2" t="b">
        <f ca="1">(U326&lt;=T326)=FALSE()</f>
        <v>1</v>
      </c>
      <c r="P326" s="183" t="s">
        <v>2689</v>
      </c>
      <c r="Q326" s="173" t="s">
        <v>2044</v>
      </c>
      <c r="R326" s="179" t="s">
        <v>3164</v>
      </c>
      <c r="S326" s="62"/>
      <c r="T326" s="1">
        <f t="shared" ca="1" si="29"/>
        <v>44831</v>
      </c>
      <c r="U326" s="1">
        <f t="shared" si="30"/>
        <v>45113</v>
      </c>
    </row>
    <row r="327" spans="1:21" s="76" customFormat="1" ht="37.5" customHeight="1" x14ac:dyDescent="0.25">
      <c r="A327" s="4">
        <v>325</v>
      </c>
      <c r="B327" s="7" t="s">
        <v>115</v>
      </c>
      <c r="C327" s="7" t="s">
        <v>766</v>
      </c>
      <c r="D327" s="7" t="s">
        <v>992</v>
      </c>
      <c r="E327" s="7" t="s">
        <v>690</v>
      </c>
      <c r="F327" s="36" t="s">
        <v>1869</v>
      </c>
      <c r="G327" s="9" t="s">
        <v>2633</v>
      </c>
      <c r="H327" s="43" t="s">
        <v>1473</v>
      </c>
      <c r="I327" s="145">
        <f>(K327-365)</f>
        <v>44530</v>
      </c>
      <c r="J327" s="7" t="s">
        <v>44</v>
      </c>
      <c r="K327" s="94">
        <v>44895</v>
      </c>
      <c r="L327" s="7" t="s">
        <v>1900</v>
      </c>
      <c r="M327" s="7" t="s">
        <v>2637</v>
      </c>
      <c r="N327" s="5" t="s">
        <v>1197</v>
      </c>
      <c r="O327" s="2" t="b">
        <f ca="1">(U327&lt;=T327)=FALSE()</f>
        <v>1</v>
      </c>
      <c r="P327" s="183" t="s">
        <v>2643</v>
      </c>
      <c r="Q327" s="176" t="s">
        <v>2044</v>
      </c>
      <c r="R327" s="176"/>
      <c r="S327" s="62"/>
      <c r="T327" s="1">
        <f t="shared" ca="1" si="29"/>
        <v>44831</v>
      </c>
      <c r="U327" s="1">
        <f t="shared" si="30"/>
        <v>44881</v>
      </c>
    </row>
    <row r="328" spans="1:21" s="76" customFormat="1" ht="25" customHeight="1" x14ac:dyDescent="0.25">
      <c r="A328" s="4">
        <v>326</v>
      </c>
      <c r="B328" s="7" t="s">
        <v>123</v>
      </c>
      <c r="C328" s="7" t="s">
        <v>766</v>
      </c>
      <c r="D328" s="7" t="s">
        <v>992</v>
      </c>
      <c r="E328" s="7" t="s">
        <v>691</v>
      </c>
      <c r="F328" s="12" t="s">
        <v>2083</v>
      </c>
      <c r="G328" s="12" t="s">
        <v>2241</v>
      </c>
      <c r="H328" s="43" t="s">
        <v>1473</v>
      </c>
      <c r="I328" s="145">
        <f>(K328-365)</f>
        <v>44554</v>
      </c>
      <c r="J328" s="7" t="s">
        <v>12</v>
      </c>
      <c r="K328" s="94">
        <v>44919</v>
      </c>
      <c r="L328" s="7" t="s">
        <v>1900</v>
      </c>
      <c r="M328" s="5" t="s">
        <v>2811</v>
      </c>
      <c r="N328" s="5" t="s">
        <v>1197</v>
      </c>
      <c r="O328" s="2" t="b">
        <f ca="1">(U328&lt;=T328)=FALSE()</f>
        <v>1</v>
      </c>
      <c r="P328" s="183" t="s">
        <v>2766</v>
      </c>
      <c r="Q328" s="111" t="s">
        <v>2044</v>
      </c>
      <c r="R328" s="175" t="s">
        <v>2776</v>
      </c>
      <c r="S328" s="62"/>
      <c r="T328" s="1">
        <f t="shared" ca="1" si="29"/>
        <v>44831</v>
      </c>
      <c r="U328" s="1">
        <f t="shared" si="30"/>
        <v>44905</v>
      </c>
    </row>
    <row r="329" spans="1:21" s="76" customFormat="1" ht="37.5" customHeight="1" x14ac:dyDescent="0.25">
      <c r="A329" s="4">
        <v>327</v>
      </c>
      <c r="B329" s="7" t="s">
        <v>1019</v>
      </c>
      <c r="C329" s="7" t="s">
        <v>766</v>
      </c>
      <c r="D329" s="7" t="s">
        <v>992</v>
      </c>
      <c r="E329" s="7" t="s">
        <v>2445</v>
      </c>
      <c r="F329" s="12" t="s">
        <v>7</v>
      </c>
      <c r="G329" s="12" t="s">
        <v>3115</v>
      </c>
      <c r="H329" s="43" t="s">
        <v>1473</v>
      </c>
      <c r="I329" s="145">
        <f t="shared" si="28"/>
        <v>44817</v>
      </c>
      <c r="J329" s="7" t="s">
        <v>12</v>
      </c>
      <c r="K329" s="93">
        <v>45182</v>
      </c>
      <c r="L329" s="5" t="s">
        <v>2178</v>
      </c>
      <c r="M329" s="5" t="s">
        <v>3395</v>
      </c>
      <c r="N329" s="5" t="s">
        <v>1197</v>
      </c>
      <c r="O329" s="2" t="b">
        <f ca="1">(U329&lt;=T329)=FALSE()</f>
        <v>1</v>
      </c>
      <c r="P329" s="183" t="s">
        <v>3117</v>
      </c>
      <c r="Q329" s="173" t="s">
        <v>2044</v>
      </c>
      <c r="R329" s="179" t="s">
        <v>3396</v>
      </c>
      <c r="S329" s="62"/>
      <c r="T329" s="1">
        <f t="shared" ca="1" si="29"/>
        <v>44831</v>
      </c>
      <c r="U329" s="1">
        <f t="shared" si="30"/>
        <v>45168</v>
      </c>
    </row>
    <row r="330" spans="1:21" ht="25" customHeight="1" x14ac:dyDescent="0.25">
      <c r="A330" s="4">
        <v>328</v>
      </c>
      <c r="B330" s="49" t="s">
        <v>124</v>
      </c>
      <c r="C330" s="7" t="s">
        <v>765</v>
      </c>
      <c r="D330" s="7" t="s">
        <v>992</v>
      </c>
      <c r="E330" s="7" t="s">
        <v>692</v>
      </c>
      <c r="F330" s="36">
        <v>34537</v>
      </c>
      <c r="G330" s="9" t="s">
        <v>0</v>
      </c>
      <c r="H330" s="43" t="s">
        <v>1473</v>
      </c>
      <c r="I330" s="145">
        <f t="shared" si="28"/>
        <v>42243</v>
      </c>
      <c r="J330" s="7" t="s">
        <v>12</v>
      </c>
      <c r="K330" s="94">
        <v>42608</v>
      </c>
      <c r="L330" s="7" t="s">
        <v>9</v>
      </c>
      <c r="M330" s="7"/>
      <c r="N330" s="5" t="s">
        <v>1563</v>
      </c>
      <c r="O330" s="2" t="s">
        <v>1343</v>
      </c>
      <c r="P330" s="182" t="s">
        <v>2044</v>
      </c>
      <c r="Q330" s="181" t="s">
        <v>2044</v>
      </c>
      <c r="R330" s="181"/>
      <c r="S330" s="62"/>
      <c r="T330" s="1">
        <f t="shared" ca="1" si="29"/>
        <v>44831</v>
      </c>
      <c r="U330" s="1">
        <f t="shared" si="30"/>
        <v>42594</v>
      </c>
    </row>
    <row r="331" spans="1:21" ht="25" customHeight="1" x14ac:dyDescent="0.25">
      <c r="A331" s="4">
        <v>329</v>
      </c>
      <c r="B331" s="49" t="s">
        <v>125</v>
      </c>
      <c r="C331" s="7" t="s">
        <v>765</v>
      </c>
      <c r="D331" s="7" t="s">
        <v>992</v>
      </c>
      <c r="E331" s="7" t="s">
        <v>693</v>
      </c>
      <c r="F331" s="12" t="s">
        <v>1165</v>
      </c>
      <c r="G331" s="9" t="s">
        <v>0</v>
      </c>
      <c r="H331" s="43" t="s">
        <v>1473</v>
      </c>
      <c r="I331" s="145">
        <f t="shared" si="28"/>
        <v>42243</v>
      </c>
      <c r="J331" s="7" t="s">
        <v>12</v>
      </c>
      <c r="K331" s="94">
        <v>42608</v>
      </c>
      <c r="L331" s="7" t="s">
        <v>9</v>
      </c>
      <c r="M331" s="7"/>
      <c r="N331" s="5" t="s">
        <v>1563</v>
      </c>
      <c r="O331" s="2" t="s">
        <v>1343</v>
      </c>
      <c r="P331" s="182" t="s">
        <v>2044</v>
      </c>
      <c r="Q331" s="181" t="s">
        <v>2044</v>
      </c>
      <c r="R331" s="181"/>
      <c r="S331" s="62"/>
      <c r="T331" s="1">
        <f t="shared" ca="1" si="29"/>
        <v>44831</v>
      </c>
      <c r="U331" s="1">
        <f t="shared" si="30"/>
        <v>42594</v>
      </c>
    </row>
    <row r="332" spans="1:21" ht="25" customHeight="1" x14ac:dyDescent="0.25">
      <c r="A332" s="4">
        <v>330</v>
      </c>
      <c r="B332" s="31" t="s">
        <v>126</v>
      </c>
      <c r="C332" s="5" t="s">
        <v>1333</v>
      </c>
      <c r="D332" s="7" t="s">
        <v>992</v>
      </c>
      <c r="E332" s="7" t="s">
        <v>694</v>
      </c>
      <c r="F332" s="12" t="s">
        <v>846</v>
      </c>
      <c r="G332" s="9" t="s">
        <v>0</v>
      </c>
      <c r="H332" s="43" t="s">
        <v>1473</v>
      </c>
      <c r="I332" s="145">
        <f t="shared" si="28"/>
        <v>41870</v>
      </c>
      <c r="J332" s="7" t="s">
        <v>12</v>
      </c>
      <c r="K332" s="94">
        <v>42235</v>
      </c>
      <c r="L332" s="7" t="s">
        <v>9</v>
      </c>
      <c r="M332" s="7"/>
      <c r="N332" s="5" t="s">
        <v>1197</v>
      </c>
      <c r="O332" s="2" t="s">
        <v>1184</v>
      </c>
      <c r="P332" s="186"/>
      <c r="Q332" s="174"/>
      <c r="R332" s="174"/>
      <c r="S332" s="62"/>
      <c r="T332" s="1">
        <f t="shared" ca="1" si="29"/>
        <v>44831</v>
      </c>
      <c r="U332" s="1">
        <f t="shared" si="30"/>
        <v>42221</v>
      </c>
    </row>
    <row r="333" spans="1:21" ht="14" customHeight="1" x14ac:dyDescent="0.25">
      <c r="A333" s="4">
        <v>331</v>
      </c>
      <c r="B333" s="31" t="s">
        <v>312</v>
      </c>
      <c r="C333" s="5" t="s">
        <v>626</v>
      </c>
      <c r="D333" s="5" t="s">
        <v>993</v>
      </c>
      <c r="E333" s="7" t="s">
        <v>695</v>
      </c>
      <c r="F333" s="12" t="s">
        <v>7</v>
      </c>
      <c r="G333" s="9" t="s">
        <v>1</v>
      </c>
      <c r="H333" s="43" t="s">
        <v>1473</v>
      </c>
      <c r="I333" s="145">
        <f t="shared" si="28"/>
        <v>42598</v>
      </c>
      <c r="J333" s="7" t="s">
        <v>12</v>
      </c>
      <c r="K333" s="94">
        <v>42963</v>
      </c>
      <c r="L333" s="7" t="s">
        <v>9</v>
      </c>
      <c r="M333" s="7"/>
      <c r="N333" s="5" t="s">
        <v>1197</v>
      </c>
      <c r="O333" s="2" t="s">
        <v>1023</v>
      </c>
      <c r="P333" s="182" t="s">
        <v>2044</v>
      </c>
      <c r="Q333" s="181" t="s">
        <v>2044</v>
      </c>
      <c r="R333" s="181"/>
      <c r="S333" s="72"/>
      <c r="T333" s="1">
        <f t="shared" ca="1" si="29"/>
        <v>44831</v>
      </c>
      <c r="U333" s="1">
        <f t="shared" si="30"/>
        <v>42949</v>
      </c>
    </row>
    <row r="334" spans="1:21" ht="25" customHeight="1" x14ac:dyDescent="0.25">
      <c r="A334" s="4">
        <v>332</v>
      </c>
      <c r="B334" s="26" t="s">
        <v>311</v>
      </c>
      <c r="C334" s="5" t="s">
        <v>766</v>
      </c>
      <c r="D334" s="5" t="s">
        <v>993</v>
      </c>
      <c r="E334" s="7" t="s">
        <v>696</v>
      </c>
      <c r="F334" s="25" t="s">
        <v>1164</v>
      </c>
      <c r="G334" s="9" t="s">
        <v>0</v>
      </c>
      <c r="H334" s="43" t="s">
        <v>1473</v>
      </c>
      <c r="I334" s="145">
        <f t="shared" si="28"/>
        <v>41499</v>
      </c>
      <c r="J334" s="7" t="s">
        <v>12</v>
      </c>
      <c r="K334" s="94">
        <v>41864</v>
      </c>
      <c r="L334" s="7" t="s">
        <v>9</v>
      </c>
      <c r="M334" s="7"/>
      <c r="N334" s="5" t="s">
        <v>1197</v>
      </c>
      <c r="O334" s="58" t="s">
        <v>1184</v>
      </c>
      <c r="P334" s="182" t="s">
        <v>2044</v>
      </c>
      <c r="Q334" s="181" t="s">
        <v>2044</v>
      </c>
      <c r="R334" s="181"/>
      <c r="S334" s="72"/>
      <c r="T334" s="1">
        <f t="shared" ca="1" si="29"/>
        <v>44831</v>
      </c>
      <c r="U334" s="1">
        <f t="shared" si="30"/>
        <v>41850</v>
      </c>
    </row>
    <row r="335" spans="1:21" ht="25" customHeight="1" x14ac:dyDescent="0.25">
      <c r="A335" s="4">
        <v>333</v>
      </c>
      <c r="B335" s="49" t="s">
        <v>310</v>
      </c>
      <c r="C335" s="5" t="s">
        <v>626</v>
      </c>
      <c r="D335" s="5" t="s">
        <v>993</v>
      </c>
      <c r="E335" s="19" t="s">
        <v>681</v>
      </c>
      <c r="F335" s="12" t="s">
        <v>7</v>
      </c>
      <c r="G335" s="29" t="s">
        <v>1</v>
      </c>
      <c r="H335" s="43" t="s">
        <v>1473</v>
      </c>
      <c r="I335" s="145">
        <f t="shared" si="28"/>
        <v>42478</v>
      </c>
      <c r="J335" s="7" t="s">
        <v>12</v>
      </c>
      <c r="K335" s="94">
        <v>42843</v>
      </c>
      <c r="L335" s="7" t="s">
        <v>9</v>
      </c>
      <c r="M335" s="7"/>
      <c r="N335" s="5" t="s">
        <v>1563</v>
      </c>
      <c r="O335" s="2" t="s">
        <v>1343</v>
      </c>
      <c r="P335" s="182" t="s">
        <v>2044</v>
      </c>
      <c r="Q335" s="181" t="s">
        <v>2044</v>
      </c>
      <c r="R335" s="181"/>
      <c r="S335" s="72"/>
      <c r="T335" s="1">
        <f t="shared" ca="1" si="29"/>
        <v>44831</v>
      </c>
      <c r="U335" s="1">
        <f t="shared" si="30"/>
        <v>42829</v>
      </c>
    </row>
    <row r="336" spans="1:21" s="76" customFormat="1" ht="25" customHeight="1" x14ac:dyDescent="0.25">
      <c r="A336" s="4">
        <v>334</v>
      </c>
      <c r="B336" s="7" t="s">
        <v>309</v>
      </c>
      <c r="C336" s="5" t="s">
        <v>766</v>
      </c>
      <c r="D336" s="5" t="s">
        <v>993</v>
      </c>
      <c r="E336" s="7" t="s">
        <v>697</v>
      </c>
      <c r="F336" s="12" t="s">
        <v>7</v>
      </c>
      <c r="G336" s="9" t="s">
        <v>2241</v>
      </c>
      <c r="H336" s="43" t="s">
        <v>1473</v>
      </c>
      <c r="I336" s="145">
        <f t="shared" si="28"/>
        <v>44494</v>
      </c>
      <c r="J336" s="7" t="s">
        <v>12</v>
      </c>
      <c r="K336" s="94">
        <v>44859</v>
      </c>
      <c r="L336" s="5" t="s">
        <v>1900</v>
      </c>
      <c r="M336" s="5" t="s">
        <v>2542</v>
      </c>
      <c r="N336" s="5" t="s">
        <v>1197</v>
      </c>
      <c r="O336" s="2" t="b">
        <f ca="1">(U336&lt;=T336)=FALSE()</f>
        <v>1</v>
      </c>
      <c r="P336" s="183" t="s">
        <v>2689</v>
      </c>
      <c r="Q336" s="173" t="s">
        <v>2044</v>
      </c>
      <c r="R336" s="173"/>
      <c r="S336" s="72"/>
      <c r="T336" s="1">
        <f t="shared" ca="1" si="29"/>
        <v>44831</v>
      </c>
      <c r="U336" s="1">
        <f t="shared" si="30"/>
        <v>44845</v>
      </c>
    </row>
    <row r="337" spans="1:21" s="76" customFormat="1" ht="37.5" customHeight="1" x14ac:dyDescent="0.25">
      <c r="A337" s="4">
        <v>335</v>
      </c>
      <c r="B337" s="7" t="s">
        <v>308</v>
      </c>
      <c r="C337" s="5" t="s">
        <v>626</v>
      </c>
      <c r="D337" s="5" t="s">
        <v>993</v>
      </c>
      <c r="E337" s="7" t="s">
        <v>674</v>
      </c>
      <c r="F337" s="12" t="s">
        <v>7</v>
      </c>
      <c r="G337" s="12" t="s">
        <v>2770</v>
      </c>
      <c r="H337" s="43" t="s">
        <v>1473</v>
      </c>
      <c r="I337" s="145">
        <f>(K337-365)</f>
        <v>44554</v>
      </c>
      <c r="J337" s="7" t="s">
        <v>12</v>
      </c>
      <c r="K337" s="94">
        <v>44919</v>
      </c>
      <c r="L337" s="7" t="s">
        <v>1900</v>
      </c>
      <c r="M337" s="7" t="s">
        <v>2773</v>
      </c>
      <c r="N337" s="5" t="s">
        <v>1197</v>
      </c>
      <c r="O337" s="2" t="b">
        <f ca="1">(U337&lt;=T337)=FALSE()</f>
        <v>1</v>
      </c>
      <c r="P337" s="183" t="s">
        <v>2766</v>
      </c>
      <c r="Q337" s="111" t="s">
        <v>2044</v>
      </c>
      <c r="R337" s="175" t="s">
        <v>2776</v>
      </c>
      <c r="S337" s="72"/>
      <c r="T337" s="1">
        <f t="shared" ca="1" si="29"/>
        <v>44831</v>
      </c>
      <c r="U337" s="1">
        <f t="shared" si="30"/>
        <v>44905</v>
      </c>
    </row>
    <row r="338" spans="1:21" s="76" customFormat="1" ht="25" customHeight="1" x14ac:dyDescent="0.25">
      <c r="A338" s="4">
        <v>336</v>
      </c>
      <c r="B338" s="7" t="s">
        <v>307</v>
      </c>
      <c r="C338" s="7" t="s">
        <v>766</v>
      </c>
      <c r="D338" s="5" t="s">
        <v>993</v>
      </c>
      <c r="E338" s="7" t="s">
        <v>698</v>
      </c>
      <c r="F338" s="12" t="s">
        <v>7</v>
      </c>
      <c r="G338" s="9" t="s">
        <v>2241</v>
      </c>
      <c r="H338" s="43" t="s">
        <v>1473</v>
      </c>
      <c r="I338" s="145">
        <f t="shared" ref="I338:I355" si="31">(K338-365)</f>
        <v>44494</v>
      </c>
      <c r="J338" s="7" t="s">
        <v>12</v>
      </c>
      <c r="K338" s="94">
        <v>44859</v>
      </c>
      <c r="L338" s="5" t="s">
        <v>1900</v>
      </c>
      <c r="M338" s="5" t="s">
        <v>2543</v>
      </c>
      <c r="N338" s="5" t="s">
        <v>1197</v>
      </c>
      <c r="O338" s="2" t="b">
        <f ca="1">(U338&lt;=T338)=FALSE()</f>
        <v>1</v>
      </c>
      <c r="P338" s="183" t="s">
        <v>2689</v>
      </c>
      <c r="Q338" s="173" t="s">
        <v>2044</v>
      </c>
      <c r="R338" s="173"/>
      <c r="S338" s="72"/>
      <c r="T338" s="1">
        <f t="shared" ca="1" si="29"/>
        <v>44831</v>
      </c>
      <c r="U338" s="1">
        <f t="shared" si="30"/>
        <v>44845</v>
      </c>
    </row>
    <row r="339" spans="1:21" ht="25" customHeight="1" x14ac:dyDescent="0.25">
      <c r="A339" s="4">
        <v>337</v>
      </c>
      <c r="B339" s="26" t="s">
        <v>306</v>
      </c>
      <c r="C339" s="5" t="s">
        <v>766</v>
      </c>
      <c r="D339" s="5" t="s">
        <v>993</v>
      </c>
      <c r="E339" s="7" t="s">
        <v>699</v>
      </c>
      <c r="F339" s="7" t="s">
        <v>7</v>
      </c>
      <c r="G339" s="9" t="s">
        <v>0</v>
      </c>
      <c r="H339" s="43" t="s">
        <v>1473</v>
      </c>
      <c r="I339" s="145">
        <f t="shared" si="31"/>
        <v>41481</v>
      </c>
      <c r="J339" s="7" t="s">
        <v>12</v>
      </c>
      <c r="K339" s="94">
        <v>41846</v>
      </c>
      <c r="L339" s="7" t="s">
        <v>9</v>
      </c>
      <c r="M339" s="7"/>
      <c r="N339" s="5" t="s">
        <v>1197</v>
      </c>
      <c r="O339" s="3" t="s">
        <v>1023</v>
      </c>
      <c r="P339" s="182" t="s">
        <v>2044</v>
      </c>
      <c r="Q339" s="181" t="s">
        <v>2044</v>
      </c>
      <c r="R339" s="181"/>
      <c r="S339" s="72"/>
      <c r="T339" s="1">
        <f t="shared" ca="1" si="29"/>
        <v>44831</v>
      </c>
      <c r="U339" s="1">
        <f t="shared" si="30"/>
        <v>41832</v>
      </c>
    </row>
    <row r="340" spans="1:21" ht="14" customHeight="1" x14ac:dyDescent="0.25">
      <c r="A340" s="4">
        <v>338</v>
      </c>
      <c r="B340" s="31" t="s">
        <v>305</v>
      </c>
      <c r="C340" s="5" t="s">
        <v>626</v>
      </c>
      <c r="D340" s="5" t="s">
        <v>993</v>
      </c>
      <c r="E340" s="19" t="s">
        <v>682</v>
      </c>
      <c r="F340" s="12" t="s">
        <v>7</v>
      </c>
      <c r="G340" s="29" t="s">
        <v>1</v>
      </c>
      <c r="H340" s="43" t="s">
        <v>1473</v>
      </c>
      <c r="I340" s="145">
        <f t="shared" si="31"/>
        <v>42032</v>
      </c>
      <c r="J340" s="7" t="s">
        <v>12</v>
      </c>
      <c r="K340" s="94">
        <v>42397</v>
      </c>
      <c r="L340" s="7" t="s">
        <v>9</v>
      </c>
      <c r="M340" s="7"/>
      <c r="N340" s="5" t="s">
        <v>1197</v>
      </c>
      <c r="O340" s="39" t="s">
        <v>1023</v>
      </c>
      <c r="P340" s="182" t="s">
        <v>2044</v>
      </c>
      <c r="Q340" s="181" t="s">
        <v>2044</v>
      </c>
      <c r="R340" s="181"/>
      <c r="S340" s="72"/>
      <c r="T340" s="1">
        <f t="shared" ca="1" si="29"/>
        <v>44831</v>
      </c>
      <c r="U340" s="1">
        <f t="shared" si="30"/>
        <v>42383</v>
      </c>
    </row>
    <row r="341" spans="1:21" s="76" customFormat="1" ht="25" customHeight="1" x14ac:dyDescent="0.25">
      <c r="A341" s="4">
        <v>339</v>
      </c>
      <c r="B341" s="7" t="s">
        <v>304</v>
      </c>
      <c r="C341" s="7" t="s">
        <v>766</v>
      </c>
      <c r="D341" s="7" t="s">
        <v>992</v>
      </c>
      <c r="E341" s="5" t="s">
        <v>1666</v>
      </c>
      <c r="F341" s="12" t="s">
        <v>1952</v>
      </c>
      <c r="G341" s="9" t="s">
        <v>2241</v>
      </c>
      <c r="H341" s="43" t="s">
        <v>1473</v>
      </c>
      <c r="I341" s="145">
        <f t="shared" si="31"/>
        <v>44762</v>
      </c>
      <c r="J341" s="7" t="s">
        <v>12</v>
      </c>
      <c r="K341" s="94">
        <v>45127</v>
      </c>
      <c r="L341" s="7" t="s">
        <v>1900</v>
      </c>
      <c r="M341" s="7" t="s">
        <v>3294</v>
      </c>
      <c r="N341" s="5" t="s">
        <v>1197</v>
      </c>
      <c r="O341" s="2" t="b">
        <f ca="1">(U341&lt;=T341)=FALSE()</f>
        <v>1</v>
      </c>
      <c r="P341" s="183" t="s">
        <v>2689</v>
      </c>
      <c r="Q341" s="176" t="s">
        <v>2044</v>
      </c>
      <c r="R341" s="179" t="s">
        <v>3164</v>
      </c>
      <c r="S341" s="72"/>
      <c r="T341" s="1">
        <f t="shared" ca="1" si="29"/>
        <v>44831</v>
      </c>
      <c r="U341" s="1">
        <f t="shared" si="30"/>
        <v>45113</v>
      </c>
    </row>
    <row r="342" spans="1:21" ht="25" customHeight="1" x14ac:dyDescent="0.25">
      <c r="A342" s="4">
        <v>340</v>
      </c>
      <c r="B342" s="26" t="s">
        <v>303</v>
      </c>
      <c r="C342" s="7" t="s">
        <v>766</v>
      </c>
      <c r="D342" s="7" t="s">
        <v>992</v>
      </c>
      <c r="E342" s="7" t="s">
        <v>700</v>
      </c>
      <c r="F342" s="12" t="s">
        <v>162</v>
      </c>
      <c r="G342" s="9" t="s">
        <v>0</v>
      </c>
      <c r="H342" s="43" t="s">
        <v>1473</v>
      </c>
      <c r="I342" s="145">
        <f t="shared" si="31"/>
        <v>41711</v>
      </c>
      <c r="J342" s="7" t="s">
        <v>12</v>
      </c>
      <c r="K342" s="94">
        <v>42076</v>
      </c>
      <c r="L342" s="7" t="s">
        <v>9</v>
      </c>
      <c r="M342" s="7"/>
      <c r="N342" s="5" t="s">
        <v>1197</v>
      </c>
      <c r="O342" s="58" t="s">
        <v>1184</v>
      </c>
      <c r="P342" s="182" t="s">
        <v>2044</v>
      </c>
      <c r="Q342" s="181" t="s">
        <v>2044</v>
      </c>
      <c r="R342" s="181"/>
      <c r="S342" s="72"/>
      <c r="T342" s="1">
        <f t="shared" ca="1" si="29"/>
        <v>44831</v>
      </c>
      <c r="U342" s="1">
        <f t="shared" si="30"/>
        <v>42062</v>
      </c>
    </row>
    <row r="343" spans="1:21" ht="25" customHeight="1" x14ac:dyDescent="0.25">
      <c r="A343" s="4">
        <v>341</v>
      </c>
      <c r="B343" s="26" t="s">
        <v>302</v>
      </c>
      <c r="C343" s="7" t="s">
        <v>766</v>
      </c>
      <c r="D343" s="7" t="s">
        <v>992</v>
      </c>
      <c r="E343" s="7" t="s">
        <v>701</v>
      </c>
      <c r="F343" s="12" t="s">
        <v>163</v>
      </c>
      <c r="G343" s="29" t="s">
        <v>0</v>
      </c>
      <c r="H343" s="43" t="s">
        <v>1473</v>
      </c>
      <c r="I343" s="145">
        <f t="shared" si="31"/>
        <v>41711</v>
      </c>
      <c r="J343" s="7" t="s">
        <v>12</v>
      </c>
      <c r="K343" s="94">
        <v>42076</v>
      </c>
      <c r="L343" s="7" t="s">
        <v>9</v>
      </c>
      <c r="M343" s="7"/>
      <c r="N343" s="5" t="s">
        <v>1197</v>
      </c>
      <c r="O343" s="3" t="s">
        <v>1023</v>
      </c>
      <c r="P343" s="182" t="s">
        <v>2044</v>
      </c>
      <c r="Q343" s="181" t="s">
        <v>2044</v>
      </c>
      <c r="R343" s="181"/>
      <c r="S343" s="72"/>
      <c r="T343" s="1">
        <f t="shared" ca="1" si="29"/>
        <v>44831</v>
      </c>
      <c r="U343" s="1">
        <f t="shared" si="30"/>
        <v>42062</v>
      </c>
    </row>
    <row r="344" spans="1:21" s="76" customFormat="1" ht="25" customHeight="1" x14ac:dyDescent="0.25">
      <c r="A344" s="4">
        <v>342</v>
      </c>
      <c r="B344" s="7" t="s">
        <v>301</v>
      </c>
      <c r="C344" s="5" t="s">
        <v>3029</v>
      </c>
      <c r="D344" s="7" t="s">
        <v>992</v>
      </c>
      <c r="E344" s="7" t="s">
        <v>702</v>
      </c>
      <c r="F344" s="12" t="s">
        <v>1756</v>
      </c>
      <c r="G344" s="12" t="s">
        <v>2241</v>
      </c>
      <c r="H344" s="43" t="s">
        <v>1473</v>
      </c>
      <c r="I344" s="145">
        <f t="shared" si="31"/>
        <v>44673</v>
      </c>
      <c r="J344" s="7" t="s">
        <v>12</v>
      </c>
      <c r="K344" s="94">
        <v>45038</v>
      </c>
      <c r="L344" s="5" t="s">
        <v>1900</v>
      </c>
      <c r="M344" s="5" t="s">
        <v>3030</v>
      </c>
      <c r="N344" s="5" t="s">
        <v>1197</v>
      </c>
      <c r="O344" s="2" t="b">
        <f ca="1">(U344&lt;=T344)=FALSE()</f>
        <v>1</v>
      </c>
      <c r="P344" s="183" t="s">
        <v>2689</v>
      </c>
      <c r="Q344" s="173" t="s">
        <v>2044</v>
      </c>
      <c r="R344" s="16" t="s">
        <v>2866</v>
      </c>
      <c r="S344" s="62"/>
      <c r="T344" s="1">
        <f t="shared" ca="1" si="29"/>
        <v>44831</v>
      </c>
      <c r="U344" s="1">
        <f t="shared" si="30"/>
        <v>45024</v>
      </c>
    </row>
    <row r="345" spans="1:21" ht="25" customHeight="1" x14ac:dyDescent="0.25">
      <c r="A345" s="4">
        <v>343</v>
      </c>
      <c r="B345" s="26" t="s">
        <v>300</v>
      </c>
      <c r="C345" s="7" t="s">
        <v>766</v>
      </c>
      <c r="D345" s="7" t="s">
        <v>992</v>
      </c>
      <c r="E345" s="7" t="s">
        <v>703</v>
      </c>
      <c r="F345" s="12" t="s">
        <v>164</v>
      </c>
      <c r="G345" s="9" t="s">
        <v>0</v>
      </c>
      <c r="H345" s="43" t="s">
        <v>1473</v>
      </c>
      <c r="I345" s="145">
        <f t="shared" si="31"/>
        <v>41687</v>
      </c>
      <c r="J345" s="7" t="s">
        <v>12</v>
      </c>
      <c r="K345" s="94">
        <v>42052</v>
      </c>
      <c r="L345" s="7" t="s">
        <v>9</v>
      </c>
      <c r="M345" s="7"/>
      <c r="N345" s="5" t="s">
        <v>1197</v>
      </c>
      <c r="O345" s="2" t="s">
        <v>1184</v>
      </c>
      <c r="P345" s="182" t="s">
        <v>2044</v>
      </c>
      <c r="Q345" s="181" t="s">
        <v>2044</v>
      </c>
      <c r="R345" s="181"/>
      <c r="S345" s="62"/>
      <c r="T345" s="1">
        <f t="shared" ca="1" si="29"/>
        <v>44831</v>
      </c>
      <c r="U345" s="1">
        <f t="shared" si="30"/>
        <v>42038</v>
      </c>
    </row>
    <row r="346" spans="1:21" s="76" customFormat="1" ht="37.5" customHeight="1" x14ac:dyDescent="0.25">
      <c r="A346" s="4">
        <v>344</v>
      </c>
      <c r="B346" s="7" t="s">
        <v>299</v>
      </c>
      <c r="C346" s="7" t="s">
        <v>1434</v>
      </c>
      <c r="D346" s="7" t="s">
        <v>992</v>
      </c>
      <c r="E346" s="7" t="s">
        <v>670</v>
      </c>
      <c r="F346" s="12" t="s">
        <v>1757</v>
      </c>
      <c r="G346" s="12" t="s">
        <v>2241</v>
      </c>
      <c r="H346" s="43" t="s">
        <v>1473</v>
      </c>
      <c r="I346" s="145">
        <f>(K346-365)</f>
        <v>44673</v>
      </c>
      <c r="J346" s="7" t="s">
        <v>12</v>
      </c>
      <c r="K346" s="94">
        <v>45038</v>
      </c>
      <c r="L346" s="5" t="s">
        <v>1900</v>
      </c>
      <c r="M346" s="5" t="s">
        <v>3039</v>
      </c>
      <c r="N346" s="5" t="s">
        <v>1197</v>
      </c>
      <c r="O346" s="2" t="b">
        <f ca="1">(U346&lt;=T346)=FALSE()</f>
        <v>1</v>
      </c>
      <c r="P346" s="183" t="s">
        <v>2689</v>
      </c>
      <c r="Q346" s="173" t="s">
        <v>2044</v>
      </c>
      <c r="R346" s="16" t="s">
        <v>2866</v>
      </c>
      <c r="S346" s="62"/>
      <c r="T346" s="1">
        <f t="shared" ca="1" si="29"/>
        <v>44831</v>
      </c>
      <c r="U346" s="1">
        <f t="shared" si="30"/>
        <v>45024</v>
      </c>
    </row>
    <row r="347" spans="1:21" s="76" customFormat="1" ht="37.5" customHeight="1" x14ac:dyDescent="0.25">
      <c r="A347" s="4">
        <v>345</v>
      </c>
      <c r="B347" s="7" t="s">
        <v>298</v>
      </c>
      <c r="C347" s="7" t="s">
        <v>1434</v>
      </c>
      <c r="D347" s="7" t="s">
        <v>992</v>
      </c>
      <c r="E347" s="7" t="s">
        <v>1471</v>
      </c>
      <c r="F347" s="12" t="s">
        <v>1758</v>
      </c>
      <c r="G347" s="12" t="s">
        <v>2241</v>
      </c>
      <c r="H347" s="43" t="s">
        <v>1473</v>
      </c>
      <c r="I347" s="145">
        <f>(K347-365)</f>
        <v>44673</v>
      </c>
      <c r="J347" s="7" t="s">
        <v>12</v>
      </c>
      <c r="K347" s="94">
        <v>45038</v>
      </c>
      <c r="L347" s="5" t="s">
        <v>1900</v>
      </c>
      <c r="M347" s="5" t="s">
        <v>3040</v>
      </c>
      <c r="N347" s="5" t="s">
        <v>1197</v>
      </c>
      <c r="O347" s="2" t="b">
        <f ca="1">(U347&lt;=T347)=FALSE()</f>
        <v>1</v>
      </c>
      <c r="P347" s="183" t="s">
        <v>2689</v>
      </c>
      <c r="Q347" s="173" t="s">
        <v>2044</v>
      </c>
      <c r="R347" s="16" t="s">
        <v>2866</v>
      </c>
      <c r="S347" s="62"/>
      <c r="T347" s="1">
        <f t="shared" ca="1" si="29"/>
        <v>44831</v>
      </c>
      <c r="U347" s="1">
        <f t="shared" si="30"/>
        <v>45024</v>
      </c>
    </row>
    <row r="348" spans="1:21" ht="25" customHeight="1" x14ac:dyDescent="0.25">
      <c r="A348" s="4">
        <v>346</v>
      </c>
      <c r="B348" s="26" t="s">
        <v>297</v>
      </c>
      <c r="C348" s="7" t="s">
        <v>766</v>
      </c>
      <c r="D348" s="7" t="s">
        <v>992</v>
      </c>
      <c r="E348" s="7" t="s">
        <v>704</v>
      </c>
      <c r="F348" s="12" t="s">
        <v>165</v>
      </c>
      <c r="G348" s="9" t="s">
        <v>0</v>
      </c>
      <c r="H348" s="43" t="s">
        <v>1473</v>
      </c>
      <c r="I348" s="145">
        <f t="shared" si="31"/>
        <v>41709</v>
      </c>
      <c r="J348" s="7" t="s">
        <v>12</v>
      </c>
      <c r="K348" s="94">
        <v>42074</v>
      </c>
      <c r="L348" s="7" t="s">
        <v>9</v>
      </c>
      <c r="M348" s="7"/>
      <c r="N348" s="5" t="s">
        <v>1197</v>
      </c>
      <c r="O348" s="2" t="s">
        <v>1023</v>
      </c>
      <c r="P348" s="182" t="s">
        <v>2044</v>
      </c>
      <c r="Q348" s="181" t="s">
        <v>2044</v>
      </c>
      <c r="R348" s="181"/>
      <c r="S348" s="62"/>
      <c r="T348" s="1">
        <f t="shared" ca="1" si="29"/>
        <v>44831</v>
      </c>
      <c r="U348" s="1">
        <f t="shared" si="30"/>
        <v>42060</v>
      </c>
    </row>
    <row r="349" spans="1:21" s="76" customFormat="1" ht="37.5" customHeight="1" x14ac:dyDescent="0.25">
      <c r="A349" s="4">
        <v>347</v>
      </c>
      <c r="B349" s="7" t="s">
        <v>296</v>
      </c>
      <c r="C349" s="7" t="s">
        <v>1434</v>
      </c>
      <c r="D349" s="7" t="s">
        <v>992</v>
      </c>
      <c r="E349" s="7" t="s">
        <v>705</v>
      </c>
      <c r="F349" s="12" t="s">
        <v>1759</v>
      </c>
      <c r="G349" s="12" t="s">
        <v>2241</v>
      </c>
      <c r="H349" s="43" t="s">
        <v>1473</v>
      </c>
      <c r="I349" s="145">
        <f t="shared" si="31"/>
        <v>44673</v>
      </c>
      <c r="J349" s="7" t="s">
        <v>12</v>
      </c>
      <c r="K349" s="94">
        <v>45038</v>
      </c>
      <c r="L349" s="5" t="s">
        <v>1900</v>
      </c>
      <c r="M349" s="5" t="s">
        <v>3041</v>
      </c>
      <c r="N349" s="5" t="s">
        <v>1197</v>
      </c>
      <c r="O349" s="2" t="b">
        <f ca="1">(U349&lt;=T349)=FALSE()</f>
        <v>1</v>
      </c>
      <c r="P349" s="183" t="s">
        <v>2689</v>
      </c>
      <c r="Q349" s="173" t="s">
        <v>2044</v>
      </c>
      <c r="R349" s="16" t="s">
        <v>2866</v>
      </c>
      <c r="S349" s="62"/>
      <c r="T349" s="1">
        <f t="shared" ca="1" si="29"/>
        <v>44831</v>
      </c>
      <c r="U349" s="1">
        <f t="shared" si="30"/>
        <v>45024</v>
      </c>
    </row>
    <row r="350" spans="1:21" ht="25" customHeight="1" x14ac:dyDescent="0.25">
      <c r="A350" s="4">
        <v>348</v>
      </c>
      <c r="B350" s="26" t="s">
        <v>295</v>
      </c>
      <c r="C350" s="7" t="s">
        <v>766</v>
      </c>
      <c r="D350" s="7" t="s">
        <v>992</v>
      </c>
      <c r="E350" s="7" t="s">
        <v>706</v>
      </c>
      <c r="F350" s="12" t="s">
        <v>166</v>
      </c>
      <c r="G350" s="9" t="s">
        <v>0</v>
      </c>
      <c r="H350" s="43" t="s">
        <v>1473</v>
      </c>
      <c r="I350" s="145">
        <f t="shared" si="31"/>
        <v>41710</v>
      </c>
      <c r="J350" s="7" t="s">
        <v>12</v>
      </c>
      <c r="K350" s="94">
        <v>42075</v>
      </c>
      <c r="L350" s="7" t="s">
        <v>9</v>
      </c>
      <c r="M350" s="7"/>
      <c r="N350" s="5" t="s">
        <v>1197</v>
      </c>
      <c r="O350" s="2" t="s">
        <v>1023</v>
      </c>
      <c r="P350" s="182" t="s">
        <v>2044</v>
      </c>
      <c r="Q350" s="181" t="s">
        <v>2044</v>
      </c>
      <c r="R350" s="181"/>
      <c r="S350" s="62"/>
      <c r="T350" s="1">
        <f t="shared" ca="1" si="29"/>
        <v>44831</v>
      </c>
      <c r="U350" s="1">
        <f t="shared" si="30"/>
        <v>42061</v>
      </c>
    </row>
    <row r="351" spans="1:21" ht="25" customHeight="1" x14ac:dyDescent="0.25">
      <c r="A351" s="4">
        <v>349</v>
      </c>
      <c r="B351" s="26" t="s">
        <v>294</v>
      </c>
      <c r="C351" s="7" t="s">
        <v>766</v>
      </c>
      <c r="D351" s="7" t="s">
        <v>992</v>
      </c>
      <c r="E351" s="7" t="s">
        <v>1115</v>
      </c>
      <c r="F351" s="12" t="s">
        <v>167</v>
      </c>
      <c r="G351" s="29" t="s">
        <v>0</v>
      </c>
      <c r="H351" s="43" t="s">
        <v>1473</v>
      </c>
      <c r="I351" s="145">
        <f t="shared" si="31"/>
        <v>41710</v>
      </c>
      <c r="J351" s="7" t="s">
        <v>12</v>
      </c>
      <c r="K351" s="94">
        <v>42075</v>
      </c>
      <c r="L351" s="7" t="s">
        <v>9</v>
      </c>
      <c r="M351" s="7"/>
      <c r="N351" s="5" t="s">
        <v>1197</v>
      </c>
      <c r="O351" s="2" t="s">
        <v>1184</v>
      </c>
      <c r="P351" s="182" t="s">
        <v>2044</v>
      </c>
      <c r="Q351" s="181" t="s">
        <v>2044</v>
      </c>
      <c r="R351" s="181"/>
      <c r="S351" s="62"/>
      <c r="T351" s="1">
        <f t="shared" ca="1" si="29"/>
        <v>44831</v>
      </c>
      <c r="U351" s="1">
        <f t="shared" si="30"/>
        <v>42061</v>
      </c>
    </row>
    <row r="352" spans="1:21" s="76" customFormat="1" ht="37.5" customHeight="1" x14ac:dyDescent="0.25">
      <c r="A352" s="4">
        <v>350</v>
      </c>
      <c r="B352" s="7" t="s">
        <v>293</v>
      </c>
      <c r="C352" s="7" t="s">
        <v>1434</v>
      </c>
      <c r="D352" s="7" t="s">
        <v>992</v>
      </c>
      <c r="E352" s="7" t="s">
        <v>707</v>
      </c>
      <c r="F352" s="12" t="s">
        <v>1760</v>
      </c>
      <c r="G352" s="12" t="s">
        <v>2241</v>
      </c>
      <c r="H352" s="43" t="s">
        <v>1473</v>
      </c>
      <c r="I352" s="145">
        <f t="shared" si="31"/>
        <v>44673</v>
      </c>
      <c r="J352" s="7" t="s">
        <v>12</v>
      </c>
      <c r="K352" s="94">
        <v>45038</v>
      </c>
      <c r="L352" s="5" t="s">
        <v>1900</v>
      </c>
      <c r="M352" s="5" t="s">
        <v>3042</v>
      </c>
      <c r="N352" s="5" t="s">
        <v>1197</v>
      </c>
      <c r="O352" s="2" t="b">
        <f ca="1">(U352&lt;=T352)=FALSE()</f>
        <v>1</v>
      </c>
      <c r="P352" s="183" t="s">
        <v>2689</v>
      </c>
      <c r="Q352" s="173" t="s">
        <v>2044</v>
      </c>
      <c r="R352" s="16" t="s">
        <v>2866</v>
      </c>
      <c r="S352" s="62"/>
      <c r="T352" s="1">
        <f t="shared" ca="1" si="29"/>
        <v>44831</v>
      </c>
      <c r="U352" s="1">
        <f t="shared" si="30"/>
        <v>45024</v>
      </c>
    </row>
    <row r="353" spans="1:21" s="76" customFormat="1" ht="37.5" customHeight="1" x14ac:dyDescent="0.25">
      <c r="A353" s="4">
        <v>351</v>
      </c>
      <c r="B353" s="7" t="s">
        <v>292</v>
      </c>
      <c r="C353" s="7" t="s">
        <v>1434</v>
      </c>
      <c r="D353" s="7" t="s">
        <v>992</v>
      </c>
      <c r="E353" s="7" t="s">
        <v>708</v>
      </c>
      <c r="F353" s="12" t="s">
        <v>1761</v>
      </c>
      <c r="G353" s="12" t="s">
        <v>2241</v>
      </c>
      <c r="H353" s="43" t="s">
        <v>1473</v>
      </c>
      <c r="I353" s="145">
        <f>(K353-365)</f>
        <v>44673</v>
      </c>
      <c r="J353" s="7" t="s">
        <v>12</v>
      </c>
      <c r="K353" s="94">
        <v>45038</v>
      </c>
      <c r="L353" s="5" t="s">
        <v>1900</v>
      </c>
      <c r="M353" s="5" t="s">
        <v>3043</v>
      </c>
      <c r="N353" s="5" t="s">
        <v>1197</v>
      </c>
      <c r="O353" s="2" t="b">
        <f ca="1">(U353&lt;=T353)=FALSE()</f>
        <v>1</v>
      </c>
      <c r="P353" s="183" t="s">
        <v>2689</v>
      </c>
      <c r="Q353" s="173" t="s">
        <v>2044</v>
      </c>
      <c r="R353" s="16" t="s">
        <v>2866</v>
      </c>
      <c r="S353" s="62"/>
      <c r="T353" s="1">
        <f t="shared" ca="1" si="29"/>
        <v>44831</v>
      </c>
      <c r="U353" s="1">
        <f t="shared" si="30"/>
        <v>45024</v>
      </c>
    </row>
    <row r="354" spans="1:21" ht="25" customHeight="1" x14ac:dyDescent="0.25">
      <c r="A354" s="4">
        <v>352</v>
      </c>
      <c r="B354" s="26" t="s">
        <v>291</v>
      </c>
      <c r="C354" s="7" t="s">
        <v>766</v>
      </c>
      <c r="D354" s="7" t="s">
        <v>992</v>
      </c>
      <c r="E354" s="7" t="s">
        <v>709</v>
      </c>
      <c r="F354" s="12" t="s">
        <v>168</v>
      </c>
      <c r="G354" s="9" t="s">
        <v>0</v>
      </c>
      <c r="H354" s="43" t="s">
        <v>1473</v>
      </c>
      <c r="I354" s="145">
        <f t="shared" si="31"/>
        <v>41710</v>
      </c>
      <c r="J354" s="7" t="s">
        <v>12</v>
      </c>
      <c r="K354" s="94">
        <v>42075</v>
      </c>
      <c r="L354" s="7" t="s">
        <v>9</v>
      </c>
      <c r="M354" s="7"/>
      <c r="N354" s="5" t="s">
        <v>1197</v>
      </c>
      <c r="O354" s="2" t="s">
        <v>1023</v>
      </c>
      <c r="P354" s="182" t="s">
        <v>2044</v>
      </c>
      <c r="Q354" s="181" t="s">
        <v>2044</v>
      </c>
      <c r="R354" s="181"/>
      <c r="S354" s="62"/>
      <c r="T354" s="1">
        <f t="shared" ca="1" si="29"/>
        <v>44831</v>
      </c>
      <c r="U354" s="1">
        <f t="shared" si="30"/>
        <v>42061</v>
      </c>
    </row>
    <row r="355" spans="1:21" s="76" customFormat="1" ht="25" customHeight="1" x14ac:dyDescent="0.25">
      <c r="A355" s="4">
        <v>353</v>
      </c>
      <c r="B355" s="48" t="s">
        <v>290</v>
      </c>
      <c r="C355" s="5" t="s">
        <v>1310</v>
      </c>
      <c r="D355" s="7" t="s">
        <v>992</v>
      </c>
      <c r="E355" s="7" t="s">
        <v>262</v>
      </c>
      <c r="F355" s="12" t="s">
        <v>1526</v>
      </c>
      <c r="G355" s="34" t="s">
        <v>1533</v>
      </c>
      <c r="H355" s="43" t="s">
        <v>1473</v>
      </c>
      <c r="I355" s="145">
        <f t="shared" si="31"/>
        <v>43602</v>
      </c>
      <c r="J355" s="7" t="s">
        <v>12</v>
      </c>
      <c r="K355" s="94">
        <v>43967</v>
      </c>
      <c r="L355" s="7" t="s">
        <v>1589</v>
      </c>
      <c r="M355" s="7"/>
      <c r="N355" s="5" t="s">
        <v>1197</v>
      </c>
      <c r="O355" s="2" t="s">
        <v>1343</v>
      </c>
      <c r="P355" s="182" t="s">
        <v>2044</v>
      </c>
      <c r="Q355" s="181" t="s">
        <v>2044</v>
      </c>
      <c r="R355" s="181"/>
      <c r="S355" s="62" t="s">
        <v>1928</v>
      </c>
      <c r="T355" s="1">
        <f t="shared" ca="1" si="29"/>
        <v>44831</v>
      </c>
      <c r="U355" s="1">
        <f t="shared" si="30"/>
        <v>43953</v>
      </c>
    </row>
    <row r="356" spans="1:21" s="76" customFormat="1" ht="37.5" customHeight="1" x14ac:dyDescent="0.25">
      <c r="A356" s="4">
        <v>354</v>
      </c>
      <c r="B356" s="7" t="s">
        <v>142</v>
      </c>
      <c r="C356" s="5" t="s">
        <v>626</v>
      </c>
      <c r="D356" s="5" t="s">
        <v>993</v>
      </c>
      <c r="E356" s="7" t="s">
        <v>710</v>
      </c>
      <c r="F356" s="12" t="s">
        <v>7</v>
      </c>
      <c r="G356" s="9" t="s">
        <v>2624</v>
      </c>
      <c r="H356" s="43" t="s">
        <v>1473</v>
      </c>
      <c r="I356" s="145">
        <f>(K356-365)</f>
        <v>44530</v>
      </c>
      <c r="J356" s="7" t="s">
        <v>44</v>
      </c>
      <c r="K356" s="94">
        <v>44895</v>
      </c>
      <c r="L356" s="7" t="s">
        <v>1900</v>
      </c>
      <c r="M356" s="7" t="s">
        <v>2626</v>
      </c>
      <c r="N356" s="5" t="s">
        <v>1197</v>
      </c>
      <c r="O356" s="2" t="b">
        <f ca="1">(U356&lt;=T356)=FALSE()</f>
        <v>1</v>
      </c>
      <c r="P356" s="183" t="s">
        <v>2630</v>
      </c>
      <c r="Q356" s="111"/>
      <c r="R356" s="111"/>
      <c r="S356" s="62"/>
      <c r="T356" s="1">
        <f t="shared" ca="1" si="29"/>
        <v>44831</v>
      </c>
      <c r="U356" s="1">
        <f t="shared" si="30"/>
        <v>44881</v>
      </c>
    </row>
    <row r="357" spans="1:21" ht="25" customHeight="1" x14ac:dyDescent="0.25">
      <c r="A357" s="4">
        <v>355</v>
      </c>
      <c r="B357" s="49" t="s">
        <v>186</v>
      </c>
      <c r="C357" s="7" t="s">
        <v>1310</v>
      </c>
      <c r="D357" s="7" t="s">
        <v>988</v>
      </c>
      <c r="E357" s="7" t="s">
        <v>711</v>
      </c>
      <c r="F357" s="12" t="s">
        <v>7</v>
      </c>
      <c r="G357" s="12" t="s">
        <v>842</v>
      </c>
      <c r="H357" s="43" t="s">
        <v>1473</v>
      </c>
      <c r="I357" s="145">
        <f t="shared" ref="I357:I378" si="32">(K357-365)</f>
        <v>42478</v>
      </c>
      <c r="J357" s="7" t="s">
        <v>12</v>
      </c>
      <c r="K357" s="94">
        <v>42843</v>
      </c>
      <c r="L357" s="7" t="s">
        <v>9</v>
      </c>
      <c r="M357" s="7"/>
      <c r="N357" s="5" t="s">
        <v>1563</v>
      </c>
      <c r="O357" s="2" t="s">
        <v>1343</v>
      </c>
      <c r="P357" s="182" t="s">
        <v>2044</v>
      </c>
      <c r="Q357" s="181" t="s">
        <v>2044</v>
      </c>
      <c r="R357" s="181"/>
      <c r="S357" s="62"/>
      <c r="T357" s="1">
        <f t="shared" ca="1" si="29"/>
        <v>44831</v>
      </c>
      <c r="U357" s="1">
        <f t="shared" si="30"/>
        <v>42829</v>
      </c>
    </row>
    <row r="358" spans="1:21" ht="25" customHeight="1" x14ac:dyDescent="0.25">
      <c r="A358" s="4">
        <v>356</v>
      </c>
      <c r="B358" s="26" t="s">
        <v>289</v>
      </c>
      <c r="C358" s="5" t="s">
        <v>766</v>
      </c>
      <c r="D358" s="7" t="s">
        <v>992</v>
      </c>
      <c r="E358" s="7" t="s">
        <v>191</v>
      </c>
      <c r="F358" s="9" t="s">
        <v>208</v>
      </c>
      <c r="G358" s="9" t="s">
        <v>0</v>
      </c>
      <c r="H358" s="43" t="s">
        <v>1473</v>
      </c>
      <c r="I358" s="145">
        <f t="shared" si="32"/>
        <v>41827</v>
      </c>
      <c r="J358" s="7" t="s">
        <v>12</v>
      </c>
      <c r="K358" s="93">
        <v>42192</v>
      </c>
      <c r="L358" s="7" t="s">
        <v>9</v>
      </c>
      <c r="M358" s="7"/>
      <c r="N358" s="5" t="s">
        <v>1197</v>
      </c>
      <c r="O358" s="2" t="s">
        <v>1023</v>
      </c>
      <c r="P358" s="182" t="s">
        <v>2044</v>
      </c>
      <c r="Q358" s="181" t="s">
        <v>2044</v>
      </c>
      <c r="R358" s="181"/>
      <c r="S358" s="62"/>
      <c r="T358" s="1">
        <f t="shared" ca="1" si="29"/>
        <v>44831</v>
      </c>
      <c r="U358" s="1">
        <f t="shared" si="30"/>
        <v>42178</v>
      </c>
    </row>
    <row r="359" spans="1:21" s="76" customFormat="1" ht="37.5" customHeight="1" x14ac:dyDescent="0.25">
      <c r="A359" s="4">
        <v>357</v>
      </c>
      <c r="B359" s="7" t="s">
        <v>288</v>
      </c>
      <c r="C359" s="7" t="s">
        <v>766</v>
      </c>
      <c r="D359" s="7" t="s">
        <v>992</v>
      </c>
      <c r="E359" s="7" t="s">
        <v>192</v>
      </c>
      <c r="F359" s="9" t="s">
        <v>1976</v>
      </c>
      <c r="G359" s="12" t="s">
        <v>3115</v>
      </c>
      <c r="H359" s="43" t="s">
        <v>1473</v>
      </c>
      <c r="I359" s="145">
        <f t="shared" si="32"/>
        <v>44817</v>
      </c>
      <c r="J359" s="7" t="s">
        <v>12</v>
      </c>
      <c r="K359" s="93">
        <v>45182</v>
      </c>
      <c r="L359" s="5" t="s">
        <v>2178</v>
      </c>
      <c r="M359" s="5" t="s">
        <v>3423</v>
      </c>
      <c r="N359" s="5" t="s">
        <v>1197</v>
      </c>
      <c r="O359" s="2" t="b">
        <f ca="1">(U359&lt;=T359)=FALSE()</f>
        <v>1</v>
      </c>
      <c r="P359" s="183" t="s">
        <v>3117</v>
      </c>
      <c r="Q359" s="173" t="s">
        <v>2044</v>
      </c>
      <c r="R359" s="179" t="s">
        <v>3396</v>
      </c>
      <c r="S359" s="62"/>
      <c r="T359" s="1">
        <f t="shared" ca="1" si="29"/>
        <v>44831</v>
      </c>
      <c r="U359" s="1">
        <f t="shared" si="30"/>
        <v>45168</v>
      </c>
    </row>
    <row r="360" spans="1:21" ht="25" customHeight="1" x14ac:dyDescent="0.25">
      <c r="A360" s="4">
        <v>358</v>
      </c>
      <c r="B360" s="49" t="s">
        <v>287</v>
      </c>
      <c r="C360" s="5" t="s">
        <v>766</v>
      </c>
      <c r="D360" s="7" t="s">
        <v>992</v>
      </c>
      <c r="E360" s="7" t="s">
        <v>193</v>
      </c>
      <c r="F360" s="9" t="s">
        <v>194</v>
      </c>
      <c r="G360" s="9" t="s">
        <v>0</v>
      </c>
      <c r="H360" s="43" t="s">
        <v>1473</v>
      </c>
      <c r="I360" s="145">
        <f t="shared" si="32"/>
        <v>42207</v>
      </c>
      <c r="J360" s="7" t="s">
        <v>12</v>
      </c>
      <c r="K360" s="94">
        <v>42572</v>
      </c>
      <c r="L360" s="7" t="s">
        <v>9</v>
      </c>
      <c r="M360" s="7"/>
      <c r="N360" s="5" t="s">
        <v>1569</v>
      </c>
      <c r="O360" s="2" t="s">
        <v>1343</v>
      </c>
      <c r="P360" s="182" t="s">
        <v>2044</v>
      </c>
      <c r="Q360" s="181" t="s">
        <v>2044</v>
      </c>
      <c r="R360" s="181"/>
      <c r="S360" s="62"/>
      <c r="T360" s="1">
        <f t="shared" ca="1" si="29"/>
        <v>44831</v>
      </c>
      <c r="U360" s="1">
        <f t="shared" si="30"/>
        <v>42558</v>
      </c>
    </row>
    <row r="361" spans="1:21" s="76" customFormat="1" ht="37.5" customHeight="1" x14ac:dyDescent="0.25">
      <c r="A361" s="4">
        <v>359</v>
      </c>
      <c r="B361" s="7" t="s">
        <v>286</v>
      </c>
      <c r="C361" s="5" t="s">
        <v>766</v>
      </c>
      <c r="D361" s="7" t="s">
        <v>992</v>
      </c>
      <c r="E361" s="7" t="s">
        <v>195</v>
      </c>
      <c r="F361" s="9" t="s">
        <v>1977</v>
      </c>
      <c r="G361" s="12" t="s">
        <v>3115</v>
      </c>
      <c r="H361" s="43" t="s">
        <v>1473</v>
      </c>
      <c r="I361" s="145">
        <f t="shared" si="32"/>
        <v>44817</v>
      </c>
      <c r="J361" s="7" t="s">
        <v>12</v>
      </c>
      <c r="K361" s="93">
        <v>45182</v>
      </c>
      <c r="L361" s="5" t="s">
        <v>2178</v>
      </c>
      <c r="M361" s="5" t="s">
        <v>3422</v>
      </c>
      <c r="N361" s="5" t="s">
        <v>1197</v>
      </c>
      <c r="O361" s="2" t="b">
        <f ca="1">(U361&lt;=T361)=FALSE()</f>
        <v>1</v>
      </c>
      <c r="P361" s="183" t="s">
        <v>3117</v>
      </c>
      <c r="Q361" s="173" t="s">
        <v>2044</v>
      </c>
      <c r="R361" s="179" t="s">
        <v>3396</v>
      </c>
      <c r="S361" s="62"/>
      <c r="T361" s="1">
        <f t="shared" ca="1" si="29"/>
        <v>44831</v>
      </c>
      <c r="U361" s="1">
        <f t="shared" si="30"/>
        <v>45168</v>
      </c>
    </row>
    <row r="362" spans="1:21" ht="25" customHeight="1" x14ac:dyDescent="0.25">
      <c r="A362" s="4">
        <v>360</v>
      </c>
      <c r="B362" s="49" t="s">
        <v>285</v>
      </c>
      <c r="C362" s="5" t="s">
        <v>626</v>
      </c>
      <c r="D362" s="7" t="s">
        <v>992</v>
      </c>
      <c r="E362" s="7" t="s">
        <v>196</v>
      </c>
      <c r="F362" s="9" t="s">
        <v>197</v>
      </c>
      <c r="G362" s="12" t="s">
        <v>1</v>
      </c>
      <c r="H362" s="43" t="s">
        <v>1473</v>
      </c>
      <c r="I362" s="145">
        <f t="shared" si="32"/>
        <v>42578</v>
      </c>
      <c r="J362" s="7" t="s">
        <v>12</v>
      </c>
      <c r="K362" s="94">
        <v>42943</v>
      </c>
      <c r="L362" s="7" t="s">
        <v>9</v>
      </c>
      <c r="M362" s="7"/>
      <c r="N362" s="5" t="s">
        <v>1569</v>
      </c>
      <c r="O362" s="2" t="s">
        <v>1343</v>
      </c>
      <c r="P362" s="182" t="s">
        <v>2044</v>
      </c>
      <c r="Q362" s="181" t="s">
        <v>2044</v>
      </c>
      <c r="R362" s="181"/>
      <c r="S362" s="62"/>
      <c r="T362" s="1">
        <f t="shared" ca="1" si="29"/>
        <v>44831</v>
      </c>
      <c r="U362" s="1">
        <f t="shared" si="30"/>
        <v>42929</v>
      </c>
    </row>
    <row r="363" spans="1:21" s="76" customFormat="1" ht="50" customHeight="1" x14ac:dyDescent="0.25">
      <c r="A363" s="4">
        <v>361</v>
      </c>
      <c r="B363" s="7" t="s">
        <v>284</v>
      </c>
      <c r="C363" s="5" t="s">
        <v>626</v>
      </c>
      <c r="D363" s="7" t="s">
        <v>992</v>
      </c>
      <c r="E363" s="7" t="s">
        <v>1809</v>
      </c>
      <c r="F363" s="9" t="s">
        <v>198</v>
      </c>
      <c r="G363" s="9" t="s">
        <v>3397</v>
      </c>
      <c r="H363" s="43" t="s">
        <v>1473</v>
      </c>
      <c r="I363" s="145">
        <f t="shared" si="32"/>
        <v>44817</v>
      </c>
      <c r="J363" s="7" t="s">
        <v>12</v>
      </c>
      <c r="K363" s="94">
        <v>45182</v>
      </c>
      <c r="L363" s="7" t="s">
        <v>1900</v>
      </c>
      <c r="M363" s="7" t="s">
        <v>3398</v>
      </c>
      <c r="N363" s="5" t="s">
        <v>1197</v>
      </c>
      <c r="O363" s="2" t="b">
        <f ca="1">(U363&lt;=T363)=FALSE()</f>
        <v>1</v>
      </c>
      <c r="P363" s="183" t="s">
        <v>3399</v>
      </c>
      <c r="Q363" s="173" t="s">
        <v>2044</v>
      </c>
      <c r="R363" s="179" t="s">
        <v>3400</v>
      </c>
      <c r="S363" s="62"/>
      <c r="T363" s="1">
        <f t="shared" ca="1" si="29"/>
        <v>44831</v>
      </c>
      <c r="U363" s="1">
        <f t="shared" si="30"/>
        <v>45168</v>
      </c>
    </row>
    <row r="364" spans="1:21" ht="25" customHeight="1" x14ac:dyDescent="0.25">
      <c r="A364" s="4">
        <v>362</v>
      </c>
      <c r="B364" s="49" t="s">
        <v>203</v>
      </c>
      <c r="C364" s="7" t="s">
        <v>766</v>
      </c>
      <c r="D364" s="5" t="s">
        <v>993</v>
      </c>
      <c r="E364" s="7" t="s">
        <v>712</v>
      </c>
      <c r="F364" s="12" t="s">
        <v>7</v>
      </c>
      <c r="G364" s="12" t="s">
        <v>842</v>
      </c>
      <c r="H364" s="43" t="s">
        <v>1473</v>
      </c>
      <c r="I364" s="145">
        <f t="shared" si="32"/>
        <v>42243</v>
      </c>
      <c r="J364" s="7" t="s">
        <v>12</v>
      </c>
      <c r="K364" s="94">
        <v>42608</v>
      </c>
      <c r="L364" s="7" t="s">
        <v>9</v>
      </c>
      <c r="M364" s="7"/>
      <c r="N364" s="5" t="s">
        <v>1563</v>
      </c>
      <c r="O364" s="2" t="s">
        <v>1343</v>
      </c>
      <c r="P364" s="182" t="s">
        <v>2044</v>
      </c>
      <c r="Q364" s="181" t="s">
        <v>2044</v>
      </c>
      <c r="R364" s="181"/>
      <c r="S364" s="62"/>
      <c r="T364" s="1">
        <f t="shared" ca="1" si="29"/>
        <v>44831</v>
      </c>
      <c r="U364" s="1">
        <f t="shared" si="30"/>
        <v>42594</v>
      </c>
    </row>
    <row r="365" spans="1:21" ht="25" customHeight="1" x14ac:dyDescent="0.25">
      <c r="A365" s="4">
        <v>363</v>
      </c>
      <c r="B365" s="50" t="s">
        <v>224</v>
      </c>
      <c r="C365" s="7" t="s">
        <v>766</v>
      </c>
      <c r="D365" s="5" t="s">
        <v>993</v>
      </c>
      <c r="E365" s="7" t="s">
        <v>713</v>
      </c>
      <c r="F365" s="12" t="s">
        <v>7</v>
      </c>
      <c r="G365" s="12" t="s">
        <v>842</v>
      </c>
      <c r="H365" s="43" t="s">
        <v>1473</v>
      </c>
      <c r="I365" s="145">
        <f t="shared" si="32"/>
        <v>42262</v>
      </c>
      <c r="J365" s="7" t="s">
        <v>12</v>
      </c>
      <c r="K365" s="94">
        <v>42627</v>
      </c>
      <c r="L365" s="25" t="s">
        <v>9</v>
      </c>
      <c r="M365" s="25"/>
      <c r="N365" s="5" t="s">
        <v>1563</v>
      </c>
      <c r="O365" s="2" t="s">
        <v>1343</v>
      </c>
      <c r="P365" s="182" t="s">
        <v>2044</v>
      </c>
      <c r="Q365" s="181" t="s">
        <v>2044</v>
      </c>
      <c r="R365" s="181"/>
      <c r="S365" s="62"/>
      <c r="T365" s="1">
        <f t="shared" ca="1" si="29"/>
        <v>44831</v>
      </c>
      <c r="U365" s="1">
        <f t="shared" si="30"/>
        <v>42613</v>
      </c>
    </row>
    <row r="366" spans="1:21" s="76" customFormat="1" ht="37.5" customHeight="1" x14ac:dyDescent="0.25">
      <c r="A366" s="4">
        <v>364</v>
      </c>
      <c r="B366" s="7" t="s">
        <v>254</v>
      </c>
      <c r="C366" s="7" t="s">
        <v>766</v>
      </c>
      <c r="D366" s="7" t="s">
        <v>986</v>
      </c>
      <c r="E366" s="7" t="s">
        <v>714</v>
      </c>
      <c r="F366" s="37">
        <v>61970</v>
      </c>
      <c r="G366" s="9" t="s">
        <v>2624</v>
      </c>
      <c r="H366" s="43" t="s">
        <v>1473</v>
      </c>
      <c r="I366" s="145">
        <f>(K366-365)</f>
        <v>44530</v>
      </c>
      <c r="J366" s="7" t="s">
        <v>44</v>
      </c>
      <c r="K366" s="94">
        <v>44895</v>
      </c>
      <c r="L366" s="7" t="s">
        <v>1900</v>
      </c>
      <c r="M366" s="7" t="s">
        <v>2622</v>
      </c>
      <c r="N366" s="5" t="s">
        <v>1197</v>
      </c>
      <c r="O366" s="2" t="b">
        <f ca="1">(U366&lt;=T366)=FALSE()</f>
        <v>1</v>
      </c>
      <c r="P366" s="183" t="s">
        <v>2623</v>
      </c>
      <c r="Q366" s="111"/>
      <c r="R366" s="111"/>
      <c r="S366" s="62"/>
      <c r="T366" s="1">
        <f t="shared" ca="1" si="29"/>
        <v>44831</v>
      </c>
      <c r="U366" s="1">
        <f t="shared" si="30"/>
        <v>44881</v>
      </c>
    </row>
    <row r="367" spans="1:21" ht="25" customHeight="1" x14ac:dyDescent="0.25">
      <c r="A367" s="4">
        <v>365</v>
      </c>
      <c r="B367" s="31" t="s">
        <v>257</v>
      </c>
      <c r="C367" s="7" t="s">
        <v>766</v>
      </c>
      <c r="D367" s="7" t="s">
        <v>986</v>
      </c>
      <c r="E367" s="7" t="s">
        <v>258</v>
      </c>
      <c r="F367" s="37">
        <v>64206</v>
      </c>
      <c r="G367" s="9" t="s">
        <v>0</v>
      </c>
      <c r="H367" s="43" t="s">
        <v>1473</v>
      </c>
      <c r="I367" s="145">
        <f t="shared" si="32"/>
        <v>41666</v>
      </c>
      <c r="J367" s="7" t="s">
        <v>12</v>
      </c>
      <c r="K367" s="94">
        <v>42031</v>
      </c>
      <c r="L367" s="7" t="s">
        <v>9</v>
      </c>
      <c r="M367" s="7"/>
      <c r="N367" s="5" t="s">
        <v>1197</v>
      </c>
      <c r="O367" s="2" t="s">
        <v>1023</v>
      </c>
      <c r="P367" s="182" t="s">
        <v>2044</v>
      </c>
      <c r="Q367" s="181" t="s">
        <v>2044</v>
      </c>
      <c r="R367" s="181"/>
      <c r="S367" s="62"/>
      <c r="T367" s="1">
        <f t="shared" ca="1" si="29"/>
        <v>44831</v>
      </c>
      <c r="U367" s="1">
        <f t="shared" si="30"/>
        <v>42017</v>
      </c>
    </row>
    <row r="368" spans="1:21" ht="25" customHeight="1" x14ac:dyDescent="0.25">
      <c r="A368" s="4">
        <v>366</v>
      </c>
      <c r="B368" s="49" t="s">
        <v>259</v>
      </c>
      <c r="C368" s="7" t="s">
        <v>766</v>
      </c>
      <c r="D368" s="7" t="s">
        <v>986</v>
      </c>
      <c r="E368" s="7" t="s">
        <v>193</v>
      </c>
      <c r="F368" s="37">
        <v>64447</v>
      </c>
      <c r="G368" s="9" t="s">
        <v>1398</v>
      </c>
      <c r="H368" s="43" t="s">
        <v>1473</v>
      </c>
      <c r="I368" s="145">
        <f t="shared" si="32"/>
        <v>42781</v>
      </c>
      <c r="J368" s="7" t="s">
        <v>12</v>
      </c>
      <c r="K368" s="94">
        <v>43146</v>
      </c>
      <c r="L368" s="5" t="s">
        <v>1589</v>
      </c>
      <c r="M368" s="5"/>
      <c r="N368" s="5" t="s">
        <v>1563</v>
      </c>
      <c r="O368" s="2" t="s">
        <v>1343</v>
      </c>
      <c r="P368" s="182" t="s">
        <v>2044</v>
      </c>
      <c r="Q368" s="181" t="s">
        <v>2044</v>
      </c>
      <c r="R368" s="181"/>
      <c r="S368" s="62"/>
      <c r="T368" s="1">
        <f t="shared" ca="1" si="29"/>
        <v>44831</v>
      </c>
      <c r="U368" s="1">
        <f t="shared" si="30"/>
        <v>43132</v>
      </c>
    </row>
    <row r="369" spans="1:21" ht="25" customHeight="1" x14ac:dyDescent="0.25">
      <c r="A369" s="4">
        <v>367</v>
      </c>
      <c r="B369" s="31" t="s">
        <v>260</v>
      </c>
      <c r="C369" s="7" t="s">
        <v>766</v>
      </c>
      <c r="D369" s="7" t="s">
        <v>986</v>
      </c>
      <c r="E369" s="7" t="s">
        <v>191</v>
      </c>
      <c r="F369" s="37">
        <v>64446</v>
      </c>
      <c r="G369" s="9" t="s">
        <v>0</v>
      </c>
      <c r="H369" s="43" t="s">
        <v>1473</v>
      </c>
      <c r="I369" s="145">
        <f t="shared" si="32"/>
        <v>41666</v>
      </c>
      <c r="J369" s="7" t="s">
        <v>12</v>
      </c>
      <c r="K369" s="94">
        <v>42031</v>
      </c>
      <c r="L369" s="7" t="s">
        <v>9</v>
      </c>
      <c r="M369" s="7"/>
      <c r="N369" s="5" t="s">
        <v>1197</v>
      </c>
      <c r="O369" s="2" t="s">
        <v>1023</v>
      </c>
      <c r="P369" s="182" t="s">
        <v>2044</v>
      </c>
      <c r="Q369" s="181" t="s">
        <v>2044</v>
      </c>
      <c r="R369" s="181"/>
      <c r="S369" s="62"/>
      <c r="T369" s="1">
        <f t="shared" ca="1" si="29"/>
        <v>44831</v>
      </c>
      <c r="U369" s="1">
        <f t="shared" si="30"/>
        <v>42017</v>
      </c>
    </row>
    <row r="370" spans="1:21" ht="25" customHeight="1" x14ac:dyDescent="0.25">
      <c r="A370" s="4">
        <v>368</v>
      </c>
      <c r="B370" s="49" t="s">
        <v>261</v>
      </c>
      <c r="C370" s="7" t="s">
        <v>766</v>
      </c>
      <c r="D370" s="7" t="s">
        <v>986</v>
      </c>
      <c r="E370" s="7" t="s">
        <v>262</v>
      </c>
      <c r="F370" s="9" t="s">
        <v>263</v>
      </c>
      <c r="G370" s="9" t="s">
        <v>0</v>
      </c>
      <c r="H370" s="43" t="s">
        <v>1473</v>
      </c>
      <c r="I370" s="145">
        <f t="shared" si="32"/>
        <v>42032</v>
      </c>
      <c r="J370" s="7" t="s">
        <v>12</v>
      </c>
      <c r="K370" s="94">
        <v>42397</v>
      </c>
      <c r="L370" s="7" t="s">
        <v>9</v>
      </c>
      <c r="M370" s="7"/>
      <c r="N370" s="5" t="s">
        <v>1569</v>
      </c>
      <c r="O370" s="2" t="s">
        <v>1343</v>
      </c>
      <c r="P370" s="182" t="s">
        <v>2044</v>
      </c>
      <c r="Q370" s="181" t="s">
        <v>2044</v>
      </c>
      <c r="R370" s="181"/>
      <c r="S370" s="62"/>
      <c r="T370" s="1">
        <f t="shared" ca="1" si="29"/>
        <v>44831</v>
      </c>
      <c r="U370" s="1">
        <f t="shared" si="30"/>
        <v>42383</v>
      </c>
    </row>
    <row r="371" spans="1:21" ht="25" customHeight="1" x14ac:dyDescent="0.25">
      <c r="A371" s="4">
        <v>369</v>
      </c>
      <c r="B371" s="75" t="s">
        <v>343</v>
      </c>
      <c r="C371" s="7" t="s">
        <v>766</v>
      </c>
      <c r="D371" s="7" t="s">
        <v>986</v>
      </c>
      <c r="E371" s="7" t="s">
        <v>347</v>
      </c>
      <c r="F371" s="36">
        <v>73250</v>
      </c>
      <c r="G371" s="9" t="s">
        <v>0</v>
      </c>
      <c r="H371" s="43" t="s">
        <v>1473</v>
      </c>
      <c r="I371" s="145">
        <f t="shared" si="32"/>
        <v>42243</v>
      </c>
      <c r="J371" s="70" t="s">
        <v>12</v>
      </c>
      <c r="K371" s="98">
        <v>42608</v>
      </c>
      <c r="L371" s="70" t="s">
        <v>9</v>
      </c>
      <c r="M371" s="70"/>
      <c r="N371" s="5" t="s">
        <v>1563</v>
      </c>
      <c r="O371" s="2" t="s">
        <v>1343</v>
      </c>
      <c r="P371" s="182" t="s">
        <v>2044</v>
      </c>
      <c r="Q371" s="181" t="s">
        <v>2044</v>
      </c>
      <c r="R371" s="181"/>
      <c r="S371" s="72"/>
      <c r="T371" s="1">
        <f t="shared" ca="1" si="29"/>
        <v>44831</v>
      </c>
      <c r="U371" s="1">
        <f t="shared" si="30"/>
        <v>42594</v>
      </c>
    </row>
    <row r="372" spans="1:21" ht="25" customHeight="1" x14ac:dyDescent="0.25">
      <c r="A372" s="4">
        <v>370</v>
      </c>
      <c r="B372" s="26" t="s">
        <v>344</v>
      </c>
      <c r="C372" s="7" t="s">
        <v>766</v>
      </c>
      <c r="D372" s="7" t="s">
        <v>986</v>
      </c>
      <c r="E372" s="5" t="s">
        <v>348</v>
      </c>
      <c r="F372" s="36">
        <v>78739</v>
      </c>
      <c r="G372" s="9" t="s">
        <v>0</v>
      </c>
      <c r="H372" s="43" t="s">
        <v>1473</v>
      </c>
      <c r="I372" s="145">
        <f t="shared" si="32"/>
        <v>41492</v>
      </c>
      <c r="J372" s="7" t="s">
        <v>12</v>
      </c>
      <c r="K372" s="93">
        <v>41857</v>
      </c>
      <c r="L372" s="5" t="s">
        <v>9</v>
      </c>
      <c r="M372" s="5"/>
      <c r="N372" s="5" t="s">
        <v>1197</v>
      </c>
      <c r="O372" s="2" t="s">
        <v>1023</v>
      </c>
      <c r="P372" s="182" t="s">
        <v>2044</v>
      </c>
      <c r="Q372" s="181" t="s">
        <v>2044</v>
      </c>
      <c r="R372" s="181"/>
      <c r="S372" s="62"/>
      <c r="T372" s="1">
        <f t="shared" ca="1" si="29"/>
        <v>44831</v>
      </c>
      <c r="U372" s="1">
        <f t="shared" si="30"/>
        <v>41843</v>
      </c>
    </row>
    <row r="373" spans="1:21" s="76" customFormat="1" ht="25" customHeight="1" x14ac:dyDescent="0.25">
      <c r="A373" s="4">
        <v>371</v>
      </c>
      <c r="B373" s="7" t="s">
        <v>345</v>
      </c>
      <c r="C373" s="7" t="s">
        <v>766</v>
      </c>
      <c r="D373" s="7" t="s">
        <v>986</v>
      </c>
      <c r="E373" s="8" t="s">
        <v>879</v>
      </c>
      <c r="F373" s="37">
        <v>73248</v>
      </c>
      <c r="G373" s="9" t="s">
        <v>2241</v>
      </c>
      <c r="H373" s="43" t="s">
        <v>1473</v>
      </c>
      <c r="I373" s="145">
        <f t="shared" si="32"/>
        <v>44740</v>
      </c>
      <c r="J373" s="7" t="s">
        <v>12</v>
      </c>
      <c r="K373" s="94">
        <v>45105</v>
      </c>
      <c r="L373" s="7" t="s">
        <v>1900</v>
      </c>
      <c r="M373" s="5" t="s">
        <v>3229</v>
      </c>
      <c r="N373" s="5" t="s">
        <v>1197</v>
      </c>
      <c r="O373" s="2" t="b">
        <f ca="1">(U373&lt;=T373)=FALSE()</f>
        <v>1</v>
      </c>
      <c r="P373" s="183" t="s">
        <v>2689</v>
      </c>
      <c r="Q373" s="173" t="s">
        <v>2044</v>
      </c>
      <c r="R373" s="16" t="s">
        <v>3164</v>
      </c>
      <c r="S373" s="62"/>
      <c r="T373" s="1">
        <f t="shared" ca="1" si="29"/>
        <v>44831</v>
      </c>
      <c r="U373" s="1">
        <f t="shared" si="30"/>
        <v>45091</v>
      </c>
    </row>
    <row r="374" spans="1:21" ht="25" customHeight="1" x14ac:dyDescent="0.25">
      <c r="A374" s="4">
        <v>372</v>
      </c>
      <c r="B374" s="49" t="s">
        <v>346</v>
      </c>
      <c r="C374" s="5" t="s">
        <v>766</v>
      </c>
      <c r="D374" s="7" t="s">
        <v>986</v>
      </c>
      <c r="E374" s="7" t="s">
        <v>1115</v>
      </c>
      <c r="F374" s="37">
        <v>78740</v>
      </c>
      <c r="G374" s="9" t="s">
        <v>0</v>
      </c>
      <c r="H374" s="43" t="s">
        <v>1473</v>
      </c>
      <c r="I374" s="145">
        <f t="shared" si="32"/>
        <v>42243</v>
      </c>
      <c r="J374" s="7" t="s">
        <v>12</v>
      </c>
      <c r="K374" s="94">
        <v>42608</v>
      </c>
      <c r="L374" s="7" t="s">
        <v>9</v>
      </c>
      <c r="M374" s="7"/>
      <c r="N374" s="5" t="s">
        <v>1563</v>
      </c>
      <c r="O374" s="2" t="s">
        <v>1343</v>
      </c>
      <c r="P374" s="182" t="s">
        <v>2044</v>
      </c>
      <c r="Q374" s="181" t="s">
        <v>2044</v>
      </c>
      <c r="R374" s="181"/>
      <c r="S374" s="62"/>
      <c r="T374" s="1">
        <f t="shared" ca="1" si="29"/>
        <v>44831</v>
      </c>
      <c r="U374" s="1">
        <f t="shared" si="30"/>
        <v>42594</v>
      </c>
    </row>
    <row r="375" spans="1:21" ht="14" customHeight="1" x14ac:dyDescent="0.25">
      <c r="A375" s="4">
        <v>373</v>
      </c>
      <c r="B375" s="31" t="s">
        <v>357</v>
      </c>
      <c r="C375" s="5" t="s">
        <v>626</v>
      </c>
      <c r="D375" s="7" t="s">
        <v>986</v>
      </c>
      <c r="E375" s="7" t="s">
        <v>715</v>
      </c>
      <c r="F375" s="37">
        <v>85566</v>
      </c>
      <c r="G375" s="9" t="s">
        <v>1</v>
      </c>
      <c r="H375" s="43" t="s">
        <v>1473</v>
      </c>
      <c r="I375" s="145">
        <f t="shared" si="32"/>
        <v>41551</v>
      </c>
      <c r="J375" s="7" t="s">
        <v>12</v>
      </c>
      <c r="K375" s="94">
        <v>41916</v>
      </c>
      <c r="L375" s="7" t="s">
        <v>9</v>
      </c>
      <c r="M375" s="7"/>
      <c r="N375" s="5" t="s">
        <v>1197</v>
      </c>
      <c r="O375" s="2" t="s">
        <v>1023</v>
      </c>
      <c r="P375" s="182" t="s">
        <v>2044</v>
      </c>
      <c r="Q375" s="181" t="s">
        <v>2044</v>
      </c>
      <c r="R375" s="181"/>
      <c r="S375" s="62"/>
      <c r="T375" s="1">
        <f t="shared" ca="1" si="29"/>
        <v>44831</v>
      </c>
      <c r="U375" s="1">
        <f t="shared" si="30"/>
        <v>41902</v>
      </c>
    </row>
    <row r="376" spans="1:21" s="76" customFormat="1" ht="37.5" customHeight="1" x14ac:dyDescent="0.25">
      <c r="A376" s="4">
        <v>374</v>
      </c>
      <c r="B376" s="7" t="s">
        <v>358</v>
      </c>
      <c r="C376" s="7" t="s">
        <v>766</v>
      </c>
      <c r="D376" s="7" t="s">
        <v>986</v>
      </c>
      <c r="E376" s="7" t="s">
        <v>362</v>
      </c>
      <c r="F376" s="37">
        <v>85564</v>
      </c>
      <c r="G376" s="9" t="s">
        <v>2633</v>
      </c>
      <c r="H376" s="43" t="s">
        <v>1473</v>
      </c>
      <c r="I376" s="145">
        <f>(K376-365)</f>
        <v>44530</v>
      </c>
      <c r="J376" s="7" t="s">
        <v>44</v>
      </c>
      <c r="K376" s="94">
        <v>44895</v>
      </c>
      <c r="L376" s="7" t="s">
        <v>1900</v>
      </c>
      <c r="M376" s="7" t="s">
        <v>2649</v>
      </c>
      <c r="N376" s="5" t="s">
        <v>1197</v>
      </c>
      <c r="O376" s="2" t="b">
        <f ca="1">(U376&lt;=T376)=FALSE()</f>
        <v>1</v>
      </c>
      <c r="P376" s="183" t="s">
        <v>2643</v>
      </c>
      <c r="Q376" s="176" t="s">
        <v>2044</v>
      </c>
      <c r="R376" s="176"/>
      <c r="S376" s="62"/>
      <c r="T376" s="1">
        <f t="shared" ca="1" si="29"/>
        <v>44831</v>
      </c>
      <c r="U376" s="1">
        <f t="shared" si="30"/>
        <v>44881</v>
      </c>
    </row>
    <row r="377" spans="1:21" s="76" customFormat="1" ht="37.5" customHeight="1" x14ac:dyDescent="0.25">
      <c r="A377" s="4">
        <v>375</v>
      </c>
      <c r="B377" s="7" t="s">
        <v>359</v>
      </c>
      <c r="C377" s="7" t="s">
        <v>1332</v>
      </c>
      <c r="D377" s="7" t="s">
        <v>986</v>
      </c>
      <c r="E377" s="7" t="s">
        <v>363</v>
      </c>
      <c r="F377" s="37">
        <v>85565</v>
      </c>
      <c r="G377" s="9" t="s">
        <v>2633</v>
      </c>
      <c r="H377" s="43" t="s">
        <v>1473</v>
      </c>
      <c r="I377" s="145">
        <f>(K377-365)</f>
        <v>44530</v>
      </c>
      <c r="J377" s="7" t="s">
        <v>44</v>
      </c>
      <c r="K377" s="94">
        <v>44895</v>
      </c>
      <c r="L377" s="7" t="s">
        <v>1900</v>
      </c>
      <c r="M377" s="7" t="s">
        <v>2642</v>
      </c>
      <c r="N377" s="5" t="s">
        <v>1197</v>
      </c>
      <c r="O377" s="2" t="b">
        <f ca="1">(U377&lt;=T377)=FALSE()</f>
        <v>1</v>
      </c>
      <c r="P377" s="183" t="s">
        <v>2643</v>
      </c>
      <c r="Q377" s="176" t="s">
        <v>2044</v>
      </c>
      <c r="R377" s="176"/>
      <c r="S377" s="62"/>
      <c r="T377" s="1">
        <f t="shared" ca="1" si="29"/>
        <v>44831</v>
      </c>
      <c r="U377" s="1">
        <f t="shared" si="30"/>
        <v>44881</v>
      </c>
    </row>
    <row r="378" spans="1:21" ht="25" customHeight="1" x14ac:dyDescent="0.25">
      <c r="A378" s="4">
        <v>376</v>
      </c>
      <c r="B378" s="49" t="s">
        <v>360</v>
      </c>
      <c r="C378" s="7" t="s">
        <v>766</v>
      </c>
      <c r="D378" s="7" t="s">
        <v>986</v>
      </c>
      <c r="E378" s="7" t="s">
        <v>364</v>
      </c>
      <c r="F378" s="37">
        <v>85567</v>
      </c>
      <c r="G378" s="9" t="s">
        <v>0</v>
      </c>
      <c r="H378" s="43" t="s">
        <v>1473</v>
      </c>
      <c r="I378" s="145">
        <f t="shared" si="32"/>
        <v>42300</v>
      </c>
      <c r="J378" s="7" t="s">
        <v>12</v>
      </c>
      <c r="K378" s="94">
        <v>42665</v>
      </c>
      <c r="L378" s="7" t="s">
        <v>9</v>
      </c>
      <c r="M378" s="7"/>
      <c r="N378" s="5" t="s">
        <v>1563</v>
      </c>
      <c r="O378" s="2" t="s">
        <v>1343</v>
      </c>
      <c r="P378" s="182" t="s">
        <v>2044</v>
      </c>
      <c r="Q378" s="181" t="s">
        <v>2044</v>
      </c>
      <c r="R378" s="181"/>
      <c r="S378" s="62"/>
      <c r="T378" s="1">
        <f t="shared" ca="1" si="29"/>
        <v>44831</v>
      </c>
      <c r="U378" s="1">
        <f t="shared" si="30"/>
        <v>42651</v>
      </c>
    </row>
    <row r="379" spans="1:21" s="76" customFormat="1" ht="25" customHeight="1" x14ac:dyDescent="0.25">
      <c r="A379" s="4">
        <v>377</v>
      </c>
      <c r="B379" s="7" t="s">
        <v>361</v>
      </c>
      <c r="C379" s="5" t="s">
        <v>765</v>
      </c>
      <c r="D379" s="7" t="s">
        <v>986</v>
      </c>
      <c r="E379" s="7" t="s">
        <v>365</v>
      </c>
      <c r="F379" s="12" t="s">
        <v>1881</v>
      </c>
      <c r="G379" s="12" t="s">
        <v>2241</v>
      </c>
      <c r="H379" s="43" t="s">
        <v>1473</v>
      </c>
      <c r="I379" s="145">
        <f>(K379-365)</f>
        <v>44554</v>
      </c>
      <c r="J379" s="7" t="s">
        <v>12</v>
      </c>
      <c r="K379" s="94">
        <v>44919</v>
      </c>
      <c r="L379" s="7" t="s">
        <v>1900</v>
      </c>
      <c r="M379" s="5" t="s">
        <v>2789</v>
      </c>
      <c r="N379" s="5" t="s">
        <v>1197</v>
      </c>
      <c r="O379" s="2" t="b">
        <f ca="1">(U379&lt;=T379)=FALSE()</f>
        <v>1</v>
      </c>
      <c r="P379" s="86" t="s">
        <v>2635</v>
      </c>
      <c r="Q379" s="111" t="s">
        <v>2044</v>
      </c>
      <c r="R379" s="15" t="s">
        <v>2778</v>
      </c>
      <c r="S379" s="62"/>
      <c r="T379" s="1">
        <f t="shared" ca="1" si="29"/>
        <v>44831</v>
      </c>
      <c r="U379" s="1">
        <f t="shared" si="30"/>
        <v>44905</v>
      </c>
    </row>
    <row r="380" spans="1:21" s="76" customFormat="1" ht="50" customHeight="1" x14ac:dyDescent="0.25">
      <c r="A380" s="4">
        <v>378</v>
      </c>
      <c r="B380" s="150" t="s">
        <v>393</v>
      </c>
      <c r="C380" s="5" t="s">
        <v>631</v>
      </c>
      <c r="D380" s="7" t="s">
        <v>988</v>
      </c>
      <c r="E380" s="5" t="s">
        <v>1407</v>
      </c>
      <c r="F380" s="9" t="s">
        <v>394</v>
      </c>
      <c r="G380" s="9" t="s">
        <v>2510</v>
      </c>
      <c r="H380" s="43" t="s">
        <v>1683</v>
      </c>
      <c r="I380" s="145">
        <f>(K380-365)</f>
        <v>44466</v>
      </c>
      <c r="J380" s="7" t="s">
        <v>12</v>
      </c>
      <c r="K380" s="94">
        <v>44831</v>
      </c>
      <c r="L380" s="12" t="s">
        <v>1900</v>
      </c>
      <c r="M380" s="12" t="s">
        <v>2513</v>
      </c>
      <c r="N380" s="5" t="s">
        <v>1197</v>
      </c>
      <c r="O380" s="2" t="b">
        <f ca="1">(U380&lt;=T380)=FALSE()</f>
        <v>0</v>
      </c>
      <c r="P380" s="183" t="s">
        <v>2689</v>
      </c>
      <c r="Q380" s="173" t="s">
        <v>2044</v>
      </c>
      <c r="R380" s="173"/>
      <c r="S380" s="62"/>
      <c r="T380" s="1">
        <f t="shared" ca="1" si="29"/>
        <v>44831</v>
      </c>
      <c r="U380" s="1">
        <f t="shared" si="30"/>
        <v>44817</v>
      </c>
    </row>
    <row r="381" spans="1:21" ht="42" customHeight="1" x14ac:dyDescent="0.25">
      <c r="A381" s="4">
        <v>379</v>
      </c>
      <c r="B381" s="49" t="s">
        <v>395</v>
      </c>
      <c r="C381" s="5" t="s">
        <v>630</v>
      </c>
      <c r="D381" s="7" t="s">
        <v>988</v>
      </c>
      <c r="E381" s="7" t="s">
        <v>409</v>
      </c>
      <c r="F381" s="9" t="s">
        <v>1523</v>
      </c>
      <c r="G381" s="9" t="s">
        <v>504</v>
      </c>
      <c r="H381" s="43" t="s">
        <v>1473</v>
      </c>
      <c r="I381" s="145">
        <f>(K381-365)</f>
        <v>42478</v>
      </c>
      <c r="J381" s="7" t="s">
        <v>12</v>
      </c>
      <c r="K381" s="94">
        <v>42843</v>
      </c>
      <c r="L381" s="12" t="s">
        <v>9</v>
      </c>
      <c r="M381" s="12"/>
      <c r="N381" s="5" t="s">
        <v>1563</v>
      </c>
      <c r="O381" s="2" t="s">
        <v>1343</v>
      </c>
      <c r="P381" s="182" t="s">
        <v>2044</v>
      </c>
      <c r="Q381" s="181" t="s">
        <v>2044</v>
      </c>
      <c r="R381" s="181"/>
      <c r="S381" s="62" t="s">
        <v>1433</v>
      </c>
      <c r="T381" s="1">
        <f t="shared" ca="1" si="29"/>
        <v>44831</v>
      </c>
      <c r="U381" s="1">
        <f t="shared" si="30"/>
        <v>42829</v>
      </c>
    </row>
    <row r="382" spans="1:21" s="76" customFormat="1" ht="50" customHeight="1" x14ac:dyDescent="0.25">
      <c r="A382" s="4">
        <v>380</v>
      </c>
      <c r="B382" s="7" t="s">
        <v>419</v>
      </c>
      <c r="C382" s="5" t="s">
        <v>626</v>
      </c>
      <c r="D382" s="7" t="s">
        <v>2646</v>
      </c>
      <c r="E382" s="7" t="s">
        <v>715</v>
      </c>
      <c r="F382" s="12" t="s">
        <v>1468</v>
      </c>
      <c r="G382" s="9" t="s">
        <v>2644</v>
      </c>
      <c r="H382" s="43" t="s">
        <v>1473</v>
      </c>
      <c r="I382" s="145">
        <f>(K382-365)</f>
        <v>44530</v>
      </c>
      <c r="J382" s="7" t="s">
        <v>44</v>
      </c>
      <c r="K382" s="94">
        <v>44895</v>
      </c>
      <c r="L382" s="7" t="s">
        <v>1900</v>
      </c>
      <c r="M382" s="7" t="s">
        <v>2645</v>
      </c>
      <c r="N382" s="5" t="s">
        <v>1197</v>
      </c>
      <c r="O382" s="2" t="b">
        <f ca="1">(U382&lt;=T382)=FALSE()</f>
        <v>1</v>
      </c>
      <c r="P382" s="183" t="s">
        <v>2766</v>
      </c>
      <c r="Q382" s="111" t="s">
        <v>2044</v>
      </c>
      <c r="R382" s="175" t="s">
        <v>2776</v>
      </c>
      <c r="S382" s="62"/>
      <c r="T382" s="1">
        <f t="shared" ca="1" si="29"/>
        <v>44831</v>
      </c>
      <c r="U382" s="1">
        <f t="shared" si="30"/>
        <v>44881</v>
      </c>
    </row>
    <row r="383" spans="1:21" s="76" customFormat="1" ht="25" customHeight="1" x14ac:dyDescent="0.25">
      <c r="A383" s="4">
        <v>381</v>
      </c>
      <c r="B383" s="7" t="s">
        <v>420</v>
      </c>
      <c r="C383" s="5" t="s">
        <v>766</v>
      </c>
      <c r="D383" s="5" t="s">
        <v>987</v>
      </c>
      <c r="E383" s="7" t="s">
        <v>1576</v>
      </c>
      <c r="F383" s="12" t="s">
        <v>1470</v>
      </c>
      <c r="G383" s="12" t="s">
        <v>2802</v>
      </c>
      <c r="H383" s="43" t="s">
        <v>1473</v>
      </c>
      <c r="I383" s="145">
        <f>(K383-365)</f>
        <v>44554</v>
      </c>
      <c r="J383" s="7" t="s">
        <v>12</v>
      </c>
      <c r="K383" s="94">
        <v>44919</v>
      </c>
      <c r="L383" s="7" t="s">
        <v>1900</v>
      </c>
      <c r="M383" s="5" t="s">
        <v>2803</v>
      </c>
      <c r="N383" s="5" t="s">
        <v>1197</v>
      </c>
      <c r="O383" s="2" t="b">
        <f ca="1">(U383&lt;=T383)=FALSE()</f>
        <v>1</v>
      </c>
      <c r="P383" s="183" t="s">
        <v>2766</v>
      </c>
      <c r="Q383" s="111" t="s">
        <v>2044</v>
      </c>
      <c r="R383" s="175" t="s">
        <v>2776</v>
      </c>
      <c r="S383" s="62"/>
      <c r="T383" s="1">
        <f t="shared" ca="1" si="29"/>
        <v>44831</v>
      </c>
      <c r="U383" s="1">
        <f t="shared" si="30"/>
        <v>44905</v>
      </c>
    </row>
    <row r="384" spans="1:21" s="76" customFormat="1" ht="25" customHeight="1" x14ac:dyDescent="0.25">
      <c r="A384" s="4">
        <v>382</v>
      </c>
      <c r="B384" s="7" t="s">
        <v>421</v>
      </c>
      <c r="C384" s="5" t="s">
        <v>766</v>
      </c>
      <c r="D384" s="5" t="s">
        <v>987</v>
      </c>
      <c r="E384" s="7" t="s">
        <v>1577</v>
      </c>
      <c r="F384" s="12" t="s">
        <v>1735</v>
      </c>
      <c r="G384" s="9" t="s">
        <v>2802</v>
      </c>
      <c r="H384" s="43" t="s">
        <v>1473</v>
      </c>
      <c r="I384" s="145">
        <f t="shared" ref="I384:I393" si="33">(K384-365)</f>
        <v>44624</v>
      </c>
      <c r="J384" s="7" t="s">
        <v>12</v>
      </c>
      <c r="K384" s="94">
        <v>44989</v>
      </c>
      <c r="L384" s="5" t="s">
        <v>1900</v>
      </c>
      <c r="M384" s="5" t="s">
        <v>2915</v>
      </c>
      <c r="N384" s="5" t="s">
        <v>1197</v>
      </c>
      <c r="O384" s="2" t="b">
        <f ca="1">(U384&lt;=T384)=FALSE()</f>
        <v>1</v>
      </c>
      <c r="P384" s="183" t="s">
        <v>2766</v>
      </c>
      <c r="Q384" s="111" t="s">
        <v>2044</v>
      </c>
      <c r="R384" s="175" t="s">
        <v>2776</v>
      </c>
      <c r="S384" s="62"/>
      <c r="T384" s="1">
        <f t="shared" ca="1" si="29"/>
        <v>44831</v>
      </c>
      <c r="U384" s="1">
        <f t="shared" si="30"/>
        <v>44975</v>
      </c>
    </row>
    <row r="385" spans="1:21" ht="37.5" customHeight="1" x14ac:dyDescent="0.25">
      <c r="A385" s="4">
        <v>383</v>
      </c>
      <c r="B385" s="7" t="s">
        <v>495</v>
      </c>
      <c r="C385" s="5" t="s">
        <v>626</v>
      </c>
      <c r="D385" s="7" t="s">
        <v>988</v>
      </c>
      <c r="E385" s="7" t="s">
        <v>196</v>
      </c>
      <c r="F385" s="12" t="s">
        <v>1166</v>
      </c>
      <c r="G385" s="12" t="s">
        <v>2820</v>
      </c>
      <c r="H385" s="43" t="s">
        <v>1473</v>
      </c>
      <c r="I385" s="145">
        <f t="shared" si="33"/>
        <v>44565</v>
      </c>
      <c r="J385" s="7" t="s">
        <v>12</v>
      </c>
      <c r="K385" s="94">
        <v>44930</v>
      </c>
      <c r="L385" s="12" t="s">
        <v>1900</v>
      </c>
      <c r="M385" s="12" t="s">
        <v>2813</v>
      </c>
      <c r="N385" s="5" t="s">
        <v>1197</v>
      </c>
      <c r="O385" s="2" t="b">
        <f ca="1">(U385&lt;=T385)=FALSE()</f>
        <v>1</v>
      </c>
      <c r="P385" s="183" t="s">
        <v>2766</v>
      </c>
      <c r="Q385" s="111" t="s">
        <v>2044</v>
      </c>
      <c r="R385" s="175" t="s">
        <v>2776</v>
      </c>
      <c r="S385" s="62"/>
      <c r="T385" s="1">
        <f t="shared" ca="1" si="29"/>
        <v>44831</v>
      </c>
      <c r="U385" s="1">
        <f t="shared" si="30"/>
        <v>44916</v>
      </c>
    </row>
    <row r="386" spans="1:21" s="76" customFormat="1" ht="37.5" customHeight="1" x14ac:dyDescent="0.25">
      <c r="A386" s="4">
        <v>384</v>
      </c>
      <c r="B386" s="7" t="s">
        <v>554</v>
      </c>
      <c r="C386" s="5" t="s">
        <v>766</v>
      </c>
      <c r="D386" s="7" t="s">
        <v>986</v>
      </c>
      <c r="E386" s="7" t="s">
        <v>555</v>
      </c>
      <c r="F386" s="37">
        <v>103291</v>
      </c>
      <c r="G386" s="9" t="s">
        <v>2633</v>
      </c>
      <c r="H386" s="43" t="s">
        <v>1473</v>
      </c>
      <c r="I386" s="145">
        <f>(K386-365)</f>
        <v>44530</v>
      </c>
      <c r="J386" s="7" t="s">
        <v>44</v>
      </c>
      <c r="K386" s="94">
        <v>44895</v>
      </c>
      <c r="L386" s="7" t="s">
        <v>1900</v>
      </c>
      <c r="M386" s="7" t="s">
        <v>2647</v>
      </c>
      <c r="N386" s="5" t="s">
        <v>1197</v>
      </c>
      <c r="O386" s="2" t="b">
        <f ca="1">(U386&lt;=T386)=FALSE()</f>
        <v>1</v>
      </c>
      <c r="P386" s="183" t="s">
        <v>2643</v>
      </c>
      <c r="Q386" s="176" t="s">
        <v>2044</v>
      </c>
      <c r="R386" s="176"/>
      <c r="S386" s="62"/>
      <c r="T386" s="1">
        <f t="shared" ca="1" si="29"/>
        <v>44831</v>
      </c>
      <c r="U386" s="1">
        <f t="shared" si="30"/>
        <v>44881</v>
      </c>
    </row>
    <row r="387" spans="1:21" ht="25" customHeight="1" x14ac:dyDescent="0.25">
      <c r="A387" s="4">
        <v>385</v>
      </c>
      <c r="B387" s="49" t="s">
        <v>556</v>
      </c>
      <c r="C387" s="5" t="s">
        <v>766</v>
      </c>
      <c r="D387" s="7" t="s">
        <v>986</v>
      </c>
      <c r="E387" s="7" t="s">
        <v>557</v>
      </c>
      <c r="F387" s="37">
        <v>61087</v>
      </c>
      <c r="G387" s="9" t="s">
        <v>0</v>
      </c>
      <c r="H387" s="43" t="s">
        <v>1473</v>
      </c>
      <c r="I387" s="145">
        <f t="shared" si="33"/>
        <v>42300</v>
      </c>
      <c r="J387" s="7" t="s">
        <v>12</v>
      </c>
      <c r="K387" s="94">
        <v>42665</v>
      </c>
      <c r="L387" s="7" t="s">
        <v>9</v>
      </c>
      <c r="M387" s="7"/>
      <c r="N387" s="5" t="s">
        <v>1563</v>
      </c>
      <c r="O387" s="2" t="s">
        <v>1343</v>
      </c>
      <c r="P387" s="182" t="s">
        <v>2044</v>
      </c>
      <c r="Q387" s="181" t="s">
        <v>2044</v>
      </c>
      <c r="R387" s="181"/>
      <c r="S387" s="62"/>
      <c r="T387" s="1">
        <f t="shared" ref="T387:T450" ca="1" si="34">TODAY()</f>
        <v>44831</v>
      </c>
      <c r="U387" s="1">
        <f t="shared" si="30"/>
        <v>42651</v>
      </c>
    </row>
    <row r="388" spans="1:21" s="76" customFormat="1" ht="25" customHeight="1" x14ac:dyDescent="0.25">
      <c r="A388" s="4">
        <v>386</v>
      </c>
      <c r="B388" s="7" t="s">
        <v>617</v>
      </c>
      <c r="C388" s="5" t="s">
        <v>766</v>
      </c>
      <c r="D388" s="7" t="s">
        <v>986</v>
      </c>
      <c r="E388" s="7" t="s">
        <v>1527</v>
      </c>
      <c r="F388" s="36">
        <v>107508</v>
      </c>
      <c r="G388" s="9" t="s">
        <v>2241</v>
      </c>
      <c r="H388" s="43" t="s">
        <v>1473</v>
      </c>
      <c r="I388" s="145">
        <f t="shared" si="33"/>
        <v>44657</v>
      </c>
      <c r="J388" s="7" t="s">
        <v>12</v>
      </c>
      <c r="K388" s="94">
        <v>45022</v>
      </c>
      <c r="L388" s="12" t="s">
        <v>1900</v>
      </c>
      <c r="M388" s="12" t="s">
        <v>2990</v>
      </c>
      <c r="N388" s="5" t="s">
        <v>1197</v>
      </c>
      <c r="O388" s="2" t="b">
        <f ca="1">(U388&lt;=T388)=FALSE()</f>
        <v>1</v>
      </c>
      <c r="P388" s="183" t="s">
        <v>2689</v>
      </c>
      <c r="Q388" s="173" t="s">
        <v>2044</v>
      </c>
      <c r="R388" s="16" t="s">
        <v>2866</v>
      </c>
      <c r="S388" s="62"/>
      <c r="T388" s="1">
        <f t="shared" ca="1" si="34"/>
        <v>44831</v>
      </c>
      <c r="U388" s="1">
        <f t="shared" ref="U388:U451" si="35">(K388-14)</f>
        <v>45008</v>
      </c>
    </row>
    <row r="389" spans="1:21" ht="25" customHeight="1" x14ac:dyDescent="0.25">
      <c r="A389" s="4">
        <v>387</v>
      </c>
      <c r="B389" s="49" t="s">
        <v>618</v>
      </c>
      <c r="C389" s="5" t="s">
        <v>766</v>
      </c>
      <c r="D389" s="12" t="s">
        <v>988</v>
      </c>
      <c r="E389" s="7" t="s">
        <v>619</v>
      </c>
      <c r="F389" s="12" t="s">
        <v>1167</v>
      </c>
      <c r="G389" s="9" t="s">
        <v>505</v>
      </c>
      <c r="H389" s="43" t="s">
        <v>1473</v>
      </c>
      <c r="I389" s="145">
        <f t="shared" si="33"/>
        <v>41985</v>
      </c>
      <c r="J389" s="7" t="s">
        <v>12</v>
      </c>
      <c r="K389" s="94">
        <v>42350</v>
      </c>
      <c r="L389" s="12" t="s">
        <v>9</v>
      </c>
      <c r="M389" s="12"/>
      <c r="N389" s="5" t="s">
        <v>1569</v>
      </c>
      <c r="O389" s="2" t="s">
        <v>1343</v>
      </c>
      <c r="P389" s="182" t="s">
        <v>2044</v>
      </c>
      <c r="Q389" s="181" t="s">
        <v>2044</v>
      </c>
      <c r="R389" s="181"/>
      <c r="S389" s="62"/>
      <c r="T389" s="1">
        <f t="shared" ca="1" si="34"/>
        <v>44831</v>
      </c>
      <c r="U389" s="1">
        <f t="shared" si="35"/>
        <v>42336</v>
      </c>
    </row>
    <row r="390" spans="1:21" s="76" customFormat="1" ht="37.5" customHeight="1" x14ac:dyDescent="0.25">
      <c r="A390" s="4">
        <v>388</v>
      </c>
      <c r="B390" s="5" t="s">
        <v>752</v>
      </c>
      <c r="C390" s="5" t="s">
        <v>766</v>
      </c>
      <c r="D390" s="5" t="s">
        <v>987</v>
      </c>
      <c r="E390" s="5" t="s">
        <v>753</v>
      </c>
      <c r="F390" s="12" t="s">
        <v>1498</v>
      </c>
      <c r="G390" s="12" t="s">
        <v>2947</v>
      </c>
      <c r="H390" s="43" t="s">
        <v>1473</v>
      </c>
      <c r="I390" s="145">
        <f t="shared" si="33"/>
        <v>44648</v>
      </c>
      <c r="J390" s="7" t="s">
        <v>12</v>
      </c>
      <c r="K390" s="94">
        <v>45013</v>
      </c>
      <c r="L390" s="5" t="s">
        <v>1900</v>
      </c>
      <c r="M390" s="5" t="s">
        <v>2949</v>
      </c>
      <c r="N390" s="5" t="s">
        <v>1197</v>
      </c>
      <c r="O390" s="2" t="b">
        <f ca="1">(U390&lt;=T390)=FALSE()</f>
        <v>1</v>
      </c>
      <c r="P390" s="86" t="s">
        <v>2689</v>
      </c>
      <c r="Q390" s="173" t="s">
        <v>2044</v>
      </c>
      <c r="R390" s="16" t="s">
        <v>2866</v>
      </c>
      <c r="S390" s="62"/>
      <c r="T390" s="1">
        <f t="shared" ca="1" si="34"/>
        <v>44831</v>
      </c>
      <c r="U390" s="1">
        <f t="shared" si="35"/>
        <v>44999</v>
      </c>
    </row>
    <row r="391" spans="1:21" s="76" customFormat="1" ht="37.5" customHeight="1" x14ac:dyDescent="0.25">
      <c r="A391" s="4">
        <v>389</v>
      </c>
      <c r="B391" s="5" t="s">
        <v>754</v>
      </c>
      <c r="C391" s="5" t="s">
        <v>766</v>
      </c>
      <c r="D391" s="5" t="s">
        <v>987</v>
      </c>
      <c r="E391" s="5" t="s">
        <v>755</v>
      </c>
      <c r="F391" s="12" t="s">
        <v>1499</v>
      </c>
      <c r="G391" s="12" t="s">
        <v>2947</v>
      </c>
      <c r="H391" s="43" t="s">
        <v>1473</v>
      </c>
      <c r="I391" s="145">
        <f>(K391-365)</f>
        <v>44648</v>
      </c>
      <c r="J391" s="7" t="s">
        <v>12</v>
      </c>
      <c r="K391" s="94">
        <v>45013</v>
      </c>
      <c r="L391" s="5" t="s">
        <v>1900</v>
      </c>
      <c r="M391" s="5" t="s">
        <v>2948</v>
      </c>
      <c r="N391" s="5" t="s">
        <v>1197</v>
      </c>
      <c r="O391" s="2" t="b">
        <f ca="1">(U391&lt;=T391)=FALSE()</f>
        <v>1</v>
      </c>
      <c r="P391" s="86" t="s">
        <v>2689</v>
      </c>
      <c r="Q391" s="173" t="s">
        <v>2044</v>
      </c>
      <c r="R391" s="16" t="s">
        <v>2866</v>
      </c>
      <c r="S391" s="62"/>
      <c r="T391" s="1">
        <f t="shared" ca="1" si="34"/>
        <v>44831</v>
      </c>
      <c r="U391" s="1">
        <f t="shared" si="35"/>
        <v>44999</v>
      </c>
    </row>
    <row r="392" spans="1:21" s="76" customFormat="1" ht="25" customHeight="1" x14ac:dyDescent="0.25">
      <c r="A392" s="4">
        <v>390</v>
      </c>
      <c r="B392" s="5" t="s">
        <v>1055</v>
      </c>
      <c r="C392" s="5" t="s">
        <v>766</v>
      </c>
      <c r="D392" s="5" t="s">
        <v>986</v>
      </c>
      <c r="E392" s="5" t="s">
        <v>1469</v>
      </c>
      <c r="F392" s="36">
        <v>50574</v>
      </c>
      <c r="G392" s="9" t="s">
        <v>2241</v>
      </c>
      <c r="H392" s="43" t="s">
        <v>1473</v>
      </c>
      <c r="I392" s="145">
        <f t="shared" si="33"/>
        <v>44494</v>
      </c>
      <c r="J392" s="7" t="s">
        <v>12</v>
      </c>
      <c r="K392" s="94">
        <v>44859</v>
      </c>
      <c r="L392" s="5" t="s">
        <v>1900</v>
      </c>
      <c r="M392" s="5" t="s">
        <v>2544</v>
      </c>
      <c r="N392" s="5" t="s">
        <v>1197</v>
      </c>
      <c r="O392" s="2" t="b">
        <f ca="1">(U392&lt;=T392)=FALSE()</f>
        <v>1</v>
      </c>
      <c r="P392" s="183" t="s">
        <v>2689</v>
      </c>
      <c r="Q392" s="173" t="s">
        <v>2044</v>
      </c>
      <c r="R392" s="173"/>
      <c r="S392" s="62"/>
      <c r="T392" s="1">
        <f t="shared" ca="1" si="34"/>
        <v>44831</v>
      </c>
      <c r="U392" s="1">
        <f t="shared" si="35"/>
        <v>44845</v>
      </c>
    </row>
    <row r="393" spans="1:21" ht="25" customHeight="1" x14ac:dyDescent="0.25">
      <c r="A393" s="4">
        <v>391</v>
      </c>
      <c r="B393" s="48" t="s">
        <v>1078</v>
      </c>
      <c r="C393" s="5" t="s">
        <v>766</v>
      </c>
      <c r="D393" s="5" t="s">
        <v>986</v>
      </c>
      <c r="E393" s="5" t="s">
        <v>697</v>
      </c>
      <c r="F393" s="37">
        <v>123638</v>
      </c>
      <c r="G393" s="9" t="s">
        <v>506</v>
      </c>
      <c r="H393" s="43" t="s">
        <v>1473</v>
      </c>
      <c r="I393" s="145">
        <f t="shared" si="33"/>
        <v>42286</v>
      </c>
      <c r="J393" s="7" t="s">
        <v>12</v>
      </c>
      <c r="K393" s="94">
        <v>42651</v>
      </c>
      <c r="L393" s="5" t="s">
        <v>9</v>
      </c>
      <c r="M393" s="5"/>
      <c r="N393" s="5" t="s">
        <v>1563</v>
      </c>
      <c r="O393" s="2" t="s">
        <v>1343</v>
      </c>
      <c r="P393" s="182" t="s">
        <v>2044</v>
      </c>
      <c r="Q393" s="181" t="s">
        <v>2044</v>
      </c>
      <c r="R393" s="181"/>
      <c r="S393" s="62"/>
      <c r="T393" s="1">
        <f t="shared" ca="1" si="34"/>
        <v>44831</v>
      </c>
      <c r="U393" s="1">
        <f t="shared" si="35"/>
        <v>42637</v>
      </c>
    </row>
    <row r="394" spans="1:21" s="76" customFormat="1" ht="37.5" customHeight="1" x14ac:dyDescent="0.25">
      <c r="A394" s="4">
        <v>392</v>
      </c>
      <c r="B394" s="5" t="s">
        <v>1088</v>
      </c>
      <c r="C394" s="5" t="s">
        <v>766</v>
      </c>
      <c r="D394" s="5" t="s">
        <v>986</v>
      </c>
      <c r="E394" s="5" t="s">
        <v>685</v>
      </c>
      <c r="F394" s="37">
        <v>122266</v>
      </c>
      <c r="G394" s="9" t="s">
        <v>2633</v>
      </c>
      <c r="H394" s="43" t="s">
        <v>1473</v>
      </c>
      <c r="I394" s="145">
        <f>(K394-365)</f>
        <v>44530</v>
      </c>
      <c r="J394" s="7" t="s">
        <v>44</v>
      </c>
      <c r="K394" s="94">
        <v>44895</v>
      </c>
      <c r="L394" s="7" t="s">
        <v>1900</v>
      </c>
      <c r="M394" s="7" t="s">
        <v>2648</v>
      </c>
      <c r="N394" s="5" t="s">
        <v>1197</v>
      </c>
      <c r="O394" s="2" t="b">
        <f t="shared" ref="O394:O402" ca="1" si="36">(U394&lt;=T394)=FALSE()</f>
        <v>1</v>
      </c>
      <c r="P394" s="183" t="s">
        <v>2643</v>
      </c>
      <c r="Q394" s="176" t="s">
        <v>2044</v>
      </c>
      <c r="R394" s="176"/>
      <c r="S394" s="62"/>
      <c r="T394" s="1">
        <f t="shared" ca="1" si="34"/>
        <v>44831</v>
      </c>
      <c r="U394" s="1">
        <f t="shared" si="35"/>
        <v>44881</v>
      </c>
    </row>
    <row r="395" spans="1:21" s="81" customFormat="1" ht="25" customHeight="1" x14ac:dyDescent="0.25">
      <c r="A395" s="79">
        <v>393</v>
      </c>
      <c r="B395" s="5" t="s">
        <v>1089</v>
      </c>
      <c r="C395" s="52" t="s">
        <v>766</v>
      </c>
      <c r="D395" s="52" t="s">
        <v>986</v>
      </c>
      <c r="E395" s="52" t="s">
        <v>685</v>
      </c>
      <c r="F395" s="68">
        <v>122265</v>
      </c>
      <c r="G395" s="69" t="s">
        <v>2846</v>
      </c>
      <c r="H395" s="67" t="s">
        <v>1473</v>
      </c>
      <c r="I395" s="146">
        <f>(K395-365)</f>
        <v>44624</v>
      </c>
      <c r="J395" s="51" t="s">
        <v>12</v>
      </c>
      <c r="K395" s="94">
        <v>44989</v>
      </c>
      <c r="L395" s="52" t="s">
        <v>1900</v>
      </c>
      <c r="M395" s="52" t="s">
        <v>2919</v>
      </c>
      <c r="N395" s="5" t="s">
        <v>1197</v>
      </c>
      <c r="O395" s="2" t="b">
        <f t="shared" ca="1" si="36"/>
        <v>1</v>
      </c>
      <c r="P395" s="183" t="s">
        <v>2689</v>
      </c>
      <c r="Q395" s="176" t="s">
        <v>2044</v>
      </c>
      <c r="R395" s="16" t="s">
        <v>2866</v>
      </c>
      <c r="S395" s="63"/>
      <c r="T395" s="1">
        <f t="shared" ca="1" si="34"/>
        <v>44831</v>
      </c>
      <c r="U395" s="1">
        <f t="shared" si="35"/>
        <v>44975</v>
      </c>
    </row>
    <row r="396" spans="1:21" s="76" customFormat="1" ht="37.5" customHeight="1" x14ac:dyDescent="0.25">
      <c r="A396" s="4">
        <v>394</v>
      </c>
      <c r="B396" s="5" t="s">
        <v>1090</v>
      </c>
      <c r="C396" s="5" t="s">
        <v>766</v>
      </c>
      <c r="D396" s="5" t="s">
        <v>986</v>
      </c>
      <c r="E396" s="5" t="s">
        <v>1091</v>
      </c>
      <c r="F396" s="37">
        <v>122267</v>
      </c>
      <c r="G396" s="9" t="s">
        <v>2633</v>
      </c>
      <c r="H396" s="43" t="s">
        <v>1473</v>
      </c>
      <c r="I396" s="145">
        <f t="shared" ref="I396:I405" si="37">(K396-365)</f>
        <v>44530</v>
      </c>
      <c r="J396" s="7" t="s">
        <v>44</v>
      </c>
      <c r="K396" s="94">
        <v>44895</v>
      </c>
      <c r="L396" s="7" t="s">
        <v>1900</v>
      </c>
      <c r="M396" s="7" t="s">
        <v>2641</v>
      </c>
      <c r="N396" s="5" t="s">
        <v>1197</v>
      </c>
      <c r="O396" s="2" t="b">
        <f t="shared" ca="1" si="36"/>
        <v>1</v>
      </c>
      <c r="P396" s="183" t="s">
        <v>2643</v>
      </c>
      <c r="Q396" s="176" t="s">
        <v>2044</v>
      </c>
      <c r="R396" s="176"/>
      <c r="S396" s="62"/>
      <c r="T396" s="1">
        <f t="shared" ca="1" si="34"/>
        <v>44831</v>
      </c>
      <c r="U396" s="1">
        <f t="shared" si="35"/>
        <v>44881</v>
      </c>
    </row>
    <row r="397" spans="1:21" s="76" customFormat="1" ht="37.5" customHeight="1" x14ac:dyDescent="0.25">
      <c r="A397" s="4">
        <v>395</v>
      </c>
      <c r="B397" s="5" t="s">
        <v>1092</v>
      </c>
      <c r="C397" s="5" t="s">
        <v>766</v>
      </c>
      <c r="D397" s="5" t="s">
        <v>986</v>
      </c>
      <c r="E397" s="5" t="s">
        <v>1093</v>
      </c>
      <c r="F397" s="37">
        <v>122268</v>
      </c>
      <c r="G397" s="9" t="s">
        <v>2633</v>
      </c>
      <c r="H397" s="43" t="s">
        <v>1473</v>
      </c>
      <c r="I397" s="145">
        <f t="shared" si="37"/>
        <v>44530</v>
      </c>
      <c r="J397" s="7" t="s">
        <v>44</v>
      </c>
      <c r="K397" s="94">
        <v>44895</v>
      </c>
      <c r="L397" s="7" t="s">
        <v>1900</v>
      </c>
      <c r="M397" s="7" t="s">
        <v>2639</v>
      </c>
      <c r="N397" s="5" t="s">
        <v>1197</v>
      </c>
      <c r="O397" s="2" t="b">
        <f t="shared" ca="1" si="36"/>
        <v>1</v>
      </c>
      <c r="P397" s="183" t="s">
        <v>2643</v>
      </c>
      <c r="Q397" s="176" t="s">
        <v>2044</v>
      </c>
      <c r="R397" s="176"/>
      <c r="S397" s="62"/>
      <c r="T397" s="1">
        <f t="shared" ca="1" si="34"/>
        <v>44831</v>
      </c>
      <c r="U397" s="1">
        <f t="shared" si="35"/>
        <v>44881</v>
      </c>
    </row>
    <row r="398" spans="1:21" s="76" customFormat="1" ht="37.5" customHeight="1" x14ac:dyDescent="0.25">
      <c r="A398" s="4">
        <v>396</v>
      </c>
      <c r="B398" s="5" t="s">
        <v>1094</v>
      </c>
      <c r="C398" s="5" t="s">
        <v>766</v>
      </c>
      <c r="D398" s="5" t="s">
        <v>986</v>
      </c>
      <c r="E398" s="5" t="s">
        <v>686</v>
      </c>
      <c r="F398" s="37">
        <v>122269</v>
      </c>
      <c r="G398" s="9" t="s">
        <v>2633</v>
      </c>
      <c r="H398" s="43" t="s">
        <v>1473</v>
      </c>
      <c r="I398" s="145">
        <f t="shared" si="37"/>
        <v>44530</v>
      </c>
      <c r="J398" s="7" t="s">
        <v>44</v>
      </c>
      <c r="K398" s="94">
        <v>44895</v>
      </c>
      <c r="L398" s="7" t="s">
        <v>1900</v>
      </c>
      <c r="M398" s="7" t="s">
        <v>2640</v>
      </c>
      <c r="N398" s="5" t="s">
        <v>1197</v>
      </c>
      <c r="O398" s="2" t="b">
        <f t="shared" ca="1" si="36"/>
        <v>1</v>
      </c>
      <c r="P398" s="183" t="s">
        <v>2643</v>
      </c>
      <c r="Q398" s="176" t="s">
        <v>2044</v>
      </c>
      <c r="R398" s="176"/>
      <c r="S398" s="62"/>
      <c r="T398" s="1">
        <f t="shared" ca="1" si="34"/>
        <v>44831</v>
      </c>
      <c r="U398" s="1">
        <f t="shared" si="35"/>
        <v>44881</v>
      </c>
    </row>
    <row r="399" spans="1:21" s="76" customFormat="1" ht="37.5" customHeight="1" x14ac:dyDescent="0.25">
      <c r="A399" s="4">
        <v>397</v>
      </c>
      <c r="B399" s="5" t="s">
        <v>1095</v>
      </c>
      <c r="C399" s="5" t="s">
        <v>766</v>
      </c>
      <c r="D399" s="5" t="s">
        <v>986</v>
      </c>
      <c r="E399" s="5" t="s">
        <v>699</v>
      </c>
      <c r="F399" s="37">
        <v>122273</v>
      </c>
      <c r="G399" s="9" t="s">
        <v>2624</v>
      </c>
      <c r="H399" s="43" t="s">
        <v>1473</v>
      </c>
      <c r="I399" s="145">
        <f t="shared" si="37"/>
        <v>44530</v>
      </c>
      <c r="J399" s="7" t="s">
        <v>44</v>
      </c>
      <c r="K399" s="94">
        <v>44895</v>
      </c>
      <c r="L399" s="7" t="s">
        <v>1900</v>
      </c>
      <c r="M399" s="7" t="s">
        <v>2625</v>
      </c>
      <c r="N399" s="5" t="s">
        <v>1197</v>
      </c>
      <c r="O399" s="2" t="b">
        <f t="shared" ca="1" si="36"/>
        <v>1</v>
      </c>
      <c r="P399" s="183" t="s">
        <v>2623</v>
      </c>
      <c r="Q399" s="111"/>
      <c r="R399" s="111"/>
      <c r="S399" s="62"/>
      <c r="T399" s="1">
        <f t="shared" ca="1" si="34"/>
        <v>44831</v>
      </c>
      <c r="U399" s="1">
        <f t="shared" si="35"/>
        <v>44881</v>
      </c>
    </row>
    <row r="400" spans="1:21" s="76" customFormat="1" ht="37.5" customHeight="1" x14ac:dyDescent="0.25">
      <c r="A400" s="4">
        <v>398</v>
      </c>
      <c r="B400" s="5" t="s">
        <v>1096</v>
      </c>
      <c r="C400" s="5" t="s">
        <v>766</v>
      </c>
      <c r="D400" s="5" t="s">
        <v>986</v>
      </c>
      <c r="E400" s="5" t="s">
        <v>701</v>
      </c>
      <c r="F400" s="37">
        <v>122275</v>
      </c>
      <c r="G400" s="9" t="s">
        <v>2633</v>
      </c>
      <c r="H400" s="43" t="s">
        <v>1473</v>
      </c>
      <c r="I400" s="145">
        <f t="shared" si="37"/>
        <v>44530</v>
      </c>
      <c r="J400" s="7" t="s">
        <v>44</v>
      </c>
      <c r="K400" s="94">
        <v>44895</v>
      </c>
      <c r="L400" s="7" t="s">
        <v>1900</v>
      </c>
      <c r="M400" s="7" t="s">
        <v>2638</v>
      </c>
      <c r="N400" s="5" t="s">
        <v>1197</v>
      </c>
      <c r="O400" s="2" t="b">
        <f t="shared" ca="1" si="36"/>
        <v>1</v>
      </c>
      <c r="P400" s="183" t="s">
        <v>2643</v>
      </c>
      <c r="Q400" s="176" t="s">
        <v>2044</v>
      </c>
      <c r="R400" s="176"/>
      <c r="S400" s="62"/>
      <c r="T400" s="1">
        <f t="shared" ca="1" si="34"/>
        <v>44831</v>
      </c>
      <c r="U400" s="1">
        <f t="shared" si="35"/>
        <v>44881</v>
      </c>
    </row>
    <row r="401" spans="1:21" s="76" customFormat="1" ht="25" customHeight="1" x14ac:dyDescent="0.25">
      <c r="A401" s="4">
        <v>399</v>
      </c>
      <c r="B401" s="5" t="s">
        <v>1112</v>
      </c>
      <c r="C401" s="5" t="s">
        <v>766</v>
      </c>
      <c r="D401" s="5" t="s">
        <v>986</v>
      </c>
      <c r="E401" s="5" t="s">
        <v>191</v>
      </c>
      <c r="F401" s="37">
        <v>123071</v>
      </c>
      <c r="G401" s="9" t="s">
        <v>2846</v>
      </c>
      <c r="H401" s="43" t="s">
        <v>1473</v>
      </c>
      <c r="I401" s="145">
        <f t="shared" si="37"/>
        <v>44576</v>
      </c>
      <c r="J401" s="7" t="s">
        <v>12</v>
      </c>
      <c r="K401" s="94">
        <v>44941</v>
      </c>
      <c r="L401" s="5" t="s">
        <v>1900</v>
      </c>
      <c r="M401" s="5" t="s">
        <v>2847</v>
      </c>
      <c r="N401" s="5" t="s">
        <v>1197</v>
      </c>
      <c r="O401" s="2" t="b">
        <f t="shared" ca="1" si="36"/>
        <v>1</v>
      </c>
      <c r="P401" s="183" t="s">
        <v>2766</v>
      </c>
      <c r="Q401" s="111" t="s">
        <v>2044</v>
      </c>
      <c r="R401" s="175" t="s">
        <v>2776</v>
      </c>
      <c r="S401" s="62"/>
      <c r="T401" s="1">
        <f t="shared" ca="1" si="34"/>
        <v>44831</v>
      </c>
      <c r="U401" s="1">
        <f t="shared" si="35"/>
        <v>44927</v>
      </c>
    </row>
    <row r="402" spans="1:21" s="76" customFormat="1" ht="37.5" customHeight="1" x14ac:dyDescent="0.25">
      <c r="A402" s="4">
        <v>400</v>
      </c>
      <c r="B402" s="5" t="s">
        <v>1113</v>
      </c>
      <c r="C402" s="5" t="s">
        <v>1434</v>
      </c>
      <c r="D402" s="5" t="s">
        <v>986</v>
      </c>
      <c r="E402" s="5" t="s">
        <v>709</v>
      </c>
      <c r="F402" s="37">
        <v>122280</v>
      </c>
      <c r="G402" s="9" t="s">
        <v>2241</v>
      </c>
      <c r="H402" s="43" t="s">
        <v>1473</v>
      </c>
      <c r="I402" s="145">
        <f t="shared" si="37"/>
        <v>44740</v>
      </c>
      <c r="J402" s="7" t="s">
        <v>12</v>
      </c>
      <c r="K402" s="94">
        <v>45105</v>
      </c>
      <c r="L402" s="7" t="s">
        <v>1900</v>
      </c>
      <c r="M402" s="7" t="s">
        <v>3240</v>
      </c>
      <c r="N402" s="5" t="s">
        <v>1197</v>
      </c>
      <c r="O402" s="2" t="b">
        <f t="shared" ca="1" si="36"/>
        <v>1</v>
      </c>
      <c r="P402" s="183" t="s">
        <v>2766</v>
      </c>
      <c r="Q402" s="111" t="s">
        <v>2044</v>
      </c>
      <c r="R402" s="175" t="s">
        <v>3241</v>
      </c>
      <c r="S402" s="62"/>
      <c r="T402" s="1">
        <f t="shared" ca="1" si="34"/>
        <v>44831</v>
      </c>
      <c r="U402" s="1">
        <f t="shared" si="35"/>
        <v>45091</v>
      </c>
    </row>
    <row r="403" spans="1:21" ht="25" customHeight="1" x14ac:dyDescent="0.25">
      <c r="A403" s="4">
        <v>401</v>
      </c>
      <c r="B403" s="48" t="s">
        <v>1114</v>
      </c>
      <c r="C403" s="5" t="s">
        <v>766</v>
      </c>
      <c r="D403" s="5" t="s">
        <v>986</v>
      </c>
      <c r="E403" s="5" t="s">
        <v>1115</v>
      </c>
      <c r="F403" s="37">
        <v>78646</v>
      </c>
      <c r="G403" s="9" t="s">
        <v>506</v>
      </c>
      <c r="H403" s="43" t="s">
        <v>1473</v>
      </c>
      <c r="I403" s="145">
        <f t="shared" si="37"/>
        <v>41962</v>
      </c>
      <c r="J403" s="7" t="s">
        <v>12</v>
      </c>
      <c r="K403" s="94">
        <v>42327</v>
      </c>
      <c r="L403" s="5" t="s">
        <v>1079</v>
      </c>
      <c r="M403" s="5"/>
      <c r="N403" s="5" t="s">
        <v>1569</v>
      </c>
      <c r="O403" s="2" t="s">
        <v>1343</v>
      </c>
      <c r="P403" s="182" t="s">
        <v>2044</v>
      </c>
      <c r="Q403" s="181" t="s">
        <v>2044</v>
      </c>
      <c r="R403" s="181"/>
      <c r="S403" s="62"/>
      <c r="T403" s="1">
        <f t="shared" ca="1" si="34"/>
        <v>44831</v>
      </c>
      <c r="U403" s="1">
        <f t="shared" si="35"/>
        <v>42313</v>
      </c>
    </row>
    <row r="404" spans="1:21" s="76" customFormat="1" ht="25" customHeight="1" x14ac:dyDescent="0.25">
      <c r="A404" s="4">
        <v>402</v>
      </c>
      <c r="B404" s="5" t="s">
        <v>1116</v>
      </c>
      <c r="C404" s="5" t="s">
        <v>766</v>
      </c>
      <c r="D404" s="5" t="s">
        <v>986</v>
      </c>
      <c r="E404" s="5" t="s">
        <v>704</v>
      </c>
      <c r="F404" s="37">
        <v>122277</v>
      </c>
      <c r="G404" s="12" t="s">
        <v>2241</v>
      </c>
      <c r="H404" s="43" t="s">
        <v>1473</v>
      </c>
      <c r="I404" s="145">
        <f t="shared" si="37"/>
        <v>44554</v>
      </c>
      <c r="J404" s="7" t="s">
        <v>12</v>
      </c>
      <c r="K404" s="94">
        <v>44919</v>
      </c>
      <c r="L404" s="7" t="s">
        <v>1900</v>
      </c>
      <c r="M404" s="5" t="s">
        <v>2788</v>
      </c>
      <c r="N404" s="5" t="s">
        <v>1197</v>
      </c>
      <c r="O404" s="2" t="b">
        <f ca="1">(U404&lt;=T404)=FALSE()</f>
        <v>1</v>
      </c>
      <c r="P404" s="183" t="s">
        <v>2766</v>
      </c>
      <c r="Q404" s="111" t="s">
        <v>2044</v>
      </c>
      <c r="R404" s="175" t="s">
        <v>2776</v>
      </c>
      <c r="S404" s="62"/>
      <c r="T404" s="1">
        <f t="shared" ca="1" si="34"/>
        <v>44831</v>
      </c>
      <c r="U404" s="1">
        <f t="shared" si="35"/>
        <v>44905</v>
      </c>
    </row>
    <row r="405" spans="1:21" s="76" customFormat="1" ht="25" customHeight="1" x14ac:dyDescent="0.25">
      <c r="A405" s="4">
        <v>403</v>
      </c>
      <c r="B405" s="5" t="s">
        <v>1117</v>
      </c>
      <c r="C405" s="5" t="s">
        <v>766</v>
      </c>
      <c r="D405" s="5" t="s">
        <v>986</v>
      </c>
      <c r="E405" s="5" t="s">
        <v>703</v>
      </c>
      <c r="F405" s="37">
        <v>122276</v>
      </c>
      <c r="G405" s="9" t="s">
        <v>2846</v>
      </c>
      <c r="H405" s="43" t="s">
        <v>1473</v>
      </c>
      <c r="I405" s="145">
        <f t="shared" si="37"/>
        <v>44575</v>
      </c>
      <c r="J405" s="7" t="s">
        <v>12</v>
      </c>
      <c r="K405" s="94">
        <v>44940</v>
      </c>
      <c r="L405" s="5" t="s">
        <v>1900</v>
      </c>
      <c r="M405" s="5" t="s">
        <v>2849</v>
      </c>
      <c r="N405" s="5" t="s">
        <v>1197</v>
      </c>
      <c r="O405" s="2" t="b">
        <f ca="1">(U405&lt;=T405)=FALSE()</f>
        <v>1</v>
      </c>
      <c r="P405" s="183" t="s">
        <v>2643</v>
      </c>
      <c r="Q405" s="176" t="s">
        <v>2044</v>
      </c>
      <c r="R405" s="16" t="s">
        <v>2848</v>
      </c>
      <c r="S405" s="62"/>
      <c r="T405" s="1">
        <f t="shared" ca="1" si="34"/>
        <v>44831</v>
      </c>
      <c r="U405" s="1">
        <f t="shared" si="35"/>
        <v>44926</v>
      </c>
    </row>
    <row r="406" spans="1:21" ht="25" customHeight="1" x14ac:dyDescent="0.25">
      <c r="A406" s="4">
        <v>404</v>
      </c>
      <c r="B406" s="32" t="s">
        <v>1118</v>
      </c>
      <c r="C406" s="5" t="s">
        <v>766</v>
      </c>
      <c r="D406" s="5" t="s">
        <v>986</v>
      </c>
      <c r="E406" s="5" t="s">
        <v>348</v>
      </c>
      <c r="F406" s="37">
        <v>77993</v>
      </c>
      <c r="G406" s="9" t="s">
        <v>506</v>
      </c>
      <c r="H406" s="43" t="s">
        <v>1473</v>
      </c>
      <c r="I406" s="145">
        <f t="shared" ref="I406:I413" si="38">(K406-365)</f>
        <v>41949</v>
      </c>
      <c r="J406" s="7" t="s">
        <v>12</v>
      </c>
      <c r="K406" s="94">
        <v>42314</v>
      </c>
      <c r="L406" s="5" t="s">
        <v>1079</v>
      </c>
      <c r="M406" s="5"/>
      <c r="N406" s="5" t="s">
        <v>1197</v>
      </c>
      <c r="O406" s="2" t="s">
        <v>1184</v>
      </c>
      <c r="P406" s="182" t="s">
        <v>2044</v>
      </c>
      <c r="Q406" s="181" t="s">
        <v>2044</v>
      </c>
      <c r="R406" s="181"/>
      <c r="S406" s="62"/>
      <c r="T406" s="1">
        <f t="shared" ca="1" si="34"/>
        <v>44831</v>
      </c>
      <c r="U406" s="1">
        <f t="shared" si="35"/>
        <v>42300</v>
      </c>
    </row>
    <row r="407" spans="1:21" s="76" customFormat="1" ht="25" customHeight="1" x14ac:dyDescent="0.25">
      <c r="A407" s="4">
        <v>405</v>
      </c>
      <c r="B407" s="5" t="s">
        <v>1119</v>
      </c>
      <c r="C407" s="5" t="s">
        <v>766</v>
      </c>
      <c r="D407" s="5" t="s">
        <v>986</v>
      </c>
      <c r="E407" s="5" t="s">
        <v>687</v>
      </c>
      <c r="F407" s="37">
        <v>122270</v>
      </c>
      <c r="G407" s="12" t="s">
        <v>2241</v>
      </c>
      <c r="H407" s="43" t="s">
        <v>1473</v>
      </c>
      <c r="I407" s="145">
        <f>(K407-365)</f>
        <v>44554</v>
      </c>
      <c r="J407" s="7" t="s">
        <v>12</v>
      </c>
      <c r="K407" s="94">
        <v>44919</v>
      </c>
      <c r="L407" s="7" t="s">
        <v>1900</v>
      </c>
      <c r="M407" s="5" t="s">
        <v>2810</v>
      </c>
      <c r="N407" s="5" t="s">
        <v>1197</v>
      </c>
      <c r="O407" s="2" t="b">
        <f t="shared" ref="O407:O412" ca="1" si="39">(U407&lt;=T407)=FALSE()</f>
        <v>1</v>
      </c>
      <c r="P407" s="183" t="s">
        <v>2766</v>
      </c>
      <c r="Q407" s="111" t="s">
        <v>2044</v>
      </c>
      <c r="R407" s="175" t="s">
        <v>2776</v>
      </c>
      <c r="S407" s="62"/>
      <c r="T407" s="1">
        <f t="shared" ca="1" si="34"/>
        <v>44831</v>
      </c>
      <c r="U407" s="1">
        <f t="shared" si="35"/>
        <v>44905</v>
      </c>
    </row>
    <row r="408" spans="1:21" s="76" customFormat="1" ht="25" customHeight="1" x14ac:dyDescent="0.25">
      <c r="A408" s="4">
        <v>406</v>
      </c>
      <c r="B408" s="5" t="s">
        <v>1120</v>
      </c>
      <c r="C408" s="5" t="s">
        <v>766</v>
      </c>
      <c r="D408" s="5" t="s">
        <v>986</v>
      </c>
      <c r="E408" s="5" t="s">
        <v>688</v>
      </c>
      <c r="F408" s="37">
        <v>122271</v>
      </c>
      <c r="G408" s="12" t="s">
        <v>2241</v>
      </c>
      <c r="H408" s="43" t="s">
        <v>1473</v>
      </c>
      <c r="I408" s="145">
        <f>(K408-365)</f>
        <v>44554</v>
      </c>
      <c r="J408" s="7" t="s">
        <v>12</v>
      </c>
      <c r="K408" s="94">
        <v>44919</v>
      </c>
      <c r="L408" s="7" t="s">
        <v>1900</v>
      </c>
      <c r="M408" s="5" t="s">
        <v>2801</v>
      </c>
      <c r="N408" s="5" t="s">
        <v>1197</v>
      </c>
      <c r="O408" s="2" t="b">
        <f t="shared" ca="1" si="39"/>
        <v>1</v>
      </c>
      <c r="P408" s="183" t="s">
        <v>2766</v>
      </c>
      <c r="Q408" s="111" t="s">
        <v>2044</v>
      </c>
      <c r="R408" s="175" t="s">
        <v>2776</v>
      </c>
      <c r="S408" s="62"/>
      <c r="T408" s="1">
        <f t="shared" ca="1" si="34"/>
        <v>44831</v>
      </c>
      <c r="U408" s="1">
        <f t="shared" si="35"/>
        <v>44905</v>
      </c>
    </row>
    <row r="409" spans="1:21" s="76" customFormat="1" ht="25" customHeight="1" x14ac:dyDescent="0.25">
      <c r="A409" s="4">
        <v>407</v>
      </c>
      <c r="B409" s="5" t="s">
        <v>1121</v>
      </c>
      <c r="C409" s="5" t="s">
        <v>766</v>
      </c>
      <c r="D409" s="5" t="s">
        <v>986</v>
      </c>
      <c r="E409" s="5" t="s">
        <v>706</v>
      </c>
      <c r="F409" s="37">
        <v>122278</v>
      </c>
      <c r="G409" s="12" t="s">
        <v>2241</v>
      </c>
      <c r="H409" s="43" t="s">
        <v>1473</v>
      </c>
      <c r="I409" s="145">
        <f>(K409-365)</f>
        <v>44554</v>
      </c>
      <c r="J409" s="7" t="s">
        <v>12</v>
      </c>
      <c r="K409" s="94">
        <v>44919</v>
      </c>
      <c r="L409" s="7" t="s">
        <v>1900</v>
      </c>
      <c r="M409" s="5" t="s">
        <v>2787</v>
      </c>
      <c r="N409" s="5" t="s">
        <v>1197</v>
      </c>
      <c r="O409" s="2" t="b">
        <f t="shared" ca="1" si="39"/>
        <v>1</v>
      </c>
      <c r="P409" s="183" t="s">
        <v>2766</v>
      </c>
      <c r="Q409" s="111" t="s">
        <v>2044</v>
      </c>
      <c r="R409" s="175" t="s">
        <v>2776</v>
      </c>
      <c r="S409" s="62"/>
      <c r="T409" s="1">
        <f t="shared" ca="1" si="34"/>
        <v>44831</v>
      </c>
      <c r="U409" s="1">
        <f t="shared" si="35"/>
        <v>44905</v>
      </c>
    </row>
    <row r="410" spans="1:21" s="76" customFormat="1" ht="25" customHeight="1" x14ac:dyDescent="0.25">
      <c r="A410" s="4">
        <v>408</v>
      </c>
      <c r="B410" s="5" t="s">
        <v>1122</v>
      </c>
      <c r="C410" s="5" t="s">
        <v>766</v>
      </c>
      <c r="D410" s="5" t="s">
        <v>986</v>
      </c>
      <c r="E410" s="5" t="s">
        <v>700</v>
      </c>
      <c r="F410" s="37">
        <v>122274</v>
      </c>
      <c r="G410" s="12" t="s">
        <v>2241</v>
      </c>
      <c r="H410" s="43" t="s">
        <v>1473</v>
      </c>
      <c r="I410" s="145">
        <f>(K410-365)</f>
        <v>44554</v>
      </c>
      <c r="J410" s="7" t="s">
        <v>12</v>
      </c>
      <c r="K410" s="94">
        <v>44919</v>
      </c>
      <c r="L410" s="7" t="s">
        <v>1900</v>
      </c>
      <c r="M410" s="5" t="s">
        <v>2809</v>
      </c>
      <c r="N410" s="5" t="s">
        <v>1197</v>
      </c>
      <c r="O410" s="2" t="b">
        <f t="shared" ca="1" si="39"/>
        <v>1</v>
      </c>
      <c r="P410" s="183" t="s">
        <v>2766</v>
      </c>
      <c r="Q410" s="111" t="s">
        <v>2044</v>
      </c>
      <c r="R410" s="175" t="s">
        <v>2776</v>
      </c>
      <c r="S410" s="62"/>
      <c r="T410" s="1">
        <f t="shared" ca="1" si="34"/>
        <v>44831</v>
      </c>
      <c r="U410" s="1">
        <f t="shared" si="35"/>
        <v>44905</v>
      </c>
    </row>
    <row r="411" spans="1:21" s="76" customFormat="1" ht="25" customHeight="1" x14ac:dyDescent="0.25">
      <c r="A411" s="4">
        <v>409</v>
      </c>
      <c r="B411" s="5" t="s">
        <v>1123</v>
      </c>
      <c r="C411" s="5" t="s">
        <v>766</v>
      </c>
      <c r="D411" s="5" t="s">
        <v>986</v>
      </c>
      <c r="E411" s="5" t="s">
        <v>696</v>
      </c>
      <c r="F411" s="37">
        <v>103456</v>
      </c>
      <c r="G411" s="9" t="s">
        <v>2241</v>
      </c>
      <c r="H411" s="43" t="s">
        <v>1473</v>
      </c>
      <c r="I411" s="145">
        <f t="shared" si="38"/>
        <v>44494</v>
      </c>
      <c r="J411" s="7" t="s">
        <v>12</v>
      </c>
      <c r="K411" s="94">
        <v>44859</v>
      </c>
      <c r="L411" s="5" t="s">
        <v>1900</v>
      </c>
      <c r="M411" s="5" t="s">
        <v>2545</v>
      </c>
      <c r="N411" s="5" t="s">
        <v>1197</v>
      </c>
      <c r="O411" s="2" t="b">
        <f t="shared" ca="1" si="39"/>
        <v>1</v>
      </c>
      <c r="P411" s="183" t="s">
        <v>2643</v>
      </c>
      <c r="Q411" s="176" t="s">
        <v>2044</v>
      </c>
      <c r="R411" s="176"/>
      <c r="S411" s="62"/>
      <c r="T411" s="1">
        <f t="shared" ca="1" si="34"/>
        <v>44831</v>
      </c>
      <c r="U411" s="1">
        <f t="shared" si="35"/>
        <v>44845</v>
      </c>
    </row>
    <row r="412" spans="1:21" s="76" customFormat="1" ht="37.5" customHeight="1" x14ac:dyDescent="0.25">
      <c r="A412" s="4">
        <v>410</v>
      </c>
      <c r="B412" s="5" t="s">
        <v>1124</v>
      </c>
      <c r="C412" s="5" t="s">
        <v>1787</v>
      </c>
      <c r="D412" s="5" t="s">
        <v>989</v>
      </c>
      <c r="E412" s="7" t="s">
        <v>677</v>
      </c>
      <c r="F412" s="34" t="s">
        <v>1168</v>
      </c>
      <c r="G412" s="9" t="s">
        <v>2407</v>
      </c>
      <c r="H412" s="43" t="s">
        <v>1473</v>
      </c>
      <c r="I412" s="145">
        <f t="shared" si="38"/>
        <v>44747</v>
      </c>
      <c r="J412" s="7" t="s">
        <v>12</v>
      </c>
      <c r="K412" s="94">
        <v>45112</v>
      </c>
      <c r="L412" s="5" t="s">
        <v>1900</v>
      </c>
      <c r="M412" s="5" t="s">
        <v>3285</v>
      </c>
      <c r="N412" s="5" t="s">
        <v>1197</v>
      </c>
      <c r="O412" s="2" t="b">
        <f t="shared" ca="1" si="39"/>
        <v>1</v>
      </c>
      <c r="P412" s="183" t="s">
        <v>2689</v>
      </c>
      <c r="Q412" s="176" t="s">
        <v>2044</v>
      </c>
      <c r="R412" s="179" t="s">
        <v>3164</v>
      </c>
      <c r="S412" s="62"/>
      <c r="T412" s="1">
        <f t="shared" ca="1" si="34"/>
        <v>44831</v>
      </c>
      <c r="U412" s="1">
        <f t="shared" si="35"/>
        <v>45098</v>
      </c>
    </row>
    <row r="413" spans="1:21" ht="37.5" customHeight="1" x14ac:dyDescent="0.25">
      <c r="A413" s="4">
        <v>411</v>
      </c>
      <c r="B413" s="48" t="s">
        <v>1212</v>
      </c>
      <c r="C413" s="5" t="s">
        <v>1213</v>
      </c>
      <c r="D413" s="5" t="s">
        <v>986</v>
      </c>
      <c r="E413" s="5" t="s">
        <v>694</v>
      </c>
      <c r="F413" s="40">
        <v>80547</v>
      </c>
      <c r="G413" s="9" t="s">
        <v>842</v>
      </c>
      <c r="H413" s="43" t="s">
        <v>1473</v>
      </c>
      <c r="I413" s="145">
        <f t="shared" si="38"/>
        <v>42013</v>
      </c>
      <c r="J413" s="7" t="s">
        <v>12</v>
      </c>
      <c r="K413" s="94">
        <v>42378</v>
      </c>
      <c r="L413" s="5" t="s">
        <v>1079</v>
      </c>
      <c r="M413" s="5"/>
      <c r="N413" s="5" t="s">
        <v>1569</v>
      </c>
      <c r="O413" s="2" t="s">
        <v>1343</v>
      </c>
      <c r="P413" s="182" t="s">
        <v>2044</v>
      </c>
      <c r="Q413" s="181" t="s">
        <v>2044</v>
      </c>
      <c r="R413" s="181"/>
      <c r="S413" s="62"/>
      <c r="T413" s="1">
        <f t="shared" ca="1" si="34"/>
        <v>44831</v>
      </c>
      <c r="U413" s="1">
        <f t="shared" si="35"/>
        <v>42364</v>
      </c>
    </row>
    <row r="414" spans="1:21" s="76" customFormat="1" ht="25" customHeight="1" x14ac:dyDescent="0.25">
      <c r="A414" s="4">
        <v>412</v>
      </c>
      <c r="B414" s="5" t="s">
        <v>1258</v>
      </c>
      <c r="C414" s="5" t="s">
        <v>766</v>
      </c>
      <c r="D414" s="5" t="s">
        <v>986</v>
      </c>
      <c r="E414" s="5" t="s">
        <v>258</v>
      </c>
      <c r="F414" s="40" t="s">
        <v>7</v>
      </c>
      <c r="G414" s="9" t="s">
        <v>2846</v>
      </c>
      <c r="H414" s="43" t="s">
        <v>1473</v>
      </c>
      <c r="I414" s="145">
        <f t="shared" ref="I414:I419" si="40">(K414-365)</f>
        <v>44576</v>
      </c>
      <c r="J414" s="7" t="s">
        <v>12</v>
      </c>
      <c r="K414" s="94">
        <v>44941</v>
      </c>
      <c r="L414" s="5" t="s">
        <v>1900</v>
      </c>
      <c r="M414" s="5" t="s">
        <v>2850</v>
      </c>
      <c r="N414" s="5" t="s">
        <v>1197</v>
      </c>
      <c r="O414" s="2" t="b">
        <f t="shared" ref="O414:O422" ca="1" si="41">(U414&lt;=T414)=FALSE()</f>
        <v>1</v>
      </c>
      <c r="P414" s="183" t="s">
        <v>2643</v>
      </c>
      <c r="Q414" s="176" t="s">
        <v>2044</v>
      </c>
      <c r="R414" s="16" t="s">
        <v>2848</v>
      </c>
      <c r="S414" s="62"/>
      <c r="T414" s="1">
        <f t="shared" ca="1" si="34"/>
        <v>44831</v>
      </c>
      <c r="U414" s="1">
        <f t="shared" si="35"/>
        <v>44927</v>
      </c>
    </row>
    <row r="415" spans="1:21" s="76" customFormat="1" ht="25" customHeight="1" x14ac:dyDescent="0.25">
      <c r="A415" s="4">
        <v>413</v>
      </c>
      <c r="B415" s="5" t="s">
        <v>1275</v>
      </c>
      <c r="C415" s="5" t="s">
        <v>766</v>
      </c>
      <c r="D415" s="5" t="s">
        <v>986</v>
      </c>
      <c r="E415" s="5" t="s">
        <v>258</v>
      </c>
      <c r="F415" s="40">
        <v>50056</v>
      </c>
      <c r="G415" s="9" t="s">
        <v>2241</v>
      </c>
      <c r="H415" s="43" t="s">
        <v>1473</v>
      </c>
      <c r="I415" s="145">
        <f t="shared" si="40"/>
        <v>44657</v>
      </c>
      <c r="J415" s="7" t="s">
        <v>12</v>
      </c>
      <c r="K415" s="94">
        <v>45022</v>
      </c>
      <c r="L415" s="7" t="s">
        <v>1900</v>
      </c>
      <c r="M415" s="5" t="s">
        <v>2989</v>
      </c>
      <c r="N415" s="5" t="s">
        <v>1197</v>
      </c>
      <c r="O415" s="2" t="b">
        <f t="shared" ca="1" si="41"/>
        <v>1</v>
      </c>
      <c r="P415" s="86" t="s">
        <v>2689</v>
      </c>
      <c r="Q415" s="176" t="s">
        <v>2044</v>
      </c>
      <c r="R415" s="16" t="s">
        <v>2866</v>
      </c>
      <c r="S415" s="62"/>
      <c r="T415" s="1">
        <f t="shared" ca="1" si="34"/>
        <v>44831</v>
      </c>
      <c r="U415" s="1">
        <f t="shared" si="35"/>
        <v>45008</v>
      </c>
    </row>
    <row r="416" spans="1:21" s="76" customFormat="1" ht="25" x14ac:dyDescent="0.25">
      <c r="A416" s="4">
        <v>414</v>
      </c>
      <c r="B416" s="5" t="s">
        <v>1300</v>
      </c>
      <c r="C416" s="5" t="s">
        <v>626</v>
      </c>
      <c r="D416" s="5" t="s">
        <v>986</v>
      </c>
      <c r="E416" s="5" t="s">
        <v>682</v>
      </c>
      <c r="F416" s="40" t="s">
        <v>3062</v>
      </c>
      <c r="G416" s="9" t="s">
        <v>2303</v>
      </c>
      <c r="H416" s="43" t="s">
        <v>1473</v>
      </c>
      <c r="I416" s="145">
        <f t="shared" si="40"/>
        <v>44675</v>
      </c>
      <c r="J416" s="7" t="s">
        <v>12</v>
      </c>
      <c r="K416" s="94">
        <v>45040</v>
      </c>
      <c r="L416" s="5" t="s">
        <v>1900</v>
      </c>
      <c r="M416" s="5" t="s">
        <v>3001</v>
      </c>
      <c r="N416" s="5" t="s">
        <v>1197</v>
      </c>
      <c r="O416" s="2" t="b">
        <f t="shared" ca="1" si="41"/>
        <v>1</v>
      </c>
      <c r="P416" s="86" t="s">
        <v>2689</v>
      </c>
      <c r="Q416" s="176" t="s">
        <v>2044</v>
      </c>
      <c r="R416" s="16" t="s">
        <v>2866</v>
      </c>
      <c r="S416" s="62"/>
      <c r="T416" s="1">
        <f t="shared" ca="1" si="34"/>
        <v>44831</v>
      </c>
      <c r="U416" s="1">
        <f t="shared" si="35"/>
        <v>45026</v>
      </c>
    </row>
    <row r="417" spans="1:21" s="76" customFormat="1" ht="25" customHeight="1" x14ac:dyDescent="0.25">
      <c r="A417" s="4">
        <v>415</v>
      </c>
      <c r="B417" s="5" t="s">
        <v>1301</v>
      </c>
      <c r="C417" s="5" t="s">
        <v>766</v>
      </c>
      <c r="D417" s="5" t="s">
        <v>1302</v>
      </c>
      <c r="E417" s="5" t="s">
        <v>3031</v>
      </c>
      <c r="F417" s="40" t="s">
        <v>1304</v>
      </c>
      <c r="G417" s="12" t="s">
        <v>3027</v>
      </c>
      <c r="H417" s="43" t="s">
        <v>1473</v>
      </c>
      <c r="I417" s="145">
        <f t="shared" si="40"/>
        <v>44674</v>
      </c>
      <c r="J417" s="7" t="s">
        <v>12</v>
      </c>
      <c r="K417" s="94">
        <v>45039</v>
      </c>
      <c r="L417" s="5" t="s">
        <v>1900</v>
      </c>
      <c r="M417" s="5" t="s">
        <v>3028</v>
      </c>
      <c r="N417" s="5" t="s">
        <v>1197</v>
      </c>
      <c r="O417" s="2" t="b">
        <f t="shared" ca="1" si="41"/>
        <v>1</v>
      </c>
      <c r="P417" s="86" t="s">
        <v>2689</v>
      </c>
      <c r="Q417" s="176" t="s">
        <v>2044</v>
      </c>
      <c r="R417" s="16" t="s">
        <v>2866</v>
      </c>
      <c r="S417" s="62"/>
      <c r="T417" s="1">
        <f t="shared" ca="1" si="34"/>
        <v>44831</v>
      </c>
      <c r="U417" s="1">
        <f t="shared" si="35"/>
        <v>45025</v>
      </c>
    </row>
    <row r="418" spans="1:21" s="76" customFormat="1" ht="50" customHeight="1" x14ac:dyDescent="0.25">
      <c r="A418" s="4">
        <v>416</v>
      </c>
      <c r="B418" s="151" t="s">
        <v>1305</v>
      </c>
      <c r="C418" s="5" t="s">
        <v>631</v>
      </c>
      <c r="D418" s="5" t="s">
        <v>1306</v>
      </c>
      <c r="E418" s="5" t="s">
        <v>1519</v>
      </c>
      <c r="F418" s="40" t="s">
        <v>1307</v>
      </c>
      <c r="G418" s="9" t="s">
        <v>2007</v>
      </c>
      <c r="H418" s="43" t="s">
        <v>1681</v>
      </c>
      <c r="I418" s="145">
        <f t="shared" si="40"/>
        <v>44466</v>
      </c>
      <c r="J418" s="7" t="s">
        <v>12</v>
      </c>
      <c r="K418" s="94">
        <v>44831</v>
      </c>
      <c r="L418" s="12" t="s">
        <v>1900</v>
      </c>
      <c r="M418" s="12" t="s">
        <v>2512</v>
      </c>
      <c r="N418" s="5" t="s">
        <v>1197</v>
      </c>
      <c r="O418" s="2" t="b">
        <f t="shared" ca="1" si="41"/>
        <v>0</v>
      </c>
      <c r="P418" s="183" t="s">
        <v>2643</v>
      </c>
      <c r="Q418" s="176" t="s">
        <v>2044</v>
      </c>
      <c r="R418" s="176"/>
      <c r="S418" s="62"/>
      <c r="T418" s="1">
        <f t="shared" ca="1" si="34"/>
        <v>44831</v>
      </c>
      <c r="U418" s="1">
        <f t="shared" si="35"/>
        <v>44817</v>
      </c>
    </row>
    <row r="419" spans="1:21" s="76" customFormat="1" ht="25" customHeight="1" x14ac:dyDescent="0.25">
      <c r="A419" s="4">
        <v>417</v>
      </c>
      <c r="B419" s="5" t="s">
        <v>1309</v>
      </c>
      <c r="C419" s="5" t="s">
        <v>766</v>
      </c>
      <c r="D419" s="5" t="s">
        <v>986</v>
      </c>
      <c r="E419" s="5" t="s">
        <v>191</v>
      </c>
      <c r="F419" s="40">
        <v>131840</v>
      </c>
      <c r="G419" s="12" t="s">
        <v>2241</v>
      </c>
      <c r="H419" s="43" t="s">
        <v>1473</v>
      </c>
      <c r="I419" s="145">
        <f t="shared" si="40"/>
        <v>44673</v>
      </c>
      <c r="J419" s="7" t="s">
        <v>12</v>
      </c>
      <c r="K419" s="94">
        <v>45038</v>
      </c>
      <c r="L419" s="5" t="s">
        <v>1900</v>
      </c>
      <c r="M419" s="5" t="s">
        <v>3033</v>
      </c>
      <c r="N419" s="5" t="s">
        <v>1197</v>
      </c>
      <c r="O419" s="2" t="b">
        <f t="shared" ca="1" si="41"/>
        <v>1</v>
      </c>
      <c r="P419" s="86" t="s">
        <v>2689</v>
      </c>
      <c r="Q419" s="176" t="s">
        <v>2044</v>
      </c>
      <c r="R419" s="16" t="s">
        <v>2866</v>
      </c>
      <c r="S419" s="62"/>
      <c r="T419" s="1">
        <f t="shared" ca="1" si="34"/>
        <v>44831</v>
      </c>
      <c r="U419" s="1">
        <f t="shared" si="35"/>
        <v>45024</v>
      </c>
    </row>
    <row r="420" spans="1:21" s="76" customFormat="1" ht="37.5" customHeight="1" x14ac:dyDescent="0.25">
      <c r="A420" s="4">
        <v>418</v>
      </c>
      <c r="B420" s="5" t="s">
        <v>1324</v>
      </c>
      <c r="C420" s="5" t="s">
        <v>1434</v>
      </c>
      <c r="D420" s="5" t="s">
        <v>3114</v>
      </c>
      <c r="E420" s="5" t="s">
        <v>262</v>
      </c>
      <c r="F420" s="40" t="s">
        <v>1927</v>
      </c>
      <c r="G420" s="34" t="s">
        <v>3115</v>
      </c>
      <c r="H420" s="43" t="s">
        <v>1473</v>
      </c>
      <c r="I420" s="145">
        <f t="shared" ref="I420:I429" si="42">(K420-365)</f>
        <v>44703</v>
      </c>
      <c r="J420" s="7" t="s">
        <v>12</v>
      </c>
      <c r="K420" s="94">
        <v>45068</v>
      </c>
      <c r="L420" s="5" t="s">
        <v>2178</v>
      </c>
      <c r="M420" s="5" t="s">
        <v>3116</v>
      </c>
      <c r="N420" s="5" t="s">
        <v>1197</v>
      </c>
      <c r="O420" s="2" t="b">
        <f t="shared" ca="1" si="41"/>
        <v>1</v>
      </c>
      <c r="P420" s="183" t="s">
        <v>3117</v>
      </c>
      <c r="Q420" s="152" t="s">
        <v>3104</v>
      </c>
      <c r="R420" s="16" t="s">
        <v>3118</v>
      </c>
      <c r="S420" s="62"/>
      <c r="T420" s="1">
        <f t="shared" ca="1" si="34"/>
        <v>44831</v>
      </c>
      <c r="U420" s="1">
        <f t="shared" si="35"/>
        <v>45054</v>
      </c>
    </row>
    <row r="421" spans="1:21" s="76" customFormat="1" ht="37.5" customHeight="1" x14ac:dyDescent="0.25">
      <c r="A421" s="4">
        <v>419</v>
      </c>
      <c r="B421" s="7" t="s">
        <v>1331</v>
      </c>
      <c r="C421" s="7" t="s">
        <v>1558</v>
      </c>
      <c r="D421" s="5" t="s">
        <v>986</v>
      </c>
      <c r="E421" s="5" t="s">
        <v>711</v>
      </c>
      <c r="F421" s="12" t="s">
        <v>1559</v>
      </c>
      <c r="G421" s="12" t="s">
        <v>2407</v>
      </c>
      <c r="H421" s="43" t="s">
        <v>1473</v>
      </c>
      <c r="I421" s="145">
        <f t="shared" si="42"/>
        <v>44747</v>
      </c>
      <c r="J421" s="7" t="s">
        <v>12</v>
      </c>
      <c r="K421" s="94">
        <v>45112</v>
      </c>
      <c r="L421" s="7" t="s">
        <v>1900</v>
      </c>
      <c r="M421" s="7" t="s">
        <v>3286</v>
      </c>
      <c r="N421" s="5" t="s">
        <v>1197</v>
      </c>
      <c r="O421" s="2" t="b">
        <f t="shared" ca="1" si="41"/>
        <v>1</v>
      </c>
      <c r="P421" s="183" t="s">
        <v>2689</v>
      </c>
      <c r="Q421" s="176" t="s">
        <v>2044</v>
      </c>
      <c r="R421" s="179" t="s">
        <v>3164</v>
      </c>
      <c r="S421" s="62"/>
      <c r="T421" s="1">
        <f t="shared" ca="1" si="34"/>
        <v>44831</v>
      </c>
      <c r="U421" s="1">
        <f t="shared" si="35"/>
        <v>45098</v>
      </c>
    </row>
    <row r="422" spans="1:21" s="76" customFormat="1" ht="37.5" customHeight="1" x14ac:dyDescent="0.25">
      <c r="A422" s="4">
        <v>420</v>
      </c>
      <c r="B422" s="7" t="s">
        <v>1334</v>
      </c>
      <c r="C422" s="7" t="s">
        <v>1332</v>
      </c>
      <c r="D422" s="5" t="s">
        <v>989</v>
      </c>
      <c r="E422" s="5" t="s">
        <v>676</v>
      </c>
      <c r="F422" s="12" t="s">
        <v>7</v>
      </c>
      <c r="G422" s="12" t="s">
        <v>2407</v>
      </c>
      <c r="H422" s="43" t="s">
        <v>1473</v>
      </c>
      <c r="I422" s="145">
        <f t="shared" si="42"/>
        <v>44747</v>
      </c>
      <c r="J422" s="7" t="s">
        <v>12</v>
      </c>
      <c r="K422" s="94">
        <v>45112</v>
      </c>
      <c r="L422" s="7" t="s">
        <v>1900</v>
      </c>
      <c r="M422" s="5" t="s">
        <v>3284</v>
      </c>
      <c r="N422" s="5" t="s">
        <v>1197</v>
      </c>
      <c r="O422" s="2" t="b">
        <f t="shared" ca="1" si="41"/>
        <v>1</v>
      </c>
      <c r="P422" s="183" t="s">
        <v>2689</v>
      </c>
      <c r="Q422" s="176" t="s">
        <v>2044</v>
      </c>
      <c r="R422" s="179" t="s">
        <v>3164</v>
      </c>
      <c r="S422" s="62"/>
      <c r="T422" s="1">
        <f t="shared" ca="1" si="34"/>
        <v>44831</v>
      </c>
      <c r="U422" s="1">
        <f t="shared" si="35"/>
        <v>45098</v>
      </c>
    </row>
    <row r="423" spans="1:21" ht="25" customHeight="1" x14ac:dyDescent="0.25">
      <c r="A423" s="4">
        <v>421</v>
      </c>
      <c r="B423" s="49" t="s">
        <v>1344</v>
      </c>
      <c r="C423" s="5" t="s">
        <v>1346</v>
      </c>
      <c r="D423" s="5" t="s">
        <v>986</v>
      </c>
      <c r="E423" s="5" t="s">
        <v>694</v>
      </c>
      <c r="F423" s="12" t="s">
        <v>1345</v>
      </c>
      <c r="G423" s="34" t="s">
        <v>7</v>
      </c>
      <c r="H423" s="43" t="s">
        <v>1473</v>
      </c>
      <c r="I423" s="145">
        <f t="shared" si="42"/>
        <v>42354</v>
      </c>
      <c r="J423" s="7" t="s">
        <v>12</v>
      </c>
      <c r="K423" s="94">
        <v>42719</v>
      </c>
      <c r="L423" s="7" t="s">
        <v>1079</v>
      </c>
      <c r="M423" s="7"/>
      <c r="N423" s="5" t="s">
        <v>1563</v>
      </c>
      <c r="O423" s="2" t="s">
        <v>1343</v>
      </c>
      <c r="P423" s="182" t="s">
        <v>2044</v>
      </c>
      <c r="Q423" s="181" t="s">
        <v>2044</v>
      </c>
      <c r="R423" s="181"/>
      <c r="S423" s="62"/>
      <c r="T423" s="1">
        <f t="shared" ca="1" si="34"/>
        <v>44831</v>
      </c>
      <c r="U423" s="1">
        <f t="shared" si="35"/>
        <v>42705</v>
      </c>
    </row>
    <row r="424" spans="1:21" s="76" customFormat="1" ht="75" customHeight="1" x14ac:dyDescent="0.25">
      <c r="A424" s="148">
        <v>422</v>
      </c>
      <c r="B424" s="7" t="s">
        <v>983</v>
      </c>
      <c r="C424" s="5" t="s">
        <v>1917</v>
      </c>
      <c r="D424" s="5" t="s">
        <v>803</v>
      </c>
      <c r="E424" s="15" t="s">
        <v>1916</v>
      </c>
      <c r="F424" s="15" t="s">
        <v>1925</v>
      </c>
      <c r="G424" s="12" t="s">
        <v>2524</v>
      </c>
      <c r="H424" s="44" t="s">
        <v>1744</v>
      </c>
      <c r="I424" s="145">
        <f t="shared" si="42"/>
        <v>44676</v>
      </c>
      <c r="J424" s="5" t="s">
        <v>12</v>
      </c>
      <c r="K424" s="95">
        <v>45041</v>
      </c>
      <c r="L424" s="5" t="s">
        <v>1900</v>
      </c>
      <c r="M424" s="5" t="s">
        <v>3060</v>
      </c>
      <c r="N424" s="5" t="s">
        <v>1100</v>
      </c>
      <c r="O424" s="2" t="b">
        <f ca="1">(U424&lt;=T424)=FALSE()</f>
        <v>1</v>
      </c>
      <c r="P424" s="169">
        <v>5361944</v>
      </c>
      <c r="Q424" s="128" t="s">
        <v>2748</v>
      </c>
      <c r="R424" s="128" t="s">
        <v>2796</v>
      </c>
      <c r="S424" s="62"/>
      <c r="T424" s="1">
        <f t="shared" ca="1" si="34"/>
        <v>44831</v>
      </c>
      <c r="U424" s="1">
        <f t="shared" si="35"/>
        <v>45027</v>
      </c>
    </row>
    <row r="425" spans="1:21" ht="25" customHeight="1" x14ac:dyDescent="0.25">
      <c r="A425" s="4">
        <v>423</v>
      </c>
      <c r="B425" s="31" t="s">
        <v>984</v>
      </c>
      <c r="C425" s="5" t="s">
        <v>804</v>
      </c>
      <c r="D425" s="5" t="s">
        <v>805</v>
      </c>
      <c r="E425" s="15" t="s">
        <v>1007</v>
      </c>
      <c r="F425" s="24" t="s">
        <v>7</v>
      </c>
      <c r="G425" s="24"/>
      <c r="H425" s="30" t="s">
        <v>1744</v>
      </c>
      <c r="I425" s="145">
        <f t="shared" si="42"/>
        <v>41526</v>
      </c>
      <c r="J425" s="70" t="s">
        <v>12</v>
      </c>
      <c r="K425" s="95">
        <v>41891</v>
      </c>
      <c r="L425" s="7" t="s">
        <v>9</v>
      </c>
      <c r="M425" s="7"/>
      <c r="N425" s="5" t="s">
        <v>1196</v>
      </c>
      <c r="O425" s="2" t="s">
        <v>1023</v>
      </c>
      <c r="P425" s="182" t="s">
        <v>2044</v>
      </c>
      <c r="Q425" s="181" t="s">
        <v>2044</v>
      </c>
      <c r="R425" s="181"/>
      <c r="S425" s="62"/>
      <c r="T425" s="1">
        <f t="shared" ca="1" si="34"/>
        <v>44831</v>
      </c>
      <c r="U425" s="1">
        <f t="shared" si="35"/>
        <v>41877</v>
      </c>
    </row>
    <row r="426" spans="1:21" s="76" customFormat="1" ht="50" customHeight="1" x14ac:dyDescent="0.25">
      <c r="A426" s="4">
        <v>424</v>
      </c>
      <c r="B426" s="49" t="s">
        <v>985</v>
      </c>
      <c r="C426" s="5" t="s">
        <v>1921</v>
      </c>
      <c r="D426" s="57" t="s">
        <v>803</v>
      </c>
      <c r="E426" s="15" t="s">
        <v>1916</v>
      </c>
      <c r="F426" s="12" t="s">
        <v>1742</v>
      </c>
      <c r="G426" s="12" t="s">
        <v>1173</v>
      </c>
      <c r="H426" s="57" t="s">
        <v>1744</v>
      </c>
      <c r="I426" s="145">
        <f t="shared" si="42"/>
        <v>43572</v>
      </c>
      <c r="J426" s="5" t="s">
        <v>12</v>
      </c>
      <c r="K426" s="95">
        <v>43937</v>
      </c>
      <c r="L426" s="7" t="s">
        <v>9</v>
      </c>
      <c r="M426" s="7"/>
      <c r="N426" s="5" t="s">
        <v>1196</v>
      </c>
      <c r="O426" s="2" t="s">
        <v>1343</v>
      </c>
      <c r="P426" s="182" t="s">
        <v>2044</v>
      </c>
      <c r="Q426" s="181" t="s">
        <v>2044</v>
      </c>
      <c r="R426" s="181"/>
      <c r="S426" s="62"/>
      <c r="T426" s="1">
        <f t="shared" ca="1" si="34"/>
        <v>44831</v>
      </c>
      <c r="U426" s="1">
        <f t="shared" si="35"/>
        <v>43923</v>
      </c>
    </row>
    <row r="427" spans="1:21" s="76" customFormat="1" ht="50" customHeight="1" x14ac:dyDescent="0.25">
      <c r="A427" s="4">
        <v>425</v>
      </c>
      <c r="B427" s="7" t="s">
        <v>1277</v>
      </c>
      <c r="C427" s="5" t="s">
        <v>2343</v>
      </c>
      <c r="D427" s="57" t="s">
        <v>1278</v>
      </c>
      <c r="E427" s="15" t="s">
        <v>1279</v>
      </c>
      <c r="F427" s="12" t="s">
        <v>2403</v>
      </c>
      <c r="G427" s="12" t="s">
        <v>2402</v>
      </c>
      <c r="H427" s="128" t="s">
        <v>2401</v>
      </c>
      <c r="I427" s="145">
        <f t="shared" si="42"/>
        <v>44741</v>
      </c>
      <c r="J427" s="5" t="s">
        <v>12</v>
      </c>
      <c r="K427" s="95">
        <v>45106</v>
      </c>
      <c r="L427" s="5" t="s">
        <v>800</v>
      </c>
      <c r="M427" s="5" t="s">
        <v>3287</v>
      </c>
      <c r="N427" s="5" t="s">
        <v>1196</v>
      </c>
      <c r="O427" s="2" t="b">
        <f ca="1">(U427&lt;=T427)=FALSE()</f>
        <v>1</v>
      </c>
      <c r="P427" s="86" t="s">
        <v>3288</v>
      </c>
      <c r="Q427" s="173" t="s">
        <v>2044</v>
      </c>
      <c r="R427" s="128" t="s">
        <v>2044</v>
      </c>
      <c r="S427" s="62"/>
      <c r="T427" s="1">
        <f t="shared" ca="1" si="34"/>
        <v>44831</v>
      </c>
      <c r="U427" s="1">
        <f t="shared" si="35"/>
        <v>45092</v>
      </c>
    </row>
    <row r="428" spans="1:21" s="76" customFormat="1" ht="25" customHeight="1" x14ac:dyDescent="0.25">
      <c r="A428" s="4">
        <v>426</v>
      </c>
      <c r="B428" s="151" t="s">
        <v>82</v>
      </c>
      <c r="C428" s="5" t="s">
        <v>430</v>
      </c>
      <c r="D428" s="5" t="s">
        <v>791</v>
      </c>
      <c r="E428" s="5" t="s">
        <v>1833</v>
      </c>
      <c r="F428" s="12" t="s">
        <v>2009</v>
      </c>
      <c r="G428" s="12" t="s">
        <v>2008</v>
      </c>
      <c r="H428" s="43" t="s">
        <v>1189</v>
      </c>
      <c r="I428" s="145">
        <f t="shared" si="42"/>
        <v>44465</v>
      </c>
      <c r="J428" s="5" t="s">
        <v>12</v>
      </c>
      <c r="K428" s="93">
        <v>44830</v>
      </c>
      <c r="L428" s="5" t="s">
        <v>1900</v>
      </c>
      <c r="M428" s="5" t="s">
        <v>2503</v>
      </c>
      <c r="N428" s="5" t="s">
        <v>3405</v>
      </c>
      <c r="O428" s="2" t="b">
        <f ca="1">(U428&lt;=T428)=FALSE()</f>
        <v>0</v>
      </c>
      <c r="P428" s="86" t="s">
        <v>2696</v>
      </c>
      <c r="Q428" s="173" t="s">
        <v>2044</v>
      </c>
      <c r="R428" s="173"/>
      <c r="S428" s="140"/>
      <c r="T428" s="1">
        <f t="shared" ca="1" si="34"/>
        <v>44831</v>
      </c>
      <c r="U428" s="1">
        <f t="shared" si="35"/>
        <v>44816</v>
      </c>
    </row>
    <row r="429" spans="1:21" ht="25" customHeight="1" x14ac:dyDescent="0.25">
      <c r="A429" s="4">
        <v>427</v>
      </c>
      <c r="B429" s="31" t="s">
        <v>620</v>
      </c>
      <c r="C429" s="7" t="s">
        <v>430</v>
      </c>
      <c r="D429" s="5" t="s">
        <v>791</v>
      </c>
      <c r="E429" s="5" t="s">
        <v>1006</v>
      </c>
      <c r="F429" s="22">
        <v>12056193</v>
      </c>
      <c r="G429" s="12" t="s">
        <v>1145</v>
      </c>
      <c r="H429" s="43" t="s">
        <v>1189</v>
      </c>
      <c r="I429" s="145">
        <f t="shared" si="42"/>
        <v>41995</v>
      </c>
      <c r="J429" s="7" t="s">
        <v>12</v>
      </c>
      <c r="K429" s="94">
        <v>42360</v>
      </c>
      <c r="L429" s="7" t="s">
        <v>507</v>
      </c>
      <c r="M429" s="7"/>
      <c r="N429" s="7" t="s">
        <v>1099</v>
      </c>
      <c r="O429" s="2" t="s">
        <v>1023</v>
      </c>
      <c r="P429" s="182" t="s">
        <v>2044</v>
      </c>
      <c r="Q429" s="181" t="s">
        <v>2044</v>
      </c>
      <c r="R429" s="181"/>
      <c r="S429" s="62"/>
      <c r="T429" s="1">
        <f t="shared" ca="1" si="34"/>
        <v>44831</v>
      </c>
      <c r="U429" s="1">
        <f t="shared" si="35"/>
        <v>42346</v>
      </c>
    </row>
    <row r="430" spans="1:21" s="76" customFormat="1" ht="25" customHeight="1" x14ac:dyDescent="0.25">
      <c r="A430" s="4">
        <v>428</v>
      </c>
      <c r="B430" s="7" t="s">
        <v>621</v>
      </c>
      <c r="C430" s="7" t="s">
        <v>430</v>
      </c>
      <c r="D430" s="5" t="s">
        <v>791</v>
      </c>
      <c r="E430" s="5" t="s">
        <v>1838</v>
      </c>
      <c r="F430" s="22">
        <v>13010878</v>
      </c>
      <c r="G430" s="12" t="s">
        <v>2653</v>
      </c>
      <c r="H430" s="43" t="s">
        <v>1189</v>
      </c>
      <c r="I430" s="145">
        <f>(K430-365)</f>
        <v>44530</v>
      </c>
      <c r="J430" s="7" t="s">
        <v>12</v>
      </c>
      <c r="K430" s="94">
        <v>44895</v>
      </c>
      <c r="L430" s="7" t="s">
        <v>1900</v>
      </c>
      <c r="M430" s="7" t="s">
        <v>2654</v>
      </c>
      <c r="N430" s="7" t="s">
        <v>2533</v>
      </c>
      <c r="O430" s="2" t="b">
        <f ca="1">(U430&lt;=T430)=FALSE()</f>
        <v>1</v>
      </c>
      <c r="P430" s="183" t="s">
        <v>2655</v>
      </c>
      <c r="Q430" s="176" t="s">
        <v>2044</v>
      </c>
      <c r="R430" s="176"/>
      <c r="S430" s="62"/>
      <c r="T430" s="1">
        <f t="shared" ca="1" si="34"/>
        <v>44831</v>
      </c>
      <c r="U430" s="1">
        <f t="shared" si="35"/>
        <v>44881</v>
      </c>
    </row>
    <row r="431" spans="1:21" ht="50" customHeight="1" x14ac:dyDescent="0.25">
      <c r="A431" s="4">
        <v>429</v>
      </c>
      <c r="B431" s="49" t="s">
        <v>514</v>
      </c>
      <c r="C431" s="5" t="s">
        <v>1990</v>
      </c>
      <c r="D431" s="5" t="s">
        <v>807</v>
      </c>
      <c r="E431" s="5" t="s">
        <v>1432</v>
      </c>
      <c r="F431" s="12" t="s">
        <v>1169</v>
      </c>
      <c r="G431" s="12" t="s">
        <v>1562</v>
      </c>
      <c r="H431" s="47">
        <v>0.03</v>
      </c>
      <c r="I431" s="145">
        <f>(K431-1095)</f>
        <v>41907</v>
      </c>
      <c r="J431" s="7" t="s">
        <v>434</v>
      </c>
      <c r="K431" s="93">
        <v>43002</v>
      </c>
      <c r="L431" s="7" t="s">
        <v>9</v>
      </c>
      <c r="M431" s="7"/>
      <c r="N431" s="7" t="s">
        <v>1100</v>
      </c>
      <c r="O431" s="2" t="s">
        <v>1343</v>
      </c>
      <c r="P431" s="182" t="s">
        <v>2044</v>
      </c>
      <c r="Q431" s="181" t="s">
        <v>2044</v>
      </c>
      <c r="R431" s="181"/>
      <c r="S431" s="62"/>
      <c r="T431" s="1">
        <f t="shared" ca="1" si="34"/>
        <v>44831</v>
      </c>
      <c r="U431" s="1">
        <f t="shared" si="35"/>
        <v>42988</v>
      </c>
    </row>
    <row r="432" spans="1:21" ht="37.5" customHeight="1" x14ac:dyDescent="0.25">
      <c r="A432" s="4">
        <v>430</v>
      </c>
      <c r="B432" s="31" t="s">
        <v>252</v>
      </c>
      <c r="C432" s="5" t="s">
        <v>433</v>
      </c>
      <c r="D432" s="5" t="s">
        <v>807</v>
      </c>
      <c r="E432" s="33" t="s">
        <v>1107</v>
      </c>
      <c r="F432" s="12" t="s">
        <v>7</v>
      </c>
      <c r="G432" s="12" t="s">
        <v>1289</v>
      </c>
      <c r="H432" s="43" t="s">
        <v>1291</v>
      </c>
      <c r="I432" s="145">
        <f>(K432-365)</f>
        <v>42262</v>
      </c>
      <c r="J432" s="7" t="s">
        <v>12</v>
      </c>
      <c r="K432" s="94">
        <v>42627</v>
      </c>
      <c r="L432" s="7" t="s">
        <v>9</v>
      </c>
      <c r="M432" s="7"/>
      <c r="N432" s="7" t="s">
        <v>1100</v>
      </c>
      <c r="O432" s="2" t="s">
        <v>1023</v>
      </c>
      <c r="P432" s="182" t="s">
        <v>2044</v>
      </c>
      <c r="Q432" s="181" t="s">
        <v>2044</v>
      </c>
      <c r="R432" s="181"/>
      <c r="S432" s="62"/>
      <c r="T432" s="1">
        <f t="shared" ca="1" si="34"/>
        <v>44831</v>
      </c>
      <c r="U432" s="1">
        <f t="shared" si="35"/>
        <v>42613</v>
      </c>
    </row>
    <row r="433" spans="1:21" ht="37.5" customHeight="1" x14ac:dyDescent="0.25">
      <c r="A433" s="4">
        <v>431</v>
      </c>
      <c r="B433" s="31" t="s">
        <v>349</v>
      </c>
      <c r="C433" s="7" t="s">
        <v>433</v>
      </c>
      <c r="D433" s="5" t="s">
        <v>807</v>
      </c>
      <c r="E433" s="33" t="s">
        <v>1108</v>
      </c>
      <c r="F433" s="12" t="s">
        <v>1170</v>
      </c>
      <c r="G433" s="12" t="s">
        <v>1188</v>
      </c>
      <c r="H433" s="9" t="s">
        <v>1030</v>
      </c>
      <c r="I433" s="145">
        <f>(K433-365)</f>
        <v>41872</v>
      </c>
      <c r="J433" s="7" t="s">
        <v>12</v>
      </c>
      <c r="K433" s="94">
        <v>42237</v>
      </c>
      <c r="L433" s="7" t="s">
        <v>9</v>
      </c>
      <c r="M433" s="7"/>
      <c r="N433" s="7" t="s">
        <v>1100</v>
      </c>
      <c r="O433" s="2" t="s">
        <v>1023</v>
      </c>
      <c r="P433" s="182" t="s">
        <v>2044</v>
      </c>
      <c r="Q433" s="181" t="s">
        <v>2044</v>
      </c>
      <c r="R433" s="181"/>
      <c r="S433" s="62"/>
      <c r="T433" s="1">
        <f t="shared" ca="1" si="34"/>
        <v>44831</v>
      </c>
      <c r="U433" s="1">
        <f t="shared" si="35"/>
        <v>42223</v>
      </c>
    </row>
    <row r="434" spans="1:21" ht="50" customHeight="1" x14ac:dyDescent="0.25">
      <c r="A434" s="4">
        <v>432</v>
      </c>
      <c r="B434" s="49" t="s">
        <v>720</v>
      </c>
      <c r="C434" s="5" t="s">
        <v>1990</v>
      </c>
      <c r="D434" s="5" t="s">
        <v>807</v>
      </c>
      <c r="E434" s="5" t="s">
        <v>1432</v>
      </c>
      <c r="F434" s="9" t="s">
        <v>1967</v>
      </c>
      <c r="G434" s="12" t="s">
        <v>1562</v>
      </c>
      <c r="H434" s="47">
        <v>0.03</v>
      </c>
      <c r="I434" s="145">
        <f>(K434-1096)</f>
        <v>42969</v>
      </c>
      <c r="J434" s="7" t="s">
        <v>434</v>
      </c>
      <c r="K434" s="94">
        <v>44065</v>
      </c>
      <c r="L434" s="7" t="s">
        <v>1900</v>
      </c>
      <c r="M434" s="7" t="s">
        <v>1978</v>
      </c>
      <c r="N434" s="7" t="s">
        <v>1100</v>
      </c>
      <c r="O434" s="2" t="s">
        <v>1343</v>
      </c>
      <c r="P434" s="182" t="s">
        <v>2044</v>
      </c>
      <c r="Q434" s="181" t="s">
        <v>2044</v>
      </c>
      <c r="R434" s="181"/>
      <c r="S434" s="62" t="s">
        <v>1979</v>
      </c>
      <c r="T434" s="1">
        <f t="shared" ca="1" si="34"/>
        <v>44831</v>
      </c>
      <c r="U434" s="1">
        <f t="shared" si="35"/>
        <v>44051</v>
      </c>
    </row>
    <row r="435" spans="1:21" s="76" customFormat="1" ht="25" customHeight="1" x14ac:dyDescent="0.25">
      <c r="A435" s="4">
        <v>433</v>
      </c>
      <c r="B435" s="7" t="s">
        <v>117</v>
      </c>
      <c r="C435" s="7" t="s">
        <v>435</v>
      </c>
      <c r="D435" s="5" t="s">
        <v>808</v>
      </c>
      <c r="E435" s="9" t="s">
        <v>7</v>
      </c>
      <c r="F435" s="37">
        <v>209155</v>
      </c>
      <c r="G435" s="12" t="s">
        <v>809</v>
      </c>
      <c r="H435" s="43" t="s">
        <v>860</v>
      </c>
      <c r="I435" s="145">
        <f>(K435-184)</f>
        <v>44785</v>
      </c>
      <c r="J435" s="7" t="s">
        <v>118</v>
      </c>
      <c r="K435" s="94">
        <v>44969</v>
      </c>
      <c r="L435" s="7" t="s">
        <v>119</v>
      </c>
      <c r="M435" s="7" t="s">
        <v>3352</v>
      </c>
      <c r="N435" s="7" t="s">
        <v>1561</v>
      </c>
      <c r="O435" s="2" t="b">
        <f ca="1">(U435&lt;=T435)=FALSE()</f>
        <v>1</v>
      </c>
      <c r="P435" s="183" t="s">
        <v>2896</v>
      </c>
      <c r="Q435" s="179" t="s">
        <v>2895</v>
      </c>
      <c r="R435" s="179" t="s">
        <v>3353</v>
      </c>
      <c r="S435" s="62"/>
      <c r="T435" s="1">
        <f t="shared" ca="1" si="34"/>
        <v>44831</v>
      </c>
      <c r="U435" s="1">
        <f t="shared" si="35"/>
        <v>44955</v>
      </c>
    </row>
    <row r="436" spans="1:21" s="76" customFormat="1" ht="14" customHeight="1" x14ac:dyDescent="0.25">
      <c r="A436" s="4">
        <v>434</v>
      </c>
      <c r="B436" s="7" t="s">
        <v>120</v>
      </c>
      <c r="C436" s="7" t="s">
        <v>437</v>
      </c>
      <c r="D436" s="125" t="s">
        <v>1284</v>
      </c>
      <c r="E436" s="9" t="s">
        <v>1185</v>
      </c>
      <c r="F436" s="9" t="s">
        <v>190</v>
      </c>
      <c r="G436" s="12" t="s">
        <v>1750</v>
      </c>
      <c r="H436" s="43" t="s">
        <v>1288</v>
      </c>
      <c r="I436" s="145">
        <f>(K436-365)</f>
        <v>44631</v>
      </c>
      <c r="J436" s="7" t="s">
        <v>12</v>
      </c>
      <c r="K436" s="94">
        <v>44996</v>
      </c>
      <c r="L436" s="5" t="s">
        <v>810</v>
      </c>
      <c r="M436" s="5" t="s">
        <v>2931</v>
      </c>
      <c r="N436" s="5" t="s">
        <v>1262</v>
      </c>
      <c r="O436" s="2" t="b">
        <f ca="1">(U436&lt;=T436)=FALSE()</f>
        <v>1</v>
      </c>
      <c r="P436" s="57" t="s">
        <v>2894</v>
      </c>
      <c r="Q436" s="173" t="s">
        <v>2044</v>
      </c>
      <c r="R436" s="128" t="s">
        <v>2893</v>
      </c>
      <c r="S436" s="62"/>
      <c r="T436" s="1">
        <f t="shared" ca="1" si="34"/>
        <v>44831</v>
      </c>
      <c r="U436" s="1">
        <f t="shared" si="35"/>
        <v>44982</v>
      </c>
    </row>
    <row r="437" spans="1:21" s="76" customFormat="1" ht="14" customHeight="1" x14ac:dyDescent="0.25">
      <c r="A437" s="4">
        <v>435</v>
      </c>
      <c r="B437" s="7" t="s">
        <v>327</v>
      </c>
      <c r="C437" s="7" t="s">
        <v>437</v>
      </c>
      <c r="D437" s="125" t="s">
        <v>3328</v>
      </c>
      <c r="E437" s="9" t="s">
        <v>1185</v>
      </c>
      <c r="F437" s="9" t="s">
        <v>190</v>
      </c>
      <c r="G437" s="12" t="s">
        <v>1174</v>
      </c>
      <c r="H437" s="43" t="s">
        <v>1288</v>
      </c>
      <c r="I437" s="145">
        <f>(K437-365)</f>
        <v>44609</v>
      </c>
      <c r="J437" s="7" t="s">
        <v>12</v>
      </c>
      <c r="K437" s="94">
        <v>44974</v>
      </c>
      <c r="L437" s="7" t="s">
        <v>810</v>
      </c>
      <c r="M437" s="7" t="s">
        <v>2892</v>
      </c>
      <c r="N437" s="5" t="s">
        <v>1262</v>
      </c>
      <c r="O437" s="2" t="b">
        <f ca="1">(U437&lt;=T437)=FALSE()</f>
        <v>1</v>
      </c>
      <c r="P437" s="169" t="s">
        <v>2894</v>
      </c>
      <c r="Q437" s="173" t="s">
        <v>2044</v>
      </c>
      <c r="R437" s="173" t="s">
        <v>2893</v>
      </c>
      <c r="S437" s="62"/>
      <c r="T437" s="1">
        <f t="shared" ca="1" si="34"/>
        <v>44831</v>
      </c>
      <c r="U437" s="1">
        <f t="shared" si="35"/>
        <v>44960</v>
      </c>
    </row>
    <row r="438" spans="1:21" s="81" customFormat="1" ht="87.5" customHeight="1" x14ac:dyDescent="0.25">
      <c r="A438" s="4">
        <v>436</v>
      </c>
      <c r="B438" s="7" t="s">
        <v>100</v>
      </c>
      <c r="C438" s="52" t="s">
        <v>101</v>
      </c>
      <c r="D438" s="52" t="s">
        <v>103</v>
      </c>
      <c r="E438" s="52" t="s">
        <v>473</v>
      </c>
      <c r="F438" s="69" t="s">
        <v>102</v>
      </c>
      <c r="G438" s="61" t="s">
        <v>1669</v>
      </c>
      <c r="H438" s="67" t="s">
        <v>1615</v>
      </c>
      <c r="I438" s="146">
        <f>(K438-365)</f>
        <v>44566</v>
      </c>
      <c r="J438" s="51" t="s">
        <v>12</v>
      </c>
      <c r="K438" s="96">
        <v>44931</v>
      </c>
      <c r="L438" s="51" t="s">
        <v>103</v>
      </c>
      <c r="M438" s="51" t="s">
        <v>2875</v>
      </c>
      <c r="N438" s="7" t="s">
        <v>1098</v>
      </c>
      <c r="O438" s="2" t="b">
        <f ca="1">(U438&lt;=T438)=FALSE()</f>
        <v>1</v>
      </c>
      <c r="P438" s="183" t="s">
        <v>2827</v>
      </c>
      <c r="Q438" s="183" t="s">
        <v>2828</v>
      </c>
      <c r="R438" s="183" t="s">
        <v>2829</v>
      </c>
      <c r="S438" s="63"/>
      <c r="T438" s="1">
        <f t="shared" ca="1" si="34"/>
        <v>44831</v>
      </c>
      <c r="U438" s="1">
        <f t="shared" si="35"/>
        <v>44917</v>
      </c>
    </row>
    <row r="439" spans="1:21" ht="42" customHeight="1" x14ac:dyDescent="0.25">
      <c r="A439" s="4">
        <v>437</v>
      </c>
      <c r="B439" s="31" t="s">
        <v>104</v>
      </c>
      <c r="C439" s="5" t="s">
        <v>105</v>
      </c>
      <c r="D439" s="5" t="s">
        <v>103</v>
      </c>
      <c r="E439" s="5" t="s">
        <v>474</v>
      </c>
      <c r="F439" s="12" t="s">
        <v>106</v>
      </c>
      <c r="G439" s="12" t="s">
        <v>1669</v>
      </c>
      <c r="H439" s="67" t="s">
        <v>1670</v>
      </c>
      <c r="I439" s="145">
        <f t="shared" ref="I439:I456" si="43">(K439-365)</f>
        <v>43656</v>
      </c>
      <c r="J439" s="7" t="s">
        <v>12</v>
      </c>
      <c r="K439" s="94">
        <v>44021</v>
      </c>
      <c r="L439" s="7" t="s">
        <v>103</v>
      </c>
      <c r="M439" s="7" t="s">
        <v>1942</v>
      </c>
      <c r="N439" s="7" t="s">
        <v>1098</v>
      </c>
      <c r="O439" s="2" t="s">
        <v>1023</v>
      </c>
      <c r="P439" s="182" t="s">
        <v>2044</v>
      </c>
      <c r="Q439" s="181" t="s">
        <v>2044</v>
      </c>
      <c r="R439" s="181"/>
      <c r="S439" s="62" t="s">
        <v>2005</v>
      </c>
      <c r="T439" s="1">
        <f t="shared" ca="1" si="34"/>
        <v>44831</v>
      </c>
      <c r="U439" s="1">
        <f t="shared" si="35"/>
        <v>44007</v>
      </c>
    </row>
    <row r="440" spans="1:21" ht="14" customHeight="1" x14ac:dyDescent="0.25">
      <c r="A440" s="4">
        <v>438</v>
      </c>
      <c r="B440" s="31" t="s">
        <v>637</v>
      </c>
      <c r="C440" s="7" t="s">
        <v>1999</v>
      </c>
      <c r="D440" s="5" t="s">
        <v>811</v>
      </c>
      <c r="E440" s="7" t="s">
        <v>727</v>
      </c>
      <c r="F440" s="9" t="s">
        <v>638</v>
      </c>
      <c r="G440" s="12" t="s">
        <v>1173</v>
      </c>
      <c r="H440" s="43" t="s">
        <v>1619</v>
      </c>
      <c r="I440" s="145">
        <f t="shared" si="43"/>
        <v>42059</v>
      </c>
      <c r="J440" s="7" t="s">
        <v>12</v>
      </c>
      <c r="K440" s="94">
        <v>42424</v>
      </c>
      <c r="L440" s="7" t="s">
        <v>9</v>
      </c>
      <c r="M440" s="7"/>
      <c r="N440" s="5" t="s">
        <v>1350</v>
      </c>
      <c r="O440" s="3" t="s">
        <v>1023</v>
      </c>
      <c r="P440" s="182" t="s">
        <v>2044</v>
      </c>
      <c r="Q440" s="181" t="s">
        <v>2044</v>
      </c>
      <c r="R440" s="181"/>
      <c r="S440" s="72"/>
      <c r="T440" s="1">
        <f t="shared" ca="1" si="34"/>
        <v>44831</v>
      </c>
      <c r="U440" s="1">
        <f t="shared" si="35"/>
        <v>42410</v>
      </c>
    </row>
    <row r="441" spans="1:21" ht="14" customHeight="1" x14ac:dyDescent="0.25">
      <c r="A441" s="4">
        <v>439</v>
      </c>
      <c r="B441" s="31" t="s">
        <v>406</v>
      </c>
      <c r="C441" s="7" t="s">
        <v>1999</v>
      </c>
      <c r="D441" s="5" t="s">
        <v>811</v>
      </c>
      <c r="E441" s="7" t="s">
        <v>721</v>
      </c>
      <c r="F441" s="9" t="s">
        <v>633</v>
      </c>
      <c r="G441" s="12" t="s">
        <v>1173</v>
      </c>
      <c r="H441" s="43" t="s">
        <v>1619</v>
      </c>
      <c r="I441" s="145">
        <f t="shared" si="43"/>
        <v>41571</v>
      </c>
      <c r="J441" s="7" t="s">
        <v>12</v>
      </c>
      <c r="K441" s="94">
        <v>41936</v>
      </c>
      <c r="L441" s="7" t="s">
        <v>9</v>
      </c>
      <c r="M441" s="7"/>
      <c r="N441" s="5" t="s">
        <v>1200</v>
      </c>
      <c r="O441" s="3" t="s">
        <v>1023</v>
      </c>
      <c r="P441" s="182" t="s">
        <v>2044</v>
      </c>
      <c r="Q441" s="181" t="s">
        <v>2044</v>
      </c>
      <c r="R441" s="181"/>
      <c r="S441" s="72"/>
      <c r="T441" s="1">
        <f t="shared" ca="1" si="34"/>
        <v>44831</v>
      </c>
      <c r="U441" s="1">
        <f t="shared" si="35"/>
        <v>41922</v>
      </c>
    </row>
    <row r="442" spans="1:21" ht="14" customHeight="1" x14ac:dyDescent="0.25">
      <c r="A442" s="4">
        <v>440</v>
      </c>
      <c r="B442" s="31" t="s">
        <v>283</v>
      </c>
      <c r="C442" s="7" t="s">
        <v>1999</v>
      </c>
      <c r="D442" s="5" t="s">
        <v>811</v>
      </c>
      <c r="E442" s="19" t="s">
        <v>722</v>
      </c>
      <c r="F442" s="9" t="s">
        <v>438</v>
      </c>
      <c r="G442" s="12" t="s">
        <v>1173</v>
      </c>
      <c r="H442" s="43" t="s">
        <v>1619</v>
      </c>
      <c r="I442" s="145">
        <f t="shared" si="43"/>
        <v>41941</v>
      </c>
      <c r="J442" s="7" t="s">
        <v>12</v>
      </c>
      <c r="K442" s="94">
        <v>42306</v>
      </c>
      <c r="L442" s="7" t="s">
        <v>9</v>
      </c>
      <c r="M442" s="7"/>
      <c r="N442" s="5" t="s">
        <v>1350</v>
      </c>
      <c r="O442" s="3" t="s">
        <v>1023</v>
      </c>
      <c r="P442" s="182" t="s">
        <v>2044</v>
      </c>
      <c r="Q442" s="181" t="s">
        <v>2044</v>
      </c>
      <c r="R442" s="181"/>
      <c r="S442" s="72"/>
      <c r="T442" s="1">
        <f t="shared" ca="1" si="34"/>
        <v>44831</v>
      </c>
      <c r="U442" s="1">
        <f t="shared" si="35"/>
        <v>42292</v>
      </c>
    </row>
    <row r="443" spans="1:21" ht="14" customHeight="1" x14ac:dyDescent="0.25">
      <c r="A443" s="4">
        <v>441</v>
      </c>
      <c r="B443" s="31" t="s">
        <v>404</v>
      </c>
      <c r="C443" s="7" t="s">
        <v>1999</v>
      </c>
      <c r="D443" s="5" t="s">
        <v>811</v>
      </c>
      <c r="E443" s="7" t="s">
        <v>722</v>
      </c>
      <c r="F443" s="9" t="s">
        <v>634</v>
      </c>
      <c r="G443" s="12" t="s">
        <v>1175</v>
      </c>
      <c r="H443" s="43" t="s">
        <v>1619</v>
      </c>
      <c r="I443" s="145">
        <f t="shared" si="43"/>
        <v>41604</v>
      </c>
      <c r="J443" s="7" t="s">
        <v>12</v>
      </c>
      <c r="K443" s="94">
        <v>41969</v>
      </c>
      <c r="L443" s="5" t="s">
        <v>1589</v>
      </c>
      <c r="M443" s="5"/>
      <c r="N443" s="5" t="s">
        <v>1350</v>
      </c>
      <c r="O443" s="3" t="s">
        <v>1023</v>
      </c>
      <c r="P443" s="182" t="s">
        <v>2044</v>
      </c>
      <c r="Q443" s="181" t="s">
        <v>2044</v>
      </c>
      <c r="R443" s="181"/>
      <c r="S443" s="72"/>
      <c r="T443" s="1">
        <f t="shared" ca="1" si="34"/>
        <v>44831</v>
      </c>
      <c r="U443" s="1">
        <f t="shared" si="35"/>
        <v>41955</v>
      </c>
    </row>
    <row r="444" spans="1:21" s="76" customFormat="1" ht="14" customHeight="1" x14ac:dyDescent="0.25">
      <c r="A444" s="4">
        <v>442</v>
      </c>
      <c r="B444" s="7" t="s">
        <v>405</v>
      </c>
      <c r="C444" s="7" t="s">
        <v>1999</v>
      </c>
      <c r="D444" s="5" t="s">
        <v>811</v>
      </c>
      <c r="E444" s="7" t="s">
        <v>722</v>
      </c>
      <c r="F444" s="9" t="s">
        <v>635</v>
      </c>
      <c r="G444" s="12" t="s">
        <v>2906</v>
      </c>
      <c r="H444" s="43" t="s">
        <v>1619</v>
      </c>
      <c r="I444" s="145">
        <f t="shared" si="43"/>
        <v>44657</v>
      </c>
      <c r="J444" s="7" t="s">
        <v>12</v>
      </c>
      <c r="K444" s="94">
        <v>45022</v>
      </c>
      <c r="L444" s="5" t="s">
        <v>1900</v>
      </c>
      <c r="M444" s="5" t="s">
        <v>2987</v>
      </c>
      <c r="N444" s="5" t="s">
        <v>2904</v>
      </c>
      <c r="O444" s="2" t="b">
        <f ca="1">(U444&lt;=T444)=FALSE()</f>
        <v>1</v>
      </c>
      <c r="P444" s="169" t="s">
        <v>2635</v>
      </c>
      <c r="Q444" s="173" t="s">
        <v>2044</v>
      </c>
      <c r="R444" s="128" t="s">
        <v>2778</v>
      </c>
      <c r="S444" s="72"/>
      <c r="T444" s="1">
        <f t="shared" ca="1" si="34"/>
        <v>44831</v>
      </c>
      <c r="U444" s="1">
        <f t="shared" si="35"/>
        <v>45008</v>
      </c>
    </row>
    <row r="445" spans="1:21" ht="14" customHeight="1" x14ac:dyDescent="0.25">
      <c r="A445" s="4">
        <v>443</v>
      </c>
      <c r="B445" s="49" t="s">
        <v>1074</v>
      </c>
      <c r="C445" s="7" t="s">
        <v>1999</v>
      </c>
      <c r="D445" s="5" t="s">
        <v>811</v>
      </c>
      <c r="E445" s="7" t="s">
        <v>721</v>
      </c>
      <c r="F445" s="12" t="s">
        <v>1171</v>
      </c>
      <c r="G445" s="12" t="s">
        <v>1175</v>
      </c>
      <c r="H445" s="43" t="s">
        <v>1619</v>
      </c>
      <c r="I445" s="145">
        <f t="shared" si="43"/>
        <v>42285</v>
      </c>
      <c r="J445" s="7" t="s">
        <v>12</v>
      </c>
      <c r="K445" s="94">
        <v>42650</v>
      </c>
      <c r="L445" s="5" t="s">
        <v>1589</v>
      </c>
      <c r="M445" s="5"/>
      <c r="N445" s="5" t="s">
        <v>1507</v>
      </c>
      <c r="O445" s="2" t="s">
        <v>1343</v>
      </c>
      <c r="P445" s="182" t="s">
        <v>2044</v>
      </c>
      <c r="Q445" s="181" t="s">
        <v>2044</v>
      </c>
      <c r="R445" s="181"/>
      <c r="S445" s="72"/>
      <c r="T445" s="1">
        <f t="shared" ca="1" si="34"/>
        <v>44831</v>
      </c>
      <c r="U445" s="1">
        <f t="shared" si="35"/>
        <v>42636</v>
      </c>
    </row>
    <row r="446" spans="1:21" ht="14" customHeight="1" x14ac:dyDescent="0.25">
      <c r="A446" s="4">
        <v>444</v>
      </c>
      <c r="B446" s="49" t="s">
        <v>396</v>
      </c>
      <c r="C446" s="7" t="s">
        <v>1999</v>
      </c>
      <c r="D446" s="5" t="s">
        <v>811</v>
      </c>
      <c r="E446" s="7" t="s">
        <v>721</v>
      </c>
      <c r="F446" s="9" t="s">
        <v>636</v>
      </c>
      <c r="G446" s="12" t="s">
        <v>1175</v>
      </c>
      <c r="H446" s="43" t="s">
        <v>1619</v>
      </c>
      <c r="I446" s="145">
        <f t="shared" si="43"/>
        <v>42399</v>
      </c>
      <c r="J446" s="7" t="s">
        <v>12</v>
      </c>
      <c r="K446" s="94">
        <v>42764</v>
      </c>
      <c r="L446" s="5" t="s">
        <v>1589</v>
      </c>
      <c r="M446" s="5"/>
      <c r="N446" s="5" t="s">
        <v>1507</v>
      </c>
      <c r="O446" s="2" t="s">
        <v>1343</v>
      </c>
      <c r="P446" s="182" t="s">
        <v>2044</v>
      </c>
      <c r="Q446" s="181" t="s">
        <v>2044</v>
      </c>
      <c r="R446" s="181"/>
      <c r="S446" s="72"/>
      <c r="T446" s="1">
        <f t="shared" ca="1" si="34"/>
        <v>44831</v>
      </c>
      <c r="U446" s="1">
        <f t="shared" si="35"/>
        <v>42750</v>
      </c>
    </row>
    <row r="447" spans="1:21" ht="14" customHeight="1" x14ac:dyDescent="0.25">
      <c r="A447" s="4">
        <v>445</v>
      </c>
      <c r="B447" s="49" t="s">
        <v>1017</v>
      </c>
      <c r="C447" s="7" t="s">
        <v>1999</v>
      </c>
      <c r="D447" s="5" t="s">
        <v>811</v>
      </c>
      <c r="E447" s="7" t="s">
        <v>722</v>
      </c>
      <c r="F447" s="9" t="s">
        <v>1018</v>
      </c>
      <c r="G447" s="12" t="s">
        <v>1173</v>
      </c>
      <c r="H447" s="43" t="s">
        <v>1619</v>
      </c>
      <c r="I447" s="145">
        <f t="shared" si="43"/>
        <v>42154</v>
      </c>
      <c r="J447" s="7" t="s">
        <v>12</v>
      </c>
      <c r="K447" s="94">
        <v>42519</v>
      </c>
      <c r="L447" s="5" t="s">
        <v>9</v>
      </c>
      <c r="M447" s="5"/>
      <c r="N447" s="5" t="s">
        <v>1507</v>
      </c>
      <c r="O447" s="3" t="s">
        <v>1343</v>
      </c>
      <c r="P447" s="182" t="s">
        <v>2044</v>
      </c>
      <c r="Q447" s="181" t="s">
        <v>2044</v>
      </c>
      <c r="R447" s="181"/>
      <c r="S447" s="72"/>
      <c r="T447" s="1">
        <f t="shared" ca="1" si="34"/>
        <v>44831</v>
      </c>
      <c r="U447" s="1">
        <f t="shared" si="35"/>
        <v>42505</v>
      </c>
    </row>
    <row r="448" spans="1:21" ht="14" customHeight="1" x14ac:dyDescent="0.25">
      <c r="A448" s="4">
        <v>446</v>
      </c>
      <c r="B448" s="31" t="s">
        <v>397</v>
      </c>
      <c r="C448" s="7" t="s">
        <v>1999</v>
      </c>
      <c r="D448" s="5" t="s">
        <v>811</v>
      </c>
      <c r="E448" s="7" t="s">
        <v>722</v>
      </c>
      <c r="F448" s="9" t="s">
        <v>398</v>
      </c>
      <c r="G448" s="12" t="s">
        <v>1173</v>
      </c>
      <c r="H448" s="43" t="s">
        <v>1619</v>
      </c>
      <c r="I448" s="145">
        <f t="shared" si="43"/>
        <v>41773</v>
      </c>
      <c r="J448" s="7" t="s">
        <v>12</v>
      </c>
      <c r="K448" s="94">
        <v>42138</v>
      </c>
      <c r="L448" s="7" t="s">
        <v>9</v>
      </c>
      <c r="M448" s="7"/>
      <c r="N448" s="5" t="s">
        <v>1200</v>
      </c>
      <c r="O448" s="3" t="s">
        <v>1023</v>
      </c>
      <c r="P448" s="182" t="s">
        <v>2044</v>
      </c>
      <c r="Q448" s="181" t="s">
        <v>2044</v>
      </c>
      <c r="R448" s="181"/>
      <c r="S448" s="72"/>
      <c r="T448" s="1">
        <f t="shared" ca="1" si="34"/>
        <v>44831</v>
      </c>
      <c r="U448" s="1">
        <f t="shared" si="35"/>
        <v>42124</v>
      </c>
    </row>
    <row r="449" spans="1:21" ht="14" customHeight="1" x14ac:dyDescent="0.25">
      <c r="A449" s="4">
        <v>447</v>
      </c>
      <c r="B449" s="49" t="s">
        <v>399</v>
      </c>
      <c r="C449" s="7" t="s">
        <v>1999</v>
      </c>
      <c r="D449" s="5" t="s">
        <v>811</v>
      </c>
      <c r="E449" s="7" t="s">
        <v>723</v>
      </c>
      <c r="F449" s="9" t="s">
        <v>719</v>
      </c>
      <c r="G449" s="12" t="s">
        <v>1227</v>
      </c>
      <c r="H449" s="43" t="s">
        <v>1619</v>
      </c>
      <c r="I449" s="145">
        <f t="shared" si="43"/>
        <v>42138</v>
      </c>
      <c r="J449" s="7" t="s">
        <v>12</v>
      </c>
      <c r="K449" s="94">
        <v>42503</v>
      </c>
      <c r="L449" s="7" t="s">
        <v>9</v>
      </c>
      <c r="M449" s="7"/>
      <c r="N449" s="5" t="s">
        <v>1507</v>
      </c>
      <c r="O449" s="3" t="s">
        <v>1343</v>
      </c>
      <c r="P449" s="182" t="s">
        <v>2044</v>
      </c>
      <c r="Q449" s="181" t="s">
        <v>2044</v>
      </c>
      <c r="R449" s="181"/>
      <c r="S449" s="72"/>
      <c r="T449" s="1">
        <f t="shared" ca="1" si="34"/>
        <v>44831</v>
      </c>
      <c r="U449" s="1">
        <f t="shared" si="35"/>
        <v>42489</v>
      </c>
    </row>
    <row r="450" spans="1:21" ht="14" customHeight="1" x14ac:dyDescent="0.25">
      <c r="A450" s="4">
        <v>448</v>
      </c>
      <c r="B450" s="31" t="s">
        <v>400</v>
      </c>
      <c r="C450" s="7" t="s">
        <v>1999</v>
      </c>
      <c r="D450" s="5" t="s">
        <v>811</v>
      </c>
      <c r="E450" s="7" t="s">
        <v>724</v>
      </c>
      <c r="F450" s="9" t="s">
        <v>401</v>
      </c>
      <c r="G450" s="12" t="s">
        <v>1175</v>
      </c>
      <c r="H450" s="43" t="s">
        <v>1619</v>
      </c>
      <c r="I450" s="145">
        <f t="shared" si="43"/>
        <v>41765</v>
      </c>
      <c r="J450" s="7" t="s">
        <v>12</v>
      </c>
      <c r="K450" s="94">
        <v>42130</v>
      </c>
      <c r="L450" s="5" t="s">
        <v>1589</v>
      </c>
      <c r="M450" s="5"/>
      <c r="N450" s="5" t="s">
        <v>1200</v>
      </c>
      <c r="O450" s="3" t="s">
        <v>1023</v>
      </c>
      <c r="P450" s="182" t="s">
        <v>2044</v>
      </c>
      <c r="Q450" s="181" t="s">
        <v>2044</v>
      </c>
      <c r="R450" s="181"/>
      <c r="S450" s="72"/>
      <c r="T450" s="1">
        <f t="shared" ca="1" si="34"/>
        <v>44831</v>
      </c>
      <c r="U450" s="1">
        <f t="shared" si="35"/>
        <v>42116</v>
      </c>
    </row>
    <row r="451" spans="1:21" ht="14" customHeight="1" x14ac:dyDescent="0.25">
      <c r="A451" s="4">
        <v>449</v>
      </c>
      <c r="B451" s="49" t="s">
        <v>402</v>
      </c>
      <c r="C451" s="7" t="s">
        <v>1999</v>
      </c>
      <c r="D451" s="5" t="s">
        <v>811</v>
      </c>
      <c r="E451" s="7" t="s">
        <v>725</v>
      </c>
      <c r="F451" s="9" t="s">
        <v>403</v>
      </c>
      <c r="G451" s="12" t="s">
        <v>1227</v>
      </c>
      <c r="H451" s="43" t="s">
        <v>1619</v>
      </c>
      <c r="I451" s="145">
        <f t="shared" si="43"/>
        <v>42138</v>
      </c>
      <c r="J451" s="7" t="s">
        <v>12</v>
      </c>
      <c r="K451" s="94">
        <v>42503</v>
      </c>
      <c r="L451" s="7" t="s">
        <v>9</v>
      </c>
      <c r="M451" s="7"/>
      <c r="N451" s="5" t="s">
        <v>1507</v>
      </c>
      <c r="O451" s="3" t="s">
        <v>1343</v>
      </c>
      <c r="P451" s="182" t="s">
        <v>2044</v>
      </c>
      <c r="Q451" s="181" t="s">
        <v>2044</v>
      </c>
      <c r="R451" s="181"/>
      <c r="S451" s="72" t="s">
        <v>1430</v>
      </c>
      <c r="T451" s="1">
        <f t="shared" ref="T451:T514" ca="1" si="44">TODAY()</f>
        <v>44831</v>
      </c>
      <c r="U451" s="1">
        <f t="shared" si="35"/>
        <v>42489</v>
      </c>
    </row>
    <row r="452" spans="1:21" ht="14" customHeight="1" x14ac:dyDescent="0.25">
      <c r="A452" s="4">
        <v>450</v>
      </c>
      <c r="B452" s="49" t="s">
        <v>547</v>
      </c>
      <c r="C452" s="7" t="s">
        <v>1999</v>
      </c>
      <c r="D452" s="5" t="s">
        <v>811</v>
      </c>
      <c r="E452" s="7" t="s">
        <v>723</v>
      </c>
      <c r="F452" s="9" t="s">
        <v>548</v>
      </c>
      <c r="G452" s="12" t="s">
        <v>1175</v>
      </c>
      <c r="H452" s="43" t="s">
        <v>1619</v>
      </c>
      <c r="I452" s="145">
        <f t="shared" si="43"/>
        <v>42285</v>
      </c>
      <c r="J452" s="7" t="s">
        <v>12</v>
      </c>
      <c r="K452" s="94">
        <v>42650</v>
      </c>
      <c r="L452" s="5" t="s">
        <v>1589</v>
      </c>
      <c r="M452" s="5"/>
      <c r="N452" s="5" t="s">
        <v>1507</v>
      </c>
      <c r="O452" s="2" t="s">
        <v>1343</v>
      </c>
      <c r="P452" s="182" t="s">
        <v>2044</v>
      </c>
      <c r="Q452" s="181" t="s">
        <v>2044</v>
      </c>
      <c r="R452" s="181"/>
      <c r="S452" s="72"/>
      <c r="T452" s="1">
        <f t="shared" ca="1" si="44"/>
        <v>44831</v>
      </c>
      <c r="U452" s="1">
        <f t="shared" ref="U452:U515" si="45">(K452-14)</f>
        <v>42636</v>
      </c>
    </row>
    <row r="453" spans="1:21" ht="14" customHeight="1" x14ac:dyDescent="0.25">
      <c r="A453" s="4">
        <v>451</v>
      </c>
      <c r="B453" s="31" t="s">
        <v>549</v>
      </c>
      <c r="C453" s="7" t="s">
        <v>1999</v>
      </c>
      <c r="D453" s="5" t="s">
        <v>811</v>
      </c>
      <c r="E453" s="5" t="s">
        <v>725</v>
      </c>
      <c r="F453" s="9" t="s">
        <v>550</v>
      </c>
      <c r="G453" s="12" t="s">
        <v>1175</v>
      </c>
      <c r="H453" s="43" t="s">
        <v>1619</v>
      </c>
      <c r="I453" s="145">
        <f t="shared" si="43"/>
        <v>41541</v>
      </c>
      <c r="J453" s="7" t="s">
        <v>12</v>
      </c>
      <c r="K453" s="94">
        <v>41906</v>
      </c>
      <c r="L453" s="5" t="s">
        <v>1589</v>
      </c>
      <c r="M453" s="5"/>
      <c r="N453" s="5" t="s">
        <v>1200</v>
      </c>
      <c r="O453" s="3" t="s">
        <v>1023</v>
      </c>
      <c r="P453" s="182" t="s">
        <v>2044</v>
      </c>
      <c r="Q453" s="181" t="s">
        <v>2044</v>
      </c>
      <c r="R453" s="181"/>
      <c r="S453" s="72"/>
      <c r="T453" s="1">
        <f t="shared" ca="1" si="44"/>
        <v>44831</v>
      </c>
      <c r="U453" s="1">
        <f t="shared" si="45"/>
        <v>41892</v>
      </c>
    </row>
    <row r="454" spans="1:21" ht="25" customHeight="1" x14ac:dyDescent="0.25">
      <c r="A454" s="4">
        <v>452</v>
      </c>
      <c r="B454" s="49" t="s">
        <v>1031</v>
      </c>
      <c r="C454" s="7" t="s">
        <v>1999</v>
      </c>
      <c r="D454" s="5" t="s">
        <v>811</v>
      </c>
      <c r="E454" s="5" t="s">
        <v>722</v>
      </c>
      <c r="F454" s="9" t="s">
        <v>1032</v>
      </c>
      <c r="G454" s="12" t="s">
        <v>1175</v>
      </c>
      <c r="H454" s="43" t="s">
        <v>1619</v>
      </c>
      <c r="I454" s="145">
        <f t="shared" si="43"/>
        <v>42667</v>
      </c>
      <c r="J454" s="7" t="s">
        <v>12</v>
      </c>
      <c r="K454" s="94">
        <v>43032</v>
      </c>
      <c r="L454" s="5" t="s">
        <v>1589</v>
      </c>
      <c r="M454" s="5"/>
      <c r="N454" s="5" t="s">
        <v>1563</v>
      </c>
      <c r="O454" s="2" t="s">
        <v>1343</v>
      </c>
      <c r="P454" s="182" t="s">
        <v>2044</v>
      </c>
      <c r="Q454" s="181" t="s">
        <v>2044</v>
      </c>
      <c r="R454" s="181"/>
      <c r="S454" s="72"/>
      <c r="T454" s="1">
        <f t="shared" ca="1" si="44"/>
        <v>44831</v>
      </c>
      <c r="U454" s="1">
        <f t="shared" si="45"/>
        <v>43018</v>
      </c>
    </row>
    <row r="455" spans="1:21" ht="14" customHeight="1" x14ac:dyDescent="0.25">
      <c r="A455" s="4">
        <v>453</v>
      </c>
      <c r="B455" s="49" t="s">
        <v>1125</v>
      </c>
      <c r="C455" s="7" t="s">
        <v>1999</v>
      </c>
      <c r="D455" s="5" t="s">
        <v>811</v>
      </c>
      <c r="E455" s="5" t="s">
        <v>721</v>
      </c>
      <c r="F455" s="9" t="s">
        <v>1126</v>
      </c>
      <c r="G455" s="12" t="s">
        <v>1175</v>
      </c>
      <c r="H455" s="43" t="s">
        <v>1619</v>
      </c>
      <c r="I455" s="145">
        <f t="shared" si="43"/>
        <v>42325</v>
      </c>
      <c r="J455" s="7" t="s">
        <v>12</v>
      </c>
      <c r="K455" s="94">
        <v>42690</v>
      </c>
      <c r="L455" s="5" t="s">
        <v>1589</v>
      </c>
      <c r="M455" s="5"/>
      <c r="N455" s="5" t="s">
        <v>1507</v>
      </c>
      <c r="O455" s="2" t="s">
        <v>1343</v>
      </c>
      <c r="P455" s="182" t="s">
        <v>2044</v>
      </c>
      <c r="Q455" s="181" t="s">
        <v>2044</v>
      </c>
      <c r="R455" s="181"/>
      <c r="S455" s="72"/>
      <c r="T455" s="1">
        <f t="shared" ca="1" si="44"/>
        <v>44831</v>
      </c>
      <c r="U455" s="1">
        <f t="shared" si="45"/>
        <v>42676</v>
      </c>
    </row>
    <row r="456" spans="1:21" s="81" customFormat="1" ht="25" customHeight="1" x14ac:dyDescent="0.25">
      <c r="A456" s="79">
        <v>454</v>
      </c>
      <c r="B456" s="7" t="s">
        <v>1135</v>
      </c>
      <c r="C456" s="51" t="s">
        <v>1999</v>
      </c>
      <c r="D456" s="52" t="s">
        <v>811</v>
      </c>
      <c r="E456" s="52" t="s">
        <v>722</v>
      </c>
      <c r="F456" s="61" t="s">
        <v>1172</v>
      </c>
      <c r="G456" s="61" t="s">
        <v>2906</v>
      </c>
      <c r="H456" s="67" t="s">
        <v>1619</v>
      </c>
      <c r="I456" s="146">
        <f t="shared" si="43"/>
        <v>44624</v>
      </c>
      <c r="J456" s="51" t="s">
        <v>12</v>
      </c>
      <c r="K456" s="96">
        <v>44989</v>
      </c>
      <c r="L456" s="51" t="s">
        <v>1900</v>
      </c>
      <c r="M456" s="51" t="s">
        <v>2913</v>
      </c>
      <c r="N456" s="5" t="s">
        <v>1417</v>
      </c>
      <c r="O456" s="2" t="b">
        <f t="shared" ref="O456:O462" ca="1" si="46">(U456&lt;=T456)=FALSE()</f>
        <v>1</v>
      </c>
      <c r="P456" s="169" t="s">
        <v>2635</v>
      </c>
      <c r="Q456" s="173" t="s">
        <v>2044</v>
      </c>
      <c r="R456" s="128" t="s">
        <v>2778</v>
      </c>
      <c r="S456" s="206"/>
      <c r="T456" s="1">
        <f t="shared" ca="1" si="44"/>
        <v>44831</v>
      </c>
      <c r="U456" s="1">
        <f t="shared" si="45"/>
        <v>44975</v>
      </c>
    </row>
    <row r="457" spans="1:21" s="81" customFormat="1" ht="25" customHeight="1" x14ac:dyDescent="0.25">
      <c r="A457" s="79">
        <v>455</v>
      </c>
      <c r="B457" s="7" t="s">
        <v>1228</v>
      </c>
      <c r="C457" s="51" t="s">
        <v>1999</v>
      </c>
      <c r="D457" s="52" t="s">
        <v>811</v>
      </c>
      <c r="E457" s="52" t="s">
        <v>722</v>
      </c>
      <c r="F457" s="61" t="s">
        <v>1281</v>
      </c>
      <c r="G457" s="61" t="s">
        <v>2906</v>
      </c>
      <c r="H457" s="67" t="s">
        <v>1619</v>
      </c>
      <c r="I457" s="146">
        <f>(K457-365)</f>
        <v>44624</v>
      </c>
      <c r="J457" s="51" t="s">
        <v>12</v>
      </c>
      <c r="K457" s="96">
        <v>44989</v>
      </c>
      <c r="L457" s="51" t="s">
        <v>1900</v>
      </c>
      <c r="M457" s="51" t="s">
        <v>2914</v>
      </c>
      <c r="N457" s="5" t="s">
        <v>1417</v>
      </c>
      <c r="O457" s="2" t="b">
        <f t="shared" ca="1" si="46"/>
        <v>1</v>
      </c>
      <c r="P457" s="169" t="s">
        <v>2635</v>
      </c>
      <c r="Q457" s="173" t="s">
        <v>2044</v>
      </c>
      <c r="R457" s="128" t="s">
        <v>2823</v>
      </c>
      <c r="S457" s="206"/>
      <c r="T457" s="1">
        <f t="shared" ca="1" si="44"/>
        <v>44831</v>
      </c>
      <c r="U457" s="1">
        <f t="shared" si="45"/>
        <v>44975</v>
      </c>
    </row>
    <row r="458" spans="1:21" s="76" customFormat="1" ht="100" customHeight="1" x14ac:dyDescent="0.25">
      <c r="A458" s="4">
        <v>456</v>
      </c>
      <c r="B458" s="7" t="s">
        <v>282</v>
      </c>
      <c r="C458" s="5" t="s">
        <v>1816</v>
      </c>
      <c r="D458" s="5" t="s">
        <v>859</v>
      </c>
      <c r="E458" s="9" t="s">
        <v>1906</v>
      </c>
      <c r="F458" s="36" t="s">
        <v>1815</v>
      </c>
      <c r="G458" s="12" t="s">
        <v>1276</v>
      </c>
      <c r="H458" s="43" t="s">
        <v>1905</v>
      </c>
      <c r="I458" s="145">
        <f>(K458-364)</f>
        <v>44635</v>
      </c>
      <c r="J458" s="7" t="s">
        <v>12</v>
      </c>
      <c r="K458" s="124">
        <v>44999</v>
      </c>
      <c r="L458" s="7" t="s">
        <v>728</v>
      </c>
      <c r="M458" s="5" t="s">
        <v>2930</v>
      </c>
      <c r="N458" s="7" t="s">
        <v>1109</v>
      </c>
      <c r="O458" s="2" t="b">
        <f t="shared" ca="1" si="46"/>
        <v>1</v>
      </c>
      <c r="P458" s="173" t="s">
        <v>2044</v>
      </c>
      <c r="Q458" s="173" t="s">
        <v>2044</v>
      </c>
      <c r="R458" s="173" t="s">
        <v>2044</v>
      </c>
      <c r="S458" s="72"/>
      <c r="T458" s="1">
        <f t="shared" ca="1" si="44"/>
        <v>44831</v>
      </c>
      <c r="U458" s="1">
        <f t="shared" si="45"/>
        <v>44985</v>
      </c>
    </row>
    <row r="459" spans="1:21" s="76" customFormat="1" ht="25.5" customHeight="1" x14ac:dyDescent="0.25">
      <c r="A459" s="4">
        <v>457</v>
      </c>
      <c r="B459" s="7" t="s">
        <v>281</v>
      </c>
      <c r="C459" s="7" t="s">
        <v>131</v>
      </c>
      <c r="D459" s="5" t="s">
        <v>791</v>
      </c>
      <c r="E459" s="9" t="s">
        <v>1908</v>
      </c>
      <c r="F459" s="12" t="s">
        <v>1490</v>
      </c>
      <c r="G459" s="12" t="s">
        <v>2993</v>
      </c>
      <c r="H459" s="43" t="s">
        <v>2995</v>
      </c>
      <c r="I459" s="145">
        <f t="shared" ref="I459:I467" si="47">(K459-365)</f>
        <v>44657</v>
      </c>
      <c r="J459" s="7" t="s">
        <v>12</v>
      </c>
      <c r="K459" s="94">
        <v>45022</v>
      </c>
      <c r="L459" s="7" t="s">
        <v>1900</v>
      </c>
      <c r="M459" s="5" t="s">
        <v>2997</v>
      </c>
      <c r="N459" s="5" t="s">
        <v>1197</v>
      </c>
      <c r="O459" s="2" t="b">
        <f t="shared" ca="1" si="46"/>
        <v>1</v>
      </c>
      <c r="P459" s="169" t="s">
        <v>2635</v>
      </c>
      <c r="Q459" s="173" t="s">
        <v>2044</v>
      </c>
      <c r="R459" s="128" t="s">
        <v>2778</v>
      </c>
      <c r="S459" s="72"/>
      <c r="T459" s="1">
        <f t="shared" ca="1" si="44"/>
        <v>44831</v>
      </c>
      <c r="U459" s="1">
        <f t="shared" si="45"/>
        <v>45008</v>
      </c>
    </row>
    <row r="460" spans="1:21" s="76" customFormat="1" ht="25.5" customHeight="1" x14ac:dyDescent="0.25">
      <c r="A460" s="4">
        <v>458</v>
      </c>
      <c r="B460" s="7" t="s">
        <v>280</v>
      </c>
      <c r="C460" s="5" t="s">
        <v>131</v>
      </c>
      <c r="D460" s="5" t="s">
        <v>791</v>
      </c>
      <c r="E460" s="12" t="s">
        <v>1146</v>
      </c>
      <c r="F460" s="36">
        <v>303755</v>
      </c>
      <c r="G460" s="12" t="s">
        <v>2993</v>
      </c>
      <c r="H460" s="43" t="s">
        <v>2996</v>
      </c>
      <c r="I460" s="145">
        <f>(K460-365)</f>
        <v>44657</v>
      </c>
      <c r="J460" s="7" t="s">
        <v>12</v>
      </c>
      <c r="K460" s="94">
        <v>45022</v>
      </c>
      <c r="L460" s="7" t="s">
        <v>1900</v>
      </c>
      <c r="M460" s="5" t="s">
        <v>2994</v>
      </c>
      <c r="N460" s="5" t="s">
        <v>1197</v>
      </c>
      <c r="O460" s="2" t="b">
        <f t="shared" ca="1" si="46"/>
        <v>1</v>
      </c>
      <c r="P460" s="169" t="s">
        <v>2635</v>
      </c>
      <c r="Q460" s="173" t="s">
        <v>2044</v>
      </c>
      <c r="R460" s="128" t="s">
        <v>2778</v>
      </c>
      <c r="S460" s="72"/>
      <c r="T460" s="1">
        <f t="shared" ca="1" si="44"/>
        <v>44831</v>
      </c>
      <c r="U460" s="1">
        <f t="shared" si="45"/>
        <v>45008</v>
      </c>
    </row>
    <row r="461" spans="1:21" s="76" customFormat="1" ht="25" customHeight="1" x14ac:dyDescent="0.25">
      <c r="A461" s="4">
        <v>459</v>
      </c>
      <c r="B461" s="7" t="s">
        <v>279</v>
      </c>
      <c r="C461" s="7" t="s">
        <v>439</v>
      </c>
      <c r="D461" s="5" t="s">
        <v>791</v>
      </c>
      <c r="E461" s="19" t="s">
        <v>716</v>
      </c>
      <c r="F461" s="12" t="s">
        <v>1467</v>
      </c>
      <c r="G461" s="12" t="s">
        <v>2546</v>
      </c>
      <c r="H461" s="43" t="s">
        <v>794</v>
      </c>
      <c r="I461" s="145">
        <f t="shared" si="47"/>
        <v>44494</v>
      </c>
      <c r="J461" s="7" t="s">
        <v>12</v>
      </c>
      <c r="K461" s="94">
        <v>44859</v>
      </c>
      <c r="L461" s="5" t="s">
        <v>1900</v>
      </c>
      <c r="M461" s="5" t="s">
        <v>2547</v>
      </c>
      <c r="N461" s="5" t="s">
        <v>1197</v>
      </c>
      <c r="O461" s="2" t="b">
        <f t="shared" ca="1" si="46"/>
        <v>1</v>
      </c>
      <c r="P461" s="169">
        <v>802731</v>
      </c>
      <c r="Q461" s="173" t="s">
        <v>2044</v>
      </c>
      <c r="R461" s="128" t="s">
        <v>2822</v>
      </c>
      <c r="S461" s="72"/>
      <c r="T461" s="1">
        <f t="shared" ca="1" si="44"/>
        <v>44831</v>
      </c>
      <c r="U461" s="1">
        <f t="shared" si="45"/>
        <v>44845</v>
      </c>
    </row>
    <row r="462" spans="1:21" s="76" customFormat="1" ht="25" customHeight="1" x14ac:dyDescent="0.25">
      <c r="A462" s="4">
        <v>460</v>
      </c>
      <c r="B462" s="7" t="s">
        <v>352</v>
      </c>
      <c r="C462" s="7" t="s">
        <v>439</v>
      </c>
      <c r="D462" s="5" t="s">
        <v>791</v>
      </c>
      <c r="E462" s="19" t="s">
        <v>716</v>
      </c>
      <c r="F462" s="36">
        <v>11429</v>
      </c>
      <c r="G462" s="12" t="s">
        <v>2942</v>
      </c>
      <c r="H462" s="43" t="s">
        <v>794</v>
      </c>
      <c r="I462" s="145">
        <f t="shared" si="47"/>
        <v>44648</v>
      </c>
      <c r="J462" s="5" t="s">
        <v>12</v>
      </c>
      <c r="K462" s="94">
        <v>45013</v>
      </c>
      <c r="L462" s="5" t="s">
        <v>1900</v>
      </c>
      <c r="M462" s="5" t="s">
        <v>2943</v>
      </c>
      <c r="N462" s="5" t="s">
        <v>1197</v>
      </c>
      <c r="O462" s="2" t="b">
        <f t="shared" ca="1" si="46"/>
        <v>1</v>
      </c>
      <c r="P462" s="217">
        <v>7414852</v>
      </c>
      <c r="Q462" s="173" t="s">
        <v>2044</v>
      </c>
      <c r="R462" s="173" t="s">
        <v>2944</v>
      </c>
      <c r="S462" s="72"/>
      <c r="T462" s="1">
        <f t="shared" ca="1" si="44"/>
        <v>44831</v>
      </c>
      <c r="U462" s="1">
        <f t="shared" si="45"/>
        <v>44999</v>
      </c>
    </row>
    <row r="463" spans="1:21" ht="25" customHeight="1" x14ac:dyDescent="0.25">
      <c r="A463" s="4">
        <v>461</v>
      </c>
      <c r="B463" s="49" t="s">
        <v>264</v>
      </c>
      <c r="C463" s="7" t="s">
        <v>440</v>
      </c>
      <c r="D463" s="5" t="s">
        <v>791</v>
      </c>
      <c r="E463" s="19" t="s">
        <v>995</v>
      </c>
      <c r="F463" s="12" t="s">
        <v>134</v>
      </c>
      <c r="G463" s="18" t="s">
        <v>1326</v>
      </c>
      <c r="H463" s="43" t="s">
        <v>853</v>
      </c>
      <c r="I463" s="145">
        <f t="shared" si="47"/>
        <v>42138</v>
      </c>
      <c r="J463" s="7" t="s">
        <v>12</v>
      </c>
      <c r="K463" s="94">
        <v>42503</v>
      </c>
      <c r="L463" s="7" t="s">
        <v>9</v>
      </c>
      <c r="M463" s="7"/>
      <c r="N463" s="5" t="s">
        <v>1507</v>
      </c>
      <c r="O463" s="3" t="s">
        <v>1343</v>
      </c>
      <c r="P463" s="182" t="s">
        <v>2044</v>
      </c>
      <c r="Q463" s="181" t="s">
        <v>2044</v>
      </c>
      <c r="R463" s="181"/>
      <c r="S463" s="72"/>
      <c r="T463" s="1">
        <f t="shared" ca="1" si="44"/>
        <v>44831</v>
      </c>
      <c r="U463" s="1">
        <f t="shared" si="45"/>
        <v>42489</v>
      </c>
    </row>
    <row r="464" spans="1:21" ht="25" customHeight="1" x14ac:dyDescent="0.25">
      <c r="A464" s="4">
        <v>462</v>
      </c>
      <c r="B464" s="31" t="s">
        <v>265</v>
      </c>
      <c r="C464" s="7" t="s">
        <v>440</v>
      </c>
      <c r="D464" s="5" t="s">
        <v>791</v>
      </c>
      <c r="E464" s="19" t="s">
        <v>996</v>
      </c>
      <c r="F464" s="36">
        <v>804</v>
      </c>
      <c r="G464" s="18" t="s">
        <v>1147</v>
      </c>
      <c r="H464" s="43" t="s">
        <v>794</v>
      </c>
      <c r="I464" s="145">
        <f t="shared" si="47"/>
        <v>41764</v>
      </c>
      <c r="J464" s="7" t="s">
        <v>12</v>
      </c>
      <c r="K464" s="94">
        <v>42129</v>
      </c>
      <c r="L464" s="5" t="s">
        <v>1589</v>
      </c>
      <c r="M464" s="5"/>
      <c r="N464" s="5" t="s">
        <v>1197</v>
      </c>
      <c r="O464" s="39" t="s">
        <v>1023</v>
      </c>
      <c r="P464" s="182" t="s">
        <v>2044</v>
      </c>
      <c r="Q464" s="181" t="s">
        <v>2044</v>
      </c>
      <c r="R464" s="181"/>
      <c r="S464" s="72"/>
      <c r="T464" s="1">
        <f t="shared" ca="1" si="44"/>
        <v>44831</v>
      </c>
      <c r="U464" s="1">
        <f t="shared" si="45"/>
        <v>42115</v>
      </c>
    </row>
    <row r="465" spans="1:21" ht="25" customHeight="1" x14ac:dyDescent="0.25">
      <c r="A465" s="4">
        <v>463</v>
      </c>
      <c r="B465" s="49" t="s">
        <v>143</v>
      </c>
      <c r="C465" s="7" t="s">
        <v>440</v>
      </c>
      <c r="D465" s="5" t="s">
        <v>791</v>
      </c>
      <c r="E465" s="5" t="s">
        <v>465</v>
      </c>
      <c r="F465" s="9" t="s">
        <v>146</v>
      </c>
      <c r="G465" s="18" t="s">
        <v>1147</v>
      </c>
      <c r="H465" s="43" t="s">
        <v>1190</v>
      </c>
      <c r="I465" s="145">
        <f t="shared" si="47"/>
        <v>42164</v>
      </c>
      <c r="J465" s="7" t="s">
        <v>12</v>
      </c>
      <c r="K465" s="94">
        <v>42529</v>
      </c>
      <c r="L465" s="5" t="s">
        <v>1589</v>
      </c>
      <c r="M465" s="5"/>
      <c r="N465" s="5" t="s">
        <v>1507</v>
      </c>
      <c r="O465" s="3" t="s">
        <v>1343</v>
      </c>
      <c r="P465" s="182" t="s">
        <v>2044</v>
      </c>
      <c r="Q465" s="181" t="s">
        <v>2044</v>
      </c>
      <c r="R465" s="181"/>
      <c r="S465" s="72"/>
      <c r="T465" s="1">
        <f t="shared" ca="1" si="44"/>
        <v>44831</v>
      </c>
      <c r="U465" s="1">
        <f t="shared" si="45"/>
        <v>42515</v>
      </c>
    </row>
    <row r="466" spans="1:21" ht="25" customHeight="1" x14ac:dyDescent="0.25">
      <c r="A466" s="4">
        <v>464</v>
      </c>
      <c r="B466" s="49" t="s">
        <v>144</v>
      </c>
      <c r="C466" s="7" t="s">
        <v>440</v>
      </c>
      <c r="D466" s="5" t="s">
        <v>791</v>
      </c>
      <c r="E466" s="5" t="s">
        <v>466</v>
      </c>
      <c r="F466" s="9" t="s">
        <v>147</v>
      </c>
      <c r="G466" s="18" t="s">
        <v>1147</v>
      </c>
      <c r="H466" s="43" t="s">
        <v>1190</v>
      </c>
      <c r="I466" s="145">
        <f t="shared" si="47"/>
        <v>42164</v>
      </c>
      <c r="J466" s="7" t="s">
        <v>12</v>
      </c>
      <c r="K466" s="94">
        <v>42529</v>
      </c>
      <c r="L466" s="5" t="s">
        <v>1589</v>
      </c>
      <c r="M466" s="5"/>
      <c r="N466" s="5" t="s">
        <v>1507</v>
      </c>
      <c r="O466" s="3" t="s">
        <v>1343</v>
      </c>
      <c r="P466" s="182" t="s">
        <v>2044</v>
      </c>
      <c r="Q466" s="181" t="s">
        <v>2044</v>
      </c>
      <c r="R466" s="181"/>
      <c r="S466" s="72"/>
      <c r="T466" s="1">
        <f t="shared" ca="1" si="44"/>
        <v>44831</v>
      </c>
      <c r="U466" s="1">
        <f t="shared" si="45"/>
        <v>42515</v>
      </c>
    </row>
    <row r="467" spans="1:21" ht="25" customHeight="1" x14ac:dyDescent="0.25">
      <c r="A467" s="4">
        <v>465</v>
      </c>
      <c r="B467" s="49" t="s">
        <v>145</v>
      </c>
      <c r="C467" s="7" t="s">
        <v>440</v>
      </c>
      <c r="D467" s="5" t="s">
        <v>791</v>
      </c>
      <c r="E467" s="19" t="s">
        <v>467</v>
      </c>
      <c r="F467" s="9" t="s">
        <v>148</v>
      </c>
      <c r="G467" s="18" t="s">
        <v>1147</v>
      </c>
      <c r="H467" s="43" t="s">
        <v>794</v>
      </c>
      <c r="I467" s="145">
        <f t="shared" si="47"/>
        <v>42164</v>
      </c>
      <c r="J467" s="7" t="s">
        <v>12</v>
      </c>
      <c r="K467" s="94">
        <v>42529</v>
      </c>
      <c r="L467" s="5" t="s">
        <v>1589</v>
      </c>
      <c r="M467" s="5"/>
      <c r="N467" s="5" t="s">
        <v>1507</v>
      </c>
      <c r="O467" s="3" t="s">
        <v>1343</v>
      </c>
      <c r="P467" s="182" t="s">
        <v>2044</v>
      </c>
      <c r="Q467" s="181" t="s">
        <v>2044</v>
      </c>
      <c r="R467" s="181"/>
      <c r="S467" s="72"/>
      <c r="T467" s="1">
        <f t="shared" ca="1" si="44"/>
        <v>44831</v>
      </c>
      <c r="U467" s="1">
        <f t="shared" si="45"/>
        <v>42515</v>
      </c>
    </row>
    <row r="468" spans="1:21" ht="25" customHeight="1" x14ac:dyDescent="0.25">
      <c r="A468" s="4">
        <v>466</v>
      </c>
      <c r="B468" s="31" t="s">
        <v>319</v>
      </c>
      <c r="C468" s="7" t="s">
        <v>440</v>
      </c>
      <c r="D468" s="5" t="s">
        <v>791</v>
      </c>
      <c r="E468" s="5" t="s">
        <v>468</v>
      </c>
      <c r="F468" s="9" t="s">
        <v>320</v>
      </c>
      <c r="G468" s="18" t="s">
        <v>1147</v>
      </c>
      <c r="H468" s="43" t="s">
        <v>853</v>
      </c>
      <c r="I468" s="145">
        <f>(K468-366)</f>
        <v>42395</v>
      </c>
      <c r="J468" s="7" t="s">
        <v>12</v>
      </c>
      <c r="K468" s="94">
        <v>42761</v>
      </c>
      <c r="L468" s="5" t="s">
        <v>1589</v>
      </c>
      <c r="M468" s="5"/>
      <c r="N468" s="5" t="s">
        <v>1197</v>
      </c>
      <c r="O468" s="3" t="s">
        <v>1023</v>
      </c>
      <c r="P468" s="182" t="s">
        <v>2044</v>
      </c>
      <c r="Q468" s="181" t="s">
        <v>2044</v>
      </c>
      <c r="R468" s="181"/>
      <c r="S468" s="72"/>
      <c r="T468" s="1">
        <f t="shared" ca="1" si="44"/>
        <v>44831</v>
      </c>
      <c r="U468" s="1">
        <f t="shared" si="45"/>
        <v>42747</v>
      </c>
    </row>
    <row r="469" spans="1:21" ht="25" customHeight="1" x14ac:dyDescent="0.25">
      <c r="A469" s="4">
        <v>467</v>
      </c>
      <c r="B469" s="49" t="s">
        <v>135</v>
      </c>
      <c r="C469" s="7" t="s">
        <v>442</v>
      </c>
      <c r="D469" s="5" t="s">
        <v>791</v>
      </c>
      <c r="E469" s="19" t="s">
        <v>469</v>
      </c>
      <c r="F469" s="36">
        <v>1859</v>
      </c>
      <c r="G469" s="12" t="s">
        <v>1412</v>
      </c>
      <c r="H469" s="43" t="s">
        <v>1191</v>
      </c>
      <c r="I469" s="145">
        <f t="shared" ref="I469:I496" si="48">(K469-365)</f>
        <v>42513</v>
      </c>
      <c r="J469" s="7" t="s">
        <v>12</v>
      </c>
      <c r="K469" s="94">
        <v>42878</v>
      </c>
      <c r="L469" s="5" t="s">
        <v>1589</v>
      </c>
      <c r="M469" s="5"/>
      <c r="N469" s="7" t="s">
        <v>1097</v>
      </c>
      <c r="O469" s="2" t="s">
        <v>1343</v>
      </c>
      <c r="P469" s="182" t="s">
        <v>2044</v>
      </c>
      <c r="Q469" s="181" t="s">
        <v>2044</v>
      </c>
      <c r="R469" s="181"/>
      <c r="S469" s="72"/>
      <c r="T469" s="1">
        <f t="shared" ca="1" si="44"/>
        <v>44831</v>
      </c>
      <c r="U469" s="1">
        <f t="shared" si="45"/>
        <v>42864</v>
      </c>
    </row>
    <row r="470" spans="1:21" s="76" customFormat="1" ht="57.5" customHeight="1" x14ac:dyDescent="0.25">
      <c r="A470" s="4">
        <v>468</v>
      </c>
      <c r="B470" s="7" t="s">
        <v>181</v>
      </c>
      <c r="C470" s="7" t="s">
        <v>442</v>
      </c>
      <c r="D470" s="5" t="s">
        <v>791</v>
      </c>
      <c r="E470" s="5" t="s">
        <v>3120</v>
      </c>
      <c r="F470" s="12" t="s">
        <v>1766</v>
      </c>
      <c r="G470" s="12" t="s">
        <v>3121</v>
      </c>
      <c r="H470" s="43" t="s">
        <v>3122</v>
      </c>
      <c r="I470" s="145">
        <f t="shared" si="48"/>
        <v>44703</v>
      </c>
      <c r="J470" s="7" t="s">
        <v>12</v>
      </c>
      <c r="K470" s="94">
        <v>45068</v>
      </c>
      <c r="L470" s="5" t="s">
        <v>2178</v>
      </c>
      <c r="M470" s="5" t="s">
        <v>3123</v>
      </c>
      <c r="N470" s="7" t="s">
        <v>1097</v>
      </c>
      <c r="O470" s="2" t="b">
        <f ca="1">(U470&lt;=T470)=FALSE()</f>
        <v>1</v>
      </c>
      <c r="P470" s="86" t="s">
        <v>3124</v>
      </c>
      <c r="Q470" s="25" t="s">
        <v>3125</v>
      </c>
      <c r="R470" s="16" t="s">
        <v>3126</v>
      </c>
      <c r="S470" s="72"/>
      <c r="T470" s="1">
        <f t="shared" ca="1" si="44"/>
        <v>44831</v>
      </c>
      <c r="U470" s="1">
        <f t="shared" si="45"/>
        <v>45054</v>
      </c>
    </row>
    <row r="471" spans="1:21" ht="25" customHeight="1" x14ac:dyDescent="0.25">
      <c r="A471" s="4">
        <v>469</v>
      </c>
      <c r="B471" s="48" t="s">
        <v>1341</v>
      </c>
      <c r="C471" s="5" t="s">
        <v>1282</v>
      </c>
      <c r="D471" s="5" t="s">
        <v>1283</v>
      </c>
      <c r="E471" s="9" t="s">
        <v>823</v>
      </c>
      <c r="F471" s="12" t="s">
        <v>1342</v>
      </c>
      <c r="G471" s="12" t="s">
        <v>1148</v>
      </c>
      <c r="H471" s="43" t="s">
        <v>858</v>
      </c>
      <c r="I471" s="145">
        <f t="shared" si="48"/>
        <v>42294</v>
      </c>
      <c r="J471" s="5" t="s">
        <v>12</v>
      </c>
      <c r="K471" s="93">
        <v>42659</v>
      </c>
      <c r="L471" s="5" t="s">
        <v>1589</v>
      </c>
      <c r="M471" s="5"/>
      <c r="N471" s="5" t="s">
        <v>1563</v>
      </c>
      <c r="O471" s="2" t="s">
        <v>1343</v>
      </c>
      <c r="P471" s="182" t="s">
        <v>2044</v>
      </c>
      <c r="Q471" s="181" t="s">
        <v>2044</v>
      </c>
      <c r="R471" s="181"/>
      <c r="S471" s="72"/>
      <c r="T471" s="1">
        <f t="shared" ca="1" si="44"/>
        <v>44831</v>
      </c>
      <c r="U471" s="1">
        <f t="shared" si="45"/>
        <v>42645</v>
      </c>
    </row>
    <row r="472" spans="1:21" ht="25" customHeight="1" x14ac:dyDescent="0.25">
      <c r="A472" s="4">
        <v>470</v>
      </c>
      <c r="B472" s="48" t="s">
        <v>267</v>
      </c>
      <c r="C472" s="5" t="s">
        <v>1282</v>
      </c>
      <c r="D472" s="5" t="s">
        <v>1283</v>
      </c>
      <c r="E472" s="5" t="s">
        <v>823</v>
      </c>
      <c r="F472" s="12" t="s">
        <v>1210</v>
      </c>
      <c r="G472" s="12" t="s">
        <v>1148</v>
      </c>
      <c r="H472" s="43" t="s">
        <v>858</v>
      </c>
      <c r="I472" s="145">
        <f t="shared" si="48"/>
        <v>42294</v>
      </c>
      <c r="J472" s="5" t="s">
        <v>12</v>
      </c>
      <c r="K472" s="93">
        <v>42659</v>
      </c>
      <c r="L472" s="5" t="s">
        <v>1589</v>
      </c>
      <c r="M472" s="5"/>
      <c r="N472" s="5" t="s">
        <v>1563</v>
      </c>
      <c r="O472" s="2" t="s">
        <v>1343</v>
      </c>
      <c r="P472" s="182" t="s">
        <v>2044</v>
      </c>
      <c r="Q472" s="181" t="s">
        <v>2044</v>
      </c>
      <c r="R472" s="181"/>
      <c r="S472" s="72"/>
      <c r="T472" s="1">
        <f t="shared" ca="1" si="44"/>
        <v>44831</v>
      </c>
      <c r="U472" s="1">
        <f t="shared" si="45"/>
        <v>42645</v>
      </c>
    </row>
    <row r="473" spans="1:21" ht="25" customHeight="1" x14ac:dyDescent="0.25">
      <c r="A473" s="4">
        <v>471</v>
      </c>
      <c r="B473" s="32" t="s">
        <v>268</v>
      </c>
      <c r="C473" s="5" t="s">
        <v>1282</v>
      </c>
      <c r="D473" s="5" t="s">
        <v>1283</v>
      </c>
      <c r="E473" s="5" t="s">
        <v>1129</v>
      </c>
      <c r="F473" s="12" t="s">
        <v>199</v>
      </c>
      <c r="G473" s="12" t="s">
        <v>1148</v>
      </c>
      <c r="H473" s="43" t="s">
        <v>858</v>
      </c>
      <c r="I473" s="145">
        <f t="shared" si="48"/>
        <v>41841</v>
      </c>
      <c r="J473" s="5" t="s">
        <v>12</v>
      </c>
      <c r="K473" s="93">
        <v>42206</v>
      </c>
      <c r="L473" s="5" t="s">
        <v>1589</v>
      </c>
      <c r="M473" s="5"/>
      <c r="N473" s="5" t="s">
        <v>1197</v>
      </c>
      <c r="O473" s="3" t="s">
        <v>1023</v>
      </c>
      <c r="P473" s="182" t="s">
        <v>2044</v>
      </c>
      <c r="Q473" s="181" t="s">
        <v>2044</v>
      </c>
      <c r="R473" s="181"/>
      <c r="S473" s="72"/>
      <c r="T473" s="1">
        <f t="shared" ca="1" si="44"/>
        <v>44831</v>
      </c>
      <c r="U473" s="1">
        <f t="shared" si="45"/>
        <v>42192</v>
      </c>
    </row>
    <row r="474" spans="1:21" ht="25" customHeight="1" x14ac:dyDescent="0.25">
      <c r="A474" s="4">
        <v>472</v>
      </c>
      <c r="B474" s="27" t="s">
        <v>269</v>
      </c>
      <c r="C474" s="5" t="s">
        <v>1282</v>
      </c>
      <c r="D474" s="5" t="s">
        <v>1283</v>
      </c>
      <c r="E474" s="5" t="s">
        <v>824</v>
      </c>
      <c r="F474" s="12" t="s">
        <v>226</v>
      </c>
      <c r="G474" s="12" t="s">
        <v>1148</v>
      </c>
      <c r="H474" s="12" t="s">
        <v>858</v>
      </c>
      <c r="I474" s="145">
        <f t="shared" si="48"/>
        <v>41498</v>
      </c>
      <c r="J474" s="5" t="s">
        <v>12</v>
      </c>
      <c r="K474" s="93">
        <v>41863</v>
      </c>
      <c r="L474" s="5" t="s">
        <v>1589</v>
      </c>
      <c r="M474" s="5"/>
      <c r="N474" s="5" t="s">
        <v>1197</v>
      </c>
      <c r="O474" s="3" t="s">
        <v>1023</v>
      </c>
      <c r="P474" s="182" t="s">
        <v>2044</v>
      </c>
      <c r="Q474" s="181" t="s">
        <v>2044</v>
      </c>
      <c r="R474" s="181"/>
      <c r="S474" s="72"/>
      <c r="T474" s="1">
        <f t="shared" ca="1" si="44"/>
        <v>44831</v>
      </c>
      <c r="U474" s="1">
        <f t="shared" si="45"/>
        <v>41849</v>
      </c>
    </row>
    <row r="475" spans="1:21" ht="25" customHeight="1" x14ac:dyDescent="0.25">
      <c r="A475" s="4">
        <v>473</v>
      </c>
      <c r="B475" s="48" t="s">
        <v>270</v>
      </c>
      <c r="C475" s="5" t="s">
        <v>1282</v>
      </c>
      <c r="D475" s="5" t="s">
        <v>1283</v>
      </c>
      <c r="E475" s="5" t="s">
        <v>1129</v>
      </c>
      <c r="F475" s="12" t="s">
        <v>227</v>
      </c>
      <c r="G475" s="12" t="s">
        <v>1148</v>
      </c>
      <c r="H475" s="43" t="s">
        <v>858</v>
      </c>
      <c r="I475" s="145">
        <f t="shared" si="48"/>
        <v>42234</v>
      </c>
      <c r="J475" s="5" t="s">
        <v>12</v>
      </c>
      <c r="K475" s="93">
        <v>42599</v>
      </c>
      <c r="L475" s="5" t="s">
        <v>1589</v>
      </c>
      <c r="M475" s="5"/>
      <c r="N475" s="5" t="s">
        <v>1563</v>
      </c>
      <c r="O475" s="2" t="s">
        <v>1343</v>
      </c>
      <c r="P475" s="182" t="s">
        <v>2044</v>
      </c>
      <c r="Q475" s="181" t="s">
        <v>2044</v>
      </c>
      <c r="R475" s="181"/>
      <c r="S475" s="72"/>
      <c r="T475" s="1">
        <f t="shared" ca="1" si="44"/>
        <v>44831</v>
      </c>
      <c r="U475" s="1">
        <f t="shared" si="45"/>
        <v>42585</v>
      </c>
    </row>
    <row r="476" spans="1:21" ht="25" customHeight="1" x14ac:dyDescent="0.25">
      <c r="A476" s="4">
        <v>474</v>
      </c>
      <c r="B476" s="48" t="s">
        <v>271</v>
      </c>
      <c r="C476" s="5" t="s">
        <v>1282</v>
      </c>
      <c r="D476" s="5" t="s">
        <v>1283</v>
      </c>
      <c r="E476" s="5" t="s">
        <v>823</v>
      </c>
      <c r="F476" s="12" t="s">
        <v>228</v>
      </c>
      <c r="G476" s="12" t="s">
        <v>1148</v>
      </c>
      <c r="H476" s="43" t="s">
        <v>858</v>
      </c>
      <c r="I476" s="145">
        <f t="shared" si="48"/>
        <v>42234</v>
      </c>
      <c r="J476" s="5" t="s">
        <v>12</v>
      </c>
      <c r="K476" s="93">
        <v>42599</v>
      </c>
      <c r="L476" s="5" t="s">
        <v>1589</v>
      </c>
      <c r="M476" s="5"/>
      <c r="N476" s="5" t="s">
        <v>1563</v>
      </c>
      <c r="O476" s="2" t="s">
        <v>1343</v>
      </c>
      <c r="P476" s="182" t="s">
        <v>2044</v>
      </c>
      <c r="Q476" s="181" t="s">
        <v>2044</v>
      </c>
      <c r="R476" s="181"/>
      <c r="S476" s="72"/>
      <c r="T476" s="1">
        <f t="shared" ca="1" si="44"/>
        <v>44831</v>
      </c>
      <c r="U476" s="1">
        <f t="shared" si="45"/>
        <v>42585</v>
      </c>
    </row>
    <row r="477" spans="1:21" ht="25" customHeight="1" x14ac:dyDescent="0.25">
      <c r="A477" s="4">
        <v>475</v>
      </c>
      <c r="B477" s="48" t="s">
        <v>272</v>
      </c>
      <c r="C477" s="5" t="s">
        <v>1282</v>
      </c>
      <c r="D477" s="5" t="s">
        <v>1283</v>
      </c>
      <c r="E477" s="5" t="s">
        <v>1128</v>
      </c>
      <c r="F477" s="12" t="s">
        <v>229</v>
      </c>
      <c r="G477" s="12" t="s">
        <v>1148</v>
      </c>
      <c r="H477" s="43" t="s">
        <v>858</v>
      </c>
      <c r="I477" s="145">
        <f t="shared" si="48"/>
        <v>42234</v>
      </c>
      <c r="J477" s="5" t="s">
        <v>12</v>
      </c>
      <c r="K477" s="93">
        <v>42599</v>
      </c>
      <c r="L477" s="5" t="s">
        <v>1589</v>
      </c>
      <c r="M477" s="5"/>
      <c r="N477" s="5" t="s">
        <v>1507</v>
      </c>
      <c r="O477" s="2" t="s">
        <v>1343</v>
      </c>
      <c r="P477" s="182" t="s">
        <v>2044</v>
      </c>
      <c r="Q477" s="181" t="s">
        <v>2044</v>
      </c>
      <c r="R477" s="181"/>
      <c r="S477" s="72"/>
      <c r="T477" s="1">
        <f t="shared" ca="1" si="44"/>
        <v>44831</v>
      </c>
      <c r="U477" s="1">
        <f t="shared" si="45"/>
        <v>42585</v>
      </c>
    </row>
    <row r="478" spans="1:21" ht="25" customHeight="1" x14ac:dyDescent="0.25">
      <c r="A478" s="4">
        <v>476</v>
      </c>
      <c r="B478" s="32" t="s">
        <v>865</v>
      </c>
      <c r="C478" s="5" t="s">
        <v>1282</v>
      </c>
      <c r="D478" s="5" t="s">
        <v>1283</v>
      </c>
      <c r="E478" s="5" t="s">
        <v>823</v>
      </c>
      <c r="F478" s="12" t="s">
        <v>866</v>
      </c>
      <c r="G478" s="12" t="s">
        <v>1148</v>
      </c>
      <c r="H478" s="43" t="s">
        <v>858</v>
      </c>
      <c r="I478" s="145">
        <f t="shared" si="48"/>
        <v>41764</v>
      </c>
      <c r="J478" s="5" t="s">
        <v>12</v>
      </c>
      <c r="K478" s="93">
        <v>42129</v>
      </c>
      <c r="L478" s="5" t="s">
        <v>1589</v>
      </c>
      <c r="M478" s="5"/>
      <c r="N478" s="5" t="s">
        <v>1197</v>
      </c>
      <c r="O478" s="3" t="s">
        <v>1023</v>
      </c>
      <c r="P478" s="182" t="s">
        <v>2044</v>
      </c>
      <c r="Q478" s="181" t="s">
        <v>2044</v>
      </c>
      <c r="R478" s="181"/>
      <c r="S478" s="72"/>
      <c r="T478" s="1">
        <f t="shared" ca="1" si="44"/>
        <v>44831</v>
      </c>
      <c r="U478" s="1">
        <f t="shared" si="45"/>
        <v>42115</v>
      </c>
    </row>
    <row r="479" spans="1:21" ht="25" customHeight="1" x14ac:dyDescent="0.25">
      <c r="A479" s="4">
        <v>477</v>
      </c>
      <c r="B479" s="48" t="s">
        <v>867</v>
      </c>
      <c r="C479" s="5" t="s">
        <v>1282</v>
      </c>
      <c r="D479" s="5" t="s">
        <v>1283</v>
      </c>
      <c r="E479" s="5" t="s">
        <v>823</v>
      </c>
      <c r="F479" s="12" t="s">
        <v>868</v>
      </c>
      <c r="G479" s="12" t="s">
        <v>1153</v>
      </c>
      <c r="H479" s="43" t="s">
        <v>858</v>
      </c>
      <c r="I479" s="145">
        <f t="shared" si="48"/>
        <v>42133</v>
      </c>
      <c r="J479" s="5" t="s">
        <v>12</v>
      </c>
      <c r="K479" s="93">
        <v>42498</v>
      </c>
      <c r="L479" s="5" t="s">
        <v>9</v>
      </c>
      <c r="M479" s="5"/>
      <c r="N479" s="5" t="s">
        <v>1507</v>
      </c>
      <c r="O479" s="3" t="s">
        <v>1343</v>
      </c>
      <c r="P479" s="182" t="s">
        <v>2044</v>
      </c>
      <c r="Q479" s="181" t="s">
        <v>2044</v>
      </c>
      <c r="R479" s="181"/>
      <c r="S479" s="72"/>
      <c r="T479" s="1">
        <f t="shared" ca="1" si="44"/>
        <v>44831</v>
      </c>
      <c r="U479" s="1">
        <f t="shared" si="45"/>
        <v>42484</v>
      </c>
    </row>
    <row r="480" spans="1:21" ht="25" customHeight="1" x14ac:dyDescent="0.25">
      <c r="A480" s="4">
        <v>478</v>
      </c>
      <c r="B480" s="48" t="s">
        <v>869</v>
      </c>
      <c r="C480" s="5" t="s">
        <v>1282</v>
      </c>
      <c r="D480" s="5" t="s">
        <v>1283</v>
      </c>
      <c r="E480" s="5" t="s">
        <v>823</v>
      </c>
      <c r="F480" s="12" t="s">
        <v>870</v>
      </c>
      <c r="G480" s="12" t="s">
        <v>855</v>
      </c>
      <c r="H480" s="43" t="s">
        <v>858</v>
      </c>
      <c r="I480" s="145">
        <f t="shared" si="48"/>
        <v>42133</v>
      </c>
      <c r="J480" s="5" t="s">
        <v>12</v>
      </c>
      <c r="K480" s="93">
        <v>42498</v>
      </c>
      <c r="L480" s="5" t="s">
        <v>9</v>
      </c>
      <c r="M480" s="5"/>
      <c r="N480" s="5" t="s">
        <v>1507</v>
      </c>
      <c r="O480" s="3" t="s">
        <v>1343</v>
      </c>
      <c r="P480" s="182" t="s">
        <v>2044</v>
      </c>
      <c r="Q480" s="181" t="s">
        <v>2044</v>
      </c>
      <c r="R480" s="181"/>
      <c r="S480" s="72"/>
      <c r="T480" s="1">
        <f t="shared" ca="1" si="44"/>
        <v>44831</v>
      </c>
      <c r="U480" s="1">
        <f t="shared" si="45"/>
        <v>42484</v>
      </c>
    </row>
    <row r="481" spans="1:21" ht="25" customHeight="1" x14ac:dyDescent="0.25">
      <c r="A481" s="4">
        <v>479</v>
      </c>
      <c r="B481" s="48" t="s">
        <v>871</v>
      </c>
      <c r="C481" s="5" t="s">
        <v>1282</v>
      </c>
      <c r="D481" s="5" t="s">
        <v>1283</v>
      </c>
      <c r="E481" s="5" t="s">
        <v>1127</v>
      </c>
      <c r="F481" s="12" t="s">
        <v>872</v>
      </c>
      <c r="G481" s="12" t="s">
        <v>1153</v>
      </c>
      <c r="H481" s="43" t="s">
        <v>858</v>
      </c>
      <c r="I481" s="145">
        <f t="shared" si="48"/>
        <v>42133</v>
      </c>
      <c r="J481" s="5" t="s">
        <v>12</v>
      </c>
      <c r="K481" s="93">
        <v>42498</v>
      </c>
      <c r="L481" s="5" t="s">
        <v>9</v>
      </c>
      <c r="M481" s="5"/>
      <c r="N481" s="5" t="s">
        <v>1507</v>
      </c>
      <c r="O481" s="3" t="s">
        <v>1343</v>
      </c>
      <c r="P481" s="182" t="s">
        <v>2044</v>
      </c>
      <c r="Q481" s="181" t="s">
        <v>2044</v>
      </c>
      <c r="R481" s="181"/>
      <c r="S481" s="72"/>
      <c r="T481" s="1">
        <f t="shared" ca="1" si="44"/>
        <v>44831</v>
      </c>
      <c r="U481" s="1">
        <f t="shared" si="45"/>
        <v>42484</v>
      </c>
    </row>
    <row r="482" spans="1:21" ht="25" customHeight="1" x14ac:dyDescent="0.25">
      <c r="A482" s="4">
        <v>480</v>
      </c>
      <c r="B482" s="48" t="s">
        <v>873</v>
      </c>
      <c r="C482" s="5" t="s">
        <v>1282</v>
      </c>
      <c r="D482" s="5" t="s">
        <v>1283</v>
      </c>
      <c r="E482" s="5" t="s">
        <v>1128</v>
      </c>
      <c r="F482" s="12" t="s">
        <v>874</v>
      </c>
      <c r="G482" s="12" t="s">
        <v>1153</v>
      </c>
      <c r="H482" s="43" t="s">
        <v>858</v>
      </c>
      <c r="I482" s="145">
        <f t="shared" si="48"/>
        <v>42133</v>
      </c>
      <c r="J482" s="5" t="s">
        <v>12</v>
      </c>
      <c r="K482" s="93">
        <v>42498</v>
      </c>
      <c r="L482" s="5" t="s">
        <v>9</v>
      </c>
      <c r="M482" s="5"/>
      <c r="N482" s="5" t="s">
        <v>1507</v>
      </c>
      <c r="O482" s="3" t="s">
        <v>1343</v>
      </c>
      <c r="P482" s="182" t="s">
        <v>2044</v>
      </c>
      <c r="Q482" s="181" t="s">
        <v>2044</v>
      </c>
      <c r="R482" s="181"/>
      <c r="S482" s="72"/>
      <c r="T482" s="1">
        <f t="shared" ca="1" si="44"/>
        <v>44831</v>
      </c>
      <c r="U482" s="1">
        <f t="shared" si="45"/>
        <v>42484</v>
      </c>
    </row>
    <row r="483" spans="1:21" ht="14" customHeight="1" x14ac:dyDescent="0.25">
      <c r="A483" s="4">
        <v>481</v>
      </c>
      <c r="B483" s="32" t="s">
        <v>273</v>
      </c>
      <c r="C483" s="5" t="s">
        <v>445</v>
      </c>
      <c r="D483" s="5" t="s">
        <v>825</v>
      </c>
      <c r="E483" s="19" t="s">
        <v>443</v>
      </c>
      <c r="F483" s="12" t="s">
        <v>204</v>
      </c>
      <c r="G483" s="12" t="s">
        <v>1149</v>
      </c>
      <c r="H483" s="47">
        <v>0.04</v>
      </c>
      <c r="I483" s="145">
        <f t="shared" si="48"/>
        <v>41849</v>
      </c>
      <c r="J483" s="5" t="s">
        <v>12</v>
      </c>
      <c r="K483" s="93">
        <v>42214</v>
      </c>
      <c r="L483" s="5" t="s">
        <v>9</v>
      </c>
      <c r="M483" s="5"/>
      <c r="N483" s="5" t="s">
        <v>1197</v>
      </c>
      <c r="O483" s="3" t="s">
        <v>1023</v>
      </c>
      <c r="P483" s="182" t="s">
        <v>2044</v>
      </c>
      <c r="Q483" s="181" t="s">
        <v>2044</v>
      </c>
      <c r="R483" s="181"/>
      <c r="S483" s="72"/>
      <c r="T483" s="1">
        <f t="shared" ca="1" si="44"/>
        <v>44831</v>
      </c>
      <c r="U483" s="1">
        <f t="shared" si="45"/>
        <v>42200</v>
      </c>
    </row>
    <row r="484" spans="1:21" ht="14" customHeight="1" x14ac:dyDescent="0.25">
      <c r="A484" s="4">
        <v>482</v>
      </c>
      <c r="B484" s="32" t="s">
        <v>274</v>
      </c>
      <c r="C484" s="5" t="s">
        <v>445</v>
      </c>
      <c r="D484" s="5" t="s">
        <v>826</v>
      </c>
      <c r="E484" s="19" t="s">
        <v>646</v>
      </c>
      <c r="F484" s="12" t="s">
        <v>205</v>
      </c>
      <c r="G484" s="12" t="s">
        <v>1149</v>
      </c>
      <c r="H484" s="47">
        <v>0.04</v>
      </c>
      <c r="I484" s="145">
        <f t="shared" si="48"/>
        <v>41856</v>
      </c>
      <c r="J484" s="5" t="s">
        <v>12</v>
      </c>
      <c r="K484" s="93">
        <v>42221</v>
      </c>
      <c r="L484" s="5" t="s">
        <v>9</v>
      </c>
      <c r="M484" s="5"/>
      <c r="N484" s="5" t="s">
        <v>1197</v>
      </c>
      <c r="O484" s="3" t="s">
        <v>1023</v>
      </c>
      <c r="P484" s="182" t="s">
        <v>2044</v>
      </c>
      <c r="Q484" s="181" t="s">
        <v>2044</v>
      </c>
      <c r="R484" s="181"/>
      <c r="S484" s="72"/>
      <c r="T484" s="1">
        <f t="shared" ca="1" si="44"/>
        <v>44831</v>
      </c>
      <c r="U484" s="1">
        <f t="shared" si="45"/>
        <v>42207</v>
      </c>
    </row>
    <row r="485" spans="1:21" ht="14" customHeight="1" x14ac:dyDescent="0.25">
      <c r="A485" s="4">
        <v>483</v>
      </c>
      <c r="B485" s="32" t="s">
        <v>275</v>
      </c>
      <c r="C485" s="5" t="s">
        <v>444</v>
      </c>
      <c r="D485" s="5" t="s">
        <v>826</v>
      </c>
      <c r="E485" s="19" t="s">
        <v>446</v>
      </c>
      <c r="F485" s="12" t="s">
        <v>206</v>
      </c>
      <c r="G485" s="12" t="s">
        <v>1149</v>
      </c>
      <c r="H485" s="47">
        <v>0.04</v>
      </c>
      <c r="I485" s="145">
        <f t="shared" si="48"/>
        <v>41856</v>
      </c>
      <c r="J485" s="5" t="s">
        <v>12</v>
      </c>
      <c r="K485" s="93">
        <v>42221</v>
      </c>
      <c r="L485" s="5" t="s">
        <v>9</v>
      </c>
      <c r="M485" s="5"/>
      <c r="N485" s="5" t="s">
        <v>1197</v>
      </c>
      <c r="O485" s="3" t="s">
        <v>1023</v>
      </c>
      <c r="P485" s="182" t="s">
        <v>2044</v>
      </c>
      <c r="Q485" s="181" t="s">
        <v>2044</v>
      </c>
      <c r="R485" s="181"/>
      <c r="S485" s="72"/>
      <c r="T485" s="1">
        <f t="shared" ca="1" si="44"/>
        <v>44831</v>
      </c>
      <c r="U485" s="1">
        <f t="shared" si="45"/>
        <v>42207</v>
      </c>
    </row>
    <row r="486" spans="1:21" ht="14" customHeight="1" x14ac:dyDescent="0.25">
      <c r="A486" s="4">
        <v>484</v>
      </c>
      <c r="B486" s="32" t="s">
        <v>276</v>
      </c>
      <c r="C486" s="5" t="s">
        <v>445</v>
      </c>
      <c r="D486" s="5" t="s">
        <v>827</v>
      </c>
      <c r="E486" s="5" t="s">
        <v>828</v>
      </c>
      <c r="F486" s="12" t="s">
        <v>207</v>
      </c>
      <c r="G486" s="12" t="s">
        <v>1149</v>
      </c>
      <c r="H486" s="47">
        <v>0.04</v>
      </c>
      <c r="I486" s="145">
        <f t="shared" si="48"/>
        <v>42235</v>
      </c>
      <c r="J486" s="5" t="s">
        <v>12</v>
      </c>
      <c r="K486" s="93">
        <v>42600</v>
      </c>
      <c r="L486" s="5" t="s">
        <v>9</v>
      </c>
      <c r="M486" s="5"/>
      <c r="N486" s="5" t="s">
        <v>1197</v>
      </c>
      <c r="O486" s="2" t="s">
        <v>1023</v>
      </c>
      <c r="P486" s="182" t="s">
        <v>2044</v>
      </c>
      <c r="Q486" s="181" t="s">
        <v>2044</v>
      </c>
      <c r="R486" s="181"/>
      <c r="S486" s="72"/>
      <c r="T486" s="1">
        <f t="shared" ca="1" si="44"/>
        <v>44831</v>
      </c>
      <c r="U486" s="1">
        <f t="shared" si="45"/>
        <v>42586</v>
      </c>
    </row>
    <row r="487" spans="1:21" s="76" customFormat="1" ht="25" x14ac:dyDescent="0.25">
      <c r="A487" s="4">
        <v>485</v>
      </c>
      <c r="B487" s="5" t="s">
        <v>339</v>
      </c>
      <c r="C487" s="5" t="s">
        <v>445</v>
      </c>
      <c r="D487" s="5" t="s">
        <v>826</v>
      </c>
      <c r="E487" s="19" t="s">
        <v>447</v>
      </c>
      <c r="F487" s="12" t="s">
        <v>340</v>
      </c>
      <c r="G487" s="12" t="s">
        <v>3016</v>
      </c>
      <c r="H487" s="47" t="s">
        <v>1439</v>
      </c>
      <c r="I487" s="145">
        <f>(K487-364)</f>
        <v>44677</v>
      </c>
      <c r="J487" s="5" t="s">
        <v>12</v>
      </c>
      <c r="K487" s="93">
        <v>45041</v>
      </c>
      <c r="L487" s="5" t="s">
        <v>2178</v>
      </c>
      <c r="M487" s="5" t="s">
        <v>3020</v>
      </c>
      <c r="N487" s="5" t="s">
        <v>1197</v>
      </c>
      <c r="O487" s="2" t="b">
        <f ca="1">(U487&lt;=T487)=FALSE()</f>
        <v>1</v>
      </c>
      <c r="P487" s="220">
        <v>124125</v>
      </c>
      <c r="Q487" s="15" t="s">
        <v>3021</v>
      </c>
      <c r="R487" s="16" t="s">
        <v>3022</v>
      </c>
      <c r="S487" s="72"/>
      <c r="T487" s="1">
        <f t="shared" ca="1" si="44"/>
        <v>44831</v>
      </c>
      <c r="U487" s="1">
        <f t="shared" si="45"/>
        <v>45027</v>
      </c>
    </row>
    <row r="488" spans="1:21" s="76" customFormat="1" ht="25" customHeight="1" x14ac:dyDescent="0.25">
      <c r="A488" s="4">
        <v>486</v>
      </c>
      <c r="B488" s="5" t="s">
        <v>277</v>
      </c>
      <c r="C488" s="5" t="s">
        <v>452</v>
      </c>
      <c r="D488" s="5" t="s">
        <v>817</v>
      </c>
      <c r="E488" s="7" t="s">
        <v>52</v>
      </c>
      <c r="F488" s="12" t="s">
        <v>997</v>
      </c>
      <c r="G488" s="12" t="s">
        <v>2411</v>
      </c>
      <c r="H488" s="43" t="s">
        <v>1612</v>
      </c>
      <c r="I488" s="145">
        <f t="shared" si="48"/>
        <v>44747</v>
      </c>
      <c r="J488" s="7" t="s">
        <v>12</v>
      </c>
      <c r="K488" s="94">
        <v>45112</v>
      </c>
      <c r="L488" s="7" t="s">
        <v>1900</v>
      </c>
      <c r="M488" s="5" t="s">
        <v>3273</v>
      </c>
      <c r="N488" s="5" t="s">
        <v>1197</v>
      </c>
      <c r="O488" s="2" t="b">
        <f ca="1">(U488&lt;=T488)=FALSE()</f>
        <v>1</v>
      </c>
      <c r="P488" s="169" t="s">
        <v>2635</v>
      </c>
      <c r="Q488" s="173" t="s">
        <v>2044</v>
      </c>
      <c r="R488" s="173" t="s">
        <v>3167</v>
      </c>
      <c r="S488" s="71"/>
      <c r="T488" s="1">
        <f t="shared" ca="1" si="44"/>
        <v>44831</v>
      </c>
      <c r="U488" s="1">
        <f t="shared" si="45"/>
        <v>45098</v>
      </c>
    </row>
    <row r="489" spans="1:21" s="76" customFormat="1" ht="37.5" customHeight="1" x14ac:dyDescent="0.25">
      <c r="A489" s="4">
        <v>487</v>
      </c>
      <c r="B489" s="5" t="s">
        <v>278</v>
      </c>
      <c r="C489" s="5" t="s">
        <v>453</v>
      </c>
      <c r="D489" s="5" t="s">
        <v>817</v>
      </c>
      <c r="E489" s="5" t="s">
        <v>52</v>
      </c>
      <c r="F489" s="12" t="s">
        <v>998</v>
      </c>
      <c r="G489" s="12" t="s">
        <v>3084</v>
      </c>
      <c r="H489" s="43" t="s">
        <v>856</v>
      </c>
      <c r="I489" s="145">
        <f t="shared" si="48"/>
        <v>44817</v>
      </c>
      <c r="J489" s="5" t="s">
        <v>12</v>
      </c>
      <c r="K489" s="93">
        <v>45182</v>
      </c>
      <c r="L489" s="5" t="s">
        <v>2178</v>
      </c>
      <c r="M489" s="5" t="s">
        <v>3418</v>
      </c>
      <c r="N489" s="5" t="s">
        <v>1197</v>
      </c>
      <c r="O489" s="2" t="b">
        <f ca="1">(U489&lt;=T489)=FALSE()</f>
        <v>1</v>
      </c>
      <c r="P489" s="169">
        <v>61</v>
      </c>
      <c r="Q489" s="173" t="s">
        <v>2044</v>
      </c>
      <c r="R489" s="173" t="s">
        <v>3389</v>
      </c>
      <c r="S489" s="72"/>
      <c r="T489" s="1">
        <f t="shared" ca="1" si="44"/>
        <v>44831</v>
      </c>
      <c r="U489" s="1">
        <f t="shared" si="45"/>
        <v>45168</v>
      </c>
    </row>
    <row r="490" spans="1:21" ht="25" customHeight="1" x14ac:dyDescent="0.25">
      <c r="A490" s="4">
        <v>488</v>
      </c>
      <c r="B490" s="48" t="s">
        <v>334</v>
      </c>
      <c r="C490" s="5" t="s">
        <v>453</v>
      </c>
      <c r="D490" s="5" t="s">
        <v>817</v>
      </c>
      <c r="E490" s="5" t="s">
        <v>52</v>
      </c>
      <c r="F490" s="12" t="s">
        <v>335</v>
      </c>
      <c r="G490" s="9" t="s">
        <v>1570</v>
      </c>
      <c r="H490" s="43" t="s">
        <v>858</v>
      </c>
      <c r="I490" s="145">
        <f t="shared" si="48"/>
        <v>43341</v>
      </c>
      <c r="J490" s="5" t="s">
        <v>12</v>
      </c>
      <c r="K490" s="93">
        <v>43706</v>
      </c>
      <c r="L490" s="5" t="s">
        <v>1589</v>
      </c>
      <c r="M490" s="5"/>
      <c r="N490" s="5" t="s">
        <v>1568</v>
      </c>
      <c r="O490" s="2" t="s">
        <v>1343</v>
      </c>
      <c r="P490" s="182" t="s">
        <v>2044</v>
      </c>
      <c r="Q490" s="181" t="s">
        <v>2044</v>
      </c>
      <c r="R490" s="181"/>
      <c r="S490" s="72"/>
      <c r="T490" s="1">
        <f t="shared" ca="1" si="44"/>
        <v>44831</v>
      </c>
      <c r="U490" s="1">
        <f t="shared" si="45"/>
        <v>43692</v>
      </c>
    </row>
    <row r="491" spans="1:21" ht="14" customHeight="1" x14ac:dyDescent="0.25">
      <c r="A491" s="4">
        <v>489</v>
      </c>
      <c r="B491" s="48" t="s">
        <v>328</v>
      </c>
      <c r="C491" s="5" t="s">
        <v>454</v>
      </c>
      <c r="D491" s="5" t="s">
        <v>829</v>
      </c>
      <c r="E491" s="5" t="s">
        <v>470</v>
      </c>
      <c r="F491" s="40" t="s">
        <v>7</v>
      </c>
      <c r="G491" s="12" t="s">
        <v>1150</v>
      </c>
      <c r="H491" s="44" t="s">
        <v>7</v>
      </c>
      <c r="I491" s="145">
        <f t="shared" si="48"/>
        <v>42045</v>
      </c>
      <c r="J491" s="5" t="s">
        <v>12</v>
      </c>
      <c r="K491" s="93">
        <v>42410</v>
      </c>
      <c r="L491" s="5" t="s">
        <v>1589</v>
      </c>
      <c r="M491" s="5"/>
      <c r="N491" s="5" t="s">
        <v>1507</v>
      </c>
      <c r="O491" s="3" t="s">
        <v>1343</v>
      </c>
      <c r="P491" s="182" t="s">
        <v>2044</v>
      </c>
      <c r="Q491" s="181" t="s">
        <v>2044</v>
      </c>
      <c r="R491" s="181"/>
      <c r="S491" s="72"/>
      <c r="T491" s="1">
        <f t="shared" ca="1" si="44"/>
        <v>44831</v>
      </c>
      <c r="U491" s="1">
        <f t="shared" si="45"/>
        <v>42396</v>
      </c>
    </row>
    <row r="492" spans="1:21" ht="14" customHeight="1" x14ac:dyDescent="0.25">
      <c r="A492" s="4">
        <v>490</v>
      </c>
      <c r="B492" s="32" t="s">
        <v>329</v>
      </c>
      <c r="C492" s="5" t="s">
        <v>454</v>
      </c>
      <c r="D492" s="5" t="s">
        <v>829</v>
      </c>
      <c r="E492" s="5" t="s">
        <v>471</v>
      </c>
      <c r="F492" s="12" t="s">
        <v>7</v>
      </c>
      <c r="G492" s="12" t="s">
        <v>1150</v>
      </c>
      <c r="H492" s="9" t="s">
        <v>7</v>
      </c>
      <c r="I492" s="145">
        <f t="shared" si="48"/>
        <v>41677</v>
      </c>
      <c r="J492" s="5" t="s">
        <v>12</v>
      </c>
      <c r="K492" s="93">
        <v>42042</v>
      </c>
      <c r="L492" s="5" t="s">
        <v>1589</v>
      </c>
      <c r="M492" s="5"/>
      <c r="N492" s="7" t="s">
        <v>1109</v>
      </c>
      <c r="O492" s="3" t="s">
        <v>1023</v>
      </c>
      <c r="P492" s="182" t="s">
        <v>2044</v>
      </c>
      <c r="Q492" s="181" t="s">
        <v>2044</v>
      </c>
      <c r="R492" s="181"/>
      <c r="S492" s="72"/>
      <c r="T492" s="1">
        <f t="shared" ca="1" si="44"/>
        <v>44831</v>
      </c>
      <c r="U492" s="1">
        <f t="shared" si="45"/>
        <v>42028</v>
      </c>
    </row>
    <row r="493" spans="1:21" ht="14" customHeight="1" x14ac:dyDescent="0.25">
      <c r="A493" s="4">
        <v>491</v>
      </c>
      <c r="B493" s="48" t="s">
        <v>330</v>
      </c>
      <c r="C493" s="5" t="s">
        <v>454</v>
      </c>
      <c r="D493" s="5" t="s">
        <v>829</v>
      </c>
      <c r="E493" s="5" t="s">
        <v>472</v>
      </c>
      <c r="F493" s="12" t="s">
        <v>7</v>
      </c>
      <c r="G493" s="12" t="s">
        <v>1150</v>
      </c>
      <c r="H493" s="44" t="s">
        <v>7</v>
      </c>
      <c r="I493" s="145">
        <f t="shared" si="48"/>
        <v>42045</v>
      </c>
      <c r="J493" s="5" t="s">
        <v>12</v>
      </c>
      <c r="K493" s="93">
        <v>42410</v>
      </c>
      <c r="L493" s="5" t="s">
        <v>1589</v>
      </c>
      <c r="M493" s="5"/>
      <c r="N493" s="5" t="s">
        <v>1507</v>
      </c>
      <c r="O493" s="3" t="s">
        <v>1343</v>
      </c>
      <c r="P493" s="182" t="s">
        <v>2044</v>
      </c>
      <c r="Q493" s="181" t="s">
        <v>2044</v>
      </c>
      <c r="R493" s="181"/>
      <c r="S493" s="72"/>
      <c r="T493" s="1">
        <f t="shared" ca="1" si="44"/>
        <v>44831</v>
      </c>
      <c r="U493" s="1">
        <f t="shared" si="45"/>
        <v>42396</v>
      </c>
    </row>
    <row r="494" spans="1:21" s="11" customFormat="1" ht="25" customHeight="1" x14ac:dyDescent="0.25">
      <c r="A494" s="4">
        <v>492</v>
      </c>
      <c r="B494" s="5" t="s">
        <v>448</v>
      </c>
      <c r="C494" s="5" t="s">
        <v>454</v>
      </c>
      <c r="D494" s="5" t="s">
        <v>830</v>
      </c>
      <c r="E494" s="5" t="s">
        <v>449</v>
      </c>
      <c r="F494" s="12" t="s">
        <v>7</v>
      </c>
      <c r="G494" s="12" t="s">
        <v>2548</v>
      </c>
      <c r="H494" s="43" t="s">
        <v>794</v>
      </c>
      <c r="I494" s="145">
        <f t="shared" si="48"/>
        <v>44494</v>
      </c>
      <c r="J494" s="5" t="s">
        <v>12</v>
      </c>
      <c r="K494" s="94">
        <v>44859</v>
      </c>
      <c r="L494" s="5" t="s">
        <v>1900</v>
      </c>
      <c r="M494" s="5" t="s">
        <v>2549</v>
      </c>
      <c r="N494" s="7" t="s">
        <v>1099</v>
      </c>
      <c r="O494" s="2" t="b">
        <f ca="1">(U494&lt;=T494)=FALSE()</f>
        <v>1</v>
      </c>
      <c r="P494" s="52" t="s">
        <v>2709</v>
      </c>
      <c r="Q494" s="178" t="s">
        <v>2044</v>
      </c>
      <c r="R494" s="178"/>
      <c r="S494" s="72"/>
      <c r="T494" s="1">
        <f t="shared" ca="1" si="44"/>
        <v>44831</v>
      </c>
      <c r="U494" s="1">
        <f t="shared" si="45"/>
        <v>44845</v>
      </c>
    </row>
    <row r="495" spans="1:21" s="11" customFormat="1" ht="14" customHeight="1" x14ac:dyDescent="0.25">
      <c r="A495" s="4">
        <v>493</v>
      </c>
      <c r="B495" s="48" t="s">
        <v>450</v>
      </c>
      <c r="C495" s="5" t="s">
        <v>454</v>
      </c>
      <c r="D495" s="5" t="s">
        <v>830</v>
      </c>
      <c r="E495" s="5" t="s">
        <v>451</v>
      </c>
      <c r="F495" s="12" t="s">
        <v>7</v>
      </c>
      <c r="G495" s="12" t="s">
        <v>1150</v>
      </c>
      <c r="H495" s="44" t="s">
        <v>7</v>
      </c>
      <c r="I495" s="145">
        <f t="shared" si="48"/>
        <v>42235</v>
      </c>
      <c r="J495" s="5" t="s">
        <v>12</v>
      </c>
      <c r="K495" s="93">
        <v>42600</v>
      </c>
      <c r="L495" s="5" t="s">
        <v>1589</v>
      </c>
      <c r="M495" s="5"/>
      <c r="N495" s="5" t="s">
        <v>1507</v>
      </c>
      <c r="O495" s="3" t="s">
        <v>1343</v>
      </c>
      <c r="P495" s="182" t="s">
        <v>2044</v>
      </c>
      <c r="Q495" s="181" t="s">
        <v>2044</v>
      </c>
      <c r="R495" s="181"/>
      <c r="S495" s="72"/>
      <c r="T495" s="1">
        <f t="shared" ca="1" si="44"/>
        <v>44831</v>
      </c>
      <c r="U495" s="1">
        <f t="shared" si="45"/>
        <v>42586</v>
      </c>
    </row>
    <row r="496" spans="1:21" s="11" customFormat="1" ht="14" customHeight="1" x14ac:dyDescent="0.25">
      <c r="A496" s="4">
        <v>494</v>
      </c>
      <c r="B496" s="32" t="s">
        <v>1320</v>
      </c>
      <c r="C496" s="5" t="s">
        <v>454</v>
      </c>
      <c r="D496" s="5" t="s">
        <v>1321</v>
      </c>
      <c r="E496" s="5" t="s">
        <v>1322</v>
      </c>
      <c r="F496" s="12" t="s">
        <v>1323</v>
      </c>
      <c r="G496" s="12" t="s">
        <v>1150</v>
      </c>
      <c r="H496" s="44" t="s">
        <v>7</v>
      </c>
      <c r="I496" s="145">
        <f t="shared" si="48"/>
        <v>42117</v>
      </c>
      <c r="J496" s="5" t="s">
        <v>12</v>
      </c>
      <c r="K496" s="93">
        <v>42482</v>
      </c>
      <c r="L496" s="5" t="s">
        <v>1589</v>
      </c>
      <c r="M496" s="5"/>
      <c r="N496" s="5" t="s">
        <v>1507</v>
      </c>
      <c r="O496" s="3" t="s">
        <v>1343</v>
      </c>
      <c r="P496" s="182" t="s">
        <v>2044</v>
      </c>
      <c r="Q496" s="181" t="s">
        <v>2044</v>
      </c>
      <c r="R496" s="181"/>
      <c r="S496" s="72"/>
      <c r="T496" s="1">
        <f t="shared" ca="1" si="44"/>
        <v>44831</v>
      </c>
      <c r="U496" s="1">
        <f t="shared" si="45"/>
        <v>42468</v>
      </c>
    </row>
    <row r="497" spans="1:21" ht="25" customHeight="1" x14ac:dyDescent="0.25">
      <c r="A497" s="4">
        <v>495</v>
      </c>
      <c r="B497" s="48" t="s">
        <v>331</v>
      </c>
      <c r="C497" s="5" t="s">
        <v>455</v>
      </c>
      <c r="D497" s="5" t="s">
        <v>831</v>
      </c>
      <c r="E497" s="12" t="s">
        <v>1186</v>
      </c>
      <c r="F497" s="36">
        <v>8532</v>
      </c>
      <c r="G497" s="12" t="s">
        <v>809</v>
      </c>
      <c r="H497" s="43" t="s">
        <v>1192</v>
      </c>
      <c r="I497" s="145">
        <f>(K497-182)</f>
        <v>42168</v>
      </c>
      <c r="J497" s="5" t="s">
        <v>118</v>
      </c>
      <c r="K497" s="93">
        <v>42350</v>
      </c>
      <c r="L497" s="5" t="s">
        <v>255</v>
      </c>
      <c r="M497" s="5"/>
      <c r="N497" s="5" t="s">
        <v>1507</v>
      </c>
      <c r="O497" s="3" t="s">
        <v>1343</v>
      </c>
      <c r="P497" s="182" t="s">
        <v>2044</v>
      </c>
      <c r="Q497" s="181" t="s">
        <v>2044</v>
      </c>
      <c r="R497" s="181"/>
      <c r="S497" s="72"/>
      <c r="T497" s="1">
        <f t="shared" ca="1" si="44"/>
        <v>44831</v>
      </c>
      <c r="U497" s="1">
        <f t="shared" si="45"/>
        <v>42336</v>
      </c>
    </row>
    <row r="498" spans="1:21" ht="25" customHeight="1" x14ac:dyDescent="0.25">
      <c r="A498" s="4">
        <v>496</v>
      </c>
      <c r="B498" s="48" t="s">
        <v>332</v>
      </c>
      <c r="C498" s="5" t="s">
        <v>455</v>
      </c>
      <c r="D498" s="5" t="s">
        <v>831</v>
      </c>
      <c r="E498" s="12" t="s">
        <v>1186</v>
      </c>
      <c r="F498" s="36">
        <v>8533</v>
      </c>
      <c r="G498" s="12" t="s">
        <v>809</v>
      </c>
      <c r="H498" s="43" t="s">
        <v>1192</v>
      </c>
      <c r="I498" s="145">
        <f>(K498-183)</f>
        <v>42873</v>
      </c>
      <c r="J498" s="5" t="s">
        <v>118</v>
      </c>
      <c r="K498" s="93">
        <v>43056</v>
      </c>
      <c r="L498" s="5" t="s">
        <v>1400</v>
      </c>
      <c r="M498" s="5"/>
      <c r="N498" s="5" t="s">
        <v>1563</v>
      </c>
      <c r="O498" s="2" t="s">
        <v>1343</v>
      </c>
      <c r="P498" s="182" t="s">
        <v>2044</v>
      </c>
      <c r="Q498" s="181" t="s">
        <v>2044</v>
      </c>
      <c r="R498" s="181"/>
      <c r="S498" s="72"/>
      <c r="T498" s="1">
        <f t="shared" ca="1" si="44"/>
        <v>44831</v>
      </c>
      <c r="U498" s="1">
        <f t="shared" si="45"/>
        <v>43042</v>
      </c>
    </row>
    <row r="499" spans="1:21" s="76" customFormat="1" ht="25" customHeight="1" x14ac:dyDescent="0.25">
      <c r="A499" s="4">
        <v>497</v>
      </c>
      <c r="B499" s="32" t="s">
        <v>832</v>
      </c>
      <c r="C499" s="5" t="s">
        <v>455</v>
      </c>
      <c r="D499" s="5" t="s">
        <v>808</v>
      </c>
      <c r="E499" s="12" t="s">
        <v>1186</v>
      </c>
      <c r="F499" s="12" t="s">
        <v>1764</v>
      </c>
      <c r="G499" s="12" t="s">
        <v>809</v>
      </c>
      <c r="H499" s="43" t="s">
        <v>1192</v>
      </c>
      <c r="I499" s="145">
        <f>(K499-183)</f>
        <v>43598</v>
      </c>
      <c r="J499" s="5" t="s">
        <v>118</v>
      </c>
      <c r="K499" s="93">
        <v>43781</v>
      </c>
      <c r="L499" s="5" t="s">
        <v>1400</v>
      </c>
      <c r="M499" s="5"/>
      <c r="N499" s="7" t="s">
        <v>1097</v>
      </c>
      <c r="O499" s="2" t="s">
        <v>1023</v>
      </c>
      <c r="P499" s="182" t="s">
        <v>2044</v>
      </c>
      <c r="Q499" s="181" t="s">
        <v>2044</v>
      </c>
      <c r="R499" s="181"/>
      <c r="S499" s="72"/>
      <c r="T499" s="1">
        <f t="shared" ca="1" si="44"/>
        <v>44831</v>
      </c>
      <c r="U499" s="1">
        <f t="shared" si="45"/>
        <v>43767</v>
      </c>
    </row>
    <row r="500" spans="1:21" ht="25" customHeight="1" x14ac:dyDescent="0.25">
      <c r="A500" s="4">
        <v>498</v>
      </c>
      <c r="B500" s="48" t="s">
        <v>624</v>
      </c>
      <c r="C500" s="5" t="s">
        <v>455</v>
      </c>
      <c r="D500" s="5" t="s">
        <v>808</v>
      </c>
      <c r="E500" s="12" t="s">
        <v>1186</v>
      </c>
      <c r="F500" s="36">
        <v>12526</v>
      </c>
      <c r="G500" s="12" t="s">
        <v>809</v>
      </c>
      <c r="H500" s="43" t="s">
        <v>1192</v>
      </c>
      <c r="I500" s="145">
        <f>(K500-183)</f>
        <v>42693</v>
      </c>
      <c r="J500" s="5" t="s">
        <v>118</v>
      </c>
      <c r="K500" s="93">
        <v>42876</v>
      </c>
      <c r="L500" s="5" t="s">
        <v>1400</v>
      </c>
      <c r="M500" s="5"/>
      <c r="N500" s="5" t="s">
        <v>1563</v>
      </c>
      <c r="O500" s="2" t="s">
        <v>1343</v>
      </c>
      <c r="P500" s="182" t="s">
        <v>2044</v>
      </c>
      <c r="Q500" s="181" t="s">
        <v>2044</v>
      </c>
      <c r="R500" s="181"/>
      <c r="S500" s="72"/>
      <c r="T500" s="1">
        <f t="shared" ca="1" si="44"/>
        <v>44831</v>
      </c>
      <c r="U500" s="1">
        <f t="shared" si="45"/>
        <v>42862</v>
      </c>
    </row>
    <row r="501" spans="1:21" ht="25" customHeight="1" x14ac:dyDescent="0.25">
      <c r="A501" s="4">
        <v>499</v>
      </c>
      <c r="B501" s="27" t="s">
        <v>864</v>
      </c>
      <c r="C501" s="5" t="s">
        <v>455</v>
      </c>
      <c r="D501" s="5" t="s">
        <v>808</v>
      </c>
      <c r="E501" s="12" t="s">
        <v>7</v>
      </c>
      <c r="F501" s="36">
        <v>458</v>
      </c>
      <c r="G501" s="12" t="s">
        <v>809</v>
      </c>
      <c r="H501" s="9" t="s">
        <v>7</v>
      </c>
      <c r="I501" s="145">
        <f>(K501-182)</f>
        <v>41767</v>
      </c>
      <c r="J501" s="5" t="s">
        <v>118</v>
      </c>
      <c r="K501" s="93">
        <v>41949</v>
      </c>
      <c r="L501" s="5" t="s">
        <v>119</v>
      </c>
      <c r="M501" s="5"/>
      <c r="N501" s="7" t="s">
        <v>1097</v>
      </c>
      <c r="O501" s="3" t="s">
        <v>1023</v>
      </c>
      <c r="P501" s="182" t="s">
        <v>2044</v>
      </c>
      <c r="Q501" s="181" t="s">
        <v>2044</v>
      </c>
      <c r="R501" s="181"/>
      <c r="S501" s="72"/>
      <c r="T501" s="1">
        <f t="shared" ca="1" si="44"/>
        <v>44831</v>
      </c>
      <c r="U501" s="1">
        <f t="shared" si="45"/>
        <v>41935</v>
      </c>
    </row>
    <row r="502" spans="1:21" s="76" customFormat="1" ht="25" customHeight="1" x14ac:dyDescent="0.25">
      <c r="A502" s="4">
        <v>500</v>
      </c>
      <c r="B502" s="32" t="s">
        <v>1024</v>
      </c>
      <c r="C502" s="5" t="s">
        <v>455</v>
      </c>
      <c r="D502" s="5" t="s">
        <v>808</v>
      </c>
      <c r="E502" s="12" t="s">
        <v>1186</v>
      </c>
      <c r="F502" s="36">
        <v>3188</v>
      </c>
      <c r="G502" s="12" t="s">
        <v>809</v>
      </c>
      <c r="H502" s="43" t="s">
        <v>1192</v>
      </c>
      <c r="I502" s="145">
        <f>(K502-183)</f>
        <v>44284</v>
      </c>
      <c r="J502" s="5" t="s">
        <v>118</v>
      </c>
      <c r="K502" s="93">
        <v>44467</v>
      </c>
      <c r="L502" s="5" t="s">
        <v>1400</v>
      </c>
      <c r="M502" s="5" t="s">
        <v>2214</v>
      </c>
      <c r="N502" s="7" t="s">
        <v>1097</v>
      </c>
      <c r="O502" s="2" t="s">
        <v>1023</v>
      </c>
      <c r="P502" s="182" t="s">
        <v>2044</v>
      </c>
      <c r="Q502" s="181" t="s">
        <v>2044</v>
      </c>
      <c r="R502" s="181"/>
      <c r="S502" s="72" t="s">
        <v>1494</v>
      </c>
      <c r="T502" s="1">
        <f t="shared" ca="1" si="44"/>
        <v>44831</v>
      </c>
      <c r="U502" s="1">
        <f t="shared" si="45"/>
        <v>44453</v>
      </c>
    </row>
    <row r="503" spans="1:21" s="76" customFormat="1" ht="37.5" customHeight="1" x14ac:dyDescent="0.25">
      <c r="A503" s="242">
        <v>501</v>
      </c>
      <c r="B503" s="5" t="s">
        <v>500</v>
      </c>
      <c r="C503" s="5" t="s">
        <v>1895</v>
      </c>
      <c r="D503" s="5" t="s">
        <v>791</v>
      </c>
      <c r="E503" s="9" t="s">
        <v>7</v>
      </c>
      <c r="F503" s="36">
        <v>217310707</v>
      </c>
      <c r="G503" s="12" t="s">
        <v>190</v>
      </c>
      <c r="H503" s="44" t="s">
        <v>7</v>
      </c>
      <c r="I503" s="145">
        <f>(K503-365)</f>
        <v>44817</v>
      </c>
      <c r="J503" s="5" t="s">
        <v>12</v>
      </c>
      <c r="K503" s="94">
        <v>45182</v>
      </c>
      <c r="L503" s="5" t="s">
        <v>2178</v>
      </c>
      <c r="M503" s="5" t="s">
        <v>3390</v>
      </c>
      <c r="N503" s="5" t="s">
        <v>3405</v>
      </c>
      <c r="O503" s="2" t="b">
        <f ca="1">(U503&lt;=T503)=FALSE()</f>
        <v>1</v>
      </c>
      <c r="P503" s="183" t="s">
        <v>2714</v>
      </c>
      <c r="Q503" s="173" t="s">
        <v>2044</v>
      </c>
      <c r="R503" s="179" t="s">
        <v>3391</v>
      </c>
      <c r="S503" s="72"/>
      <c r="T503" s="1">
        <f t="shared" ca="1" si="44"/>
        <v>44831</v>
      </c>
      <c r="U503" s="1">
        <f t="shared" si="45"/>
        <v>45168</v>
      </c>
    </row>
    <row r="504" spans="1:21" s="6" customFormat="1" ht="37.5" customHeight="1" x14ac:dyDescent="0.25">
      <c r="A504" s="243"/>
      <c r="B504" s="7" t="s">
        <v>499</v>
      </c>
      <c r="C504" s="7" t="s">
        <v>838</v>
      </c>
      <c r="D504" s="7" t="s">
        <v>791</v>
      </c>
      <c r="E504" s="9" t="s">
        <v>7</v>
      </c>
      <c r="F504" s="36" t="s">
        <v>1988</v>
      </c>
      <c r="G504" s="12" t="s">
        <v>190</v>
      </c>
      <c r="H504" s="44" t="s">
        <v>7</v>
      </c>
      <c r="I504" s="145">
        <f>(K504-365)</f>
        <v>44817</v>
      </c>
      <c r="J504" s="5" t="s">
        <v>12</v>
      </c>
      <c r="K504" s="94">
        <v>45182</v>
      </c>
      <c r="L504" s="5" t="s">
        <v>2178</v>
      </c>
      <c r="M504" s="5" t="s">
        <v>3390</v>
      </c>
      <c r="N504" s="5" t="s">
        <v>3405</v>
      </c>
      <c r="O504" s="2" t="b">
        <f ca="1">(U504&lt;=T504)=FALSE()</f>
        <v>1</v>
      </c>
      <c r="P504" s="183" t="s">
        <v>2714</v>
      </c>
      <c r="Q504" s="173" t="s">
        <v>2044</v>
      </c>
      <c r="R504" s="179" t="s">
        <v>3391</v>
      </c>
      <c r="S504" s="71"/>
      <c r="T504" s="1">
        <f t="shared" ca="1" si="44"/>
        <v>44831</v>
      </c>
      <c r="U504" s="1">
        <f t="shared" si="45"/>
        <v>45168</v>
      </c>
    </row>
    <row r="505" spans="1:21" ht="14" customHeight="1" x14ac:dyDescent="0.25">
      <c r="A505" s="4">
        <v>502</v>
      </c>
      <c r="B505" s="49" t="s">
        <v>266</v>
      </c>
      <c r="C505" s="7" t="s">
        <v>441</v>
      </c>
      <c r="D505" s="5" t="s">
        <v>791</v>
      </c>
      <c r="E505" s="19" t="s">
        <v>1005</v>
      </c>
      <c r="F505" s="13">
        <v>819789</v>
      </c>
      <c r="G505" s="13" t="s">
        <v>1325</v>
      </c>
      <c r="H505" s="43" t="s">
        <v>1193</v>
      </c>
      <c r="I505" s="145">
        <f>(K505-365)</f>
        <v>42138</v>
      </c>
      <c r="J505" s="7" t="s">
        <v>12</v>
      </c>
      <c r="K505" s="94">
        <v>42503</v>
      </c>
      <c r="L505" s="7" t="s">
        <v>9</v>
      </c>
      <c r="M505" s="7"/>
      <c r="N505" s="5" t="s">
        <v>1507</v>
      </c>
      <c r="O505" s="3" t="s">
        <v>1343</v>
      </c>
      <c r="P505" s="182" t="s">
        <v>2044</v>
      </c>
      <c r="Q505" s="181" t="s">
        <v>2044</v>
      </c>
      <c r="R505" s="181"/>
      <c r="S505" s="72"/>
      <c r="T505" s="1">
        <f t="shared" ca="1" si="44"/>
        <v>44831</v>
      </c>
      <c r="U505" s="1">
        <f t="shared" si="45"/>
        <v>42489</v>
      </c>
    </row>
    <row r="506" spans="1:21" ht="14" customHeight="1" x14ac:dyDescent="0.25">
      <c r="A506" s="4">
        <v>503</v>
      </c>
      <c r="B506" s="32" t="s">
        <v>353</v>
      </c>
      <c r="C506" s="7" t="s">
        <v>441</v>
      </c>
      <c r="D506" s="5" t="s">
        <v>791</v>
      </c>
      <c r="E506" s="5" t="s">
        <v>716</v>
      </c>
      <c r="F506" s="36">
        <v>115925</v>
      </c>
      <c r="G506" s="13" t="s">
        <v>1151</v>
      </c>
      <c r="H506" s="43" t="s">
        <v>1193</v>
      </c>
      <c r="I506" s="145">
        <f>(K506-365)</f>
        <v>41925</v>
      </c>
      <c r="J506" s="5" t="s">
        <v>12</v>
      </c>
      <c r="K506" s="93">
        <v>42290</v>
      </c>
      <c r="L506" s="5" t="s">
        <v>9</v>
      </c>
      <c r="M506" s="5"/>
      <c r="N506" s="5" t="s">
        <v>1197</v>
      </c>
      <c r="O506" s="3" t="s">
        <v>1023</v>
      </c>
      <c r="P506" s="182" t="s">
        <v>2044</v>
      </c>
      <c r="Q506" s="181" t="s">
        <v>2044</v>
      </c>
      <c r="R506" s="181"/>
      <c r="S506" s="72"/>
      <c r="T506" s="1">
        <f t="shared" ca="1" si="44"/>
        <v>44831</v>
      </c>
      <c r="U506" s="1">
        <f t="shared" si="45"/>
        <v>42276</v>
      </c>
    </row>
    <row r="507" spans="1:21" ht="50" customHeight="1" x14ac:dyDescent="0.25">
      <c r="A507" s="4">
        <v>504</v>
      </c>
      <c r="B507" s="48" t="s">
        <v>336</v>
      </c>
      <c r="C507" s="52" t="s">
        <v>456</v>
      </c>
      <c r="D507" s="52" t="s">
        <v>833</v>
      </c>
      <c r="E507" s="69" t="s">
        <v>7</v>
      </c>
      <c r="F507" s="66">
        <v>470438</v>
      </c>
      <c r="G507" s="61" t="s">
        <v>1176</v>
      </c>
      <c r="H507" s="67" t="s">
        <v>1294</v>
      </c>
      <c r="I507" s="146">
        <f>(K507-365)</f>
        <v>42158</v>
      </c>
      <c r="J507" s="52" t="s">
        <v>12</v>
      </c>
      <c r="K507" s="92">
        <v>42523</v>
      </c>
      <c r="L507" s="5" t="s">
        <v>1589</v>
      </c>
      <c r="M507" s="5"/>
      <c r="N507" s="5" t="s">
        <v>1569</v>
      </c>
      <c r="O507" s="3" t="s">
        <v>1343</v>
      </c>
      <c r="P507" s="182" t="s">
        <v>2044</v>
      </c>
      <c r="Q507" s="181" t="s">
        <v>2044</v>
      </c>
      <c r="R507" s="181"/>
      <c r="S507" s="72"/>
      <c r="T507" s="1">
        <f t="shared" ca="1" si="44"/>
        <v>44831</v>
      </c>
      <c r="U507" s="1">
        <f t="shared" si="45"/>
        <v>42509</v>
      </c>
    </row>
    <row r="508" spans="1:21" ht="38" customHeight="1" x14ac:dyDescent="0.25">
      <c r="A508" s="4">
        <v>505</v>
      </c>
      <c r="B508" s="32" t="s">
        <v>337</v>
      </c>
      <c r="C508" s="5" t="s">
        <v>436</v>
      </c>
      <c r="D508" s="5" t="s">
        <v>808</v>
      </c>
      <c r="E508" s="12" t="s">
        <v>1285</v>
      </c>
      <c r="F508" s="12" t="s">
        <v>338</v>
      </c>
      <c r="G508" s="12" t="s">
        <v>1152</v>
      </c>
      <c r="H508" s="43" t="s">
        <v>1915</v>
      </c>
      <c r="I508" s="145">
        <f>(K508-182)</f>
        <v>42283</v>
      </c>
      <c r="J508" s="5" t="s">
        <v>118</v>
      </c>
      <c r="K508" s="93">
        <v>42465</v>
      </c>
      <c r="L508" s="5" t="s">
        <v>119</v>
      </c>
      <c r="M508" s="5"/>
      <c r="N508" s="7" t="s">
        <v>1109</v>
      </c>
      <c r="O508" s="59" t="s">
        <v>1184</v>
      </c>
      <c r="P508" s="182" t="s">
        <v>2044</v>
      </c>
      <c r="Q508" s="181" t="s">
        <v>2044</v>
      </c>
      <c r="R508" s="181"/>
      <c r="S508" s="72"/>
      <c r="T508" s="1">
        <f t="shared" ca="1" si="44"/>
        <v>44831</v>
      </c>
      <c r="U508" s="1">
        <f t="shared" si="45"/>
        <v>42451</v>
      </c>
    </row>
    <row r="509" spans="1:21" s="76" customFormat="1" ht="24.5" customHeight="1" x14ac:dyDescent="0.25">
      <c r="A509" s="4">
        <v>506</v>
      </c>
      <c r="B509" s="5" t="s">
        <v>341</v>
      </c>
      <c r="C509" s="5" t="s">
        <v>457</v>
      </c>
      <c r="D509" s="5" t="s">
        <v>834</v>
      </c>
      <c r="E509" s="5" t="s">
        <v>458</v>
      </c>
      <c r="F509" s="36">
        <v>79841</v>
      </c>
      <c r="G509" s="12" t="s">
        <v>3409</v>
      </c>
      <c r="H509" s="43" t="s">
        <v>1194</v>
      </c>
      <c r="I509" s="145">
        <f>(K509-365)</f>
        <v>44817</v>
      </c>
      <c r="J509" s="7" t="s">
        <v>12</v>
      </c>
      <c r="K509" s="94">
        <v>45182</v>
      </c>
      <c r="L509" s="5" t="s">
        <v>2178</v>
      </c>
      <c r="M509" s="5" t="s">
        <v>3410</v>
      </c>
      <c r="N509" s="5" t="s">
        <v>3405</v>
      </c>
      <c r="O509" s="2" t="b">
        <f ca="1">(U509&lt;=T509)=FALSE()</f>
        <v>1</v>
      </c>
      <c r="P509" s="183" t="s">
        <v>3411</v>
      </c>
      <c r="Q509" s="173" t="s">
        <v>2044</v>
      </c>
      <c r="R509" s="179" t="s">
        <v>3412</v>
      </c>
      <c r="S509" s="72"/>
      <c r="T509" s="1">
        <f t="shared" ca="1" si="44"/>
        <v>44831</v>
      </c>
      <c r="U509" s="1">
        <f t="shared" si="45"/>
        <v>45168</v>
      </c>
    </row>
    <row r="510" spans="1:21" ht="25" customHeight="1" x14ac:dyDescent="0.25">
      <c r="A510" s="4">
        <v>507</v>
      </c>
      <c r="B510" s="32" t="s">
        <v>342</v>
      </c>
      <c r="C510" s="5" t="s">
        <v>457</v>
      </c>
      <c r="D510" s="5" t="s">
        <v>834</v>
      </c>
      <c r="E510" s="5" t="s">
        <v>459</v>
      </c>
      <c r="F510" s="36">
        <v>83028</v>
      </c>
      <c r="G510" s="12" t="s">
        <v>1448</v>
      </c>
      <c r="H510" s="43" t="s">
        <v>1194</v>
      </c>
      <c r="I510" s="145">
        <f t="shared" ref="I510:I522" si="49">(K510-365)</f>
        <v>42606</v>
      </c>
      <c r="J510" s="5" t="s">
        <v>12</v>
      </c>
      <c r="K510" s="93">
        <v>42971</v>
      </c>
      <c r="L510" s="5" t="s">
        <v>9</v>
      </c>
      <c r="M510" s="5"/>
      <c r="N510" s="5" t="s">
        <v>1350</v>
      </c>
      <c r="O510" s="2" t="s">
        <v>1184</v>
      </c>
      <c r="P510" s="182" t="s">
        <v>2044</v>
      </c>
      <c r="Q510" s="181" t="s">
        <v>2044</v>
      </c>
      <c r="R510" s="181"/>
      <c r="S510" s="72"/>
      <c r="T510" s="1">
        <f t="shared" ca="1" si="44"/>
        <v>44831</v>
      </c>
      <c r="U510" s="1">
        <f t="shared" si="45"/>
        <v>42957</v>
      </c>
    </row>
    <row r="511" spans="1:21" ht="25" customHeight="1" x14ac:dyDescent="0.25">
      <c r="A511" s="4">
        <v>508</v>
      </c>
      <c r="B511" s="48" t="s">
        <v>410</v>
      </c>
      <c r="C511" s="5" t="s">
        <v>427</v>
      </c>
      <c r="D511" s="5" t="s">
        <v>791</v>
      </c>
      <c r="E511" s="5" t="s">
        <v>158</v>
      </c>
      <c r="F511" s="36">
        <v>10473</v>
      </c>
      <c r="G511" s="12" t="s">
        <v>792</v>
      </c>
      <c r="H511" s="43" t="s">
        <v>1195</v>
      </c>
      <c r="I511" s="145">
        <f t="shared" si="49"/>
        <v>42096</v>
      </c>
      <c r="J511" s="5" t="s">
        <v>351</v>
      </c>
      <c r="K511" s="93">
        <v>42461</v>
      </c>
      <c r="L511" s="5" t="s">
        <v>9</v>
      </c>
      <c r="M511" s="5"/>
      <c r="N511" s="5" t="s">
        <v>1507</v>
      </c>
      <c r="O511" s="3" t="s">
        <v>1343</v>
      </c>
      <c r="P511" s="182" t="s">
        <v>2044</v>
      </c>
      <c r="Q511" s="181" t="s">
        <v>2044</v>
      </c>
      <c r="R511" s="181"/>
      <c r="S511" s="72"/>
      <c r="T511" s="1">
        <f t="shared" ca="1" si="44"/>
        <v>44831</v>
      </c>
      <c r="U511" s="1">
        <f t="shared" si="45"/>
        <v>42447</v>
      </c>
    </row>
    <row r="512" spans="1:21" s="76" customFormat="1" ht="25" customHeight="1" x14ac:dyDescent="0.25">
      <c r="A512" s="4">
        <v>509</v>
      </c>
      <c r="B512" s="151" t="s">
        <v>412</v>
      </c>
      <c r="C512" s="19" t="s">
        <v>429</v>
      </c>
      <c r="D512" s="7" t="s">
        <v>1426</v>
      </c>
      <c r="E512" s="34" t="s">
        <v>1427</v>
      </c>
      <c r="F512" s="12" t="s">
        <v>7</v>
      </c>
      <c r="G512" s="12" t="s">
        <v>1958</v>
      </c>
      <c r="H512" s="43" t="s">
        <v>1425</v>
      </c>
      <c r="I512" s="145">
        <f t="shared" si="49"/>
        <v>44462</v>
      </c>
      <c r="J512" s="5" t="s">
        <v>351</v>
      </c>
      <c r="K512" s="93">
        <v>44827</v>
      </c>
      <c r="L512" s="5" t="s">
        <v>1900</v>
      </c>
      <c r="M512" s="5" t="s">
        <v>2491</v>
      </c>
      <c r="N512" s="5" t="s">
        <v>1197</v>
      </c>
      <c r="O512" s="2" t="b">
        <f ca="1">(U512&lt;=T512)=FALSE()</f>
        <v>0</v>
      </c>
      <c r="P512" s="183" t="s">
        <v>2718</v>
      </c>
      <c r="Q512" s="111" t="s">
        <v>2719</v>
      </c>
      <c r="R512" s="111"/>
      <c r="S512" s="72"/>
      <c r="T512" s="1">
        <f t="shared" ca="1" si="44"/>
        <v>44831</v>
      </c>
      <c r="U512" s="1">
        <f t="shared" si="45"/>
        <v>44813</v>
      </c>
    </row>
    <row r="513" spans="1:21" s="76" customFormat="1" ht="25" customHeight="1" x14ac:dyDescent="0.25">
      <c r="A513" s="4">
        <v>510</v>
      </c>
      <c r="B513" s="5" t="s">
        <v>413</v>
      </c>
      <c r="C513" s="19" t="s">
        <v>429</v>
      </c>
      <c r="D513" s="7" t="s">
        <v>1426</v>
      </c>
      <c r="E513" s="34" t="s">
        <v>1427</v>
      </c>
      <c r="F513" s="12" t="s">
        <v>7</v>
      </c>
      <c r="G513" s="12" t="s">
        <v>1958</v>
      </c>
      <c r="H513" s="43" t="s">
        <v>1425</v>
      </c>
      <c r="I513" s="145">
        <f t="shared" si="49"/>
        <v>44742</v>
      </c>
      <c r="J513" s="5" t="s">
        <v>351</v>
      </c>
      <c r="K513" s="93">
        <v>45107</v>
      </c>
      <c r="L513" s="5" t="s">
        <v>1900</v>
      </c>
      <c r="M513" s="5" t="s">
        <v>3215</v>
      </c>
      <c r="N513" s="7" t="s">
        <v>1098</v>
      </c>
      <c r="O513" s="2" t="b">
        <f ca="1">(U513&lt;=T513)=FALSE()</f>
        <v>1</v>
      </c>
      <c r="P513" s="183">
        <v>52184059</v>
      </c>
      <c r="Q513" s="111" t="s">
        <v>3216</v>
      </c>
      <c r="R513" s="111" t="s">
        <v>3217</v>
      </c>
      <c r="S513" s="72"/>
      <c r="T513" s="1">
        <f t="shared" ca="1" si="44"/>
        <v>44831</v>
      </c>
      <c r="U513" s="1">
        <f t="shared" si="45"/>
        <v>45093</v>
      </c>
    </row>
    <row r="514" spans="1:21" ht="25" customHeight="1" x14ac:dyDescent="0.25">
      <c r="A514" s="4">
        <v>511</v>
      </c>
      <c r="B514" s="32" t="s">
        <v>414</v>
      </c>
      <c r="C514" s="19" t="s">
        <v>429</v>
      </c>
      <c r="D514" s="7" t="s">
        <v>1426</v>
      </c>
      <c r="E514" s="34" t="s">
        <v>1427</v>
      </c>
      <c r="F514" s="12" t="s">
        <v>7</v>
      </c>
      <c r="G514" s="12" t="s">
        <v>1424</v>
      </c>
      <c r="H514" s="43" t="s">
        <v>1425</v>
      </c>
      <c r="I514" s="145">
        <f t="shared" si="49"/>
        <v>42179</v>
      </c>
      <c r="J514" s="5" t="s">
        <v>351</v>
      </c>
      <c r="K514" s="93">
        <v>42544</v>
      </c>
      <c r="L514" s="5" t="s">
        <v>9</v>
      </c>
      <c r="M514" s="5"/>
      <c r="N514" s="5" t="s">
        <v>1560</v>
      </c>
      <c r="O514" s="3" t="s">
        <v>1023</v>
      </c>
      <c r="P514" s="182" t="s">
        <v>2044</v>
      </c>
      <c r="Q514" s="181" t="s">
        <v>2044</v>
      </c>
      <c r="R514" s="181"/>
      <c r="S514" s="72"/>
      <c r="T514" s="1">
        <f t="shared" ca="1" si="44"/>
        <v>44831</v>
      </c>
      <c r="U514" s="1">
        <f t="shared" si="45"/>
        <v>42530</v>
      </c>
    </row>
    <row r="515" spans="1:21" s="76" customFormat="1" ht="25" customHeight="1" x14ac:dyDescent="0.25">
      <c r="A515" s="4">
        <v>512</v>
      </c>
      <c r="B515" s="32" t="s">
        <v>417</v>
      </c>
      <c r="C515" s="19" t="s">
        <v>429</v>
      </c>
      <c r="D515" s="7" t="s">
        <v>1426</v>
      </c>
      <c r="E515" s="34" t="s">
        <v>1427</v>
      </c>
      <c r="F515" s="12" t="s">
        <v>7</v>
      </c>
      <c r="G515" s="12" t="s">
        <v>1958</v>
      </c>
      <c r="H515" s="43" t="s">
        <v>1425</v>
      </c>
      <c r="I515" s="145">
        <f>(K515-365)</f>
        <v>44742</v>
      </c>
      <c r="J515" s="5" t="s">
        <v>351</v>
      </c>
      <c r="K515" s="93">
        <v>45107</v>
      </c>
      <c r="L515" s="5" t="s">
        <v>1900</v>
      </c>
      <c r="M515" s="5" t="s">
        <v>3219</v>
      </c>
      <c r="N515" s="5" t="s">
        <v>2905</v>
      </c>
      <c r="O515" s="2" t="s">
        <v>1023</v>
      </c>
      <c r="P515" s="183">
        <v>52184059</v>
      </c>
      <c r="Q515" s="111" t="s">
        <v>3216</v>
      </c>
      <c r="R515" s="111" t="s">
        <v>3217</v>
      </c>
      <c r="S515" s="72"/>
      <c r="T515" s="1">
        <f t="shared" ref="T515:T578" ca="1" si="50">TODAY()</f>
        <v>44831</v>
      </c>
      <c r="U515" s="1">
        <f t="shared" si="45"/>
        <v>45093</v>
      </c>
    </row>
    <row r="516" spans="1:21" s="76" customFormat="1" ht="25" customHeight="1" x14ac:dyDescent="0.25">
      <c r="A516" s="4">
        <v>513</v>
      </c>
      <c r="B516" s="5" t="s">
        <v>418</v>
      </c>
      <c r="C516" s="19" t="s">
        <v>429</v>
      </c>
      <c r="D516" s="7" t="s">
        <v>1426</v>
      </c>
      <c r="E516" s="34" t="s">
        <v>1427</v>
      </c>
      <c r="F516" s="12" t="s">
        <v>7</v>
      </c>
      <c r="G516" s="12" t="s">
        <v>1958</v>
      </c>
      <c r="H516" s="43" t="s">
        <v>1425</v>
      </c>
      <c r="I516" s="145">
        <f>(K516-365)</f>
        <v>44742</v>
      </c>
      <c r="J516" s="5" t="s">
        <v>351</v>
      </c>
      <c r="K516" s="93">
        <v>45107</v>
      </c>
      <c r="L516" s="5" t="s">
        <v>1900</v>
      </c>
      <c r="M516" s="5" t="s">
        <v>3220</v>
      </c>
      <c r="N516" s="5" t="s">
        <v>1198</v>
      </c>
      <c r="O516" s="2" t="b">
        <f ca="1">(U516&lt;=T516)=FALSE()</f>
        <v>1</v>
      </c>
      <c r="P516" s="183">
        <v>52184059</v>
      </c>
      <c r="Q516" s="111" t="s">
        <v>3216</v>
      </c>
      <c r="R516" s="111" t="s">
        <v>3217</v>
      </c>
      <c r="S516" s="72"/>
      <c r="T516" s="1">
        <f t="shared" ca="1" si="50"/>
        <v>44831</v>
      </c>
      <c r="U516" s="1">
        <f t="shared" ref="U516:U579" si="51">(K516-14)</f>
        <v>45093</v>
      </c>
    </row>
    <row r="517" spans="1:21" ht="25" customHeight="1" x14ac:dyDescent="0.25">
      <c r="A517" s="4">
        <v>514</v>
      </c>
      <c r="B517" s="73" t="s">
        <v>161</v>
      </c>
      <c r="C517" s="5" t="s">
        <v>429</v>
      </c>
      <c r="D517" s="5" t="s">
        <v>802</v>
      </c>
      <c r="E517" s="7" t="s">
        <v>7</v>
      </c>
      <c r="F517" s="74">
        <v>7083075</v>
      </c>
      <c r="G517" s="60"/>
      <c r="H517" s="9" t="s">
        <v>7</v>
      </c>
      <c r="I517" s="145">
        <f t="shared" si="49"/>
        <v>41568</v>
      </c>
      <c r="J517" s="70" t="s">
        <v>12</v>
      </c>
      <c r="K517" s="98">
        <v>41933</v>
      </c>
      <c r="L517" s="70" t="s">
        <v>9</v>
      </c>
      <c r="M517" s="70"/>
      <c r="N517" s="5" t="s">
        <v>1560</v>
      </c>
      <c r="O517" s="58" t="s">
        <v>1184</v>
      </c>
      <c r="P517" s="182" t="s">
        <v>2044</v>
      </c>
      <c r="Q517" s="181" t="s">
        <v>2044</v>
      </c>
      <c r="R517" s="181"/>
      <c r="S517" s="72"/>
      <c r="T517" s="1">
        <f t="shared" ca="1" si="50"/>
        <v>44831</v>
      </c>
      <c r="U517" s="1">
        <f t="shared" si="51"/>
        <v>41919</v>
      </c>
    </row>
    <row r="518" spans="1:21" ht="14" customHeight="1" x14ac:dyDescent="0.25">
      <c r="A518" s="4">
        <v>515</v>
      </c>
      <c r="B518" s="31" t="s">
        <v>133</v>
      </c>
      <c r="C518" s="5" t="s">
        <v>1599</v>
      </c>
      <c r="D518" s="5" t="s">
        <v>817</v>
      </c>
      <c r="E518" s="5" t="s">
        <v>835</v>
      </c>
      <c r="F518" s="9" t="s">
        <v>132</v>
      </c>
      <c r="G518" s="12" t="s">
        <v>1173</v>
      </c>
      <c r="H518" s="43" t="s">
        <v>793</v>
      </c>
      <c r="I518" s="145">
        <f t="shared" si="49"/>
        <v>41745</v>
      </c>
      <c r="J518" s="7" t="s">
        <v>12</v>
      </c>
      <c r="K518" s="94">
        <v>42110</v>
      </c>
      <c r="L518" s="7" t="s">
        <v>9</v>
      </c>
      <c r="M518" s="7"/>
      <c r="N518" s="5" t="s">
        <v>1197</v>
      </c>
      <c r="O518" s="17" t="s">
        <v>1023</v>
      </c>
      <c r="P518" s="182" t="s">
        <v>2044</v>
      </c>
      <c r="Q518" s="181" t="s">
        <v>2044</v>
      </c>
      <c r="R518" s="181"/>
      <c r="S518" s="71"/>
      <c r="T518" s="1">
        <f t="shared" ca="1" si="50"/>
        <v>44831</v>
      </c>
      <c r="U518" s="1">
        <f t="shared" si="51"/>
        <v>42096</v>
      </c>
    </row>
    <row r="519" spans="1:21" s="76" customFormat="1" ht="25" customHeight="1" x14ac:dyDescent="0.25">
      <c r="A519" s="4">
        <v>516</v>
      </c>
      <c r="B519" s="5" t="s">
        <v>428</v>
      </c>
      <c r="C519" s="5" t="s">
        <v>1599</v>
      </c>
      <c r="D519" s="5" t="s">
        <v>817</v>
      </c>
      <c r="E519" s="12" t="s">
        <v>432</v>
      </c>
      <c r="F519" s="12" t="s">
        <v>1001</v>
      </c>
      <c r="G519" s="12" t="s">
        <v>2268</v>
      </c>
      <c r="H519" s="43" t="s">
        <v>793</v>
      </c>
      <c r="I519" s="145">
        <f t="shared" si="49"/>
        <v>44673</v>
      </c>
      <c r="J519" s="5" t="s">
        <v>351</v>
      </c>
      <c r="K519" s="93">
        <v>45038</v>
      </c>
      <c r="L519" s="5" t="s">
        <v>1900</v>
      </c>
      <c r="M519" s="5" t="s">
        <v>3045</v>
      </c>
      <c r="N519" s="5" t="s">
        <v>1197</v>
      </c>
      <c r="O519" s="2" t="b">
        <f ca="1">(U519&lt;=T519)=FALSE()</f>
        <v>1</v>
      </c>
      <c r="P519" s="169" t="s">
        <v>2635</v>
      </c>
      <c r="Q519" s="111" t="s">
        <v>2044</v>
      </c>
      <c r="R519" s="128" t="s">
        <v>2823</v>
      </c>
      <c r="S519" s="72"/>
      <c r="T519" s="1">
        <f t="shared" ca="1" si="50"/>
        <v>44831</v>
      </c>
      <c r="U519" s="1">
        <f t="shared" si="51"/>
        <v>45024</v>
      </c>
    </row>
    <row r="520" spans="1:21" s="76" customFormat="1" ht="25" customHeight="1" x14ac:dyDescent="0.25">
      <c r="A520" s="4">
        <v>517</v>
      </c>
      <c r="B520" s="7" t="s">
        <v>43</v>
      </c>
      <c r="C520" s="7" t="s">
        <v>836</v>
      </c>
      <c r="D520" s="7" t="s">
        <v>791</v>
      </c>
      <c r="E520" s="7" t="s">
        <v>212</v>
      </c>
      <c r="F520" s="22" t="s">
        <v>1903</v>
      </c>
      <c r="G520" s="22" t="s">
        <v>2129</v>
      </c>
      <c r="H520" s="43" t="s">
        <v>858</v>
      </c>
      <c r="I520" s="145">
        <f t="shared" si="49"/>
        <v>44624</v>
      </c>
      <c r="J520" s="7" t="s">
        <v>12</v>
      </c>
      <c r="K520" s="94">
        <v>44989</v>
      </c>
      <c r="L520" s="7" t="s">
        <v>1900</v>
      </c>
      <c r="M520" s="7" t="s">
        <v>2908</v>
      </c>
      <c r="N520" s="5" t="s">
        <v>1197</v>
      </c>
      <c r="O520" s="2" t="b">
        <f ca="1">(U520&lt;=T520)=FALSE()</f>
        <v>1</v>
      </c>
      <c r="P520" s="169" t="s">
        <v>2635</v>
      </c>
      <c r="Q520" s="173" t="s">
        <v>2044</v>
      </c>
      <c r="R520" s="128" t="s">
        <v>2778</v>
      </c>
      <c r="S520" s="62"/>
      <c r="T520" s="1">
        <f t="shared" ca="1" si="50"/>
        <v>44831</v>
      </c>
      <c r="U520" s="1">
        <f t="shared" si="51"/>
        <v>44975</v>
      </c>
    </row>
    <row r="521" spans="1:21" ht="25" customHeight="1" x14ac:dyDescent="0.25">
      <c r="A521" s="4">
        <v>518</v>
      </c>
      <c r="B521" s="49" t="s">
        <v>130</v>
      </c>
      <c r="C521" s="7" t="s">
        <v>837</v>
      </c>
      <c r="D521" s="7" t="s">
        <v>791</v>
      </c>
      <c r="E521" s="7" t="s">
        <v>213</v>
      </c>
      <c r="F521" s="22" t="s">
        <v>2073</v>
      </c>
      <c r="G521" s="9" t="s">
        <v>1153</v>
      </c>
      <c r="H521" s="43" t="s">
        <v>858</v>
      </c>
      <c r="I521" s="145">
        <f t="shared" si="49"/>
        <v>41960</v>
      </c>
      <c r="J521" s="7" t="s">
        <v>12</v>
      </c>
      <c r="K521" s="94">
        <v>42325</v>
      </c>
      <c r="L521" s="7" t="s">
        <v>9</v>
      </c>
      <c r="M521" s="7"/>
      <c r="N521" s="5" t="s">
        <v>1507</v>
      </c>
      <c r="O521" s="2" t="s">
        <v>1343</v>
      </c>
      <c r="P521" s="182" t="s">
        <v>2044</v>
      </c>
      <c r="Q521" s="181" t="s">
        <v>2044</v>
      </c>
      <c r="R521" s="181"/>
      <c r="S521" s="62"/>
      <c r="T521" s="1">
        <f t="shared" ca="1" si="50"/>
        <v>44831</v>
      </c>
      <c r="U521" s="1">
        <f t="shared" si="51"/>
        <v>42311</v>
      </c>
    </row>
    <row r="522" spans="1:21" s="6" customFormat="1" ht="37.5" customHeight="1" x14ac:dyDescent="0.25">
      <c r="A522" s="4">
        <v>519</v>
      </c>
      <c r="B522" s="150" t="s">
        <v>503</v>
      </c>
      <c r="C522" s="7" t="s">
        <v>836</v>
      </c>
      <c r="D522" s="7" t="s">
        <v>791</v>
      </c>
      <c r="E522" s="5" t="s">
        <v>2013</v>
      </c>
      <c r="F522" s="36" t="s">
        <v>2011</v>
      </c>
      <c r="G522" s="36" t="s">
        <v>2506</v>
      </c>
      <c r="H522" s="43" t="s">
        <v>858</v>
      </c>
      <c r="I522" s="145">
        <f t="shared" si="49"/>
        <v>44466</v>
      </c>
      <c r="J522" s="7" t="s">
        <v>12</v>
      </c>
      <c r="K522" s="94">
        <v>44831</v>
      </c>
      <c r="L522" s="5" t="s">
        <v>1900</v>
      </c>
      <c r="M522" s="5" t="s">
        <v>2507</v>
      </c>
      <c r="N522" s="7" t="s">
        <v>1097</v>
      </c>
      <c r="O522" s="2" t="b">
        <f ca="1">(U522&lt;=T522)=FALSE()</f>
        <v>0</v>
      </c>
      <c r="P522" s="185" t="s">
        <v>2699</v>
      </c>
      <c r="Q522" s="173" t="s">
        <v>2044</v>
      </c>
      <c r="R522" s="173"/>
      <c r="S522" s="62"/>
      <c r="T522" s="1">
        <f t="shared" ca="1" si="50"/>
        <v>44831</v>
      </c>
      <c r="U522" s="1">
        <f t="shared" si="51"/>
        <v>44817</v>
      </c>
    </row>
    <row r="523" spans="1:21" s="6" customFormat="1" ht="37.5" customHeight="1" x14ac:dyDescent="0.25">
      <c r="A523" s="4">
        <v>520</v>
      </c>
      <c r="B523" s="150" t="s">
        <v>508</v>
      </c>
      <c r="C523" s="7" t="s">
        <v>836</v>
      </c>
      <c r="D523" s="7" t="s">
        <v>791</v>
      </c>
      <c r="E523" s="5" t="s">
        <v>2012</v>
      </c>
      <c r="F523" s="36" t="s">
        <v>2010</v>
      </c>
      <c r="G523" s="36" t="s">
        <v>2506</v>
      </c>
      <c r="H523" s="43" t="s">
        <v>858</v>
      </c>
      <c r="I523" s="145">
        <f>(K523-365)</f>
        <v>44466</v>
      </c>
      <c r="J523" s="7" t="s">
        <v>12</v>
      </c>
      <c r="K523" s="94">
        <v>44831</v>
      </c>
      <c r="L523" s="5" t="s">
        <v>1900</v>
      </c>
      <c r="M523" s="5" t="s">
        <v>2508</v>
      </c>
      <c r="N523" s="7" t="s">
        <v>1097</v>
      </c>
      <c r="O523" s="2" t="b">
        <f ca="1">(U523&lt;=T523)=FALSE()</f>
        <v>0</v>
      </c>
      <c r="P523" s="185" t="s">
        <v>2699</v>
      </c>
      <c r="Q523" s="173" t="s">
        <v>2044</v>
      </c>
      <c r="R523" s="173"/>
      <c r="S523" s="62"/>
      <c r="T523" s="1">
        <f t="shared" ca="1" si="50"/>
        <v>44831</v>
      </c>
      <c r="U523" s="1">
        <f t="shared" si="51"/>
        <v>44817</v>
      </c>
    </row>
    <row r="524" spans="1:21" s="6" customFormat="1" ht="37.5" customHeight="1" x14ac:dyDescent="0.25">
      <c r="A524" s="4">
        <v>521</v>
      </c>
      <c r="B524" s="150" t="s">
        <v>509</v>
      </c>
      <c r="C524" s="7" t="s">
        <v>836</v>
      </c>
      <c r="D524" s="7" t="s">
        <v>791</v>
      </c>
      <c r="E524" s="5" t="s">
        <v>1697</v>
      </c>
      <c r="F524" s="22" t="s">
        <v>1696</v>
      </c>
      <c r="G524" s="36" t="s">
        <v>2506</v>
      </c>
      <c r="H524" s="43" t="s">
        <v>858</v>
      </c>
      <c r="I524" s="145">
        <f>(K524-365)</f>
        <v>44466</v>
      </c>
      <c r="J524" s="7" t="s">
        <v>12</v>
      </c>
      <c r="K524" s="94">
        <v>44831</v>
      </c>
      <c r="L524" s="5" t="s">
        <v>1900</v>
      </c>
      <c r="M524" s="5" t="s">
        <v>2509</v>
      </c>
      <c r="N524" s="7" t="s">
        <v>1097</v>
      </c>
      <c r="O524" s="2" t="b">
        <f ca="1">(U524&lt;=T524)=FALSE()</f>
        <v>0</v>
      </c>
      <c r="P524" s="185" t="s">
        <v>2699</v>
      </c>
      <c r="Q524" s="173" t="s">
        <v>2044</v>
      </c>
      <c r="R524" s="173"/>
      <c r="S524" s="62"/>
      <c r="T524" s="1">
        <f t="shared" ca="1" si="50"/>
        <v>44831</v>
      </c>
      <c r="U524" s="1">
        <f t="shared" si="51"/>
        <v>44817</v>
      </c>
    </row>
    <row r="525" spans="1:21" s="76" customFormat="1" ht="26" customHeight="1" x14ac:dyDescent="0.25">
      <c r="A525" s="4">
        <v>522</v>
      </c>
      <c r="B525" s="50" t="s">
        <v>40</v>
      </c>
      <c r="C525" s="5" t="s">
        <v>461</v>
      </c>
      <c r="D525" s="5" t="s">
        <v>795</v>
      </c>
      <c r="E525" s="9" t="s">
        <v>1438</v>
      </c>
      <c r="F525" s="159" t="s">
        <v>1878</v>
      </c>
      <c r="G525" s="12" t="s">
        <v>1580</v>
      </c>
      <c r="H525" s="47" t="s">
        <v>1926</v>
      </c>
      <c r="I525" s="145">
        <f>(K525-181)</f>
        <v>44516</v>
      </c>
      <c r="J525" s="19" t="s">
        <v>118</v>
      </c>
      <c r="K525" s="98">
        <v>44697</v>
      </c>
      <c r="L525" s="5" t="s">
        <v>1579</v>
      </c>
      <c r="M525" s="5" t="s">
        <v>2596</v>
      </c>
      <c r="N525" s="5" t="s">
        <v>2904</v>
      </c>
      <c r="O525" s="2" t="s">
        <v>1343</v>
      </c>
      <c r="P525" s="183" t="s">
        <v>2720</v>
      </c>
      <c r="Q525" s="173" t="s">
        <v>2044</v>
      </c>
      <c r="R525" s="128" t="s">
        <v>2044</v>
      </c>
      <c r="S525" s="140" t="s">
        <v>2006</v>
      </c>
      <c r="T525" s="1">
        <f t="shared" ca="1" si="50"/>
        <v>44831</v>
      </c>
      <c r="U525" s="1">
        <f t="shared" si="51"/>
        <v>44683</v>
      </c>
    </row>
    <row r="526" spans="1:21" s="76" customFormat="1" ht="26" customHeight="1" x14ac:dyDescent="0.25">
      <c r="A526" s="4">
        <v>523</v>
      </c>
      <c r="B526" s="19" t="s">
        <v>1020</v>
      </c>
      <c r="C526" s="5" t="s">
        <v>461</v>
      </c>
      <c r="D526" s="5" t="s">
        <v>795</v>
      </c>
      <c r="E526" s="12" t="s">
        <v>1438</v>
      </c>
      <c r="F526" s="28" t="s">
        <v>1879</v>
      </c>
      <c r="G526" s="12" t="s">
        <v>1580</v>
      </c>
      <c r="H526" s="47" t="s">
        <v>1926</v>
      </c>
      <c r="I526" s="145">
        <f>(K526-184)</f>
        <v>44699</v>
      </c>
      <c r="J526" s="19" t="s">
        <v>118</v>
      </c>
      <c r="K526" s="98">
        <v>44883</v>
      </c>
      <c r="L526" s="5" t="s">
        <v>1579</v>
      </c>
      <c r="M526" s="5" t="s">
        <v>3070</v>
      </c>
      <c r="N526" s="19" t="s">
        <v>1109</v>
      </c>
      <c r="O526" s="2" t="b">
        <f ca="1">(U526&lt;=T526)=FALSE()</f>
        <v>1</v>
      </c>
      <c r="P526" s="86" t="s">
        <v>3071</v>
      </c>
      <c r="Q526" s="181" t="s">
        <v>2044</v>
      </c>
      <c r="R526" s="229" t="s">
        <v>2044</v>
      </c>
      <c r="S526" s="140" t="s">
        <v>2006</v>
      </c>
      <c r="T526" s="1">
        <f t="shared" ca="1" si="50"/>
        <v>44831</v>
      </c>
      <c r="U526" s="1">
        <f t="shared" si="51"/>
        <v>44869</v>
      </c>
    </row>
    <row r="527" spans="1:21" s="6" customFormat="1" ht="62.5" customHeight="1" x14ac:dyDescent="0.25">
      <c r="A527" s="4">
        <v>524</v>
      </c>
      <c r="B527" s="31" t="s">
        <v>431</v>
      </c>
      <c r="C527" s="5" t="s">
        <v>2382</v>
      </c>
      <c r="D527" s="5" t="s">
        <v>817</v>
      </c>
      <c r="E527" s="7" t="s">
        <v>432</v>
      </c>
      <c r="F527" s="12" t="s">
        <v>806</v>
      </c>
      <c r="G527" s="12" t="s">
        <v>1904</v>
      </c>
      <c r="H527" s="43" t="s">
        <v>858</v>
      </c>
      <c r="I527" s="145">
        <f t="shared" ref="I527:I541" si="52">(K527-365)</f>
        <v>43945</v>
      </c>
      <c r="J527" s="7" t="s">
        <v>12</v>
      </c>
      <c r="K527" s="94">
        <v>44310</v>
      </c>
      <c r="L527" s="5" t="s">
        <v>1900</v>
      </c>
      <c r="M527" s="5" t="s">
        <v>1943</v>
      </c>
      <c r="N527" s="5" t="s">
        <v>1197</v>
      </c>
      <c r="O527" s="2" t="s">
        <v>1023</v>
      </c>
      <c r="P527" s="182" t="s">
        <v>2044</v>
      </c>
      <c r="Q527" s="181" t="s">
        <v>2044</v>
      </c>
      <c r="R527" s="181"/>
      <c r="S527" s="71"/>
      <c r="T527" s="1">
        <f t="shared" ca="1" si="50"/>
        <v>44831</v>
      </c>
      <c r="U527" s="1">
        <f t="shared" si="51"/>
        <v>44296</v>
      </c>
    </row>
    <row r="528" spans="1:21" s="6" customFormat="1" ht="37.5" customHeight="1" x14ac:dyDescent="0.25">
      <c r="A528" s="4">
        <v>525</v>
      </c>
      <c r="B528" s="26" t="s">
        <v>475</v>
      </c>
      <c r="C528" s="5" t="s">
        <v>476</v>
      </c>
      <c r="D528" s="5" t="s">
        <v>812</v>
      </c>
      <c r="E528" s="12" t="s">
        <v>7</v>
      </c>
      <c r="F528" s="12" t="s">
        <v>7</v>
      </c>
      <c r="G528" s="28"/>
      <c r="H528" s="9" t="s">
        <v>7</v>
      </c>
      <c r="I528" s="145">
        <f t="shared" si="52"/>
        <v>41486</v>
      </c>
      <c r="J528" s="7" t="s">
        <v>12</v>
      </c>
      <c r="K528" s="94">
        <v>41851</v>
      </c>
      <c r="L528" s="7" t="s">
        <v>1589</v>
      </c>
      <c r="M528" s="7"/>
      <c r="N528" s="5" t="s">
        <v>11</v>
      </c>
      <c r="O528" s="17" t="s">
        <v>1023</v>
      </c>
      <c r="P528" s="182" t="s">
        <v>2044</v>
      </c>
      <c r="Q528" s="181" t="s">
        <v>2044</v>
      </c>
      <c r="R528" s="181"/>
      <c r="S528" s="71"/>
      <c r="T528" s="1">
        <f t="shared" ca="1" si="50"/>
        <v>44831</v>
      </c>
      <c r="U528" s="1">
        <f t="shared" si="51"/>
        <v>41837</v>
      </c>
    </row>
    <row r="529" spans="1:21" s="6" customFormat="1" ht="14" customHeight="1" x14ac:dyDescent="0.25">
      <c r="A529" s="4">
        <v>526</v>
      </c>
      <c r="B529" s="49" t="s">
        <v>477</v>
      </c>
      <c r="C529" s="5" t="s">
        <v>489</v>
      </c>
      <c r="D529" s="5" t="s">
        <v>813</v>
      </c>
      <c r="E529" s="9" t="s">
        <v>7</v>
      </c>
      <c r="F529" s="36">
        <v>692020</v>
      </c>
      <c r="G529" s="28" t="s">
        <v>1177</v>
      </c>
      <c r="H529" s="44" t="s">
        <v>7</v>
      </c>
      <c r="I529" s="145">
        <f t="shared" si="52"/>
        <v>42251</v>
      </c>
      <c r="J529" s="7" t="s">
        <v>12</v>
      </c>
      <c r="K529" s="94">
        <v>42616</v>
      </c>
      <c r="L529" s="7" t="s">
        <v>1589</v>
      </c>
      <c r="M529" s="7"/>
      <c r="N529" s="5" t="s">
        <v>1507</v>
      </c>
      <c r="O529" s="2" t="s">
        <v>1343</v>
      </c>
      <c r="P529" s="182" t="s">
        <v>2044</v>
      </c>
      <c r="Q529" s="181" t="s">
        <v>2044</v>
      </c>
      <c r="R529" s="181"/>
      <c r="S529" s="71"/>
      <c r="T529" s="1">
        <f t="shared" ca="1" si="50"/>
        <v>44831</v>
      </c>
      <c r="U529" s="1">
        <f t="shared" si="51"/>
        <v>42602</v>
      </c>
    </row>
    <row r="530" spans="1:21" s="6" customFormat="1" ht="14" customHeight="1" x14ac:dyDescent="0.25">
      <c r="A530" s="4">
        <v>527</v>
      </c>
      <c r="B530" s="26" t="s">
        <v>478</v>
      </c>
      <c r="C530" s="5" t="s">
        <v>491</v>
      </c>
      <c r="D530" s="5" t="s">
        <v>791</v>
      </c>
      <c r="E530" s="12" t="s">
        <v>7</v>
      </c>
      <c r="F530" s="36">
        <v>1005</v>
      </c>
      <c r="G530" s="12"/>
      <c r="H530" s="9" t="s">
        <v>7</v>
      </c>
      <c r="I530" s="145">
        <f t="shared" si="52"/>
        <v>41486</v>
      </c>
      <c r="J530" s="7" t="s">
        <v>12</v>
      </c>
      <c r="K530" s="94">
        <v>41851</v>
      </c>
      <c r="L530" s="7" t="s">
        <v>1589</v>
      </c>
      <c r="M530" s="7"/>
      <c r="N530" s="5" t="s">
        <v>11</v>
      </c>
      <c r="O530" s="17" t="s">
        <v>1023</v>
      </c>
      <c r="P530" s="182" t="s">
        <v>2044</v>
      </c>
      <c r="Q530" s="181" t="s">
        <v>2044</v>
      </c>
      <c r="R530" s="181"/>
      <c r="S530" s="71"/>
      <c r="T530" s="1">
        <f t="shared" ca="1" si="50"/>
        <v>44831</v>
      </c>
      <c r="U530" s="1">
        <f t="shared" si="51"/>
        <v>41837</v>
      </c>
    </row>
    <row r="531" spans="1:21" s="6" customFormat="1" ht="25" customHeight="1" x14ac:dyDescent="0.25">
      <c r="A531" s="4">
        <v>528</v>
      </c>
      <c r="B531" s="49" t="s">
        <v>479</v>
      </c>
      <c r="C531" s="7" t="s">
        <v>490</v>
      </c>
      <c r="D531" s="5" t="s">
        <v>814</v>
      </c>
      <c r="E531" s="9" t="s">
        <v>7</v>
      </c>
      <c r="F531" s="12" t="s">
        <v>7</v>
      </c>
      <c r="G531" s="12" t="s">
        <v>1173</v>
      </c>
      <c r="H531" s="44" t="s">
        <v>7</v>
      </c>
      <c r="I531" s="145">
        <f t="shared" si="52"/>
        <v>42242</v>
      </c>
      <c r="J531" s="7" t="s">
        <v>12</v>
      </c>
      <c r="K531" s="94">
        <v>42607</v>
      </c>
      <c r="L531" s="5" t="s">
        <v>9</v>
      </c>
      <c r="M531" s="5"/>
      <c r="N531" s="5" t="s">
        <v>1507</v>
      </c>
      <c r="O531" s="2" t="s">
        <v>1343</v>
      </c>
      <c r="P531" s="182" t="s">
        <v>2044</v>
      </c>
      <c r="Q531" s="181" t="s">
        <v>2044</v>
      </c>
      <c r="R531" s="181"/>
      <c r="S531" s="71"/>
      <c r="T531" s="1">
        <f t="shared" ca="1" si="50"/>
        <v>44831</v>
      </c>
      <c r="U531" s="1">
        <f t="shared" si="51"/>
        <v>42593</v>
      </c>
    </row>
    <row r="532" spans="1:21" s="6" customFormat="1" ht="25" customHeight="1" x14ac:dyDescent="0.25">
      <c r="A532" s="4">
        <v>529</v>
      </c>
      <c r="B532" s="31" t="s">
        <v>480</v>
      </c>
      <c r="C532" s="5" t="s">
        <v>490</v>
      </c>
      <c r="D532" s="5" t="s">
        <v>814</v>
      </c>
      <c r="E532" s="12" t="s">
        <v>7</v>
      </c>
      <c r="F532" s="12" t="s">
        <v>7</v>
      </c>
      <c r="G532" s="12" t="s">
        <v>1173</v>
      </c>
      <c r="H532" s="44" t="s">
        <v>7</v>
      </c>
      <c r="I532" s="145">
        <f t="shared" si="52"/>
        <v>41865</v>
      </c>
      <c r="J532" s="7" t="s">
        <v>12</v>
      </c>
      <c r="K532" s="94">
        <v>42230</v>
      </c>
      <c r="L532" s="5" t="s">
        <v>9</v>
      </c>
      <c r="M532" s="5"/>
      <c r="N532" s="5" t="s">
        <v>1350</v>
      </c>
      <c r="O532" s="17" t="s">
        <v>1023</v>
      </c>
      <c r="P532" s="182" t="s">
        <v>2044</v>
      </c>
      <c r="Q532" s="181" t="s">
        <v>2044</v>
      </c>
      <c r="R532" s="181"/>
      <c r="S532" s="71"/>
      <c r="T532" s="1">
        <f t="shared" ca="1" si="50"/>
        <v>44831</v>
      </c>
      <c r="U532" s="1">
        <f t="shared" si="51"/>
        <v>42216</v>
      </c>
    </row>
    <row r="533" spans="1:21" s="6" customFormat="1" ht="14" customHeight="1" x14ac:dyDescent="0.25">
      <c r="A533" s="4">
        <v>530</v>
      </c>
      <c r="B533" s="31" t="s">
        <v>481</v>
      </c>
      <c r="C533" s="7" t="s">
        <v>491</v>
      </c>
      <c r="D533" s="5" t="s">
        <v>814</v>
      </c>
      <c r="E533" s="12" t="s">
        <v>7</v>
      </c>
      <c r="F533" s="12" t="s">
        <v>7</v>
      </c>
      <c r="G533" s="12" t="s">
        <v>1173</v>
      </c>
      <c r="H533" s="44" t="s">
        <v>7</v>
      </c>
      <c r="I533" s="145">
        <f t="shared" si="52"/>
        <v>41865</v>
      </c>
      <c r="J533" s="7" t="s">
        <v>12</v>
      </c>
      <c r="K533" s="94">
        <v>42230</v>
      </c>
      <c r="L533" s="5" t="s">
        <v>9</v>
      </c>
      <c r="M533" s="5"/>
      <c r="N533" s="5" t="s">
        <v>1350</v>
      </c>
      <c r="O533" s="17" t="s">
        <v>1023</v>
      </c>
      <c r="P533" s="182" t="s">
        <v>2044</v>
      </c>
      <c r="Q533" s="181" t="s">
        <v>2044</v>
      </c>
      <c r="R533" s="181"/>
      <c r="S533" s="71"/>
      <c r="T533" s="1">
        <f t="shared" ca="1" si="50"/>
        <v>44831</v>
      </c>
      <c r="U533" s="1">
        <f t="shared" si="51"/>
        <v>42216</v>
      </c>
    </row>
    <row r="534" spans="1:21" s="6" customFormat="1" ht="14" customHeight="1" x14ac:dyDescent="0.25">
      <c r="A534" s="4">
        <v>531</v>
      </c>
      <c r="B534" s="26" t="s">
        <v>482</v>
      </c>
      <c r="C534" s="5" t="s">
        <v>491</v>
      </c>
      <c r="D534" s="5" t="s">
        <v>814</v>
      </c>
      <c r="E534" s="12" t="s">
        <v>7</v>
      </c>
      <c r="F534" s="12" t="s">
        <v>7</v>
      </c>
      <c r="G534" s="28"/>
      <c r="H534" s="9" t="s">
        <v>7</v>
      </c>
      <c r="I534" s="145">
        <f t="shared" si="52"/>
        <v>41493</v>
      </c>
      <c r="J534" s="7" t="s">
        <v>12</v>
      </c>
      <c r="K534" s="94">
        <v>41858</v>
      </c>
      <c r="L534" s="7" t="s">
        <v>1589</v>
      </c>
      <c r="M534" s="7"/>
      <c r="N534" s="5" t="s">
        <v>11</v>
      </c>
      <c r="O534" s="17" t="s">
        <v>1023</v>
      </c>
      <c r="P534" s="182" t="s">
        <v>2044</v>
      </c>
      <c r="Q534" s="181" t="s">
        <v>2044</v>
      </c>
      <c r="R534" s="181"/>
      <c r="S534" s="71"/>
      <c r="T534" s="1">
        <f t="shared" ca="1" si="50"/>
        <v>44831</v>
      </c>
      <c r="U534" s="1">
        <f t="shared" si="51"/>
        <v>41844</v>
      </c>
    </row>
    <row r="535" spans="1:21" s="6" customFormat="1" ht="25" customHeight="1" x14ac:dyDescent="0.25">
      <c r="A535" s="4">
        <v>532</v>
      </c>
      <c r="B535" s="49" t="s">
        <v>483</v>
      </c>
      <c r="C535" s="5" t="s">
        <v>815</v>
      </c>
      <c r="D535" s="5" t="s">
        <v>814</v>
      </c>
      <c r="E535" s="9" t="s">
        <v>7</v>
      </c>
      <c r="F535" s="12" t="s">
        <v>7</v>
      </c>
      <c r="G535" s="12" t="s">
        <v>1173</v>
      </c>
      <c r="H535" s="44" t="s">
        <v>7</v>
      </c>
      <c r="I535" s="145">
        <f t="shared" si="52"/>
        <v>42242</v>
      </c>
      <c r="J535" s="7" t="s">
        <v>12</v>
      </c>
      <c r="K535" s="94">
        <v>42607</v>
      </c>
      <c r="L535" s="5" t="s">
        <v>9</v>
      </c>
      <c r="M535" s="5"/>
      <c r="N535" s="5" t="s">
        <v>1507</v>
      </c>
      <c r="O535" s="2" t="s">
        <v>1343</v>
      </c>
      <c r="P535" s="182" t="s">
        <v>2044</v>
      </c>
      <c r="Q535" s="181" t="s">
        <v>2044</v>
      </c>
      <c r="R535" s="181"/>
      <c r="S535" s="71"/>
      <c r="T535" s="1">
        <f t="shared" ca="1" si="50"/>
        <v>44831</v>
      </c>
      <c r="U535" s="1">
        <f t="shared" si="51"/>
        <v>42593</v>
      </c>
    </row>
    <row r="536" spans="1:21" s="6" customFormat="1" ht="25" customHeight="1" x14ac:dyDescent="0.25">
      <c r="A536" s="4">
        <v>533</v>
      </c>
      <c r="B536" s="49" t="s">
        <v>484</v>
      </c>
      <c r="C536" s="5" t="s">
        <v>816</v>
      </c>
      <c r="D536" s="5" t="s">
        <v>814</v>
      </c>
      <c r="E536" s="9" t="s">
        <v>7</v>
      </c>
      <c r="F536" s="12" t="s">
        <v>7</v>
      </c>
      <c r="G536" s="12" t="s">
        <v>1175</v>
      </c>
      <c r="H536" s="44" t="s">
        <v>7</v>
      </c>
      <c r="I536" s="145">
        <f t="shared" si="52"/>
        <v>42251</v>
      </c>
      <c r="J536" s="7" t="s">
        <v>12</v>
      </c>
      <c r="K536" s="94">
        <v>42616</v>
      </c>
      <c r="L536" s="7" t="s">
        <v>1589</v>
      </c>
      <c r="M536" s="7"/>
      <c r="N536" s="5" t="s">
        <v>1507</v>
      </c>
      <c r="O536" s="2" t="s">
        <v>1343</v>
      </c>
      <c r="P536" s="182" t="s">
        <v>2044</v>
      </c>
      <c r="Q536" s="181" t="s">
        <v>2044</v>
      </c>
      <c r="R536" s="181"/>
      <c r="S536" s="71"/>
      <c r="T536" s="1">
        <f t="shared" ca="1" si="50"/>
        <v>44831</v>
      </c>
      <c r="U536" s="1">
        <f t="shared" si="51"/>
        <v>42602</v>
      </c>
    </row>
    <row r="537" spans="1:21" s="6" customFormat="1" ht="25" customHeight="1" x14ac:dyDescent="0.25">
      <c r="A537" s="4">
        <v>534</v>
      </c>
      <c r="B537" s="49" t="s">
        <v>485</v>
      </c>
      <c r="C537" s="5" t="s">
        <v>492</v>
      </c>
      <c r="D537" s="5" t="s">
        <v>814</v>
      </c>
      <c r="E537" s="9" t="s">
        <v>7</v>
      </c>
      <c r="F537" s="12" t="s">
        <v>7</v>
      </c>
      <c r="G537" s="12" t="s">
        <v>1175</v>
      </c>
      <c r="H537" s="44" t="s">
        <v>7</v>
      </c>
      <c r="I537" s="145">
        <f t="shared" si="52"/>
        <v>42251</v>
      </c>
      <c r="J537" s="7" t="s">
        <v>12</v>
      </c>
      <c r="K537" s="94">
        <v>42616</v>
      </c>
      <c r="L537" s="7" t="s">
        <v>1589</v>
      </c>
      <c r="M537" s="7"/>
      <c r="N537" s="5" t="s">
        <v>1507</v>
      </c>
      <c r="O537" s="2" t="s">
        <v>1343</v>
      </c>
      <c r="P537" s="182" t="s">
        <v>2044</v>
      </c>
      <c r="Q537" s="181" t="s">
        <v>2044</v>
      </c>
      <c r="R537" s="181"/>
      <c r="S537" s="71"/>
      <c r="T537" s="1">
        <f t="shared" ca="1" si="50"/>
        <v>44831</v>
      </c>
      <c r="U537" s="1">
        <f t="shared" si="51"/>
        <v>42602</v>
      </c>
    </row>
    <row r="538" spans="1:21" s="6" customFormat="1" ht="14" customHeight="1" x14ac:dyDescent="0.25">
      <c r="A538" s="4">
        <v>535</v>
      </c>
      <c r="B538" s="49" t="s">
        <v>486</v>
      </c>
      <c r="C538" s="7" t="s">
        <v>491</v>
      </c>
      <c r="D538" s="5" t="s">
        <v>814</v>
      </c>
      <c r="E538" s="9" t="s">
        <v>7</v>
      </c>
      <c r="F538" s="12" t="s">
        <v>7</v>
      </c>
      <c r="G538" s="12" t="s">
        <v>1173</v>
      </c>
      <c r="H538" s="44" t="s">
        <v>7</v>
      </c>
      <c r="I538" s="145">
        <f t="shared" si="52"/>
        <v>42242</v>
      </c>
      <c r="J538" s="7" t="s">
        <v>12</v>
      </c>
      <c r="K538" s="94">
        <v>42607</v>
      </c>
      <c r="L538" s="5" t="s">
        <v>9</v>
      </c>
      <c r="M538" s="5"/>
      <c r="N538" s="5" t="s">
        <v>1507</v>
      </c>
      <c r="O538" s="2" t="s">
        <v>1343</v>
      </c>
      <c r="P538" s="182" t="s">
        <v>2044</v>
      </c>
      <c r="Q538" s="181" t="s">
        <v>2044</v>
      </c>
      <c r="R538" s="181"/>
      <c r="S538" s="71"/>
      <c r="T538" s="1">
        <f t="shared" ca="1" si="50"/>
        <v>44831</v>
      </c>
      <c r="U538" s="1">
        <f t="shared" si="51"/>
        <v>42593</v>
      </c>
    </row>
    <row r="539" spans="1:21" s="6" customFormat="1" ht="14" customHeight="1" x14ac:dyDescent="0.25">
      <c r="A539" s="4">
        <v>536</v>
      </c>
      <c r="B539" s="49" t="s">
        <v>487</v>
      </c>
      <c r="C539" s="7" t="s">
        <v>491</v>
      </c>
      <c r="D539" s="5" t="s">
        <v>814</v>
      </c>
      <c r="E539" s="9" t="s">
        <v>7</v>
      </c>
      <c r="F539" s="12" t="s">
        <v>7</v>
      </c>
      <c r="G539" s="12" t="s">
        <v>1175</v>
      </c>
      <c r="H539" s="44" t="s">
        <v>7</v>
      </c>
      <c r="I539" s="145">
        <f t="shared" si="52"/>
        <v>42251</v>
      </c>
      <c r="J539" s="7" t="s">
        <v>12</v>
      </c>
      <c r="K539" s="94">
        <v>42616</v>
      </c>
      <c r="L539" s="7" t="s">
        <v>1589</v>
      </c>
      <c r="M539" s="7"/>
      <c r="N539" s="5" t="s">
        <v>1507</v>
      </c>
      <c r="O539" s="2" t="s">
        <v>1343</v>
      </c>
      <c r="P539" s="182" t="s">
        <v>2044</v>
      </c>
      <c r="Q539" s="181" t="s">
        <v>2044</v>
      </c>
      <c r="R539" s="181"/>
      <c r="S539" s="71"/>
      <c r="T539" s="1">
        <f t="shared" ca="1" si="50"/>
        <v>44831</v>
      </c>
      <c r="U539" s="1">
        <f t="shared" si="51"/>
        <v>42602</v>
      </c>
    </row>
    <row r="540" spans="1:21" s="6" customFormat="1" ht="14" customHeight="1" x14ac:dyDescent="0.25">
      <c r="A540" s="4">
        <v>537</v>
      </c>
      <c r="B540" s="26" t="s">
        <v>488</v>
      </c>
      <c r="C540" s="5" t="s">
        <v>491</v>
      </c>
      <c r="D540" s="7" t="s">
        <v>7</v>
      </c>
      <c r="E540" s="12" t="s">
        <v>7</v>
      </c>
      <c r="F540" s="12" t="s">
        <v>7</v>
      </c>
      <c r="G540" s="28"/>
      <c r="H540" s="9" t="s">
        <v>7</v>
      </c>
      <c r="I540" s="145">
        <f t="shared" si="52"/>
        <v>41488</v>
      </c>
      <c r="J540" s="7" t="s">
        <v>12</v>
      </c>
      <c r="K540" s="94">
        <v>41853</v>
      </c>
      <c r="L540" s="7" t="s">
        <v>1589</v>
      </c>
      <c r="M540" s="7"/>
      <c r="N540" s="5" t="s">
        <v>11</v>
      </c>
      <c r="O540" s="17" t="s">
        <v>1023</v>
      </c>
      <c r="P540" s="182" t="s">
        <v>2044</v>
      </c>
      <c r="Q540" s="181" t="s">
        <v>2044</v>
      </c>
      <c r="R540" s="181"/>
      <c r="S540" s="71"/>
      <c r="T540" s="1">
        <f t="shared" ca="1" si="50"/>
        <v>44831</v>
      </c>
      <c r="U540" s="1">
        <f t="shared" si="51"/>
        <v>41839</v>
      </c>
    </row>
    <row r="541" spans="1:21" s="6" customFormat="1" ht="25" customHeight="1" x14ac:dyDescent="0.25">
      <c r="A541" s="4">
        <v>538</v>
      </c>
      <c r="B541" s="150" t="s">
        <v>511</v>
      </c>
      <c r="C541" s="7" t="s">
        <v>512</v>
      </c>
      <c r="D541" s="7" t="s">
        <v>791</v>
      </c>
      <c r="E541" s="5" t="s">
        <v>467</v>
      </c>
      <c r="F541" s="12" t="s">
        <v>1877</v>
      </c>
      <c r="G541" s="12" t="s">
        <v>2326</v>
      </c>
      <c r="H541" s="43" t="s">
        <v>1836</v>
      </c>
      <c r="I541" s="145">
        <f t="shared" si="52"/>
        <v>44466</v>
      </c>
      <c r="J541" s="7" t="s">
        <v>12</v>
      </c>
      <c r="K541" s="94">
        <v>44831</v>
      </c>
      <c r="L541" s="7" t="s">
        <v>1900</v>
      </c>
      <c r="M541" s="5" t="s">
        <v>2530</v>
      </c>
      <c r="N541" s="5" t="s">
        <v>3405</v>
      </c>
      <c r="O541" s="2" t="b">
        <f ca="1">(U541&lt;=T541)=FALSE()</f>
        <v>0</v>
      </c>
      <c r="P541" s="180" t="s">
        <v>2721</v>
      </c>
      <c r="Q541" s="176" t="s">
        <v>2044</v>
      </c>
      <c r="R541" s="176"/>
      <c r="S541" s="71"/>
      <c r="T541" s="1">
        <f t="shared" ca="1" si="50"/>
        <v>44831</v>
      </c>
      <c r="U541" s="1">
        <f t="shared" si="51"/>
        <v>44817</v>
      </c>
    </row>
    <row r="542" spans="1:21" s="6" customFormat="1" ht="25" customHeight="1" x14ac:dyDescent="0.25">
      <c r="A542" s="4">
        <v>539</v>
      </c>
      <c r="B542" s="7" t="s">
        <v>513</v>
      </c>
      <c r="C542" s="7" t="s">
        <v>512</v>
      </c>
      <c r="D542" s="7" t="s">
        <v>791</v>
      </c>
      <c r="E542" s="19" t="s">
        <v>1348</v>
      </c>
      <c r="F542" s="12" t="s">
        <v>1876</v>
      </c>
      <c r="G542" s="12" t="s">
        <v>2804</v>
      </c>
      <c r="H542" s="43" t="s">
        <v>1835</v>
      </c>
      <c r="I542" s="145">
        <f>(K542-365)</f>
        <v>44554</v>
      </c>
      <c r="J542" s="7" t="s">
        <v>12</v>
      </c>
      <c r="K542" s="94">
        <v>44919</v>
      </c>
      <c r="L542" s="7" t="s">
        <v>1900</v>
      </c>
      <c r="M542" s="5" t="s">
        <v>2805</v>
      </c>
      <c r="N542" s="5" t="s">
        <v>3405</v>
      </c>
      <c r="O542" s="2" t="b">
        <f ca="1">(U542&lt;=T542)=FALSE()</f>
        <v>1</v>
      </c>
      <c r="P542" s="79" t="s">
        <v>2721</v>
      </c>
      <c r="Q542" s="176" t="s">
        <v>2044</v>
      </c>
      <c r="R542" s="4" t="s">
        <v>2806</v>
      </c>
      <c r="S542" s="71"/>
      <c r="T542" s="1">
        <f t="shared" ca="1" si="50"/>
        <v>44831</v>
      </c>
      <c r="U542" s="1">
        <f t="shared" si="51"/>
        <v>44905</v>
      </c>
    </row>
    <row r="543" spans="1:21" s="6" customFormat="1" ht="100" customHeight="1" x14ac:dyDescent="0.25">
      <c r="A543" s="4">
        <v>540</v>
      </c>
      <c r="B543" s="7" t="s">
        <v>546</v>
      </c>
      <c r="C543" s="5" t="s">
        <v>1572</v>
      </c>
      <c r="D543" s="7" t="s">
        <v>791</v>
      </c>
      <c r="E543" s="5" t="s">
        <v>1929</v>
      </c>
      <c r="F543" s="12" t="s">
        <v>1781</v>
      </c>
      <c r="G543" s="12" t="s">
        <v>3132</v>
      </c>
      <c r="H543" s="43" t="s">
        <v>2077</v>
      </c>
      <c r="I543" s="145">
        <f t="shared" ref="I543:I563" si="53">(K543-365)</f>
        <v>44703</v>
      </c>
      <c r="J543" s="7" t="s">
        <v>12</v>
      </c>
      <c r="K543" s="94">
        <v>45068</v>
      </c>
      <c r="L543" s="5" t="s">
        <v>2178</v>
      </c>
      <c r="M543" s="5" t="s">
        <v>3136</v>
      </c>
      <c r="N543" s="5" t="s">
        <v>3405</v>
      </c>
      <c r="O543" s="2" t="b">
        <f ca="1">(U543&lt;=T543)=FALSE()</f>
        <v>1</v>
      </c>
      <c r="P543" s="52" t="s">
        <v>3133</v>
      </c>
      <c r="Q543" s="25" t="s">
        <v>3134</v>
      </c>
      <c r="R543" s="16" t="s">
        <v>3135</v>
      </c>
      <c r="S543" s="71"/>
      <c r="T543" s="1">
        <f t="shared" ca="1" si="50"/>
        <v>44831</v>
      </c>
      <c r="U543" s="1">
        <f t="shared" si="51"/>
        <v>45054</v>
      </c>
    </row>
    <row r="544" spans="1:21" s="6" customFormat="1" ht="25" customHeight="1" x14ac:dyDescent="0.25">
      <c r="A544" s="4">
        <v>541</v>
      </c>
      <c r="B544" s="31" t="s">
        <v>875</v>
      </c>
      <c r="C544" s="5" t="s">
        <v>512</v>
      </c>
      <c r="D544" s="7" t="s">
        <v>791</v>
      </c>
      <c r="E544" s="5" t="s">
        <v>876</v>
      </c>
      <c r="F544" s="36">
        <v>307382</v>
      </c>
      <c r="G544" s="12" t="s">
        <v>1154</v>
      </c>
      <c r="H544" s="43" t="s">
        <v>1837</v>
      </c>
      <c r="I544" s="145">
        <f t="shared" si="53"/>
        <v>41765</v>
      </c>
      <c r="J544" s="7" t="s">
        <v>12</v>
      </c>
      <c r="K544" s="94">
        <v>42130</v>
      </c>
      <c r="L544" s="7" t="s">
        <v>1589</v>
      </c>
      <c r="M544" s="7"/>
      <c r="N544" s="5" t="s">
        <v>1199</v>
      </c>
      <c r="O544" s="17" t="s">
        <v>1023</v>
      </c>
      <c r="P544" s="182" t="s">
        <v>2044</v>
      </c>
      <c r="Q544" s="181" t="s">
        <v>2044</v>
      </c>
      <c r="R544" s="181"/>
      <c r="S544" s="71"/>
      <c r="T544" s="1">
        <f t="shared" ca="1" si="50"/>
        <v>44831</v>
      </c>
      <c r="U544" s="1">
        <f t="shared" si="51"/>
        <v>42116</v>
      </c>
    </row>
    <row r="545" spans="1:21" ht="25" customHeight="1" x14ac:dyDescent="0.25">
      <c r="A545" s="4">
        <v>542</v>
      </c>
      <c r="B545" s="32" t="s">
        <v>551</v>
      </c>
      <c r="C545" s="5" t="s">
        <v>460</v>
      </c>
      <c r="D545" s="5" t="s">
        <v>791</v>
      </c>
      <c r="E545" s="5" t="s">
        <v>350</v>
      </c>
      <c r="F545" s="12" t="s">
        <v>552</v>
      </c>
      <c r="G545" s="12" t="s">
        <v>1157</v>
      </c>
      <c r="H545" s="12" t="s">
        <v>858</v>
      </c>
      <c r="I545" s="145">
        <f t="shared" si="53"/>
        <v>41541</v>
      </c>
      <c r="J545" s="5" t="s">
        <v>351</v>
      </c>
      <c r="K545" s="93">
        <v>41906</v>
      </c>
      <c r="L545" s="7" t="s">
        <v>1589</v>
      </c>
      <c r="M545" s="7"/>
      <c r="N545" s="5" t="s">
        <v>1200</v>
      </c>
      <c r="O545" s="3" t="s">
        <v>1023</v>
      </c>
      <c r="P545" s="182" t="s">
        <v>2044</v>
      </c>
      <c r="Q545" s="181" t="s">
        <v>2044</v>
      </c>
      <c r="R545" s="181"/>
      <c r="S545" s="72"/>
      <c r="T545" s="1">
        <f t="shared" ca="1" si="50"/>
        <v>44831</v>
      </c>
      <c r="U545" s="1">
        <f t="shared" si="51"/>
        <v>41892</v>
      </c>
    </row>
    <row r="546" spans="1:21" ht="25" customHeight="1" x14ac:dyDescent="0.25">
      <c r="A546" s="4">
        <v>543</v>
      </c>
      <c r="B546" s="32" t="s">
        <v>622</v>
      </c>
      <c r="C546" s="5" t="s">
        <v>460</v>
      </c>
      <c r="D546" s="5" t="s">
        <v>791</v>
      </c>
      <c r="E546" s="5" t="s">
        <v>350</v>
      </c>
      <c r="F546" s="12" t="s">
        <v>999</v>
      </c>
      <c r="G546" s="12" t="s">
        <v>1156</v>
      </c>
      <c r="H546" s="43" t="s">
        <v>858</v>
      </c>
      <c r="I546" s="145">
        <f t="shared" si="53"/>
        <v>41941</v>
      </c>
      <c r="J546" s="5" t="s">
        <v>351</v>
      </c>
      <c r="K546" s="93">
        <v>42306</v>
      </c>
      <c r="L546" s="5" t="s">
        <v>9</v>
      </c>
      <c r="M546" s="5"/>
      <c r="N546" s="5" t="s">
        <v>1200</v>
      </c>
      <c r="O546" s="3" t="s">
        <v>1023</v>
      </c>
      <c r="P546" s="182" t="s">
        <v>2044</v>
      </c>
      <c r="Q546" s="181" t="s">
        <v>2044</v>
      </c>
      <c r="R546" s="181"/>
      <c r="S546" s="72"/>
      <c r="T546" s="1">
        <f t="shared" ca="1" si="50"/>
        <v>44831</v>
      </c>
      <c r="U546" s="1">
        <f t="shared" si="51"/>
        <v>42292</v>
      </c>
    </row>
    <row r="547" spans="1:21" ht="25" customHeight="1" x14ac:dyDescent="0.25">
      <c r="A547" s="4">
        <v>544</v>
      </c>
      <c r="B547" s="32" t="s">
        <v>623</v>
      </c>
      <c r="C547" s="5" t="s">
        <v>460</v>
      </c>
      <c r="D547" s="5" t="s">
        <v>791</v>
      </c>
      <c r="E547" s="5" t="s">
        <v>350</v>
      </c>
      <c r="F547" s="12" t="s">
        <v>1000</v>
      </c>
      <c r="G547" s="12" t="s">
        <v>1156</v>
      </c>
      <c r="H547" s="12" t="s">
        <v>858</v>
      </c>
      <c r="I547" s="145">
        <f t="shared" si="53"/>
        <v>41572</v>
      </c>
      <c r="J547" s="5" t="s">
        <v>351</v>
      </c>
      <c r="K547" s="93">
        <v>41937</v>
      </c>
      <c r="L547" s="5" t="s">
        <v>9</v>
      </c>
      <c r="M547" s="5"/>
      <c r="N547" s="5" t="s">
        <v>1200</v>
      </c>
      <c r="O547" s="3" t="s">
        <v>1023</v>
      </c>
      <c r="P547" s="182" t="s">
        <v>2044</v>
      </c>
      <c r="Q547" s="181" t="s">
        <v>2044</v>
      </c>
      <c r="R547" s="181"/>
      <c r="S547" s="72"/>
      <c r="T547" s="1">
        <f t="shared" ca="1" si="50"/>
        <v>44831</v>
      </c>
      <c r="U547" s="1">
        <f t="shared" si="51"/>
        <v>41923</v>
      </c>
    </row>
    <row r="548" spans="1:21" ht="25" customHeight="1" x14ac:dyDescent="0.25">
      <c r="A548" s="4">
        <v>545</v>
      </c>
      <c r="B548" s="32" t="s">
        <v>1035</v>
      </c>
      <c r="C548" s="5" t="s">
        <v>460</v>
      </c>
      <c r="D548" s="5" t="s">
        <v>791</v>
      </c>
      <c r="E548" s="5" t="s">
        <v>350</v>
      </c>
      <c r="F548" s="12" t="s">
        <v>1036</v>
      </c>
      <c r="G548" s="12" t="s">
        <v>1155</v>
      </c>
      <c r="H548" s="43" t="s">
        <v>858</v>
      </c>
      <c r="I548" s="145">
        <f t="shared" si="53"/>
        <v>41893</v>
      </c>
      <c r="J548" s="5" t="s">
        <v>351</v>
      </c>
      <c r="K548" s="93">
        <v>42258</v>
      </c>
      <c r="L548" s="5" t="s">
        <v>517</v>
      </c>
      <c r="M548" s="5"/>
      <c r="N548" s="5" t="s">
        <v>1200</v>
      </c>
      <c r="O548" s="3" t="s">
        <v>1023</v>
      </c>
      <c r="P548" s="182" t="s">
        <v>2044</v>
      </c>
      <c r="Q548" s="181" t="s">
        <v>2044</v>
      </c>
      <c r="R548" s="181"/>
      <c r="S548" s="72"/>
      <c r="T548" s="1">
        <f t="shared" ca="1" si="50"/>
        <v>44831</v>
      </c>
      <c r="U548" s="1">
        <f t="shared" si="51"/>
        <v>42244</v>
      </c>
    </row>
    <row r="549" spans="1:21" ht="25" customHeight="1" x14ac:dyDescent="0.25">
      <c r="A549" s="4">
        <v>546</v>
      </c>
      <c r="B549" s="32" t="s">
        <v>1037</v>
      </c>
      <c r="C549" s="5" t="s">
        <v>460</v>
      </c>
      <c r="D549" s="5" t="s">
        <v>791</v>
      </c>
      <c r="E549" s="5" t="s">
        <v>350</v>
      </c>
      <c r="F549" s="12" t="s">
        <v>1038</v>
      </c>
      <c r="G549" s="12" t="s">
        <v>1155</v>
      </c>
      <c r="H549" s="43" t="s">
        <v>858</v>
      </c>
      <c r="I549" s="145">
        <f t="shared" si="53"/>
        <v>41892</v>
      </c>
      <c r="J549" s="5" t="s">
        <v>351</v>
      </c>
      <c r="K549" s="93">
        <v>42257</v>
      </c>
      <c r="L549" s="5" t="s">
        <v>517</v>
      </c>
      <c r="M549" s="5"/>
      <c r="N549" s="5" t="s">
        <v>1200</v>
      </c>
      <c r="O549" s="3" t="s">
        <v>1023</v>
      </c>
      <c r="P549" s="182" t="s">
        <v>2044</v>
      </c>
      <c r="Q549" s="181" t="s">
        <v>2044</v>
      </c>
      <c r="R549" s="181"/>
      <c r="S549" s="72"/>
      <c r="T549" s="1">
        <f t="shared" ca="1" si="50"/>
        <v>44831</v>
      </c>
      <c r="U549" s="1">
        <f t="shared" si="51"/>
        <v>42243</v>
      </c>
    </row>
    <row r="550" spans="1:21" ht="25" customHeight="1" x14ac:dyDescent="0.25">
      <c r="A550" s="4">
        <v>547</v>
      </c>
      <c r="B550" s="32" t="s">
        <v>1039</v>
      </c>
      <c r="C550" s="5" t="s">
        <v>460</v>
      </c>
      <c r="D550" s="5" t="s">
        <v>791</v>
      </c>
      <c r="E550" s="5" t="s">
        <v>350</v>
      </c>
      <c r="F550" s="12" t="s">
        <v>1040</v>
      </c>
      <c r="G550" s="12" t="s">
        <v>1155</v>
      </c>
      <c r="H550" s="43" t="s">
        <v>858</v>
      </c>
      <c r="I550" s="145">
        <f t="shared" si="53"/>
        <v>41892</v>
      </c>
      <c r="J550" s="5" t="s">
        <v>351</v>
      </c>
      <c r="K550" s="93">
        <v>42257</v>
      </c>
      <c r="L550" s="5" t="s">
        <v>517</v>
      </c>
      <c r="M550" s="5"/>
      <c r="N550" s="5" t="s">
        <v>1200</v>
      </c>
      <c r="O550" s="3" t="s">
        <v>1023</v>
      </c>
      <c r="P550" s="182" t="s">
        <v>2044</v>
      </c>
      <c r="Q550" s="181" t="s">
        <v>2044</v>
      </c>
      <c r="R550" s="181"/>
      <c r="S550" s="72"/>
      <c r="T550" s="1">
        <f t="shared" ca="1" si="50"/>
        <v>44831</v>
      </c>
      <c r="U550" s="1">
        <f t="shared" si="51"/>
        <v>42243</v>
      </c>
    </row>
    <row r="551" spans="1:21" ht="25" customHeight="1" x14ac:dyDescent="0.25">
      <c r="A551" s="4">
        <v>548</v>
      </c>
      <c r="B551" s="32" t="s">
        <v>1041</v>
      </c>
      <c r="C551" s="5" t="s">
        <v>460</v>
      </c>
      <c r="D551" s="5" t="s">
        <v>791</v>
      </c>
      <c r="E551" s="5" t="s">
        <v>350</v>
      </c>
      <c r="F551" s="12" t="s">
        <v>1042</v>
      </c>
      <c r="G551" s="12" t="s">
        <v>1155</v>
      </c>
      <c r="H551" s="43" t="s">
        <v>858</v>
      </c>
      <c r="I551" s="145">
        <f t="shared" si="53"/>
        <v>41893</v>
      </c>
      <c r="J551" s="5" t="s">
        <v>351</v>
      </c>
      <c r="K551" s="93">
        <v>42258</v>
      </c>
      <c r="L551" s="5" t="s">
        <v>517</v>
      </c>
      <c r="M551" s="5"/>
      <c r="N551" s="5" t="s">
        <v>1200</v>
      </c>
      <c r="O551" s="3" t="s">
        <v>1023</v>
      </c>
      <c r="P551" s="182" t="s">
        <v>2044</v>
      </c>
      <c r="Q551" s="181" t="s">
        <v>2044</v>
      </c>
      <c r="R551" s="181"/>
      <c r="S551" s="72"/>
      <c r="T551" s="1">
        <f t="shared" ca="1" si="50"/>
        <v>44831</v>
      </c>
      <c r="U551" s="1">
        <f t="shared" si="51"/>
        <v>42244</v>
      </c>
    </row>
    <row r="552" spans="1:21" ht="25" customHeight="1" x14ac:dyDescent="0.25">
      <c r="A552" s="4">
        <v>549</v>
      </c>
      <c r="B552" s="32" t="s">
        <v>1043</v>
      </c>
      <c r="C552" s="5" t="s">
        <v>460</v>
      </c>
      <c r="D552" s="5" t="s">
        <v>791</v>
      </c>
      <c r="E552" s="5" t="s">
        <v>350</v>
      </c>
      <c r="F552" s="12" t="s">
        <v>1044</v>
      </c>
      <c r="G552" s="12" t="s">
        <v>1155</v>
      </c>
      <c r="H552" s="43" t="s">
        <v>858</v>
      </c>
      <c r="I552" s="145">
        <f t="shared" si="53"/>
        <v>41892</v>
      </c>
      <c r="J552" s="5" t="s">
        <v>351</v>
      </c>
      <c r="K552" s="93">
        <v>42257</v>
      </c>
      <c r="L552" s="5" t="s">
        <v>517</v>
      </c>
      <c r="M552" s="5"/>
      <c r="N552" s="5" t="s">
        <v>1200</v>
      </c>
      <c r="O552" s="3" t="s">
        <v>1023</v>
      </c>
      <c r="P552" s="182" t="s">
        <v>2044</v>
      </c>
      <c r="Q552" s="181" t="s">
        <v>2044</v>
      </c>
      <c r="R552" s="181"/>
      <c r="S552" s="72"/>
      <c r="T552" s="1">
        <f t="shared" ca="1" si="50"/>
        <v>44831</v>
      </c>
      <c r="U552" s="1">
        <f t="shared" si="51"/>
        <v>42243</v>
      </c>
    </row>
    <row r="553" spans="1:21" ht="25" customHeight="1" x14ac:dyDescent="0.25">
      <c r="A553" s="4">
        <v>550</v>
      </c>
      <c r="B553" s="32" t="s">
        <v>1045</v>
      </c>
      <c r="C553" s="5" t="s">
        <v>460</v>
      </c>
      <c r="D553" s="5" t="s">
        <v>791</v>
      </c>
      <c r="E553" s="5" t="s">
        <v>350</v>
      </c>
      <c r="F553" s="12" t="s">
        <v>1046</v>
      </c>
      <c r="G553" s="12" t="s">
        <v>1155</v>
      </c>
      <c r="H553" s="43" t="s">
        <v>858</v>
      </c>
      <c r="I553" s="145">
        <f t="shared" si="53"/>
        <v>41892</v>
      </c>
      <c r="J553" s="5" t="s">
        <v>351</v>
      </c>
      <c r="K553" s="93">
        <v>42257</v>
      </c>
      <c r="L553" s="5" t="s">
        <v>517</v>
      </c>
      <c r="M553" s="5"/>
      <c r="N553" s="5" t="s">
        <v>1200</v>
      </c>
      <c r="O553" s="3" t="s">
        <v>1023</v>
      </c>
      <c r="P553" s="182" t="s">
        <v>2044</v>
      </c>
      <c r="Q553" s="181" t="s">
        <v>2044</v>
      </c>
      <c r="R553" s="181"/>
      <c r="S553" s="72"/>
      <c r="T553" s="1">
        <f t="shared" ca="1" si="50"/>
        <v>44831</v>
      </c>
      <c r="U553" s="1">
        <f t="shared" si="51"/>
        <v>42243</v>
      </c>
    </row>
    <row r="554" spans="1:21" ht="25" customHeight="1" x14ac:dyDescent="0.25">
      <c r="A554" s="4">
        <v>551</v>
      </c>
      <c r="B554" s="32" t="s">
        <v>1047</v>
      </c>
      <c r="C554" s="5" t="s">
        <v>460</v>
      </c>
      <c r="D554" s="5" t="s">
        <v>791</v>
      </c>
      <c r="E554" s="5" t="s">
        <v>350</v>
      </c>
      <c r="F554" s="12" t="s">
        <v>1048</v>
      </c>
      <c r="G554" s="12" t="s">
        <v>1155</v>
      </c>
      <c r="H554" s="43" t="s">
        <v>858</v>
      </c>
      <c r="I554" s="145">
        <f t="shared" si="53"/>
        <v>41892</v>
      </c>
      <c r="J554" s="5" t="s">
        <v>351</v>
      </c>
      <c r="K554" s="93">
        <v>42257</v>
      </c>
      <c r="L554" s="5" t="s">
        <v>517</v>
      </c>
      <c r="M554" s="5"/>
      <c r="N554" s="5" t="s">
        <v>1200</v>
      </c>
      <c r="O554" s="3" t="s">
        <v>1023</v>
      </c>
      <c r="P554" s="182" t="s">
        <v>2044</v>
      </c>
      <c r="Q554" s="181" t="s">
        <v>2044</v>
      </c>
      <c r="R554" s="181"/>
      <c r="S554" s="72"/>
      <c r="T554" s="1">
        <f t="shared" ca="1" si="50"/>
        <v>44831</v>
      </c>
      <c r="U554" s="1">
        <f t="shared" si="51"/>
        <v>42243</v>
      </c>
    </row>
    <row r="555" spans="1:21" ht="25" customHeight="1" x14ac:dyDescent="0.25">
      <c r="A555" s="4">
        <v>552</v>
      </c>
      <c r="B555" s="32" t="s">
        <v>1049</v>
      </c>
      <c r="C555" s="5" t="s">
        <v>460</v>
      </c>
      <c r="D555" s="5" t="s">
        <v>791</v>
      </c>
      <c r="E555" s="5" t="s">
        <v>350</v>
      </c>
      <c r="F555" s="12" t="s">
        <v>1050</v>
      </c>
      <c r="G555" s="12" t="s">
        <v>1155</v>
      </c>
      <c r="H555" s="43" t="s">
        <v>858</v>
      </c>
      <c r="I555" s="145">
        <f t="shared" si="53"/>
        <v>41893</v>
      </c>
      <c r="J555" s="5" t="s">
        <v>351</v>
      </c>
      <c r="K555" s="93">
        <v>42258</v>
      </c>
      <c r="L555" s="5" t="s">
        <v>517</v>
      </c>
      <c r="M555" s="5"/>
      <c r="N555" s="5" t="s">
        <v>1200</v>
      </c>
      <c r="O555" s="3" t="s">
        <v>1023</v>
      </c>
      <c r="P555" s="182" t="s">
        <v>2044</v>
      </c>
      <c r="Q555" s="181" t="s">
        <v>2044</v>
      </c>
      <c r="R555" s="181"/>
      <c r="S555" s="72"/>
      <c r="T555" s="1">
        <f t="shared" ca="1" si="50"/>
        <v>44831</v>
      </c>
      <c r="U555" s="1">
        <f t="shared" si="51"/>
        <v>42244</v>
      </c>
    </row>
    <row r="556" spans="1:21" s="76" customFormat="1" ht="37.5" customHeight="1" x14ac:dyDescent="0.25">
      <c r="A556" s="4">
        <v>553</v>
      </c>
      <c r="B556" s="5" t="s">
        <v>1051</v>
      </c>
      <c r="C556" s="5" t="s">
        <v>460</v>
      </c>
      <c r="D556" s="5" t="s">
        <v>791</v>
      </c>
      <c r="E556" s="5" t="s">
        <v>350</v>
      </c>
      <c r="F556" s="12" t="s">
        <v>1052</v>
      </c>
      <c r="G556" s="12" t="s">
        <v>2565</v>
      </c>
      <c r="H556" s="43" t="s">
        <v>1841</v>
      </c>
      <c r="I556" s="145">
        <f>(K556-365)</f>
        <v>44516</v>
      </c>
      <c r="J556" s="5" t="s">
        <v>351</v>
      </c>
      <c r="K556" s="93">
        <v>44881</v>
      </c>
      <c r="L556" s="5" t="s">
        <v>1900</v>
      </c>
      <c r="M556" s="5" t="s">
        <v>2564</v>
      </c>
      <c r="N556" s="5" t="s">
        <v>1200</v>
      </c>
      <c r="O556" s="2" t="b">
        <f ca="1">(U556&lt;=T556)=FALSE()</f>
        <v>1</v>
      </c>
      <c r="P556" s="182" t="s">
        <v>2663</v>
      </c>
      <c r="Q556" s="173" t="s">
        <v>2044</v>
      </c>
      <c r="R556" s="173"/>
      <c r="S556" s="72"/>
      <c r="T556" s="1">
        <f t="shared" ca="1" si="50"/>
        <v>44831</v>
      </c>
      <c r="U556" s="1">
        <f t="shared" si="51"/>
        <v>44867</v>
      </c>
    </row>
    <row r="557" spans="1:21" ht="25" customHeight="1" x14ac:dyDescent="0.25">
      <c r="A557" s="4">
        <v>554</v>
      </c>
      <c r="B557" s="32" t="s">
        <v>1053</v>
      </c>
      <c r="C557" s="5" t="s">
        <v>460</v>
      </c>
      <c r="D557" s="5" t="s">
        <v>791</v>
      </c>
      <c r="E557" s="5" t="s">
        <v>350</v>
      </c>
      <c r="F557" s="12" t="s">
        <v>1054</v>
      </c>
      <c r="G557" s="12" t="s">
        <v>1155</v>
      </c>
      <c r="H557" s="43" t="s">
        <v>858</v>
      </c>
      <c r="I557" s="145">
        <f t="shared" si="53"/>
        <v>41892</v>
      </c>
      <c r="J557" s="5" t="s">
        <v>351</v>
      </c>
      <c r="K557" s="93">
        <v>42257</v>
      </c>
      <c r="L557" s="5" t="s">
        <v>517</v>
      </c>
      <c r="M557" s="5"/>
      <c r="N557" s="5" t="s">
        <v>1200</v>
      </c>
      <c r="O557" s="3" t="s">
        <v>1023</v>
      </c>
      <c r="P557" s="182" t="s">
        <v>2044</v>
      </c>
      <c r="Q557" s="181" t="s">
        <v>2044</v>
      </c>
      <c r="R557" s="181"/>
      <c r="S557" s="72"/>
      <c r="T557" s="1">
        <f t="shared" ca="1" si="50"/>
        <v>44831</v>
      </c>
      <c r="U557" s="1">
        <f t="shared" si="51"/>
        <v>42243</v>
      </c>
    </row>
    <row r="558" spans="1:21" s="76" customFormat="1" ht="25" customHeight="1" x14ac:dyDescent="0.25">
      <c r="A558" s="4">
        <v>555</v>
      </c>
      <c r="B558" s="48" t="s">
        <v>1214</v>
      </c>
      <c r="C558" s="5" t="s">
        <v>460</v>
      </c>
      <c r="D558" s="5" t="s">
        <v>791</v>
      </c>
      <c r="E558" s="5" t="s">
        <v>1215</v>
      </c>
      <c r="F558" s="12" t="s">
        <v>1216</v>
      </c>
      <c r="G558" s="15" t="s">
        <v>2364</v>
      </c>
      <c r="H558" s="43" t="s">
        <v>858</v>
      </c>
      <c r="I558" s="145">
        <f t="shared" si="53"/>
        <v>44361</v>
      </c>
      <c r="J558" s="5" t="s">
        <v>12</v>
      </c>
      <c r="K558" s="93">
        <v>44726</v>
      </c>
      <c r="L558" s="5" t="s">
        <v>1900</v>
      </c>
      <c r="M558" s="5" t="s">
        <v>2366</v>
      </c>
      <c r="N558" s="5" t="s">
        <v>1200</v>
      </c>
      <c r="O558" s="2" t="s">
        <v>1343</v>
      </c>
      <c r="P558" s="182" t="s">
        <v>2663</v>
      </c>
      <c r="Q558" s="173" t="s">
        <v>2044</v>
      </c>
      <c r="R558" s="173"/>
      <c r="S558" s="72"/>
      <c r="T558" s="1">
        <f t="shared" ca="1" si="50"/>
        <v>44831</v>
      </c>
      <c r="U558" s="1">
        <f t="shared" si="51"/>
        <v>44712</v>
      </c>
    </row>
    <row r="559" spans="1:21" s="76" customFormat="1" ht="37.5" customHeight="1" x14ac:dyDescent="0.25">
      <c r="A559" s="4">
        <v>556</v>
      </c>
      <c r="B559" s="5" t="s">
        <v>1217</v>
      </c>
      <c r="C559" s="5" t="s">
        <v>1872</v>
      </c>
      <c r="D559" s="5" t="s">
        <v>791</v>
      </c>
      <c r="E559" s="5" t="s">
        <v>564</v>
      </c>
      <c r="F559" s="12" t="s">
        <v>1218</v>
      </c>
      <c r="G559" s="12" t="s">
        <v>2565</v>
      </c>
      <c r="H559" s="43" t="s">
        <v>858</v>
      </c>
      <c r="I559" s="145">
        <f t="shared" si="53"/>
        <v>44516</v>
      </c>
      <c r="J559" s="5" t="s">
        <v>351</v>
      </c>
      <c r="K559" s="93">
        <v>44881</v>
      </c>
      <c r="L559" s="7" t="s">
        <v>1900</v>
      </c>
      <c r="M559" s="7" t="s">
        <v>2566</v>
      </c>
      <c r="N559" s="5" t="s">
        <v>1200</v>
      </c>
      <c r="O559" s="2" t="b">
        <f ca="1">(U559&lt;=T559)=FALSE()</f>
        <v>1</v>
      </c>
      <c r="P559" s="182" t="s">
        <v>2663</v>
      </c>
      <c r="Q559" s="173" t="s">
        <v>2044</v>
      </c>
      <c r="R559" s="173"/>
      <c r="S559" s="72"/>
      <c r="T559" s="1">
        <f t="shared" ca="1" si="50"/>
        <v>44831</v>
      </c>
      <c r="U559" s="1">
        <f t="shared" si="51"/>
        <v>44867</v>
      </c>
    </row>
    <row r="560" spans="1:21" ht="25" customHeight="1" x14ac:dyDescent="0.25">
      <c r="A560" s="4">
        <v>557</v>
      </c>
      <c r="B560" s="48" t="s">
        <v>1219</v>
      </c>
      <c r="C560" s="5" t="s">
        <v>460</v>
      </c>
      <c r="D560" s="5" t="s">
        <v>791</v>
      </c>
      <c r="E560" s="5" t="s">
        <v>350</v>
      </c>
      <c r="F560" s="12" t="s">
        <v>1220</v>
      </c>
      <c r="G560" s="12" t="s">
        <v>1384</v>
      </c>
      <c r="H560" s="43" t="s">
        <v>858</v>
      </c>
      <c r="I560" s="145">
        <f t="shared" si="53"/>
        <v>42413</v>
      </c>
      <c r="J560" s="5" t="s">
        <v>351</v>
      </c>
      <c r="K560" s="93">
        <v>42778</v>
      </c>
      <c r="L560" s="7" t="s">
        <v>1589</v>
      </c>
      <c r="M560" s="7"/>
      <c r="N560" s="5" t="s">
        <v>1200</v>
      </c>
      <c r="O560" s="2" t="s">
        <v>1343</v>
      </c>
      <c r="P560" s="182" t="s">
        <v>2044</v>
      </c>
      <c r="Q560" s="181" t="s">
        <v>2044</v>
      </c>
      <c r="R560" s="181"/>
      <c r="S560" s="72" t="s">
        <v>1430</v>
      </c>
      <c r="T560" s="1">
        <f t="shared" ca="1" si="50"/>
        <v>44831</v>
      </c>
      <c r="U560" s="1">
        <f t="shared" si="51"/>
        <v>42764</v>
      </c>
    </row>
    <row r="561" spans="1:21" s="76" customFormat="1" ht="25" customHeight="1" x14ac:dyDescent="0.25">
      <c r="A561" s="4">
        <v>558</v>
      </c>
      <c r="B561" s="48" t="s">
        <v>1221</v>
      </c>
      <c r="C561" s="5" t="s">
        <v>460</v>
      </c>
      <c r="D561" s="5" t="s">
        <v>791</v>
      </c>
      <c r="E561" s="5" t="s">
        <v>350</v>
      </c>
      <c r="F561" s="12" t="s">
        <v>1000</v>
      </c>
      <c r="G561" s="12" t="s">
        <v>1891</v>
      </c>
      <c r="H561" s="43" t="s">
        <v>858</v>
      </c>
      <c r="I561" s="145">
        <f t="shared" si="53"/>
        <v>43901</v>
      </c>
      <c r="J561" s="5" t="s">
        <v>351</v>
      </c>
      <c r="K561" s="93">
        <v>44266</v>
      </c>
      <c r="L561" s="7" t="s">
        <v>1900</v>
      </c>
      <c r="M561" s="7" t="s">
        <v>1944</v>
      </c>
      <c r="N561" s="5" t="s">
        <v>1200</v>
      </c>
      <c r="O561" s="2" t="s">
        <v>1343</v>
      </c>
      <c r="P561" s="182" t="s">
        <v>2044</v>
      </c>
      <c r="Q561" s="181" t="s">
        <v>2044</v>
      </c>
      <c r="R561" s="181"/>
      <c r="S561" s="72"/>
      <c r="T561" s="1">
        <f t="shared" ca="1" si="50"/>
        <v>44831</v>
      </c>
      <c r="U561" s="1">
        <f t="shared" si="51"/>
        <v>44252</v>
      </c>
    </row>
    <row r="562" spans="1:21" s="76" customFormat="1" ht="25" customHeight="1" x14ac:dyDescent="0.25">
      <c r="A562" s="4">
        <v>559</v>
      </c>
      <c r="B562" s="32" t="s">
        <v>1313</v>
      </c>
      <c r="C562" s="5" t="s">
        <v>460</v>
      </c>
      <c r="D562" s="5" t="s">
        <v>791</v>
      </c>
      <c r="E562" s="5" t="s">
        <v>1215</v>
      </c>
      <c r="F562" s="12" t="s">
        <v>1314</v>
      </c>
      <c r="G562" s="12" t="s">
        <v>1819</v>
      </c>
      <c r="H562" s="43" t="s">
        <v>858</v>
      </c>
      <c r="I562" s="145">
        <f t="shared" si="53"/>
        <v>43699</v>
      </c>
      <c r="J562" s="5" t="s">
        <v>351</v>
      </c>
      <c r="K562" s="93">
        <v>44064</v>
      </c>
      <c r="L562" s="5" t="s">
        <v>1589</v>
      </c>
      <c r="M562" s="5" t="s">
        <v>1945</v>
      </c>
      <c r="N562" s="5" t="s">
        <v>1200</v>
      </c>
      <c r="O562" s="2" t="s">
        <v>1023</v>
      </c>
      <c r="P562" s="182" t="s">
        <v>2044</v>
      </c>
      <c r="Q562" s="181" t="s">
        <v>2044</v>
      </c>
      <c r="R562" s="181"/>
      <c r="S562" s="72"/>
      <c r="T562" s="1">
        <f t="shared" ca="1" si="50"/>
        <v>44831</v>
      </c>
      <c r="U562" s="1">
        <f t="shared" si="51"/>
        <v>44050</v>
      </c>
    </row>
    <row r="563" spans="1:21" ht="25" customHeight="1" x14ac:dyDescent="0.25">
      <c r="A563" s="4">
        <v>560</v>
      </c>
      <c r="B563" s="48" t="s">
        <v>1316</v>
      </c>
      <c r="C563" s="5" t="s">
        <v>460</v>
      </c>
      <c r="D563" s="5" t="s">
        <v>791</v>
      </c>
      <c r="E563" s="5" t="s">
        <v>350</v>
      </c>
      <c r="F563" s="12" t="s">
        <v>1317</v>
      </c>
      <c r="G563" s="12" t="s">
        <v>1315</v>
      </c>
      <c r="H563" s="43" t="s">
        <v>858</v>
      </c>
      <c r="I563" s="145">
        <f t="shared" si="53"/>
        <v>42110</v>
      </c>
      <c r="J563" s="5" t="s">
        <v>351</v>
      </c>
      <c r="K563" s="93">
        <v>42475</v>
      </c>
      <c r="L563" s="7" t="s">
        <v>1589</v>
      </c>
      <c r="M563" s="7"/>
      <c r="N563" s="5" t="s">
        <v>1507</v>
      </c>
      <c r="O563" s="3" t="s">
        <v>1343</v>
      </c>
      <c r="P563" s="182" t="s">
        <v>2044</v>
      </c>
      <c r="Q563" s="181" t="s">
        <v>2044</v>
      </c>
      <c r="R563" s="181"/>
      <c r="S563" s="72"/>
      <c r="T563" s="1">
        <f t="shared" ca="1" si="50"/>
        <v>44831</v>
      </c>
      <c r="U563" s="1">
        <f t="shared" si="51"/>
        <v>42461</v>
      </c>
    </row>
    <row r="564" spans="1:21" s="76" customFormat="1" ht="37.5" customHeight="1" x14ac:dyDescent="0.25">
      <c r="A564" s="4">
        <v>561</v>
      </c>
      <c r="B564" s="5" t="s">
        <v>1318</v>
      </c>
      <c r="C564" s="5" t="s">
        <v>460</v>
      </c>
      <c r="D564" s="5" t="s">
        <v>791</v>
      </c>
      <c r="E564" s="5" t="s">
        <v>350</v>
      </c>
      <c r="F564" s="12" t="s">
        <v>1319</v>
      </c>
      <c r="G564" s="12" t="s">
        <v>2565</v>
      </c>
      <c r="H564" s="43" t="s">
        <v>858</v>
      </c>
      <c r="I564" s="145">
        <f>(K564-365)</f>
        <v>44516</v>
      </c>
      <c r="J564" s="5" t="s">
        <v>351</v>
      </c>
      <c r="K564" s="93">
        <v>44881</v>
      </c>
      <c r="L564" s="7" t="s">
        <v>1900</v>
      </c>
      <c r="M564" s="7" t="s">
        <v>2568</v>
      </c>
      <c r="N564" s="5" t="s">
        <v>1200</v>
      </c>
      <c r="O564" s="2" t="b">
        <f ca="1">(U564&lt;=T564)=FALSE()</f>
        <v>1</v>
      </c>
      <c r="P564" s="182" t="s">
        <v>2663</v>
      </c>
      <c r="Q564" s="173" t="s">
        <v>2044</v>
      </c>
      <c r="R564" s="173"/>
      <c r="S564" s="72"/>
      <c r="T564" s="1">
        <f t="shared" ca="1" si="50"/>
        <v>44831</v>
      </c>
      <c r="U564" s="1">
        <f t="shared" si="51"/>
        <v>44867</v>
      </c>
    </row>
    <row r="565" spans="1:21" ht="25" customHeight="1" x14ac:dyDescent="0.25">
      <c r="A565" s="4">
        <v>562</v>
      </c>
      <c r="B565" s="32" t="s">
        <v>1340</v>
      </c>
      <c r="C565" s="5" t="s">
        <v>460</v>
      </c>
      <c r="D565" s="5" t="s">
        <v>791</v>
      </c>
      <c r="E565" s="5" t="s">
        <v>1215</v>
      </c>
      <c r="F565" s="12" t="s">
        <v>1040</v>
      </c>
      <c r="G565" s="12" t="s">
        <v>1466</v>
      </c>
      <c r="H565" s="43" t="s">
        <v>858</v>
      </c>
      <c r="I565" s="145">
        <f t="shared" ref="I565:I585" si="54">(K565-365)</f>
        <v>42667</v>
      </c>
      <c r="J565" s="5" t="s">
        <v>351</v>
      </c>
      <c r="K565" s="93">
        <v>43032</v>
      </c>
      <c r="L565" s="7" t="s">
        <v>1589</v>
      </c>
      <c r="M565" s="7"/>
      <c r="N565" s="5" t="s">
        <v>1414</v>
      </c>
      <c r="O565" s="2" t="s">
        <v>1023</v>
      </c>
      <c r="P565" s="182" t="s">
        <v>2044</v>
      </c>
      <c r="Q565" s="181" t="s">
        <v>2044</v>
      </c>
      <c r="R565" s="181"/>
      <c r="S565" s="72"/>
      <c r="T565" s="1">
        <f t="shared" ca="1" si="50"/>
        <v>44831</v>
      </c>
      <c r="U565" s="1">
        <f t="shared" si="51"/>
        <v>43018</v>
      </c>
    </row>
    <row r="566" spans="1:21" s="6" customFormat="1" ht="37.5" customHeight="1" x14ac:dyDescent="0.25">
      <c r="A566" s="4">
        <v>563</v>
      </c>
      <c r="B566" s="49" t="s">
        <v>562</v>
      </c>
      <c r="C566" s="5" t="s">
        <v>563</v>
      </c>
      <c r="D566" s="5" t="s">
        <v>807</v>
      </c>
      <c r="E566" s="7" t="s">
        <v>564</v>
      </c>
      <c r="F566" s="9" t="s">
        <v>2567</v>
      </c>
      <c r="G566" s="9" t="s">
        <v>2656</v>
      </c>
      <c r="H566" s="43" t="s">
        <v>2606</v>
      </c>
      <c r="I566" s="145">
        <f t="shared" si="54"/>
        <v>44530</v>
      </c>
      <c r="J566" s="7" t="s">
        <v>12</v>
      </c>
      <c r="K566" s="94">
        <v>44895</v>
      </c>
      <c r="L566" s="7" t="s">
        <v>1900</v>
      </c>
      <c r="M566" s="7" t="s">
        <v>2657</v>
      </c>
      <c r="N566" s="5" t="s">
        <v>1507</v>
      </c>
      <c r="O566" s="2" t="s">
        <v>1343</v>
      </c>
      <c r="P566" s="185" t="s">
        <v>2658</v>
      </c>
      <c r="Q566" s="176" t="s">
        <v>2044</v>
      </c>
      <c r="R566" s="176"/>
      <c r="S566" s="72"/>
      <c r="T566" s="1">
        <f t="shared" ca="1" si="50"/>
        <v>44831</v>
      </c>
      <c r="U566" s="1">
        <f t="shared" si="51"/>
        <v>44881</v>
      </c>
    </row>
    <row r="567" spans="1:21" s="6" customFormat="1" ht="25" customHeight="1" x14ac:dyDescent="0.25">
      <c r="A567" s="4">
        <v>564</v>
      </c>
      <c r="B567" s="7" t="s">
        <v>566</v>
      </c>
      <c r="C567" s="7" t="s">
        <v>1536</v>
      </c>
      <c r="D567" s="5" t="s">
        <v>817</v>
      </c>
      <c r="E567" s="9" t="s">
        <v>432</v>
      </c>
      <c r="F567" s="9" t="s">
        <v>1487</v>
      </c>
      <c r="G567" s="12" t="s">
        <v>2251</v>
      </c>
      <c r="H567" s="43" t="s">
        <v>856</v>
      </c>
      <c r="I567" s="145">
        <f t="shared" si="54"/>
        <v>44554</v>
      </c>
      <c r="J567" s="7" t="s">
        <v>12</v>
      </c>
      <c r="K567" s="94">
        <v>44919</v>
      </c>
      <c r="L567" s="7" t="s">
        <v>1900</v>
      </c>
      <c r="M567" s="5" t="s">
        <v>2786</v>
      </c>
      <c r="N567" s="19" t="s">
        <v>1197</v>
      </c>
      <c r="O567" s="2" t="b">
        <f ca="1">(U567&lt;=T567)=FALSE()</f>
        <v>1</v>
      </c>
      <c r="P567" s="180" t="s">
        <v>2635</v>
      </c>
      <c r="Q567" s="177" t="s">
        <v>2044</v>
      </c>
      <c r="R567" s="177" t="s">
        <v>2775</v>
      </c>
      <c r="S567" s="72"/>
      <c r="T567" s="1">
        <f t="shared" ca="1" si="50"/>
        <v>44831</v>
      </c>
      <c r="U567" s="1">
        <f t="shared" si="51"/>
        <v>44905</v>
      </c>
    </row>
    <row r="568" spans="1:21" s="6" customFormat="1" ht="37.5" customHeight="1" x14ac:dyDescent="0.25">
      <c r="A568" s="4">
        <v>565</v>
      </c>
      <c r="B568" s="7" t="s">
        <v>567</v>
      </c>
      <c r="C568" s="5" t="s">
        <v>1539</v>
      </c>
      <c r="D568" s="5" t="s">
        <v>1537</v>
      </c>
      <c r="E568" s="12" t="s">
        <v>1961</v>
      </c>
      <c r="F568" s="12" t="s">
        <v>1960</v>
      </c>
      <c r="G568" s="12" t="s">
        <v>2411</v>
      </c>
      <c r="H568" s="43" t="s">
        <v>1612</v>
      </c>
      <c r="I568" s="145">
        <f t="shared" si="54"/>
        <v>44747</v>
      </c>
      <c r="J568" s="7" t="s">
        <v>12</v>
      </c>
      <c r="K568" s="94">
        <v>45112</v>
      </c>
      <c r="L568" s="7" t="s">
        <v>1900</v>
      </c>
      <c r="M568" s="5" t="s">
        <v>3275</v>
      </c>
      <c r="N568" s="5" t="s">
        <v>1197</v>
      </c>
      <c r="O568" s="2" t="b">
        <f ca="1">(U568&lt;=T568)=FALSE()</f>
        <v>1</v>
      </c>
      <c r="P568" s="180" t="s">
        <v>2635</v>
      </c>
      <c r="Q568" s="177" t="s">
        <v>2044</v>
      </c>
      <c r="R568" s="173" t="s">
        <v>3167</v>
      </c>
      <c r="S568" s="72"/>
      <c r="T568" s="1">
        <f t="shared" ca="1" si="50"/>
        <v>44831</v>
      </c>
      <c r="U568" s="1">
        <f t="shared" si="51"/>
        <v>45098</v>
      </c>
    </row>
    <row r="569" spans="1:21" s="6" customFormat="1" ht="37.5" customHeight="1" x14ac:dyDescent="0.25">
      <c r="A569" s="4">
        <v>566</v>
      </c>
      <c r="B569" s="5" t="s">
        <v>1435</v>
      </c>
      <c r="C569" s="5" t="s">
        <v>1436</v>
      </c>
      <c r="D569" s="5" t="s">
        <v>1538</v>
      </c>
      <c r="E569" s="12" t="s">
        <v>1961</v>
      </c>
      <c r="F569" s="12" t="s">
        <v>1540</v>
      </c>
      <c r="G569" s="12" t="s">
        <v>2411</v>
      </c>
      <c r="H569" s="43" t="s">
        <v>1612</v>
      </c>
      <c r="I569" s="145">
        <f t="shared" si="54"/>
        <v>44747</v>
      </c>
      <c r="J569" s="7" t="s">
        <v>12</v>
      </c>
      <c r="K569" s="94">
        <v>45112</v>
      </c>
      <c r="L569" s="7" t="s">
        <v>1900</v>
      </c>
      <c r="M569" s="5" t="s">
        <v>3276</v>
      </c>
      <c r="N569" s="5" t="s">
        <v>1197</v>
      </c>
      <c r="O569" s="2" t="b">
        <f ca="1">(U569&lt;=T569)=FALSE()</f>
        <v>1</v>
      </c>
      <c r="P569" s="180" t="s">
        <v>2635</v>
      </c>
      <c r="Q569" s="177" t="s">
        <v>2044</v>
      </c>
      <c r="R569" s="173" t="s">
        <v>3167</v>
      </c>
      <c r="S569" s="72"/>
      <c r="T569" s="1">
        <f t="shared" ca="1" si="50"/>
        <v>44831</v>
      </c>
      <c r="U569" s="1">
        <f t="shared" si="51"/>
        <v>45098</v>
      </c>
    </row>
    <row r="570" spans="1:21" s="6" customFormat="1" ht="25" customHeight="1" x14ac:dyDescent="0.25">
      <c r="A570" s="4">
        <v>567</v>
      </c>
      <c r="B570" s="49" t="s">
        <v>568</v>
      </c>
      <c r="C570" s="7" t="s">
        <v>569</v>
      </c>
      <c r="D570" s="5" t="s">
        <v>817</v>
      </c>
      <c r="E570" s="7" t="s">
        <v>601</v>
      </c>
      <c r="F570" s="9" t="s">
        <v>571</v>
      </c>
      <c r="G570" s="12" t="s">
        <v>1173</v>
      </c>
      <c r="H570" s="44" t="s">
        <v>7</v>
      </c>
      <c r="I570" s="145">
        <f t="shared" si="54"/>
        <v>42244</v>
      </c>
      <c r="J570" s="7" t="s">
        <v>12</v>
      </c>
      <c r="K570" s="94">
        <v>42609</v>
      </c>
      <c r="L570" s="7" t="s">
        <v>9</v>
      </c>
      <c r="M570" s="7"/>
      <c r="N570" s="5" t="s">
        <v>1507</v>
      </c>
      <c r="O570" s="2" t="s">
        <v>1343</v>
      </c>
      <c r="P570" s="182" t="s">
        <v>2044</v>
      </c>
      <c r="Q570" s="181" t="s">
        <v>2044</v>
      </c>
      <c r="R570" s="181"/>
      <c r="S570" s="72"/>
      <c r="T570" s="1">
        <f t="shared" ca="1" si="50"/>
        <v>44831</v>
      </c>
      <c r="U570" s="1">
        <f t="shared" si="51"/>
        <v>42595</v>
      </c>
    </row>
    <row r="571" spans="1:21" s="6" customFormat="1" ht="25" customHeight="1" x14ac:dyDescent="0.25">
      <c r="A571" s="4">
        <v>568</v>
      </c>
      <c r="B571" s="49" t="s">
        <v>570</v>
      </c>
      <c r="C571" s="7" t="s">
        <v>569</v>
      </c>
      <c r="D571" s="5" t="s">
        <v>817</v>
      </c>
      <c r="E571" s="7" t="s">
        <v>603</v>
      </c>
      <c r="F571" s="9" t="s">
        <v>572</v>
      </c>
      <c r="G571" s="12" t="s">
        <v>1173</v>
      </c>
      <c r="H571" s="44" t="s">
        <v>7</v>
      </c>
      <c r="I571" s="145">
        <f t="shared" si="54"/>
        <v>42244</v>
      </c>
      <c r="J571" s="7" t="s">
        <v>12</v>
      </c>
      <c r="K571" s="94">
        <v>42609</v>
      </c>
      <c r="L571" s="7" t="s">
        <v>9</v>
      </c>
      <c r="M571" s="7"/>
      <c r="N571" s="5" t="s">
        <v>1507</v>
      </c>
      <c r="O571" s="2" t="s">
        <v>1343</v>
      </c>
      <c r="P571" s="182" t="s">
        <v>2044</v>
      </c>
      <c r="Q571" s="181" t="s">
        <v>2044</v>
      </c>
      <c r="R571" s="181"/>
      <c r="S571" s="72"/>
      <c r="T571" s="1">
        <f t="shared" ca="1" si="50"/>
        <v>44831</v>
      </c>
      <c r="U571" s="1">
        <f t="shared" si="51"/>
        <v>42595</v>
      </c>
    </row>
    <row r="572" spans="1:21" s="6" customFormat="1" ht="25" customHeight="1" x14ac:dyDescent="0.25">
      <c r="A572" s="4">
        <v>569</v>
      </c>
      <c r="B572" s="49" t="s">
        <v>573</v>
      </c>
      <c r="C572" s="7" t="s">
        <v>569</v>
      </c>
      <c r="D572" s="5" t="s">
        <v>817</v>
      </c>
      <c r="E572" s="7" t="s">
        <v>602</v>
      </c>
      <c r="F572" s="9" t="s">
        <v>574</v>
      </c>
      <c r="G572" s="12" t="s">
        <v>1173</v>
      </c>
      <c r="H572" s="44" t="s">
        <v>7</v>
      </c>
      <c r="I572" s="145">
        <f t="shared" si="54"/>
        <v>42244</v>
      </c>
      <c r="J572" s="7" t="s">
        <v>12</v>
      </c>
      <c r="K572" s="94">
        <v>42609</v>
      </c>
      <c r="L572" s="7" t="s">
        <v>9</v>
      </c>
      <c r="M572" s="7"/>
      <c r="N572" s="5" t="s">
        <v>1507</v>
      </c>
      <c r="O572" s="2" t="s">
        <v>1343</v>
      </c>
      <c r="P572" s="182" t="s">
        <v>2044</v>
      </c>
      <c r="Q572" s="181" t="s">
        <v>2044</v>
      </c>
      <c r="R572" s="181"/>
      <c r="S572" s="72"/>
      <c r="T572" s="1">
        <f t="shared" ca="1" si="50"/>
        <v>44831</v>
      </c>
      <c r="U572" s="1">
        <f t="shared" si="51"/>
        <v>42595</v>
      </c>
    </row>
    <row r="573" spans="1:21" s="6" customFormat="1" ht="25" customHeight="1" x14ac:dyDescent="0.25">
      <c r="A573" s="4">
        <v>570</v>
      </c>
      <c r="B573" s="49" t="s">
        <v>579</v>
      </c>
      <c r="C573" s="7" t="s">
        <v>576</v>
      </c>
      <c r="D573" s="5" t="s">
        <v>817</v>
      </c>
      <c r="E573" s="7" t="s">
        <v>577</v>
      </c>
      <c r="F573" s="9" t="s">
        <v>578</v>
      </c>
      <c r="G573" s="12" t="s">
        <v>1883</v>
      </c>
      <c r="H573" s="144" t="s">
        <v>2084</v>
      </c>
      <c r="I573" s="145">
        <f t="shared" si="54"/>
        <v>42222</v>
      </c>
      <c r="J573" s="7" t="s">
        <v>12</v>
      </c>
      <c r="K573" s="94">
        <v>42587</v>
      </c>
      <c r="L573" s="7" t="s">
        <v>9</v>
      </c>
      <c r="M573" s="7"/>
      <c r="N573" s="5" t="s">
        <v>1507</v>
      </c>
      <c r="O573" s="2" t="s">
        <v>1343</v>
      </c>
      <c r="P573" s="182" t="s">
        <v>2044</v>
      </c>
      <c r="Q573" s="181" t="s">
        <v>2044</v>
      </c>
      <c r="R573" s="181" t="s">
        <v>2044</v>
      </c>
      <c r="S573" s="72" t="s">
        <v>1430</v>
      </c>
      <c r="T573" s="1">
        <f t="shared" ca="1" si="50"/>
        <v>44831</v>
      </c>
      <c r="U573" s="1">
        <f t="shared" si="51"/>
        <v>42573</v>
      </c>
    </row>
    <row r="574" spans="1:21" s="6" customFormat="1" ht="37.5" customHeight="1" x14ac:dyDescent="0.25">
      <c r="A574" s="4">
        <v>571</v>
      </c>
      <c r="B574" s="49" t="s">
        <v>580</v>
      </c>
      <c r="C574" s="7" t="s">
        <v>576</v>
      </c>
      <c r="D574" s="5" t="s">
        <v>817</v>
      </c>
      <c r="E574" s="23" t="s">
        <v>839</v>
      </c>
      <c r="F574" s="9" t="s">
        <v>581</v>
      </c>
      <c r="G574" s="12" t="s">
        <v>1883</v>
      </c>
      <c r="H574" s="144" t="s">
        <v>2084</v>
      </c>
      <c r="I574" s="145">
        <f t="shared" si="54"/>
        <v>42222</v>
      </c>
      <c r="J574" s="7" t="s">
        <v>12</v>
      </c>
      <c r="K574" s="94">
        <v>42587</v>
      </c>
      <c r="L574" s="7" t="s">
        <v>9</v>
      </c>
      <c r="M574" s="7"/>
      <c r="N574" s="5" t="s">
        <v>1507</v>
      </c>
      <c r="O574" s="2" t="s">
        <v>1343</v>
      </c>
      <c r="P574" s="182" t="s">
        <v>2044</v>
      </c>
      <c r="Q574" s="181" t="s">
        <v>2044</v>
      </c>
      <c r="R574" s="181" t="s">
        <v>2044</v>
      </c>
      <c r="S574" s="72"/>
      <c r="T574" s="1">
        <f t="shared" ca="1" si="50"/>
        <v>44831</v>
      </c>
      <c r="U574" s="1">
        <f t="shared" si="51"/>
        <v>42573</v>
      </c>
    </row>
    <row r="575" spans="1:21" s="6" customFormat="1" ht="37.5" customHeight="1" x14ac:dyDescent="0.25">
      <c r="A575" s="4">
        <v>572</v>
      </c>
      <c r="B575" s="49" t="s">
        <v>575</v>
      </c>
      <c r="C575" s="7" t="s">
        <v>576</v>
      </c>
      <c r="D575" s="5" t="s">
        <v>817</v>
      </c>
      <c r="E575" s="23" t="s">
        <v>1700</v>
      </c>
      <c r="F575" s="9" t="s">
        <v>582</v>
      </c>
      <c r="G575" s="12" t="s">
        <v>1883</v>
      </c>
      <c r="H575" s="144" t="s">
        <v>2084</v>
      </c>
      <c r="I575" s="145">
        <f t="shared" si="54"/>
        <v>42222</v>
      </c>
      <c r="J575" s="7" t="s">
        <v>12</v>
      </c>
      <c r="K575" s="94">
        <v>42587</v>
      </c>
      <c r="L575" s="7" t="s">
        <v>9</v>
      </c>
      <c r="M575" s="7"/>
      <c r="N575" s="5" t="s">
        <v>1507</v>
      </c>
      <c r="O575" s="2" t="s">
        <v>1343</v>
      </c>
      <c r="P575" s="182" t="s">
        <v>2044</v>
      </c>
      <c r="Q575" s="181" t="s">
        <v>2044</v>
      </c>
      <c r="R575" s="181" t="s">
        <v>2044</v>
      </c>
      <c r="S575" s="72"/>
      <c r="T575" s="1">
        <f t="shared" ca="1" si="50"/>
        <v>44831</v>
      </c>
      <c r="U575" s="1">
        <f t="shared" si="51"/>
        <v>42573</v>
      </c>
    </row>
    <row r="576" spans="1:21" s="6" customFormat="1" ht="25" customHeight="1" x14ac:dyDescent="0.25">
      <c r="A576" s="4">
        <v>573</v>
      </c>
      <c r="B576" s="49" t="s">
        <v>583</v>
      </c>
      <c r="C576" s="7" t="s">
        <v>576</v>
      </c>
      <c r="D576" s="5" t="s">
        <v>817</v>
      </c>
      <c r="E576" s="23" t="s">
        <v>584</v>
      </c>
      <c r="F576" s="9" t="s">
        <v>751</v>
      </c>
      <c r="G576" s="12" t="s">
        <v>1883</v>
      </c>
      <c r="H576" s="144" t="s">
        <v>2084</v>
      </c>
      <c r="I576" s="145">
        <f t="shared" si="54"/>
        <v>42222</v>
      </c>
      <c r="J576" s="7" t="s">
        <v>12</v>
      </c>
      <c r="K576" s="94">
        <v>42587</v>
      </c>
      <c r="L576" s="7" t="s">
        <v>9</v>
      </c>
      <c r="M576" s="7"/>
      <c r="N576" s="5" t="s">
        <v>1507</v>
      </c>
      <c r="O576" s="2" t="s">
        <v>1343</v>
      </c>
      <c r="P576" s="182" t="s">
        <v>2044</v>
      </c>
      <c r="Q576" s="181" t="s">
        <v>2044</v>
      </c>
      <c r="R576" s="181" t="s">
        <v>2044</v>
      </c>
      <c r="S576" s="72"/>
      <c r="T576" s="1">
        <f t="shared" ca="1" si="50"/>
        <v>44831</v>
      </c>
      <c r="U576" s="1">
        <f t="shared" si="51"/>
        <v>42573</v>
      </c>
    </row>
    <row r="577" spans="1:21" s="6" customFormat="1" ht="25" customHeight="1" x14ac:dyDescent="0.25">
      <c r="A577" s="4">
        <v>574</v>
      </c>
      <c r="B577" s="49" t="s">
        <v>585</v>
      </c>
      <c r="C577" s="7" t="s">
        <v>586</v>
      </c>
      <c r="D577" s="5" t="s">
        <v>817</v>
      </c>
      <c r="E577" s="7" t="s">
        <v>587</v>
      </c>
      <c r="F577" s="9" t="s">
        <v>588</v>
      </c>
      <c r="G577" s="12" t="s">
        <v>1175</v>
      </c>
      <c r="H577" s="44" t="s">
        <v>7</v>
      </c>
      <c r="I577" s="145">
        <f t="shared" si="54"/>
        <v>42236</v>
      </c>
      <c r="J577" s="7" t="s">
        <v>12</v>
      </c>
      <c r="K577" s="94">
        <v>42601</v>
      </c>
      <c r="L577" s="7" t="s">
        <v>1589</v>
      </c>
      <c r="M577" s="7"/>
      <c r="N577" s="5" t="s">
        <v>1507</v>
      </c>
      <c r="O577" s="2" t="s">
        <v>1343</v>
      </c>
      <c r="P577" s="182" t="s">
        <v>2044</v>
      </c>
      <c r="Q577" s="181" t="s">
        <v>2044</v>
      </c>
      <c r="R577" s="181"/>
      <c r="S577" s="72" t="s">
        <v>1430</v>
      </c>
      <c r="T577" s="1">
        <f t="shared" ca="1" si="50"/>
        <v>44831</v>
      </c>
      <c r="U577" s="1">
        <f t="shared" si="51"/>
        <v>42587</v>
      </c>
    </row>
    <row r="578" spans="1:21" s="6" customFormat="1" ht="25" customHeight="1" x14ac:dyDescent="0.25">
      <c r="A578" s="4">
        <v>575</v>
      </c>
      <c r="B578" s="49" t="s">
        <v>589</v>
      </c>
      <c r="C578" s="7" t="s">
        <v>586</v>
      </c>
      <c r="D578" s="5" t="s">
        <v>817</v>
      </c>
      <c r="E578" s="7" t="s">
        <v>590</v>
      </c>
      <c r="F578" s="9" t="s">
        <v>591</v>
      </c>
      <c r="G578" s="12" t="s">
        <v>1175</v>
      </c>
      <c r="H578" s="44" t="s">
        <v>7</v>
      </c>
      <c r="I578" s="145">
        <f t="shared" si="54"/>
        <v>42236</v>
      </c>
      <c r="J578" s="7" t="s">
        <v>12</v>
      </c>
      <c r="K578" s="94">
        <v>42601</v>
      </c>
      <c r="L578" s="7" t="s">
        <v>1589</v>
      </c>
      <c r="M578" s="7"/>
      <c r="N578" s="5" t="s">
        <v>1507</v>
      </c>
      <c r="O578" s="2" t="s">
        <v>1343</v>
      </c>
      <c r="P578" s="182" t="s">
        <v>2044</v>
      </c>
      <c r="Q578" s="181" t="s">
        <v>2044</v>
      </c>
      <c r="R578" s="181"/>
      <c r="S578" s="72"/>
      <c r="T578" s="1">
        <f t="shared" ca="1" si="50"/>
        <v>44831</v>
      </c>
      <c r="U578" s="1">
        <f t="shared" si="51"/>
        <v>42587</v>
      </c>
    </row>
    <row r="579" spans="1:21" s="6" customFormat="1" ht="25" customHeight="1" x14ac:dyDescent="0.25">
      <c r="A579" s="4">
        <v>576</v>
      </c>
      <c r="B579" s="49" t="s">
        <v>592</v>
      </c>
      <c r="C579" s="7" t="s">
        <v>586</v>
      </c>
      <c r="D579" s="5" t="s">
        <v>817</v>
      </c>
      <c r="E579" s="7" t="s">
        <v>593</v>
      </c>
      <c r="F579" s="9" t="s">
        <v>594</v>
      </c>
      <c r="G579" s="12" t="s">
        <v>1175</v>
      </c>
      <c r="H579" s="44" t="s">
        <v>7</v>
      </c>
      <c r="I579" s="145">
        <f t="shared" si="54"/>
        <v>42236</v>
      </c>
      <c r="J579" s="7" t="s">
        <v>12</v>
      </c>
      <c r="K579" s="94">
        <v>42601</v>
      </c>
      <c r="L579" s="7" t="s">
        <v>1589</v>
      </c>
      <c r="M579" s="7"/>
      <c r="N579" s="5" t="s">
        <v>1507</v>
      </c>
      <c r="O579" s="2" t="s">
        <v>1343</v>
      </c>
      <c r="P579" s="182" t="s">
        <v>2044</v>
      </c>
      <c r="Q579" s="181" t="s">
        <v>2044</v>
      </c>
      <c r="R579" s="181"/>
      <c r="S579" s="72"/>
      <c r="T579" s="1">
        <f t="shared" ref="T579:T642" ca="1" si="55">TODAY()</f>
        <v>44831</v>
      </c>
      <c r="U579" s="1">
        <f t="shared" si="51"/>
        <v>42587</v>
      </c>
    </row>
    <row r="580" spans="1:21" s="6" customFormat="1" ht="25" customHeight="1" x14ac:dyDescent="0.25">
      <c r="A580" s="4">
        <v>577</v>
      </c>
      <c r="B580" s="49" t="s">
        <v>595</v>
      </c>
      <c r="C580" s="7" t="s">
        <v>586</v>
      </c>
      <c r="D580" s="5" t="s">
        <v>817</v>
      </c>
      <c r="E580" s="7" t="s">
        <v>596</v>
      </c>
      <c r="F580" s="9" t="s">
        <v>597</v>
      </c>
      <c r="G580" s="12" t="s">
        <v>1175</v>
      </c>
      <c r="H580" s="44" t="s">
        <v>7</v>
      </c>
      <c r="I580" s="145">
        <f t="shared" si="54"/>
        <v>42236</v>
      </c>
      <c r="J580" s="7" t="s">
        <v>12</v>
      </c>
      <c r="K580" s="94">
        <v>42601</v>
      </c>
      <c r="L580" s="7" t="s">
        <v>1589</v>
      </c>
      <c r="M580" s="7"/>
      <c r="N580" s="5" t="s">
        <v>1507</v>
      </c>
      <c r="O580" s="2" t="s">
        <v>1343</v>
      </c>
      <c r="P580" s="182" t="s">
        <v>2044</v>
      </c>
      <c r="Q580" s="181" t="s">
        <v>2044</v>
      </c>
      <c r="R580" s="181"/>
      <c r="S580" s="72"/>
      <c r="T580" s="1">
        <f t="shared" ca="1" si="55"/>
        <v>44831</v>
      </c>
      <c r="U580" s="1">
        <f t="shared" ref="U580:U643" si="56">(K580-14)</f>
        <v>42587</v>
      </c>
    </row>
    <row r="581" spans="1:21" s="6" customFormat="1" ht="25" customHeight="1" x14ac:dyDescent="0.25">
      <c r="A581" s="4">
        <v>578</v>
      </c>
      <c r="B581" s="49" t="s">
        <v>598</v>
      </c>
      <c r="C581" s="7" t="s">
        <v>586</v>
      </c>
      <c r="D581" s="5" t="s">
        <v>817</v>
      </c>
      <c r="E581" s="7" t="s">
        <v>599</v>
      </c>
      <c r="F581" s="9" t="s">
        <v>600</v>
      </c>
      <c r="G581" s="12" t="s">
        <v>1175</v>
      </c>
      <c r="H581" s="44" t="s">
        <v>7</v>
      </c>
      <c r="I581" s="145">
        <f t="shared" si="54"/>
        <v>42236</v>
      </c>
      <c r="J581" s="7" t="s">
        <v>12</v>
      </c>
      <c r="K581" s="94">
        <v>42601</v>
      </c>
      <c r="L581" s="7" t="s">
        <v>1589</v>
      </c>
      <c r="M581" s="7"/>
      <c r="N581" s="5" t="s">
        <v>1507</v>
      </c>
      <c r="O581" s="2" t="s">
        <v>1343</v>
      </c>
      <c r="P581" s="182" t="s">
        <v>2044</v>
      </c>
      <c r="Q581" s="181" t="s">
        <v>2044</v>
      </c>
      <c r="R581" s="181"/>
      <c r="S581" s="72"/>
      <c r="T581" s="1">
        <f t="shared" ca="1" si="55"/>
        <v>44831</v>
      </c>
      <c r="U581" s="1">
        <f t="shared" si="56"/>
        <v>42587</v>
      </c>
    </row>
    <row r="582" spans="1:21" s="6" customFormat="1" ht="25" customHeight="1" x14ac:dyDescent="0.25">
      <c r="A582" s="4">
        <v>579</v>
      </c>
      <c r="B582" s="49" t="s">
        <v>614</v>
      </c>
      <c r="C582" s="7" t="s">
        <v>615</v>
      </c>
      <c r="D582" s="5" t="s">
        <v>817</v>
      </c>
      <c r="E582" s="7" t="s">
        <v>52</v>
      </c>
      <c r="F582" s="9" t="s">
        <v>639</v>
      </c>
      <c r="G582" s="12" t="s">
        <v>855</v>
      </c>
      <c r="H582" s="67" t="s">
        <v>856</v>
      </c>
      <c r="I582" s="145">
        <f t="shared" si="54"/>
        <v>41983</v>
      </c>
      <c r="J582" s="7" t="s">
        <v>12</v>
      </c>
      <c r="K582" s="94">
        <v>42348</v>
      </c>
      <c r="L582" s="7" t="s">
        <v>750</v>
      </c>
      <c r="M582" s="7"/>
      <c r="N582" s="5" t="s">
        <v>1507</v>
      </c>
      <c r="O582" s="3" t="s">
        <v>1343</v>
      </c>
      <c r="P582" s="182" t="s">
        <v>2044</v>
      </c>
      <c r="Q582" s="181" t="s">
        <v>2044</v>
      </c>
      <c r="R582" s="181"/>
      <c r="S582" s="72"/>
      <c r="T582" s="1">
        <f t="shared" ca="1" si="55"/>
        <v>44831</v>
      </c>
      <c r="U582" s="1">
        <f t="shared" si="56"/>
        <v>42334</v>
      </c>
    </row>
    <row r="583" spans="1:21" s="87" customFormat="1" ht="25" customHeight="1" x14ac:dyDescent="0.25">
      <c r="A583" s="4">
        <v>580</v>
      </c>
      <c r="B583" s="7" t="s">
        <v>616</v>
      </c>
      <c r="C583" s="51" t="s">
        <v>615</v>
      </c>
      <c r="D583" s="52" t="s">
        <v>817</v>
      </c>
      <c r="E583" s="51" t="s">
        <v>53</v>
      </c>
      <c r="F583" s="69" t="s">
        <v>2081</v>
      </c>
      <c r="G583" s="12" t="s">
        <v>2251</v>
      </c>
      <c r="H583" s="67" t="s">
        <v>856</v>
      </c>
      <c r="I583" s="146">
        <f t="shared" si="54"/>
        <v>44554</v>
      </c>
      <c r="J583" s="51" t="s">
        <v>12</v>
      </c>
      <c r="K583" s="96">
        <v>44919</v>
      </c>
      <c r="L583" s="51" t="s">
        <v>1900</v>
      </c>
      <c r="M583" s="51" t="s">
        <v>2777</v>
      </c>
      <c r="N583" s="5" t="s">
        <v>1197</v>
      </c>
      <c r="O583" s="2" t="b">
        <f t="shared" ref="O583:O589" ca="1" si="57">(U583&lt;=T583)=FALSE()</f>
        <v>1</v>
      </c>
      <c r="P583" s="180" t="s">
        <v>2635</v>
      </c>
      <c r="Q583" s="177" t="s">
        <v>2044</v>
      </c>
      <c r="R583" s="177" t="s">
        <v>2775</v>
      </c>
      <c r="S583" s="206"/>
      <c r="T583" s="1">
        <f t="shared" ca="1" si="55"/>
        <v>44831</v>
      </c>
      <c r="U583" s="1">
        <f t="shared" si="56"/>
        <v>44905</v>
      </c>
    </row>
    <row r="584" spans="1:21" s="6" customFormat="1" ht="87.5" customHeight="1" x14ac:dyDescent="0.25">
      <c r="A584" s="4">
        <v>581</v>
      </c>
      <c r="B584" s="7" t="s">
        <v>640</v>
      </c>
      <c r="C584" s="7" t="s">
        <v>641</v>
      </c>
      <c r="D584" s="7" t="s">
        <v>791</v>
      </c>
      <c r="E584" s="5" t="s">
        <v>1489</v>
      </c>
      <c r="F584" s="12" t="s">
        <v>1488</v>
      </c>
      <c r="G584" s="12" t="s">
        <v>1584</v>
      </c>
      <c r="H584" s="43" t="s">
        <v>1871</v>
      </c>
      <c r="I584" s="145">
        <f>(K584-364)</f>
        <v>44546</v>
      </c>
      <c r="J584" s="7" t="s">
        <v>12</v>
      </c>
      <c r="K584" s="94">
        <v>44910</v>
      </c>
      <c r="L584" s="7" t="s">
        <v>517</v>
      </c>
      <c r="M584" s="7">
        <v>77370</v>
      </c>
      <c r="N584" s="5" t="s">
        <v>1197</v>
      </c>
      <c r="O584" s="2" t="b">
        <f t="shared" ca="1" si="57"/>
        <v>1</v>
      </c>
      <c r="P584" s="51" t="s">
        <v>2759</v>
      </c>
      <c r="Q584" s="7" t="s">
        <v>2760</v>
      </c>
      <c r="R584" s="7"/>
      <c r="S584" s="72"/>
      <c r="T584" s="1">
        <f t="shared" ca="1" si="55"/>
        <v>44831</v>
      </c>
      <c r="U584" s="1">
        <f t="shared" si="56"/>
        <v>44896</v>
      </c>
    </row>
    <row r="585" spans="1:21" s="6" customFormat="1" ht="25" customHeight="1" x14ac:dyDescent="0.25">
      <c r="A585" s="4">
        <v>582</v>
      </c>
      <c r="B585" s="150" t="s">
        <v>642</v>
      </c>
      <c r="C585" s="5" t="s">
        <v>643</v>
      </c>
      <c r="D585" s="7" t="s">
        <v>791</v>
      </c>
      <c r="E585" s="5" t="s">
        <v>1449</v>
      </c>
      <c r="F585" s="37">
        <v>121894</v>
      </c>
      <c r="G585" s="61" t="s">
        <v>2514</v>
      </c>
      <c r="H585" s="44" t="s">
        <v>1695</v>
      </c>
      <c r="I585" s="145">
        <f t="shared" si="54"/>
        <v>44466</v>
      </c>
      <c r="J585" s="7" t="s">
        <v>12</v>
      </c>
      <c r="K585" s="94">
        <v>44831</v>
      </c>
      <c r="L585" s="5" t="s">
        <v>1900</v>
      </c>
      <c r="M585" s="5" t="s">
        <v>2515</v>
      </c>
      <c r="N585" s="5" t="s">
        <v>3405</v>
      </c>
      <c r="O585" s="2" t="b">
        <f t="shared" ca="1" si="57"/>
        <v>0</v>
      </c>
      <c r="P585" s="180" t="s">
        <v>2635</v>
      </c>
      <c r="Q585" s="176" t="s">
        <v>2044</v>
      </c>
      <c r="R585" s="176"/>
      <c r="S585" s="72"/>
      <c r="T585" s="1">
        <f t="shared" ca="1" si="55"/>
        <v>44831</v>
      </c>
      <c r="U585" s="1">
        <f t="shared" si="56"/>
        <v>44817</v>
      </c>
    </row>
    <row r="586" spans="1:21" s="6" customFormat="1" ht="37.5" customHeight="1" x14ac:dyDescent="0.25">
      <c r="A586" s="4">
        <v>583</v>
      </c>
      <c r="B586" s="5" t="s">
        <v>655</v>
      </c>
      <c r="C586" s="5" t="s">
        <v>840</v>
      </c>
      <c r="D586" s="5" t="s">
        <v>817</v>
      </c>
      <c r="E586" s="5" t="s">
        <v>1004</v>
      </c>
      <c r="F586" s="12" t="s">
        <v>656</v>
      </c>
      <c r="G586" s="12" t="s">
        <v>2840</v>
      </c>
      <c r="H586" s="44" t="s">
        <v>1229</v>
      </c>
      <c r="I586" s="145">
        <f>(K586-364)</f>
        <v>44567</v>
      </c>
      <c r="J586" s="7" t="s">
        <v>12</v>
      </c>
      <c r="K586" s="93">
        <v>44931</v>
      </c>
      <c r="L586" s="5" t="s">
        <v>2178</v>
      </c>
      <c r="M586" s="5" t="s">
        <v>2836</v>
      </c>
      <c r="N586" s="5" t="s">
        <v>1098</v>
      </c>
      <c r="O586" s="2" t="b">
        <f t="shared" ca="1" si="57"/>
        <v>1</v>
      </c>
      <c r="P586" s="51" t="s">
        <v>2837</v>
      </c>
      <c r="Q586" s="7" t="s">
        <v>2838</v>
      </c>
      <c r="R586" s="7" t="s">
        <v>2839</v>
      </c>
      <c r="S586" s="72" t="s">
        <v>2333</v>
      </c>
      <c r="T586" s="1">
        <f t="shared" ca="1" si="55"/>
        <v>44831</v>
      </c>
      <c r="U586" s="1">
        <f t="shared" si="56"/>
        <v>44917</v>
      </c>
    </row>
    <row r="587" spans="1:21" s="76" customFormat="1" ht="25.5" customHeight="1" x14ac:dyDescent="0.25">
      <c r="A587" s="4">
        <v>584</v>
      </c>
      <c r="B587" s="5" t="s">
        <v>657</v>
      </c>
      <c r="C587" s="5" t="s">
        <v>658</v>
      </c>
      <c r="D587" s="5" t="s">
        <v>817</v>
      </c>
      <c r="E587" s="9" t="s">
        <v>7</v>
      </c>
      <c r="F587" s="12" t="s">
        <v>659</v>
      </c>
      <c r="G587" s="12" t="s">
        <v>2096</v>
      </c>
      <c r="H587" s="43" t="s">
        <v>1911</v>
      </c>
      <c r="I587" s="145">
        <f>(K587-365)</f>
        <v>44673</v>
      </c>
      <c r="J587" s="7" t="s">
        <v>12</v>
      </c>
      <c r="K587" s="93">
        <v>45038</v>
      </c>
      <c r="L587" s="5" t="s">
        <v>1900</v>
      </c>
      <c r="M587" s="5" t="s">
        <v>3044</v>
      </c>
      <c r="N587" s="5" t="s">
        <v>1098</v>
      </c>
      <c r="O587" s="2" t="b">
        <f t="shared" ca="1" si="57"/>
        <v>1</v>
      </c>
      <c r="P587" s="169" t="s">
        <v>2702</v>
      </c>
      <c r="Q587" s="173" t="s">
        <v>2044</v>
      </c>
      <c r="R587" s="128" t="s">
        <v>2825</v>
      </c>
      <c r="S587" s="62"/>
      <c r="T587" s="1">
        <f t="shared" ca="1" si="55"/>
        <v>44831</v>
      </c>
      <c r="U587" s="1">
        <f t="shared" si="56"/>
        <v>45024</v>
      </c>
    </row>
    <row r="588" spans="1:21" s="76" customFormat="1" ht="37.5" customHeight="1" x14ac:dyDescent="0.25">
      <c r="A588" s="4">
        <v>585</v>
      </c>
      <c r="B588" s="5" t="s">
        <v>1130</v>
      </c>
      <c r="C588" s="5" t="s">
        <v>660</v>
      </c>
      <c r="D588" s="5" t="s">
        <v>817</v>
      </c>
      <c r="E588" s="5" t="s">
        <v>1187</v>
      </c>
      <c r="F588" s="12" t="s">
        <v>661</v>
      </c>
      <c r="G588" s="12" t="s">
        <v>2096</v>
      </c>
      <c r="H588" s="43" t="s">
        <v>1912</v>
      </c>
      <c r="I588" s="145">
        <f>(K588-365)</f>
        <v>44673</v>
      </c>
      <c r="J588" s="7" t="s">
        <v>12</v>
      </c>
      <c r="K588" s="93">
        <v>45038</v>
      </c>
      <c r="L588" s="5" t="s">
        <v>1900</v>
      </c>
      <c r="M588" s="5" t="s">
        <v>3046</v>
      </c>
      <c r="N588" s="5" t="s">
        <v>1098</v>
      </c>
      <c r="O588" s="2" t="b">
        <f t="shared" ca="1" si="57"/>
        <v>1</v>
      </c>
      <c r="P588" s="169" t="s">
        <v>2702</v>
      </c>
      <c r="Q588" s="173" t="s">
        <v>2044</v>
      </c>
      <c r="R588" s="128" t="s">
        <v>2825</v>
      </c>
      <c r="S588" s="62"/>
      <c r="T588" s="1">
        <f t="shared" ca="1" si="55"/>
        <v>44831</v>
      </c>
      <c r="U588" s="1">
        <f t="shared" si="56"/>
        <v>45024</v>
      </c>
    </row>
    <row r="589" spans="1:21" s="76" customFormat="1" ht="37.5" customHeight="1" x14ac:dyDescent="0.25">
      <c r="A589" s="4">
        <v>586</v>
      </c>
      <c r="B589" s="5" t="s">
        <v>1131</v>
      </c>
      <c r="C589" s="5" t="s">
        <v>660</v>
      </c>
      <c r="D589" s="5" t="s">
        <v>817</v>
      </c>
      <c r="E589" s="5" t="s">
        <v>1187</v>
      </c>
      <c r="F589" s="12" t="s">
        <v>1132</v>
      </c>
      <c r="G589" s="12" t="s">
        <v>2096</v>
      </c>
      <c r="H589" s="43" t="s">
        <v>1912</v>
      </c>
      <c r="I589" s="145">
        <f>(K589-365)</f>
        <v>44575</v>
      </c>
      <c r="J589" s="7" t="s">
        <v>12</v>
      </c>
      <c r="K589" s="94">
        <v>44940</v>
      </c>
      <c r="L589" s="5" t="s">
        <v>1900</v>
      </c>
      <c r="M589" s="5" t="s">
        <v>2851</v>
      </c>
      <c r="N589" s="5" t="s">
        <v>1098</v>
      </c>
      <c r="O589" s="2" t="b">
        <f t="shared" ca="1" si="57"/>
        <v>1</v>
      </c>
      <c r="P589" s="169" t="s">
        <v>2702</v>
      </c>
      <c r="Q589" s="173" t="s">
        <v>2044</v>
      </c>
      <c r="R589" s="128" t="s">
        <v>2825</v>
      </c>
      <c r="S589" s="62"/>
      <c r="T589" s="1">
        <f t="shared" ca="1" si="55"/>
        <v>44831</v>
      </c>
      <c r="U589" s="1">
        <f t="shared" si="56"/>
        <v>44926</v>
      </c>
    </row>
    <row r="590" spans="1:21" s="6" customFormat="1" ht="25" customHeight="1" x14ac:dyDescent="0.25">
      <c r="A590" s="4">
        <v>587</v>
      </c>
      <c r="B590" s="49" t="s">
        <v>772</v>
      </c>
      <c r="C590" s="7" t="s">
        <v>643</v>
      </c>
      <c r="D590" s="7" t="s">
        <v>791</v>
      </c>
      <c r="E590" s="5" t="s">
        <v>1022</v>
      </c>
      <c r="F590" s="12" t="s">
        <v>7</v>
      </c>
      <c r="G590" s="12" t="s">
        <v>1227</v>
      </c>
      <c r="H590" s="44" t="s">
        <v>1695</v>
      </c>
      <c r="I590" s="145">
        <f t="shared" ref="I590:I607" si="58">(K590-365)</f>
        <v>42101</v>
      </c>
      <c r="J590" s="7" t="s">
        <v>12</v>
      </c>
      <c r="K590" s="94">
        <v>42466</v>
      </c>
      <c r="L590" s="7" t="s">
        <v>9</v>
      </c>
      <c r="M590" s="7"/>
      <c r="N590" s="5" t="s">
        <v>1563</v>
      </c>
      <c r="O590" s="3" t="s">
        <v>1343</v>
      </c>
      <c r="P590" s="182" t="s">
        <v>2044</v>
      </c>
      <c r="Q590" s="181" t="s">
        <v>2044</v>
      </c>
      <c r="R590" s="181"/>
      <c r="S590" s="72"/>
      <c r="T590" s="1">
        <f t="shared" ca="1" si="55"/>
        <v>44831</v>
      </c>
      <c r="U590" s="1">
        <f t="shared" si="56"/>
        <v>42452</v>
      </c>
    </row>
    <row r="591" spans="1:21" s="6" customFormat="1" ht="25" customHeight="1" x14ac:dyDescent="0.25">
      <c r="A591" s="4">
        <v>588</v>
      </c>
      <c r="B591" s="49" t="s">
        <v>773</v>
      </c>
      <c r="C591" s="7" t="s">
        <v>643</v>
      </c>
      <c r="D591" s="7" t="s">
        <v>791</v>
      </c>
      <c r="E591" s="5" t="s">
        <v>1021</v>
      </c>
      <c r="F591" s="37">
        <v>80010</v>
      </c>
      <c r="G591" s="12" t="s">
        <v>1227</v>
      </c>
      <c r="H591" s="44" t="s">
        <v>1695</v>
      </c>
      <c r="I591" s="145">
        <f t="shared" si="58"/>
        <v>42101</v>
      </c>
      <c r="J591" s="7" t="s">
        <v>12</v>
      </c>
      <c r="K591" s="94">
        <v>42466</v>
      </c>
      <c r="L591" s="7" t="s">
        <v>9</v>
      </c>
      <c r="M591" s="7"/>
      <c r="N591" s="5" t="s">
        <v>1563</v>
      </c>
      <c r="O591" s="3" t="s">
        <v>1343</v>
      </c>
      <c r="P591" s="182" t="s">
        <v>2044</v>
      </c>
      <c r="Q591" s="181" t="s">
        <v>2044</v>
      </c>
      <c r="R591" s="181"/>
      <c r="S591" s="72"/>
      <c r="T591" s="1">
        <f t="shared" ca="1" si="55"/>
        <v>44831</v>
      </c>
      <c r="U591" s="1">
        <f t="shared" si="56"/>
        <v>42452</v>
      </c>
    </row>
    <row r="592" spans="1:21" s="6" customFormat="1" ht="25" customHeight="1" x14ac:dyDescent="0.25">
      <c r="A592" s="4">
        <v>589</v>
      </c>
      <c r="B592" s="7" t="s">
        <v>1025</v>
      </c>
      <c r="C592" s="7" t="s">
        <v>1026</v>
      </c>
      <c r="D592" s="7" t="s">
        <v>1029</v>
      </c>
      <c r="E592" s="5" t="s">
        <v>1824</v>
      </c>
      <c r="F592" s="9" t="s">
        <v>1027</v>
      </c>
      <c r="G592" s="12" t="s">
        <v>3387</v>
      </c>
      <c r="H592" s="43" t="s">
        <v>1825</v>
      </c>
      <c r="I592" s="145">
        <f t="shared" si="58"/>
        <v>44817</v>
      </c>
      <c r="J592" s="7" t="s">
        <v>12</v>
      </c>
      <c r="K592" s="94">
        <v>45182</v>
      </c>
      <c r="L592" s="7" t="s">
        <v>2178</v>
      </c>
      <c r="M592" s="5" t="s">
        <v>3384</v>
      </c>
      <c r="N592" s="5" t="s">
        <v>3403</v>
      </c>
      <c r="O592" s="2" t="b">
        <f t="shared" ref="O592:O606" ca="1" si="59">(U592&lt;=T592)=FALSE()</f>
        <v>1</v>
      </c>
      <c r="P592" s="180" t="s">
        <v>3385</v>
      </c>
      <c r="Q592" s="176" t="s">
        <v>2044</v>
      </c>
      <c r="R592" s="176" t="s">
        <v>3386</v>
      </c>
      <c r="S592" s="72"/>
      <c r="T592" s="1">
        <f t="shared" ca="1" si="55"/>
        <v>44831</v>
      </c>
      <c r="U592" s="1">
        <f t="shared" si="56"/>
        <v>45168</v>
      </c>
    </row>
    <row r="593" spans="1:21" s="6" customFormat="1" ht="37.5" customHeight="1" x14ac:dyDescent="0.25">
      <c r="A593" s="4">
        <v>590</v>
      </c>
      <c r="B593" s="7" t="s">
        <v>1028</v>
      </c>
      <c r="C593" s="7" t="s">
        <v>1968</v>
      </c>
      <c r="D593" s="5" t="s">
        <v>817</v>
      </c>
      <c r="E593" s="5" t="s">
        <v>1969</v>
      </c>
      <c r="F593" s="12" t="s">
        <v>1970</v>
      </c>
      <c r="G593" s="12" t="s">
        <v>3084</v>
      </c>
      <c r="H593" s="43" t="s">
        <v>2457</v>
      </c>
      <c r="I593" s="145">
        <f t="shared" si="58"/>
        <v>44817</v>
      </c>
      <c r="J593" s="7" t="s">
        <v>12</v>
      </c>
      <c r="K593" s="94">
        <v>45182</v>
      </c>
      <c r="L593" s="7" t="s">
        <v>2178</v>
      </c>
      <c r="M593" s="5" t="s">
        <v>3388</v>
      </c>
      <c r="N593" s="5" t="s">
        <v>1098</v>
      </c>
      <c r="O593" s="2" t="b">
        <f t="shared" ca="1" si="59"/>
        <v>1</v>
      </c>
      <c r="P593" s="180">
        <v>61</v>
      </c>
      <c r="Q593" s="176" t="s">
        <v>2044</v>
      </c>
      <c r="R593" s="176" t="s">
        <v>3389</v>
      </c>
      <c r="S593" s="72"/>
      <c r="T593" s="1">
        <f t="shared" ca="1" si="55"/>
        <v>44831</v>
      </c>
      <c r="U593" s="1">
        <f t="shared" si="56"/>
        <v>45168</v>
      </c>
    </row>
    <row r="594" spans="1:21" s="6" customFormat="1" ht="25" customHeight="1" x14ac:dyDescent="0.25">
      <c r="A594" s="4">
        <v>591</v>
      </c>
      <c r="B594" s="150" t="s">
        <v>1075</v>
      </c>
      <c r="C594" s="7" t="s">
        <v>1076</v>
      </c>
      <c r="D594" s="5" t="s">
        <v>2420</v>
      </c>
      <c r="E594" s="5" t="s">
        <v>2476</v>
      </c>
      <c r="F594" s="9" t="s">
        <v>1077</v>
      </c>
      <c r="G594" s="5" t="s">
        <v>1804</v>
      </c>
      <c r="H594" s="43" t="s">
        <v>1616</v>
      </c>
      <c r="I594" s="145">
        <v>44454</v>
      </c>
      <c r="J594" s="7" t="s">
        <v>12</v>
      </c>
      <c r="K594" s="94">
        <v>44819</v>
      </c>
      <c r="L594" s="7" t="s">
        <v>2469</v>
      </c>
      <c r="M594" s="7" t="s">
        <v>2477</v>
      </c>
      <c r="N594" s="5" t="s">
        <v>1097</v>
      </c>
      <c r="O594" s="2" t="b">
        <f t="shared" ca="1" si="59"/>
        <v>0</v>
      </c>
      <c r="P594" s="188">
        <v>12449</v>
      </c>
      <c r="Q594" s="177">
        <v>45564</v>
      </c>
      <c r="R594" s="177"/>
      <c r="S594" s="72" t="s">
        <v>2335</v>
      </c>
      <c r="T594" s="1">
        <f t="shared" ca="1" si="55"/>
        <v>44831</v>
      </c>
      <c r="U594" s="1">
        <f t="shared" si="56"/>
        <v>44805</v>
      </c>
    </row>
    <row r="595" spans="1:21" s="6" customFormat="1" ht="25" customHeight="1" x14ac:dyDescent="0.25">
      <c r="A595" s="4">
        <v>592</v>
      </c>
      <c r="B595" s="7" t="s">
        <v>1103</v>
      </c>
      <c r="C595" s="5" t="s">
        <v>1774</v>
      </c>
      <c r="D595" s="5" t="s">
        <v>817</v>
      </c>
      <c r="E595" s="5" t="s">
        <v>2231</v>
      </c>
      <c r="F595" s="36" t="s">
        <v>1478</v>
      </c>
      <c r="G595" s="12" t="s">
        <v>2251</v>
      </c>
      <c r="H595" s="43" t="s">
        <v>1612</v>
      </c>
      <c r="I595" s="145">
        <f t="shared" si="58"/>
        <v>44624</v>
      </c>
      <c r="J595" s="7" t="s">
        <v>12</v>
      </c>
      <c r="K595" s="94">
        <v>44989</v>
      </c>
      <c r="L595" s="7" t="s">
        <v>1900</v>
      </c>
      <c r="M595" s="7" t="s">
        <v>2910</v>
      </c>
      <c r="N595" s="7" t="s">
        <v>1097</v>
      </c>
      <c r="O595" s="2" t="b">
        <f t="shared" ca="1" si="59"/>
        <v>1</v>
      </c>
      <c r="P595" s="184" t="s">
        <v>2663</v>
      </c>
      <c r="Q595" s="176" t="s">
        <v>2044</v>
      </c>
      <c r="R595" s="178" t="s">
        <v>2824</v>
      </c>
      <c r="S595" s="72"/>
      <c r="T595" s="1">
        <f t="shared" ca="1" si="55"/>
        <v>44831</v>
      </c>
      <c r="U595" s="1">
        <f t="shared" si="56"/>
        <v>44975</v>
      </c>
    </row>
    <row r="596" spans="1:21" s="6" customFormat="1" ht="25" customHeight="1" x14ac:dyDescent="0.25">
      <c r="A596" s="4">
        <v>593</v>
      </c>
      <c r="B596" s="7" t="s">
        <v>1104</v>
      </c>
      <c r="C596" s="5" t="s">
        <v>1778</v>
      </c>
      <c r="D596" s="5" t="s">
        <v>817</v>
      </c>
      <c r="E596" s="5" t="s">
        <v>2230</v>
      </c>
      <c r="F596" s="36" t="s">
        <v>1479</v>
      </c>
      <c r="G596" s="12" t="s">
        <v>2251</v>
      </c>
      <c r="H596" s="43" t="s">
        <v>1612</v>
      </c>
      <c r="I596" s="145">
        <f>(K596-365)</f>
        <v>44624</v>
      </c>
      <c r="J596" s="7" t="s">
        <v>12</v>
      </c>
      <c r="K596" s="94">
        <v>44989</v>
      </c>
      <c r="L596" s="7" t="s">
        <v>1900</v>
      </c>
      <c r="M596" s="7" t="s">
        <v>2911</v>
      </c>
      <c r="N596" s="7" t="s">
        <v>1097</v>
      </c>
      <c r="O596" s="2" t="b">
        <f t="shared" ca="1" si="59"/>
        <v>1</v>
      </c>
      <c r="P596" s="169" t="s">
        <v>2635</v>
      </c>
      <c r="Q596" s="173" t="s">
        <v>2044</v>
      </c>
      <c r="R596" s="128" t="s">
        <v>2778</v>
      </c>
      <c r="S596" s="72"/>
      <c r="T596" s="1">
        <f t="shared" ca="1" si="55"/>
        <v>44831</v>
      </c>
      <c r="U596" s="1">
        <f t="shared" si="56"/>
        <v>44975</v>
      </c>
    </row>
    <row r="597" spans="1:21" s="6" customFormat="1" ht="25" customHeight="1" x14ac:dyDescent="0.25">
      <c r="A597" s="4">
        <v>594</v>
      </c>
      <c r="B597" s="7" t="s">
        <v>1105</v>
      </c>
      <c r="C597" s="5" t="s">
        <v>1774</v>
      </c>
      <c r="D597" s="5" t="s">
        <v>817</v>
      </c>
      <c r="E597" s="5" t="s">
        <v>2231</v>
      </c>
      <c r="F597" s="12" t="s">
        <v>1768</v>
      </c>
      <c r="G597" s="12" t="s">
        <v>3084</v>
      </c>
      <c r="H597" s="43" t="s">
        <v>1612</v>
      </c>
      <c r="I597" s="145">
        <f>(K597-365)</f>
        <v>44703</v>
      </c>
      <c r="J597" s="7" t="s">
        <v>12</v>
      </c>
      <c r="K597" s="94">
        <v>45068</v>
      </c>
      <c r="L597" s="5" t="s">
        <v>2178</v>
      </c>
      <c r="M597" s="5" t="s">
        <v>3108</v>
      </c>
      <c r="N597" s="5" t="s">
        <v>1776</v>
      </c>
      <c r="O597" s="2" t="b">
        <f t="shared" ca="1" si="59"/>
        <v>1</v>
      </c>
      <c r="P597" s="184">
        <v>61</v>
      </c>
      <c r="Q597" s="176" t="s">
        <v>3005</v>
      </c>
      <c r="R597" s="178" t="s">
        <v>3085</v>
      </c>
      <c r="S597" s="108"/>
      <c r="T597" s="1">
        <f t="shared" ca="1" si="55"/>
        <v>44831</v>
      </c>
      <c r="U597" s="1">
        <f t="shared" si="56"/>
        <v>45054</v>
      </c>
    </row>
    <row r="598" spans="1:21" s="6" customFormat="1" ht="25" customHeight="1" x14ac:dyDescent="0.25">
      <c r="A598" s="4">
        <v>595</v>
      </c>
      <c r="B598" s="7" t="s">
        <v>1106</v>
      </c>
      <c r="C598" s="5" t="s">
        <v>1778</v>
      </c>
      <c r="D598" s="5" t="s">
        <v>817</v>
      </c>
      <c r="E598" s="5" t="s">
        <v>2230</v>
      </c>
      <c r="F598" s="12" t="s">
        <v>1773</v>
      </c>
      <c r="G598" s="12" t="s">
        <v>3084</v>
      </c>
      <c r="H598" s="43" t="s">
        <v>1612</v>
      </c>
      <c r="I598" s="145">
        <f>(K598-365)</f>
        <v>44703</v>
      </c>
      <c r="J598" s="7" t="s">
        <v>12</v>
      </c>
      <c r="K598" s="94">
        <v>45068</v>
      </c>
      <c r="L598" s="5" t="s">
        <v>2178</v>
      </c>
      <c r="M598" s="5" t="s">
        <v>3123</v>
      </c>
      <c r="N598" s="5" t="s">
        <v>1776</v>
      </c>
      <c r="O598" s="2" t="b">
        <f t="shared" ca="1" si="59"/>
        <v>1</v>
      </c>
      <c r="P598" s="184">
        <v>61</v>
      </c>
      <c r="Q598" s="176" t="s">
        <v>3005</v>
      </c>
      <c r="R598" s="178" t="s">
        <v>3085</v>
      </c>
      <c r="S598" s="108"/>
      <c r="T598" s="1">
        <f t="shared" ca="1" si="55"/>
        <v>44831</v>
      </c>
      <c r="U598" s="1">
        <f t="shared" si="56"/>
        <v>45054</v>
      </c>
    </row>
    <row r="599" spans="1:21" s="6" customFormat="1" ht="25" customHeight="1" x14ac:dyDescent="0.25">
      <c r="A599" s="4">
        <v>596</v>
      </c>
      <c r="B599" s="7" t="s">
        <v>1273</v>
      </c>
      <c r="C599" s="5" t="s">
        <v>1774</v>
      </c>
      <c r="D599" s="5" t="s">
        <v>817</v>
      </c>
      <c r="E599" s="5" t="s">
        <v>2231</v>
      </c>
      <c r="F599" s="12" t="s">
        <v>1767</v>
      </c>
      <c r="G599" s="12" t="s">
        <v>3084</v>
      </c>
      <c r="H599" s="43" t="s">
        <v>1612</v>
      </c>
      <c r="I599" s="145">
        <f>(K599-365)</f>
        <v>44705</v>
      </c>
      <c r="J599" s="7" t="s">
        <v>12</v>
      </c>
      <c r="K599" s="94">
        <v>45070</v>
      </c>
      <c r="L599" s="5" t="s">
        <v>2178</v>
      </c>
      <c r="M599" s="5" t="s">
        <v>3137</v>
      </c>
      <c r="N599" s="5" t="s">
        <v>2903</v>
      </c>
      <c r="O599" s="2" t="b">
        <f t="shared" ca="1" si="59"/>
        <v>1</v>
      </c>
      <c r="P599" s="184">
        <v>61</v>
      </c>
      <c r="Q599" s="176" t="s">
        <v>3005</v>
      </c>
      <c r="R599" s="178" t="s">
        <v>3085</v>
      </c>
      <c r="S599" s="72"/>
      <c r="T599" s="1">
        <f t="shared" ca="1" si="55"/>
        <v>44831</v>
      </c>
      <c r="U599" s="1">
        <f t="shared" si="56"/>
        <v>45056</v>
      </c>
    </row>
    <row r="600" spans="1:21" s="6" customFormat="1" ht="25" customHeight="1" x14ac:dyDescent="0.25">
      <c r="A600" s="4">
        <v>597</v>
      </c>
      <c r="B600" s="7" t="s">
        <v>1274</v>
      </c>
      <c r="C600" s="5" t="s">
        <v>1778</v>
      </c>
      <c r="D600" s="5" t="s">
        <v>817</v>
      </c>
      <c r="E600" s="5" t="s">
        <v>2230</v>
      </c>
      <c r="F600" s="9" t="s">
        <v>1601</v>
      </c>
      <c r="G600" s="12" t="s">
        <v>2969</v>
      </c>
      <c r="H600" s="43" t="s">
        <v>1612</v>
      </c>
      <c r="I600" s="145">
        <f t="shared" si="58"/>
        <v>44657</v>
      </c>
      <c r="J600" s="7" t="s">
        <v>12</v>
      </c>
      <c r="K600" s="93">
        <v>45022</v>
      </c>
      <c r="L600" s="7" t="s">
        <v>1900</v>
      </c>
      <c r="M600" s="7" t="s">
        <v>2970</v>
      </c>
      <c r="N600" s="5" t="s">
        <v>2903</v>
      </c>
      <c r="O600" s="2" t="b">
        <f t="shared" ca="1" si="59"/>
        <v>1</v>
      </c>
      <c r="P600" s="184" t="s">
        <v>2635</v>
      </c>
      <c r="Q600" s="176" t="s">
        <v>2044</v>
      </c>
      <c r="R600" s="178" t="s">
        <v>2778</v>
      </c>
      <c r="S600" s="72"/>
      <c r="T600" s="1">
        <f t="shared" ca="1" si="55"/>
        <v>44831</v>
      </c>
      <c r="U600" s="1">
        <f t="shared" si="56"/>
        <v>45008</v>
      </c>
    </row>
    <row r="601" spans="1:21" s="6" customFormat="1" ht="25" customHeight="1" x14ac:dyDescent="0.25">
      <c r="A601" s="4">
        <v>598</v>
      </c>
      <c r="B601" s="7" t="s">
        <v>1338</v>
      </c>
      <c r="C601" s="5" t="s">
        <v>1774</v>
      </c>
      <c r="D601" s="5" t="s">
        <v>817</v>
      </c>
      <c r="E601" s="5" t="s">
        <v>2231</v>
      </c>
      <c r="F601" s="9" t="s">
        <v>1480</v>
      </c>
      <c r="G601" s="12" t="s">
        <v>2251</v>
      </c>
      <c r="H601" s="43" t="s">
        <v>1612</v>
      </c>
      <c r="I601" s="145">
        <f t="shared" si="58"/>
        <v>44554</v>
      </c>
      <c r="J601" s="7" t="s">
        <v>12</v>
      </c>
      <c r="K601" s="94">
        <v>44919</v>
      </c>
      <c r="L601" s="7" t="s">
        <v>1900</v>
      </c>
      <c r="M601" s="7" t="s">
        <v>2774</v>
      </c>
      <c r="N601" s="7" t="s">
        <v>1097</v>
      </c>
      <c r="O601" s="2" t="b">
        <f t="shared" ca="1" si="59"/>
        <v>1</v>
      </c>
      <c r="P601" s="180" t="s">
        <v>2635</v>
      </c>
      <c r="Q601" s="177" t="s">
        <v>2044</v>
      </c>
      <c r="R601" s="177" t="s">
        <v>2775</v>
      </c>
      <c r="S601" s="72"/>
      <c r="T601" s="1">
        <f t="shared" ca="1" si="55"/>
        <v>44831</v>
      </c>
      <c r="U601" s="1">
        <f t="shared" si="56"/>
        <v>44905</v>
      </c>
    </row>
    <row r="602" spans="1:21" s="6" customFormat="1" ht="25" customHeight="1" x14ac:dyDescent="0.25">
      <c r="A602" s="4">
        <v>599</v>
      </c>
      <c r="B602" s="7" t="s">
        <v>1339</v>
      </c>
      <c r="C602" s="5" t="s">
        <v>1778</v>
      </c>
      <c r="D602" s="5" t="s">
        <v>817</v>
      </c>
      <c r="E602" s="5" t="s">
        <v>2230</v>
      </c>
      <c r="F602" s="9" t="s">
        <v>1481</v>
      </c>
      <c r="G602" s="12" t="s">
        <v>2251</v>
      </c>
      <c r="H602" s="43" t="s">
        <v>1612</v>
      </c>
      <c r="I602" s="145">
        <f t="shared" si="58"/>
        <v>44565</v>
      </c>
      <c r="J602" s="7" t="s">
        <v>12</v>
      </c>
      <c r="K602" s="94">
        <v>44930</v>
      </c>
      <c r="L602" s="7" t="s">
        <v>1900</v>
      </c>
      <c r="M602" s="5" t="s">
        <v>2815</v>
      </c>
      <c r="N602" s="7" t="s">
        <v>1097</v>
      </c>
      <c r="O602" s="2" t="b">
        <f t="shared" ca="1" si="59"/>
        <v>1</v>
      </c>
      <c r="P602" s="180" t="s">
        <v>2635</v>
      </c>
      <c r="Q602" s="177" t="s">
        <v>2044</v>
      </c>
      <c r="R602" s="177" t="s">
        <v>2775</v>
      </c>
      <c r="S602" s="72"/>
      <c r="T602" s="1">
        <f t="shared" ca="1" si="55"/>
        <v>44831</v>
      </c>
      <c r="U602" s="1">
        <f t="shared" si="56"/>
        <v>44916</v>
      </c>
    </row>
    <row r="603" spans="1:21" s="6" customFormat="1" ht="25" customHeight="1" x14ac:dyDescent="0.25">
      <c r="A603" s="4">
        <v>600</v>
      </c>
      <c r="B603" s="7" t="s">
        <v>1356</v>
      </c>
      <c r="C603" s="5" t="s">
        <v>1774</v>
      </c>
      <c r="D603" s="5" t="s">
        <v>817</v>
      </c>
      <c r="E603" s="5" t="s">
        <v>2231</v>
      </c>
      <c r="F603" s="12" t="s">
        <v>1500</v>
      </c>
      <c r="G603" s="12" t="s">
        <v>2969</v>
      </c>
      <c r="H603" s="43" t="s">
        <v>1612</v>
      </c>
      <c r="I603" s="145">
        <f>(K603-365)</f>
        <v>44657</v>
      </c>
      <c r="J603" s="7" t="s">
        <v>12</v>
      </c>
      <c r="K603" s="93">
        <v>45022</v>
      </c>
      <c r="L603" s="7" t="s">
        <v>1900</v>
      </c>
      <c r="M603" s="5" t="s">
        <v>2976</v>
      </c>
      <c r="N603" s="7" t="s">
        <v>1097</v>
      </c>
      <c r="O603" s="2" t="b">
        <f t="shared" ca="1" si="59"/>
        <v>1</v>
      </c>
      <c r="P603" s="184" t="s">
        <v>2635</v>
      </c>
      <c r="Q603" s="176" t="s">
        <v>2044</v>
      </c>
      <c r="R603" s="178" t="s">
        <v>2778</v>
      </c>
      <c r="S603" s="72"/>
      <c r="T603" s="1">
        <f t="shared" ca="1" si="55"/>
        <v>44831</v>
      </c>
      <c r="U603" s="1">
        <f t="shared" si="56"/>
        <v>45008</v>
      </c>
    </row>
    <row r="604" spans="1:21" s="6" customFormat="1" ht="25" customHeight="1" x14ac:dyDescent="0.25">
      <c r="A604" s="4">
        <v>601</v>
      </c>
      <c r="B604" s="7" t="s">
        <v>1357</v>
      </c>
      <c r="C604" s="5" t="s">
        <v>1778</v>
      </c>
      <c r="D604" s="5" t="s">
        <v>817</v>
      </c>
      <c r="E604" s="5" t="s">
        <v>2230</v>
      </c>
      <c r="F604" s="12" t="s">
        <v>1501</v>
      </c>
      <c r="G604" s="12" t="s">
        <v>2969</v>
      </c>
      <c r="H604" s="43" t="s">
        <v>1612</v>
      </c>
      <c r="I604" s="145">
        <f>(K604-365)</f>
        <v>44657</v>
      </c>
      <c r="J604" s="7" t="s">
        <v>12</v>
      </c>
      <c r="K604" s="93">
        <v>45022</v>
      </c>
      <c r="L604" s="7" t="s">
        <v>1900</v>
      </c>
      <c r="M604" s="7" t="s">
        <v>2971</v>
      </c>
      <c r="N604" s="7" t="s">
        <v>1097</v>
      </c>
      <c r="O604" s="2" t="b">
        <f t="shared" ca="1" si="59"/>
        <v>1</v>
      </c>
      <c r="P604" s="184" t="s">
        <v>2635</v>
      </c>
      <c r="Q604" s="176" t="s">
        <v>2044</v>
      </c>
      <c r="R604" s="178" t="s">
        <v>2778</v>
      </c>
      <c r="S604" s="72"/>
      <c r="T604" s="1">
        <f t="shared" ca="1" si="55"/>
        <v>44831</v>
      </c>
      <c r="U604" s="1">
        <f t="shared" si="56"/>
        <v>45008</v>
      </c>
    </row>
    <row r="605" spans="1:21" s="6" customFormat="1" ht="25" customHeight="1" x14ac:dyDescent="0.25">
      <c r="A605" s="4">
        <v>602</v>
      </c>
      <c r="B605" s="7" t="s">
        <v>1358</v>
      </c>
      <c r="C605" s="5" t="s">
        <v>1774</v>
      </c>
      <c r="D605" s="5" t="s">
        <v>817</v>
      </c>
      <c r="E605" s="5" t="s">
        <v>2231</v>
      </c>
      <c r="F605" s="12" t="s">
        <v>1502</v>
      </c>
      <c r="G605" s="12" t="s">
        <v>2969</v>
      </c>
      <c r="H605" s="43" t="s">
        <v>1612</v>
      </c>
      <c r="I605" s="145">
        <f>(K605-365)</f>
        <v>44657</v>
      </c>
      <c r="J605" s="7" t="s">
        <v>12</v>
      </c>
      <c r="K605" s="93">
        <v>45022</v>
      </c>
      <c r="L605" s="7" t="s">
        <v>1900</v>
      </c>
      <c r="M605" s="5" t="s">
        <v>2975</v>
      </c>
      <c r="N605" s="5" t="s">
        <v>2903</v>
      </c>
      <c r="O605" s="2" t="b">
        <f t="shared" ca="1" si="59"/>
        <v>1</v>
      </c>
      <c r="P605" s="184" t="s">
        <v>2635</v>
      </c>
      <c r="Q605" s="176" t="s">
        <v>2044</v>
      </c>
      <c r="R605" s="178" t="s">
        <v>2778</v>
      </c>
      <c r="S605" s="72"/>
      <c r="T605" s="1">
        <f t="shared" ca="1" si="55"/>
        <v>44831</v>
      </c>
      <c r="U605" s="1">
        <f t="shared" si="56"/>
        <v>45008</v>
      </c>
    </row>
    <row r="606" spans="1:21" s="6" customFormat="1" ht="25" customHeight="1" x14ac:dyDescent="0.25">
      <c r="A606" s="4">
        <v>603</v>
      </c>
      <c r="B606" s="7" t="s">
        <v>1359</v>
      </c>
      <c r="C606" s="5" t="s">
        <v>1778</v>
      </c>
      <c r="D606" s="5" t="s">
        <v>817</v>
      </c>
      <c r="E606" s="5" t="s">
        <v>2230</v>
      </c>
      <c r="F606" s="12" t="s">
        <v>1503</v>
      </c>
      <c r="G606" s="12" t="s">
        <v>2969</v>
      </c>
      <c r="H606" s="43" t="s">
        <v>1612</v>
      </c>
      <c r="I606" s="145">
        <f>(K606-365)</f>
        <v>44657</v>
      </c>
      <c r="J606" s="7" t="s">
        <v>12</v>
      </c>
      <c r="K606" s="93">
        <v>45022</v>
      </c>
      <c r="L606" s="7" t="s">
        <v>1900</v>
      </c>
      <c r="M606" s="5" t="s">
        <v>2978</v>
      </c>
      <c r="N606" s="5" t="s">
        <v>2903</v>
      </c>
      <c r="O606" s="2" t="b">
        <f t="shared" ca="1" si="59"/>
        <v>1</v>
      </c>
      <c r="P606" s="184" t="s">
        <v>2635</v>
      </c>
      <c r="Q606" s="176" t="s">
        <v>2044</v>
      </c>
      <c r="R606" s="178" t="s">
        <v>2778</v>
      </c>
      <c r="S606" s="72"/>
      <c r="T606" s="1">
        <f t="shared" ca="1" si="55"/>
        <v>44831</v>
      </c>
      <c r="U606" s="1">
        <f t="shared" si="56"/>
        <v>45008</v>
      </c>
    </row>
    <row r="607" spans="1:21" s="76" customFormat="1" ht="37.5" customHeight="1" x14ac:dyDescent="0.25">
      <c r="A607" s="4">
        <v>604</v>
      </c>
      <c r="B607" s="48" t="s">
        <v>1355</v>
      </c>
      <c r="C607" s="5" t="s">
        <v>761</v>
      </c>
      <c r="D607" s="5" t="s">
        <v>791</v>
      </c>
      <c r="E607" s="19" t="s">
        <v>187</v>
      </c>
      <c r="F607" s="12" t="s">
        <v>1394</v>
      </c>
      <c r="G607" s="15" t="s">
        <v>2351</v>
      </c>
      <c r="H607" s="43" t="s">
        <v>1474</v>
      </c>
      <c r="I607" s="145">
        <f t="shared" si="58"/>
        <v>44361</v>
      </c>
      <c r="J607" s="5" t="s">
        <v>12</v>
      </c>
      <c r="K607" s="93">
        <v>44726</v>
      </c>
      <c r="L607" s="7" t="s">
        <v>1900</v>
      </c>
      <c r="M607" s="7" t="s">
        <v>2350</v>
      </c>
      <c r="N607" s="5" t="s">
        <v>1200</v>
      </c>
      <c r="O607" s="2" t="s">
        <v>1343</v>
      </c>
      <c r="P607" s="183" t="s">
        <v>2676</v>
      </c>
      <c r="Q607" s="173" t="s">
        <v>2044</v>
      </c>
      <c r="R607" s="179" t="s">
        <v>2968</v>
      </c>
      <c r="S607" s="62"/>
      <c r="T607" s="1">
        <f t="shared" ca="1" si="55"/>
        <v>44831</v>
      </c>
      <c r="U607" s="1">
        <f t="shared" si="56"/>
        <v>44712</v>
      </c>
    </row>
    <row r="608" spans="1:21" s="6" customFormat="1" ht="14" customHeight="1" x14ac:dyDescent="0.25">
      <c r="A608" s="4">
        <v>605</v>
      </c>
      <c r="B608" s="172" t="s">
        <v>1280</v>
      </c>
      <c r="C608" s="7" t="s">
        <v>1259</v>
      </c>
      <c r="D608" s="5" t="s">
        <v>1260</v>
      </c>
      <c r="E608" s="9" t="s">
        <v>7</v>
      </c>
      <c r="F608" s="12" t="s">
        <v>7</v>
      </c>
      <c r="G608" s="12" t="s">
        <v>1261</v>
      </c>
      <c r="H608" s="42" t="s">
        <v>2426</v>
      </c>
      <c r="I608" s="145">
        <f>(K608-364)</f>
        <v>44420</v>
      </c>
      <c r="J608" s="7" t="s">
        <v>12</v>
      </c>
      <c r="K608" s="94">
        <v>44784</v>
      </c>
      <c r="L608" s="7" t="s">
        <v>1260</v>
      </c>
      <c r="M608" s="152" t="s">
        <v>7</v>
      </c>
      <c r="N608" s="5" t="s">
        <v>1262</v>
      </c>
      <c r="O608" s="2" t="b">
        <f ca="1">(U608&lt;=T608)=FALSE()</f>
        <v>0</v>
      </c>
      <c r="P608" s="184" t="s">
        <v>2044</v>
      </c>
      <c r="Q608" s="176" t="s">
        <v>2044</v>
      </c>
      <c r="R608" s="176"/>
      <c r="S608" s="72"/>
      <c r="T608" s="1">
        <f t="shared" ca="1" si="55"/>
        <v>44831</v>
      </c>
      <c r="U608" s="1">
        <f t="shared" si="56"/>
        <v>44770</v>
      </c>
    </row>
    <row r="609" spans="1:21" s="6" customFormat="1" ht="25" customHeight="1" x14ac:dyDescent="0.25">
      <c r="A609" s="4">
        <v>606</v>
      </c>
      <c r="B609" s="49" t="s">
        <v>1361</v>
      </c>
      <c r="C609" s="7" t="s">
        <v>8</v>
      </c>
      <c r="D609" s="5" t="s">
        <v>791</v>
      </c>
      <c r="E609" s="7" t="s">
        <v>392</v>
      </c>
      <c r="F609" s="9" t="s">
        <v>1071</v>
      </c>
      <c r="G609" s="12" t="s">
        <v>2362</v>
      </c>
      <c r="H609" s="43" t="s">
        <v>858</v>
      </c>
      <c r="I609" s="145">
        <f>(K609-365)</f>
        <v>44361</v>
      </c>
      <c r="J609" s="5" t="s">
        <v>12</v>
      </c>
      <c r="K609" s="93">
        <v>44726</v>
      </c>
      <c r="L609" s="5" t="s">
        <v>1900</v>
      </c>
      <c r="M609" s="5" t="s">
        <v>2361</v>
      </c>
      <c r="N609" s="5" t="s">
        <v>1200</v>
      </c>
      <c r="O609" s="2" t="s">
        <v>1343</v>
      </c>
      <c r="P609" s="184" t="s">
        <v>2663</v>
      </c>
      <c r="Q609" s="176" t="s">
        <v>2044</v>
      </c>
      <c r="R609" s="176"/>
      <c r="S609" s="62"/>
      <c r="T609" s="1">
        <f t="shared" ca="1" si="55"/>
        <v>44831</v>
      </c>
      <c r="U609" s="1">
        <f t="shared" si="56"/>
        <v>44712</v>
      </c>
    </row>
    <row r="610" spans="1:21" s="6" customFormat="1" ht="25" customHeight="1" x14ac:dyDescent="0.25">
      <c r="A610" s="4">
        <v>607</v>
      </c>
      <c r="B610" s="49" t="s">
        <v>1363</v>
      </c>
      <c r="C610" s="7" t="s">
        <v>8</v>
      </c>
      <c r="D610" s="5" t="s">
        <v>791</v>
      </c>
      <c r="E610" s="7" t="s">
        <v>392</v>
      </c>
      <c r="F610" s="9" t="s">
        <v>1364</v>
      </c>
      <c r="G610" s="9" t="s">
        <v>2114</v>
      </c>
      <c r="H610" s="43" t="s">
        <v>858</v>
      </c>
      <c r="I610" s="145">
        <f>(K610-365)</f>
        <v>44303</v>
      </c>
      <c r="J610" s="7" t="s">
        <v>12</v>
      </c>
      <c r="K610" s="94">
        <v>44668</v>
      </c>
      <c r="L610" s="7" t="s">
        <v>1900</v>
      </c>
      <c r="M610" s="7" t="s">
        <v>2276</v>
      </c>
      <c r="N610" s="5" t="s">
        <v>1200</v>
      </c>
      <c r="O610" s="2" t="s">
        <v>1343</v>
      </c>
      <c r="P610" s="184" t="s">
        <v>2663</v>
      </c>
      <c r="Q610" s="176" t="s">
        <v>2044</v>
      </c>
      <c r="R610" s="178" t="s">
        <v>2824</v>
      </c>
      <c r="S610" s="62"/>
      <c r="T610" s="1">
        <f t="shared" ca="1" si="55"/>
        <v>44831</v>
      </c>
      <c r="U610" s="1">
        <f t="shared" si="56"/>
        <v>44654</v>
      </c>
    </row>
    <row r="611" spans="1:21" s="11" customFormat="1" ht="25" customHeight="1" x14ac:dyDescent="0.25">
      <c r="A611" s="4">
        <v>608</v>
      </c>
      <c r="B611" s="32" t="s">
        <v>1365</v>
      </c>
      <c r="C611" s="5" t="s">
        <v>8</v>
      </c>
      <c r="D611" s="5" t="s">
        <v>791</v>
      </c>
      <c r="E611" s="5" t="s">
        <v>392</v>
      </c>
      <c r="F611" s="12" t="s">
        <v>1366</v>
      </c>
      <c r="G611" s="12" t="s">
        <v>1386</v>
      </c>
      <c r="H611" s="43" t="s">
        <v>858</v>
      </c>
      <c r="I611" s="145">
        <f>(K611-365)</f>
        <v>42787</v>
      </c>
      <c r="J611" s="5" t="s">
        <v>12</v>
      </c>
      <c r="K611" s="93">
        <v>43152</v>
      </c>
      <c r="L611" s="51" t="s">
        <v>1589</v>
      </c>
      <c r="M611" s="51"/>
      <c r="N611" s="5" t="s">
        <v>1416</v>
      </c>
      <c r="O611" s="2" t="s">
        <v>1023</v>
      </c>
      <c r="P611" s="182" t="s">
        <v>2044</v>
      </c>
      <c r="Q611" s="181" t="s">
        <v>2044</v>
      </c>
      <c r="R611" s="181"/>
      <c r="S611" s="89"/>
      <c r="T611" s="1">
        <f t="shared" ca="1" si="55"/>
        <v>44831</v>
      </c>
      <c r="U611" s="1">
        <f t="shared" si="56"/>
        <v>43138</v>
      </c>
    </row>
    <row r="612" spans="1:21" s="6" customFormat="1" ht="25" customHeight="1" x14ac:dyDescent="0.25">
      <c r="A612" s="4">
        <v>609</v>
      </c>
      <c r="B612" s="7" t="s">
        <v>1367</v>
      </c>
      <c r="C612" s="7" t="s">
        <v>8</v>
      </c>
      <c r="D612" s="5" t="s">
        <v>791</v>
      </c>
      <c r="E612" s="7" t="s">
        <v>392</v>
      </c>
      <c r="F612" s="9" t="s">
        <v>1368</v>
      </c>
      <c r="G612" s="12" t="s">
        <v>2881</v>
      </c>
      <c r="H612" s="43" t="s">
        <v>858</v>
      </c>
      <c r="I612" s="145">
        <f>(K612-365)</f>
        <v>44673</v>
      </c>
      <c r="J612" s="7" t="s">
        <v>12</v>
      </c>
      <c r="K612" s="94">
        <v>45038</v>
      </c>
      <c r="L612" s="7" t="s">
        <v>1900</v>
      </c>
      <c r="M612" s="5" t="s">
        <v>3047</v>
      </c>
      <c r="N612" s="5" t="s">
        <v>1200</v>
      </c>
      <c r="O612" s="2" t="b">
        <f ca="1">(U612&lt;=T612)=FALSE()</f>
        <v>1</v>
      </c>
      <c r="P612" s="184" t="s">
        <v>2663</v>
      </c>
      <c r="Q612" s="176" t="s">
        <v>2044</v>
      </c>
      <c r="R612" s="178" t="s">
        <v>2824</v>
      </c>
      <c r="S612" s="62"/>
      <c r="T612" s="1">
        <f t="shared" ca="1" si="55"/>
        <v>44831</v>
      </c>
      <c r="U612" s="1">
        <f t="shared" si="56"/>
        <v>45024</v>
      </c>
    </row>
    <row r="613" spans="1:21" s="6" customFormat="1" ht="25" customHeight="1" x14ac:dyDescent="0.25">
      <c r="A613" s="4" t="s">
        <v>2112</v>
      </c>
      <c r="B613" s="31" t="s">
        <v>1369</v>
      </c>
      <c r="C613" s="7" t="s">
        <v>8</v>
      </c>
      <c r="D613" s="5" t="s">
        <v>791</v>
      </c>
      <c r="E613" s="7" t="s">
        <v>392</v>
      </c>
      <c r="F613" s="9" t="s">
        <v>1370</v>
      </c>
      <c r="G613" s="12" t="s">
        <v>1893</v>
      </c>
      <c r="H613" s="43" t="s">
        <v>858</v>
      </c>
      <c r="I613" s="145">
        <f>(K613-366)</f>
        <v>43873</v>
      </c>
      <c r="J613" s="7" t="s">
        <v>12</v>
      </c>
      <c r="K613" s="94">
        <v>44239</v>
      </c>
      <c r="L613" s="7" t="s">
        <v>1884</v>
      </c>
      <c r="M613" s="7" t="s">
        <v>1946</v>
      </c>
      <c r="N613" s="5" t="s">
        <v>1200</v>
      </c>
      <c r="O613" s="2" t="s">
        <v>1023</v>
      </c>
      <c r="P613" s="182" t="s">
        <v>2044</v>
      </c>
      <c r="Q613" s="181" t="s">
        <v>2044</v>
      </c>
      <c r="R613" s="181"/>
      <c r="S613" s="62"/>
      <c r="T613" s="1">
        <f t="shared" ca="1" si="55"/>
        <v>44831</v>
      </c>
      <c r="U613" s="1">
        <f t="shared" si="56"/>
        <v>44225</v>
      </c>
    </row>
    <row r="614" spans="1:21" s="6" customFormat="1" ht="37.5" customHeight="1" x14ac:dyDescent="0.25">
      <c r="A614" s="4">
        <v>611</v>
      </c>
      <c r="B614" s="7" t="s">
        <v>1371</v>
      </c>
      <c r="C614" s="7" t="s">
        <v>8</v>
      </c>
      <c r="D614" s="5" t="s">
        <v>791</v>
      </c>
      <c r="E614" s="7" t="s">
        <v>392</v>
      </c>
      <c r="F614" s="9" t="s">
        <v>1372</v>
      </c>
      <c r="G614" s="12" t="s">
        <v>2573</v>
      </c>
      <c r="H614" s="43" t="s">
        <v>858</v>
      </c>
      <c r="I614" s="145">
        <f>(K614-365)</f>
        <v>44516</v>
      </c>
      <c r="J614" s="7" t="s">
        <v>12</v>
      </c>
      <c r="K614" s="94">
        <v>44881</v>
      </c>
      <c r="L614" s="5" t="s">
        <v>1900</v>
      </c>
      <c r="M614" s="5" t="s">
        <v>2577</v>
      </c>
      <c r="N614" s="5" t="s">
        <v>1200</v>
      </c>
      <c r="O614" s="2" t="b">
        <f ca="1">(U614&lt;=T614)=FALSE()</f>
        <v>1</v>
      </c>
      <c r="P614" s="184" t="s">
        <v>2663</v>
      </c>
      <c r="Q614" s="176" t="s">
        <v>2044</v>
      </c>
      <c r="R614" s="176"/>
      <c r="S614" s="62"/>
      <c r="T614" s="1">
        <f t="shared" ca="1" si="55"/>
        <v>44831</v>
      </c>
      <c r="U614" s="1">
        <f t="shared" si="56"/>
        <v>44867</v>
      </c>
    </row>
    <row r="615" spans="1:21" s="6" customFormat="1" ht="25" customHeight="1" x14ac:dyDescent="0.25">
      <c r="A615" s="4">
        <v>612</v>
      </c>
      <c r="B615" s="31" t="s">
        <v>1373</v>
      </c>
      <c r="C615" s="7" t="s">
        <v>8</v>
      </c>
      <c r="D615" s="5" t="s">
        <v>791</v>
      </c>
      <c r="E615" s="7" t="s">
        <v>392</v>
      </c>
      <c r="F615" s="9" t="s">
        <v>1374</v>
      </c>
      <c r="G615" s="9" t="s">
        <v>1148</v>
      </c>
      <c r="H615" s="43" t="s">
        <v>858</v>
      </c>
      <c r="I615" s="145">
        <f>(K615-366)</f>
        <v>42417</v>
      </c>
      <c r="J615" s="7" t="s">
        <v>12</v>
      </c>
      <c r="K615" s="94">
        <v>42783</v>
      </c>
      <c r="L615" s="51" t="s">
        <v>1589</v>
      </c>
      <c r="M615" s="51"/>
      <c r="N615" s="5" t="s">
        <v>1200</v>
      </c>
      <c r="O615" s="2" t="s">
        <v>1023</v>
      </c>
      <c r="P615" s="182" t="s">
        <v>2044</v>
      </c>
      <c r="Q615" s="181" t="s">
        <v>2044</v>
      </c>
      <c r="R615" s="181"/>
      <c r="S615" s="62"/>
      <c r="T615" s="1">
        <f t="shared" ca="1" si="55"/>
        <v>44831</v>
      </c>
      <c r="U615" s="1">
        <f t="shared" si="56"/>
        <v>42769</v>
      </c>
    </row>
    <row r="616" spans="1:21" s="6" customFormat="1" ht="37.5" customHeight="1" x14ac:dyDescent="0.25">
      <c r="A616" s="4">
        <v>613</v>
      </c>
      <c r="B616" s="7" t="s">
        <v>1375</v>
      </c>
      <c r="C616" s="7" t="s">
        <v>8</v>
      </c>
      <c r="D616" s="5" t="s">
        <v>791</v>
      </c>
      <c r="E616" s="7" t="s">
        <v>392</v>
      </c>
      <c r="F616" s="9" t="s">
        <v>1376</v>
      </c>
      <c r="G616" s="12" t="s">
        <v>2573</v>
      </c>
      <c r="H616" s="43" t="s">
        <v>858</v>
      </c>
      <c r="I616" s="145">
        <f>(K616-365)</f>
        <v>44516</v>
      </c>
      <c r="J616" s="7" t="s">
        <v>12</v>
      </c>
      <c r="K616" s="94">
        <v>44881</v>
      </c>
      <c r="L616" s="7" t="s">
        <v>1900</v>
      </c>
      <c r="M616" s="7" t="s">
        <v>2578</v>
      </c>
      <c r="N616" s="5" t="s">
        <v>1200</v>
      </c>
      <c r="O616" s="2" t="b">
        <f ca="1">(U616&lt;=T616)=FALSE()</f>
        <v>1</v>
      </c>
      <c r="P616" s="184" t="s">
        <v>2663</v>
      </c>
      <c r="Q616" s="176" t="s">
        <v>2044</v>
      </c>
      <c r="R616" s="176"/>
      <c r="S616" s="62"/>
      <c r="T616" s="1">
        <f t="shared" ca="1" si="55"/>
        <v>44831</v>
      </c>
      <c r="U616" s="1">
        <f t="shared" si="56"/>
        <v>44867</v>
      </c>
    </row>
    <row r="617" spans="1:21" s="6" customFormat="1" ht="25" customHeight="1" x14ac:dyDescent="0.25">
      <c r="A617" s="4">
        <v>614</v>
      </c>
      <c r="B617" s="31" t="s">
        <v>1377</v>
      </c>
      <c r="C617" s="7" t="s">
        <v>8</v>
      </c>
      <c r="D617" s="5" t="s">
        <v>791</v>
      </c>
      <c r="E617" s="7" t="s">
        <v>392</v>
      </c>
      <c r="F617" s="9" t="s">
        <v>1378</v>
      </c>
      <c r="G617" s="9" t="s">
        <v>1148</v>
      </c>
      <c r="H617" s="43" t="s">
        <v>858</v>
      </c>
      <c r="I617" s="145">
        <f>(K617-366)</f>
        <v>42417</v>
      </c>
      <c r="J617" s="7" t="s">
        <v>12</v>
      </c>
      <c r="K617" s="94">
        <v>42783</v>
      </c>
      <c r="L617" s="51" t="s">
        <v>1589</v>
      </c>
      <c r="M617" s="51"/>
      <c r="N617" s="5" t="s">
        <v>1421</v>
      </c>
      <c r="O617" s="2" t="s">
        <v>1023</v>
      </c>
      <c r="P617" s="182" t="s">
        <v>2044</v>
      </c>
      <c r="Q617" s="181" t="s">
        <v>2044</v>
      </c>
      <c r="R617" s="181"/>
      <c r="S617" s="62"/>
      <c r="T617" s="1">
        <f t="shared" ca="1" si="55"/>
        <v>44831</v>
      </c>
      <c r="U617" s="1">
        <f t="shared" si="56"/>
        <v>42769</v>
      </c>
    </row>
    <row r="618" spans="1:21" s="6" customFormat="1" ht="25" customHeight="1" x14ac:dyDescent="0.25">
      <c r="A618" s="4">
        <v>615</v>
      </c>
      <c r="B618" s="7" t="s">
        <v>1379</v>
      </c>
      <c r="C618" s="7" t="s">
        <v>8</v>
      </c>
      <c r="D618" s="5" t="s">
        <v>791</v>
      </c>
      <c r="E618" s="7" t="s">
        <v>392</v>
      </c>
      <c r="F618" s="9" t="s">
        <v>1380</v>
      </c>
      <c r="G618" s="12" t="s">
        <v>2881</v>
      </c>
      <c r="H618" s="12" t="s">
        <v>858</v>
      </c>
      <c r="I618" s="145">
        <f>(K618-365)</f>
        <v>44602</v>
      </c>
      <c r="J618" s="7" t="s">
        <v>12</v>
      </c>
      <c r="K618" s="94">
        <v>44967</v>
      </c>
      <c r="L618" s="7" t="s">
        <v>1900</v>
      </c>
      <c r="M618" s="5" t="s">
        <v>2884</v>
      </c>
      <c r="N618" s="5" t="s">
        <v>1200</v>
      </c>
      <c r="O618" s="2" t="b">
        <f ca="1">(U618&lt;=T618)=FALSE()</f>
        <v>1</v>
      </c>
      <c r="P618" s="184" t="s">
        <v>2663</v>
      </c>
      <c r="Q618" s="176" t="s">
        <v>2044</v>
      </c>
      <c r="R618" s="178" t="s">
        <v>2824</v>
      </c>
      <c r="S618" s="62"/>
      <c r="T618" s="1">
        <f t="shared" ca="1" si="55"/>
        <v>44831</v>
      </c>
      <c r="U618" s="1">
        <f t="shared" si="56"/>
        <v>44953</v>
      </c>
    </row>
    <row r="619" spans="1:21" s="6" customFormat="1" ht="37.5" customHeight="1" x14ac:dyDescent="0.25">
      <c r="A619" s="4">
        <v>616</v>
      </c>
      <c r="B619" s="7" t="s">
        <v>1381</v>
      </c>
      <c r="C619" s="7" t="s">
        <v>460</v>
      </c>
      <c r="D619" s="5" t="s">
        <v>791</v>
      </c>
      <c r="E619" s="7" t="s">
        <v>350</v>
      </c>
      <c r="F619" s="9" t="s">
        <v>1054</v>
      </c>
      <c r="G619" s="12" t="s">
        <v>2565</v>
      </c>
      <c r="H619" s="43" t="s">
        <v>858</v>
      </c>
      <c r="I619" s="145">
        <f>(K619-365)</f>
        <v>44516</v>
      </c>
      <c r="J619" s="5" t="s">
        <v>351</v>
      </c>
      <c r="K619" s="93">
        <v>44881</v>
      </c>
      <c r="L619" s="7" t="s">
        <v>1900</v>
      </c>
      <c r="M619" s="7" t="s">
        <v>2569</v>
      </c>
      <c r="N619" s="5" t="s">
        <v>1200</v>
      </c>
      <c r="O619" s="2" t="b">
        <f ca="1">(U619&lt;=T619)=FALSE()</f>
        <v>1</v>
      </c>
      <c r="P619" s="182" t="s">
        <v>2663</v>
      </c>
      <c r="Q619" s="173" t="s">
        <v>2044</v>
      </c>
      <c r="R619" s="173"/>
      <c r="S619" s="62"/>
      <c r="T619" s="1">
        <f t="shared" ca="1" si="55"/>
        <v>44831</v>
      </c>
      <c r="U619" s="1">
        <f t="shared" si="56"/>
        <v>44867</v>
      </c>
    </row>
    <row r="620" spans="1:21" s="6" customFormat="1" ht="25" customHeight="1" x14ac:dyDescent="0.25">
      <c r="A620" s="4">
        <v>617</v>
      </c>
      <c r="B620" s="31" t="s">
        <v>1382</v>
      </c>
      <c r="C620" s="7" t="s">
        <v>460</v>
      </c>
      <c r="D620" s="5" t="s">
        <v>791</v>
      </c>
      <c r="E620" s="7" t="s">
        <v>350</v>
      </c>
      <c r="F620" s="9" t="s">
        <v>1044</v>
      </c>
      <c r="G620" s="9" t="s">
        <v>2114</v>
      </c>
      <c r="H620" s="43" t="s">
        <v>858</v>
      </c>
      <c r="I620" s="145">
        <f>(K620-365)</f>
        <v>44303</v>
      </c>
      <c r="J620" s="7" t="s">
        <v>12</v>
      </c>
      <c r="K620" s="94">
        <v>44668</v>
      </c>
      <c r="L620" s="7" t="s">
        <v>1900</v>
      </c>
      <c r="M620" s="7"/>
      <c r="N620" s="5"/>
      <c r="O620" s="2" t="s">
        <v>1023</v>
      </c>
      <c r="P620" s="182"/>
      <c r="Q620" s="173"/>
      <c r="R620" s="178"/>
      <c r="S620" s="62"/>
      <c r="T620" s="1">
        <f t="shared" ca="1" si="55"/>
        <v>44831</v>
      </c>
      <c r="U620" s="1">
        <f t="shared" si="56"/>
        <v>44654</v>
      </c>
    </row>
    <row r="621" spans="1:21" s="6" customFormat="1" ht="25" customHeight="1" x14ac:dyDescent="0.25">
      <c r="A621" s="4">
        <v>618</v>
      </c>
      <c r="B621" s="7" t="s">
        <v>1383</v>
      </c>
      <c r="C621" s="7" t="s">
        <v>460</v>
      </c>
      <c r="D621" s="5" t="s">
        <v>791</v>
      </c>
      <c r="E621" s="7" t="s">
        <v>350</v>
      </c>
      <c r="F621" s="9" t="s">
        <v>1046</v>
      </c>
      <c r="G621" s="12" t="s">
        <v>2123</v>
      </c>
      <c r="H621" s="43" t="s">
        <v>858</v>
      </c>
      <c r="I621" s="145">
        <f>(K621-365)</f>
        <v>44602</v>
      </c>
      <c r="J621" s="7" t="s">
        <v>12</v>
      </c>
      <c r="K621" s="94">
        <v>44967</v>
      </c>
      <c r="L621" s="7" t="s">
        <v>1900</v>
      </c>
      <c r="M621" s="5" t="s">
        <v>2888</v>
      </c>
      <c r="N621" s="5" t="s">
        <v>1200</v>
      </c>
      <c r="O621" s="2" t="b">
        <f ca="1">(U621&lt;=T621)=FALSE()</f>
        <v>1</v>
      </c>
      <c r="P621" s="182" t="s">
        <v>2663</v>
      </c>
      <c r="Q621" s="173" t="s">
        <v>2044</v>
      </c>
      <c r="R621" s="178" t="s">
        <v>2824</v>
      </c>
      <c r="S621" s="62"/>
      <c r="T621" s="1">
        <f t="shared" ca="1" si="55"/>
        <v>44831</v>
      </c>
      <c r="U621" s="1">
        <f t="shared" si="56"/>
        <v>44953</v>
      </c>
    </row>
    <row r="622" spans="1:21" s="76" customFormat="1" ht="37.5" customHeight="1" x14ac:dyDescent="0.25">
      <c r="A622" s="4">
        <v>619</v>
      </c>
      <c r="B622" s="31" t="s">
        <v>1388</v>
      </c>
      <c r="C622" s="5" t="s">
        <v>14</v>
      </c>
      <c r="D622" s="5" t="s">
        <v>781</v>
      </c>
      <c r="E622" s="15" t="s">
        <v>225</v>
      </c>
      <c r="F622" s="16" t="s">
        <v>1389</v>
      </c>
      <c r="G622" s="12" t="s">
        <v>1794</v>
      </c>
      <c r="H622" s="45" t="s">
        <v>1566</v>
      </c>
      <c r="I622" s="145">
        <f>(K622-366)</f>
        <v>43643</v>
      </c>
      <c r="J622" s="5" t="s">
        <v>12</v>
      </c>
      <c r="K622" s="99">
        <v>44009</v>
      </c>
      <c r="L622" s="5" t="s">
        <v>1668</v>
      </c>
      <c r="M622" s="5"/>
      <c r="N622" s="5" t="s">
        <v>1413</v>
      </c>
      <c r="O622" s="2" t="s">
        <v>1023</v>
      </c>
      <c r="P622" s="182" t="s">
        <v>2044</v>
      </c>
      <c r="Q622" s="181" t="s">
        <v>2044</v>
      </c>
      <c r="R622" s="181"/>
      <c r="S622" s="62" t="s">
        <v>1930</v>
      </c>
      <c r="T622" s="1">
        <f t="shared" ca="1" si="55"/>
        <v>44831</v>
      </c>
      <c r="U622" s="1">
        <f t="shared" si="56"/>
        <v>43995</v>
      </c>
    </row>
    <row r="623" spans="1:21" s="76" customFormat="1" ht="50" customHeight="1" x14ac:dyDescent="0.25">
      <c r="A623" s="4">
        <v>620</v>
      </c>
      <c r="B623" s="7" t="s">
        <v>1390</v>
      </c>
      <c r="C623" s="5" t="s">
        <v>14</v>
      </c>
      <c r="D623" s="5" t="s">
        <v>781</v>
      </c>
      <c r="E623" s="15" t="s">
        <v>225</v>
      </c>
      <c r="F623" s="16" t="s">
        <v>1391</v>
      </c>
      <c r="G623" s="12" t="s">
        <v>2387</v>
      </c>
      <c r="H623" s="45" t="s">
        <v>1566</v>
      </c>
      <c r="I623" s="145">
        <f>(K623-365)</f>
        <v>44539</v>
      </c>
      <c r="J623" s="5" t="s">
        <v>12</v>
      </c>
      <c r="K623" s="93">
        <v>44904</v>
      </c>
      <c r="L623" s="7" t="s">
        <v>1900</v>
      </c>
      <c r="M623" s="5" t="s">
        <v>2746</v>
      </c>
      <c r="N623" s="5" t="s">
        <v>2903</v>
      </c>
      <c r="O623" s="2" t="b">
        <f ca="1">(U623&lt;=T623)=FALSE()</f>
        <v>1</v>
      </c>
      <c r="P623" s="169">
        <v>5361944</v>
      </c>
      <c r="Q623" s="111" t="s">
        <v>2748</v>
      </c>
      <c r="R623" s="111" t="s">
        <v>2796</v>
      </c>
      <c r="S623" s="62"/>
      <c r="T623" s="1">
        <f t="shared" ca="1" si="55"/>
        <v>44831</v>
      </c>
      <c r="U623" s="1">
        <f t="shared" si="56"/>
        <v>44890</v>
      </c>
    </row>
    <row r="624" spans="1:21" s="6" customFormat="1" ht="25" customHeight="1" x14ac:dyDescent="0.25">
      <c r="A624" s="4">
        <v>621</v>
      </c>
      <c r="B624" s="31" t="s">
        <v>1393</v>
      </c>
      <c r="C624" s="7" t="s">
        <v>8</v>
      </c>
      <c r="D624" s="5" t="s">
        <v>791</v>
      </c>
      <c r="E624" s="7" t="s">
        <v>392</v>
      </c>
      <c r="F624" s="9" t="s">
        <v>1362</v>
      </c>
      <c r="G624" s="9" t="s">
        <v>1386</v>
      </c>
      <c r="H624" s="43" t="s">
        <v>858</v>
      </c>
      <c r="I624" s="145">
        <f>(K624-365)</f>
        <v>42787</v>
      </c>
      <c r="J624" s="7" t="s">
        <v>12</v>
      </c>
      <c r="K624" s="94">
        <v>43152</v>
      </c>
      <c r="L624" s="51" t="s">
        <v>1589</v>
      </c>
      <c r="M624" s="51"/>
      <c r="N624" s="5" t="s">
        <v>1415</v>
      </c>
      <c r="O624" s="2" t="s">
        <v>1023</v>
      </c>
      <c r="P624" s="182" t="s">
        <v>2044</v>
      </c>
      <c r="Q624" s="181" t="s">
        <v>2044</v>
      </c>
      <c r="R624" s="181"/>
      <c r="S624" s="62"/>
      <c r="T624" s="1">
        <f t="shared" ca="1" si="55"/>
        <v>44831</v>
      </c>
      <c r="U624" s="1">
        <f t="shared" si="56"/>
        <v>43138</v>
      </c>
    </row>
    <row r="625" spans="1:21" s="6" customFormat="1" ht="25" customHeight="1" x14ac:dyDescent="0.25">
      <c r="A625" s="4">
        <v>622</v>
      </c>
      <c r="B625" s="7" t="s">
        <v>1396</v>
      </c>
      <c r="C625" s="5" t="s">
        <v>1774</v>
      </c>
      <c r="D625" s="5" t="s">
        <v>817</v>
      </c>
      <c r="E625" s="5" t="s">
        <v>2231</v>
      </c>
      <c r="F625" s="9" t="s">
        <v>1511</v>
      </c>
      <c r="G625" s="12" t="s">
        <v>2550</v>
      </c>
      <c r="H625" s="43" t="s">
        <v>1612</v>
      </c>
      <c r="I625" s="145">
        <f>(K625-365)</f>
        <v>44494</v>
      </c>
      <c r="J625" s="7" t="s">
        <v>12</v>
      </c>
      <c r="K625" s="94">
        <v>44859</v>
      </c>
      <c r="L625" s="7" t="s">
        <v>1900</v>
      </c>
      <c r="M625" s="7" t="s">
        <v>2551</v>
      </c>
      <c r="N625" s="5" t="s">
        <v>2903</v>
      </c>
      <c r="O625" s="2" t="b">
        <f ca="1">(U625&lt;=T625)=FALSE()</f>
        <v>1</v>
      </c>
      <c r="P625" s="180" t="s">
        <v>2635</v>
      </c>
      <c r="Q625" s="176" t="s">
        <v>2044</v>
      </c>
      <c r="R625" s="176"/>
      <c r="S625" s="72"/>
      <c r="T625" s="1">
        <f t="shared" ca="1" si="55"/>
        <v>44831</v>
      </c>
      <c r="U625" s="1">
        <f t="shared" si="56"/>
        <v>44845</v>
      </c>
    </row>
    <row r="626" spans="1:21" s="6" customFormat="1" ht="25" customHeight="1" x14ac:dyDescent="0.25">
      <c r="A626" s="4">
        <v>623</v>
      </c>
      <c r="B626" s="7" t="s">
        <v>1397</v>
      </c>
      <c r="C626" s="5" t="s">
        <v>1778</v>
      </c>
      <c r="D626" s="5" t="s">
        <v>817</v>
      </c>
      <c r="E626" s="5" t="s">
        <v>2230</v>
      </c>
      <c r="F626" s="12" t="s">
        <v>1504</v>
      </c>
      <c r="G626" s="12" t="s">
        <v>2969</v>
      </c>
      <c r="H626" s="43" t="s">
        <v>1612</v>
      </c>
      <c r="I626" s="145">
        <f>(K626-365)</f>
        <v>44657</v>
      </c>
      <c r="J626" s="7" t="s">
        <v>12</v>
      </c>
      <c r="K626" s="93">
        <v>45022</v>
      </c>
      <c r="L626" s="7" t="s">
        <v>1900</v>
      </c>
      <c r="M626" s="5" t="s">
        <v>2977</v>
      </c>
      <c r="N626" s="5" t="s">
        <v>2903</v>
      </c>
      <c r="O626" s="2" t="b">
        <f ca="1">(U626&lt;=T626)=FALSE()</f>
        <v>1</v>
      </c>
      <c r="P626" s="184" t="s">
        <v>2635</v>
      </c>
      <c r="Q626" s="176" t="s">
        <v>2044</v>
      </c>
      <c r="R626" s="178" t="s">
        <v>2778</v>
      </c>
      <c r="S626" s="72"/>
      <c r="T626" s="1">
        <f t="shared" ca="1" si="55"/>
        <v>44831</v>
      </c>
      <c r="U626" s="1">
        <f t="shared" si="56"/>
        <v>45008</v>
      </c>
    </row>
    <row r="627" spans="1:21" s="6" customFormat="1" ht="38" customHeight="1" x14ac:dyDescent="0.25">
      <c r="A627" s="4">
        <v>624</v>
      </c>
      <c r="B627" s="31" t="s">
        <v>1405</v>
      </c>
      <c r="C627" s="7" t="s">
        <v>436</v>
      </c>
      <c r="D627" s="5" t="s">
        <v>808</v>
      </c>
      <c r="E627" s="5" t="s">
        <v>1285</v>
      </c>
      <c r="F627" s="9" t="s">
        <v>1406</v>
      </c>
      <c r="G627" s="12" t="s">
        <v>2017</v>
      </c>
      <c r="H627" s="43" t="s">
        <v>1915</v>
      </c>
      <c r="I627" s="145">
        <f>(K627-182)</f>
        <v>44126</v>
      </c>
      <c r="J627" s="7" t="s">
        <v>118</v>
      </c>
      <c r="K627" s="93">
        <v>44308</v>
      </c>
      <c r="L627" s="7" t="s">
        <v>1900</v>
      </c>
      <c r="M627" s="7" t="s">
        <v>2014</v>
      </c>
      <c r="N627" s="5" t="s">
        <v>1109</v>
      </c>
      <c r="O627" s="2" t="s">
        <v>1023</v>
      </c>
      <c r="P627" s="182" t="s">
        <v>2044</v>
      </c>
      <c r="Q627" s="181" t="s">
        <v>2044</v>
      </c>
      <c r="R627" s="181"/>
      <c r="S627" s="72"/>
      <c r="T627" s="1">
        <f t="shared" ca="1" si="55"/>
        <v>44831</v>
      </c>
      <c r="U627" s="1">
        <f t="shared" si="56"/>
        <v>44294</v>
      </c>
    </row>
    <row r="628" spans="1:21" s="76" customFormat="1" ht="37.5" customHeight="1" x14ac:dyDescent="0.25">
      <c r="A628" s="4">
        <v>625</v>
      </c>
      <c r="B628" s="7" t="s">
        <v>1409</v>
      </c>
      <c r="C628" s="7" t="s">
        <v>766</v>
      </c>
      <c r="D628" s="7" t="s">
        <v>986</v>
      </c>
      <c r="E628" s="5" t="s">
        <v>348</v>
      </c>
      <c r="F628" s="12" t="s">
        <v>1410</v>
      </c>
      <c r="G628" s="12" t="s">
        <v>2624</v>
      </c>
      <c r="H628" s="43" t="s">
        <v>1473</v>
      </c>
      <c r="I628" s="145">
        <f>(K628-365)</f>
        <v>44648</v>
      </c>
      <c r="J628" s="7" t="s">
        <v>12</v>
      </c>
      <c r="K628" s="94">
        <v>45013</v>
      </c>
      <c r="L628" s="5" t="s">
        <v>1900</v>
      </c>
      <c r="M628" s="5" t="s">
        <v>2946</v>
      </c>
      <c r="N628" s="5" t="s">
        <v>1197</v>
      </c>
      <c r="O628" s="2" t="b">
        <f ca="1">(U628&lt;=T628)=FALSE()</f>
        <v>1</v>
      </c>
      <c r="P628" s="86" t="s">
        <v>2689</v>
      </c>
      <c r="Q628" s="173" t="s">
        <v>2044</v>
      </c>
      <c r="R628" s="16" t="s">
        <v>2866</v>
      </c>
      <c r="S628" s="62"/>
      <c r="T628" s="1">
        <f t="shared" ca="1" si="55"/>
        <v>44831</v>
      </c>
      <c r="U628" s="1">
        <f t="shared" si="56"/>
        <v>44999</v>
      </c>
    </row>
    <row r="629" spans="1:21" s="76" customFormat="1" ht="25" customHeight="1" x14ac:dyDescent="0.25">
      <c r="A629" s="4">
        <v>626</v>
      </c>
      <c r="B629" s="5" t="s">
        <v>1422</v>
      </c>
      <c r="C629" s="19" t="s">
        <v>429</v>
      </c>
      <c r="D629" s="7" t="s">
        <v>1426</v>
      </c>
      <c r="E629" s="34" t="s">
        <v>1427</v>
      </c>
      <c r="F629" s="12" t="s">
        <v>7</v>
      </c>
      <c r="G629" s="12" t="s">
        <v>1958</v>
      </c>
      <c r="H629" s="43" t="s">
        <v>1425</v>
      </c>
      <c r="I629" s="145">
        <f>(K629-365)</f>
        <v>44742</v>
      </c>
      <c r="J629" s="5" t="s">
        <v>351</v>
      </c>
      <c r="K629" s="93">
        <v>45107</v>
      </c>
      <c r="L629" s="5" t="s">
        <v>1900</v>
      </c>
      <c r="M629" s="5" t="s">
        <v>3218</v>
      </c>
      <c r="N629" s="5" t="s">
        <v>1560</v>
      </c>
      <c r="O629" s="2" t="b">
        <f ca="1">(U629&lt;=T629)=FALSE()</f>
        <v>1</v>
      </c>
      <c r="P629" s="183">
        <v>52184059</v>
      </c>
      <c r="Q629" s="111" t="s">
        <v>3216</v>
      </c>
      <c r="R629" s="111" t="s">
        <v>3217</v>
      </c>
      <c r="S629" s="72"/>
      <c r="T629" s="1">
        <f t="shared" ca="1" si="55"/>
        <v>44831</v>
      </c>
      <c r="U629" s="1">
        <f t="shared" si="56"/>
        <v>45093</v>
      </c>
    </row>
    <row r="630" spans="1:21" s="76" customFormat="1" ht="25" customHeight="1" x14ac:dyDescent="0.25">
      <c r="A630" s="4">
        <v>627</v>
      </c>
      <c r="B630" s="5" t="s">
        <v>1423</v>
      </c>
      <c r="C630" s="19" t="s">
        <v>429</v>
      </c>
      <c r="D630" s="7" t="s">
        <v>1426</v>
      </c>
      <c r="E630" s="34" t="s">
        <v>1427</v>
      </c>
      <c r="F630" s="12" t="s">
        <v>7</v>
      </c>
      <c r="G630" s="12" t="s">
        <v>1958</v>
      </c>
      <c r="H630" s="43" t="s">
        <v>1425</v>
      </c>
      <c r="I630" s="145">
        <f>(K630-365)</f>
        <v>44742</v>
      </c>
      <c r="J630" s="5" t="s">
        <v>351</v>
      </c>
      <c r="K630" s="93">
        <v>45107</v>
      </c>
      <c r="L630" s="5" t="s">
        <v>1900</v>
      </c>
      <c r="M630" s="5" t="s">
        <v>3221</v>
      </c>
      <c r="N630" s="5" t="s">
        <v>1198</v>
      </c>
      <c r="O630" s="2" t="b">
        <f ca="1">(U630&lt;=T630)=FALSE()</f>
        <v>1</v>
      </c>
      <c r="P630" s="183">
        <v>52184059</v>
      </c>
      <c r="Q630" s="111" t="s">
        <v>3216</v>
      </c>
      <c r="R630" s="111" t="s">
        <v>3217</v>
      </c>
      <c r="S630" s="72"/>
      <c r="T630" s="1">
        <f t="shared" ca="1" si="55"/>
        <v>44831</v>
      </c>
      <c r="U630" s="1">
        <f t="shared" si="56"/>
        <v>45093</v>
      </c>
    </row>
    <row r="631" spans="1:21" s="76" customFormat="1" ht="37.5" customHeight="1" x14ac:dyDescent="0.25">
      <c r="A631" s="4">
        <v>628</v>
      </c>
      <c r="B631" s="5" t="s">
        <v>1442</v>
      </c>
      <c r="C631" s="5" t="s">
        <v>13</v>
      </c>
      <c r="D631" s="5" t="s">
        <v>791</v>
      </c>
      <c r="E631" s="5" t="s">
        <v>215</v>
      </c>
      <c r="F631" s="12" t="s">
        <v>1443</v>
      </c>
      <c r="G631" s="12" t="s">
        <v>2522</v>
      </c>
      <c r="H631" s="43" t="s">
        <v>2170</v>
      </c>
      <c r="I631" s="145">
        <f>(K631-365)</f>
        <v>44477</v>
      </c>
      <c r="J631" s="7" t="s">
        <v>12</v>
      </c>
      <c r="K631" s="94">
        <v>44842</v>
      </c>
      <c r="L631" s="7" t="s">
        <v>1900</v>
      </c>
      <c r="M631" s="5" t="s">
        <v>2523</v>
      </c>
      <c r="N631" s="5" t="s">
        <v>3405</v>
      </c>
      <c r="O631" s="2" t="b">
        <f ca="1">(U631&lt;=T631)=FALSE()</f>
        <v>0</v>
      </c>
      <c r="P631" s="169" t="s">
        <v>2635</v>
      </c>
      <c r="Q631" s="173" t="s">
        <v>2044</v>
      </c>
      <c r="R631" s="173"/>
      <c r="S631" s="72"/>
      <c r="T631" s="1">
        <f t="shared" ca="1" si="55"/>
        <v>44831</v>
      </c>
      <c r="U631" s="1">
        <f t="shared" si="56"/>
        <v>44828</v>
      </c>
    </row>
    <row r="632" spans="1:21" s="6" customFormat="1" ht="25" customHeight="1" x14ac:dyDescent="0.25">
      <c r="A632" s="4">
        <v>630</v>
      </c>
      <c r="B632" s="48" t="s">
        <v>1450</v>
      </c>
      <c r="C632" s="7" t="s">
        <v>8</v>
      </c>
      <c r="D632" s="5" t="s">
        <v>791</v>
      </c>
      <c r="E632" s="7" t="s">
        <v>392</v>
      </c>
      <c r="F632" s="12" t="s">
        <v>1451</v>
      </c>
      <c r="G632" s="12" t="s">
        <v>2114</v>
      </c>
      <c r="H632" s="12" t="s">
        <v>858</v>
      </c>
      <c r="I632" s="145">
        <f>(K632-365)</f>
        <v>44232</v>
      </c>
      <c r="J632" s="7" t="s">
        <v>12</v>
      </c>
      <c r="K632" s="94">
        <v>44597</v>
      </c>
      <c r="L632" s="7" t="s">
        <v>1900</v>
      </c>
      <c r="M632" s="5" t="s">
        <v>2117</v>
      </c>
      <c r="N632" s="5" t="s">
        <v>1200</v>
      </c>
      <c r="O632" s="2" t="s">
        <v>1343</v>
      </c>
      <c r="P632" s="184" t="s">
        <v>2663</v>
      </c>
      <c r="Q632" s="176" t="s">
        <v>2044</v>
      </c>
      <c r="R632" s="178" t="s">
        <v>2824</v>
      </c>
      <c r="S632" s="62"/>
      <c r="T632" s="1">
        <f t="shared" ca="1" si="55"/>
        <v>44831</v>
      </c>
      <c r="U632" s="1">
        <f t="shared" si="56"/>
        <v>44583</v>
      </c>
    </row>
    <row r="633" spans="1:21" s="87" customFormat="1" ht="25" customHeight="1" x14ac:dyDescent="0.25">
      <c r="A633" s="4">
        <v>631</v>
      </c>
      <c r="B633" s="32" t="s">
        <v>1452</v>
      </c>
      <c r="C633" s="51" t="s">
        <v>8</v>
      </c>
      <c r="D633" s="52" t="s">
        <v>791</v>
      </c>
      <c r="E633" s="51" t="s">
        <v>392</v>
      </c>
      <c r="F633" s="61" t="s">
        <v>1453</v>
      </c>
      <c r="G633" s="61" t="s">
        <v>1570</v>
      </c>
      <c r="H633" s="67" t="s">
        <v>858</v>
      </c>
      <c r="I633" s="146">
        <f>(K633-364)</f>
        <v>43494</v>
      </c>
      <c r="J633" s="51" t="s">
        <v>12</v>
      </c>
      <c r="K633" s="96">
        <v>43858</v>
      </c>
      <c r="L633" s="51" t="s">
        <v>1589</v>
      </c>
      <c r="M633" s="51"/>
      <c r="N633" s="5" t="s">
        <v>1200</v>
      </c>
      <c r="O633" s="2" t="s">
        <v>1023</v>
      </c>
      <c r="P633" s="182" t="s">
        <v>2044</v>
      </c>
      <c r="Q633" s="181" t="s">
        <v>2044</v>
      </c>
      <c r="R633" s="181"/>
      <c r="S633" s="63"/>
      <c r="T633" s="1">
        <f t="shared" ca="1" si="55"/>
        <v>44831</v>
      </c>
      <c r="U633" s="1">
        <f t="shared" si="56"/>
        <v>43844</v>
      </c>
    </row>
    <row r="634" spans="1:21" s="6" customFormat="1" ht="37.5" customHeight="1" x14ac:dyDescent="0.25">
      <c r="A634" s="4">
        <v>632</v>
      </c>
      <c r="B634" s="5" t="s">
        <v>1454</v>
      </c>
      <c r="C634" s="7" t="s">
        <v>8</v>
      </c>
      <c r="D634" s="5" t="s">
        <v>791</v>
      </c>
      <c r="E634" s="7" t="s">
        <v>1587</v>
      </c>
      <c r="F634" s="12" t="s">
        <v>1455</v>
      </c>
      <c r="G634" s="12" t="s">
        <v>2573</v>
      </c>
      <c r="H634" s="43" t="s">
        <v>858</v>
      </c>
      <c r="I634" s="145">
        <f t="shared" ref="I634:I647" si="60">(K634-365)</f>
        <v>44516</v>
      </c>
      <c r="J634" s="7" t="s">
        <v>12</v>
      </c>
      <c r="K634" s="94">
        <v>44881</v>
      </c>
      <c r="L634" s="7" t="s">
        <v>1900</v>
      </c>
      <c r="M634" s="7" t="s">
        <v>2579</v>
      </c>
      <c r="N634" s="5" t="s">
        <v>1200</v>
      </c>
      <c r="O634" s="2" t="b">
        <f ca="1">(U634&lt;=T634)=FALSE()</f>
        <v>1</v>
      </c>
      <c r="P634" s="184" t="s">
        <v>2663</v>
      </c>
      <c r="Q634" s="176" t="s">
        <v>2044</v>
      </c>
      <c r="R634" s="176"/>
      <c r="S634" s="62"/>
      <c r="T634" s="1">
        <f t="shared" ca="1" si="55"/>
        <v>44831</v>
      </c>
      <c r="U634" s="1">
        <f t="shared" si="56"/>
        <v>44867</v>
      </c>
    </row>
    <row r="635" spans="1:21" s="6" customFormat="1" ht="37.5" customHeight="1" x14ac:dyDescent="0.25">
      <c r="A635" s="4">
        <v>633</v>
      </c>
      <c r="B635" s="5" t="s">
        <v>1456</v>
      </c>
      <c r="C635" s="7" t="s">
        <v>8</v>
      </c>
      <c r="D635" s="5" t="s">
        <v>791</v>
      </c>
      <c r="E635" s="7" t="s">
        <v>392</v>
      </c>
      <c r="F635" s="12" t="s">
        <v>1457</v>
      </c>
      <c r="G635" s="12" t="s">
        <v>2573</v>
      </c>
      <c r="H635" s="43" t="s">
        <v>1841</v>
      </c>
      <c r="I635" s="145">
        <f t="shared" si="60"/>
        <v>44516</v>
      </c>
      <c r="J635" s="7" t="s">
        <v>12</v>
      </c>
      <c r="K635" s="94">
        <v>44881</v>
      </c>
      <c r="L635" s="5" t="s">
        <v>1900</v>
      </c>
      <c r="M635" s="5" t="s">
        <v>2580</v>
      </c>
      <c r="N635" s="5" t="s">
        <v>1200</v>
      </c>
      <c r="O635" s="2" t="b">
        <f ca="1">(U635&lt;=T635)=FALSE()</f>
        <v>1</v>
      </c>
      <c r="P635" s="184" t="s">
        <v>2663</v>
      </c>
      <c r="Q635" s="176" t="s">
        <v>2044</v>
      </c>
      <c r="R635" s="176"/>
      <c r="S635" s="62"/>
      <c r="T635" s="1">
        <f t="shared" ca="1" si="55"/>
        <v>44831</v>
      </c>
      <c r="U635" s="1">
        <f t="shared" si="56"/>
        <v>44867</v>
      </c>
    </row>
    <row r="636" spans="1:21" s="87" customFormat="1" ht="25" customHeight="1" x14ac:dyDescent="0.25">
      <c r="A636" s="4">
        <v>634</v>
      </c>
      <c r="B636" s="32" t="s">
        <v>1458</v>
      </c>
      <c r="C636" s="51" t="s">
        <v>8</v>
      </c>
      <c r="D636" s="52" t="s">
        <v>791</v>
      </c>
      <c r="E636" s="51" t="s">
        <v>392</v>
      </c>
      <c r="F636" s="61" t="s">
        <v>1459</v>
      </c>
      <c r="G636" s="61" t="s">
        <v>1823</v>
      </c>
      <c r="H636" s="67" t="s">
        <v>858</v>
      </c>
      <c r="I636" s="146">
        <f t="shared" si="60"/>
        <v>43817</v>
      </c>
      <c r="J636" s="51" t="s">
        <v>12</v>
      </c>
      <c r="K636" s="96">
        <v>44182</v>
      </c>
      <c r="L636" s="52" t="s">
        <v>1589</v>
      </c>
      <c r="M636" s="52" t="s">
        <v>1947</v>
      </c>
      <c r="N636" s="5" t="s">
        <v>1200</v>
      </c>
      <c r="O636" s="2" t="s">
        <v>1023</v>
      </c>
      <c r="P636" s="182" t="s">
        <v>2044</v>
      </c>
      <c r="Q636" s="181" t="s">
        <v>2044</v>
      </c>
      <c r="R636" s="181"/>
      <c r="S636" s="63"/>
      <c r="T636" s="1">
        <f t="shared" ca="1" si="55"/>
        <v>44831</v>
      </c>
      <c r="U636" s="1">
        <f t="shared" si="56"/>
        <v>44168</v>
      </c>
    </row>
    <row r="637" spans="1:21" s="76" customFormat="1" ht="25" customHeight="1" x14ac:dyDescent="0.25">
      <c r="A637" s="4">
        <v>635</v>
      </c>
      <c r="B637" s="32" t="s">
        <v>1460</v>
      </c>
      <c r="C637" s="7" t="s">
        <v>10</v>
      </c>
      <c r="D637" s="5" t="s">
        <v>791</v>
      </c>
      <c r="E637" s="19" t="s">
        <v>159</v>
      </c>
      <c r="F637" s="12">
        <v>14510564</v>
      </c>
      <c r="G637" s="12" t="s">
        <v>1902</v>
      </c>
      <c r="H637" s="43" t="s">
        <v>1473</v>
      </c>
      <c r="I637" s="145">
        <f t="shared" si="60"/>
        <v>44162</v>
      </c>
      <c r="J637" s="5" t="s">
        <v>12</v>
      </c>
      <c r="K637" s="93">
        <v>44527</v>
      </c>
      <c r="L637" s="5" t="s">
        <v>1900</v>
      </c>
      <c r="M637" s="5" t="s">
        <v>2056</v>
      </c>
      <c r="N637" s="5" t="s">
        <v>1200</v>
      </c>
      <c r="O637" s="2" t="s">
        <v>1023</v>
      </c>
      <c r="P637" s="182" t="s">
        <v>2044</v>
      </c>
      <c r="Q637" s="181" t="s">
        <v>2044</v>
      </c>
      <c r="R637" s="181"/>
      <c r="S637" s="62"/>
      <c r="T637" s="1">
        <f t="shared" ca="1" si="55"/>
        <v>44831</v>
      </c>
      <c r="U637" s="1">
        <f t="shared" si="56"/>
        <v>44513</v>
      </c>
    </row>
    <row r="638" spans="1:21" s="76" customFormat="1" ht="25" customHeight="1" x14ac:dyDescent="0.25">
      <c r="A638" s="4">
        <v>636</v>
      </c>
      <c r="B638" s="48" t="s">
        <v>1461</v>
      </c>
      <c r="C638" s="7" t="s">
        <v>10</v>
      </c>
      <c r="D638" s="5" t="s">
        <v>791</v>
      </c>
      <c r="E638" s="19" t="s">
        <v>159</v>
      </c>
      <c r="F638" s="22">
        <v>14510596</v>
      </c>
      <c r="G638" s="12" t="s">
        <v>1902</v>
      </c>
      <c r="H638" s="43" t="s">
        <v>1473</v>
      </c>
      <c r="I638" s="145">
        <f>(K638-365)</f>
        <v>44162</v>
      </c>
      <c r="J638" s="5" t="s">
        <v>12</v>
      </c>
      <c r="K638" s="93">
        <v>44527</v>
      </c>
      <c r="L638" s="5" t="s">
        <v>1900</v>
      </c>
      <c r="M638" s="5" t="s">
        <v>2057</v>
      </c>
      <c r="N638" s="5" t="s">
        <v>1200</v>
      </c>
      <c r="O638" s="2" t="s">
        <v>1343</v>
      </c>
      <c r="P638" s="182" t="s">
        <v>2044</v>
      </c>
      <c r="Q638" s="181" t="s">
        <v>2044</v>
      </c>
      <c r="R638" s="181"/>
      <c r="S638" s="62"/>
      <c r="T638" s="1">
        <f t="shared" ca="1" si="55"/>
        <v>44831</v>
      </c>
      <c r="U638" s="1">
        <f t="shared" si="56"/>
        <v>44513</v>
      </c>
    </row>
    <row r="639" spans="1:21" s="76" customFormat="1" ht="25" customHeight="1" x14ac:dyDescent="0.25">
      <c r="A639" s="4">
        <v>637</v>
      </c>
      <c r="B639" s="48" t="s">
        <v>1462</v>
      </c>
      <c r="C639" s="7" t="s">
        <v>10</v>
      </c>
      <c r="D639" s="5" t="s">
        <v>791</v>
      </c>
      <c r="E639" s="19" t="s">
        <v>159</v>
      </c>
      <c r="F639" s="22">
        <v>14510584</v>
      </c>
      <c r="G639" s="15" t="s">
        <v>2015</v>
      </c>
      <c r="H639" s="43" t="s">
        <v>1473</v>
      </c>
      <c r="I639" s="145">
        <f>(K639-365)</f>
        <v>44231</v>
      </c>
      <c r="J639" s="5" t="s">
        <v>12</v>
      </c>
      <c r="K639" s="93">
        <v>44596</v>
      </c>
      <c r="L639" s="5" t="s">
        <v>1900</v>
      </c>
      <c r="M639" s="5" t="s">
        <v>2107</v>
      </c>
      <c r="N639" s="5" t="s">
        <v>1200</v>
      </c>
      <c r="O639" s="2" t="s">
        <v>1343</v>
      </c>
      <c r="P639" s="183" t="s">
        <v>2676</v>
      </c>
      <c r="Q639" s="173" t="s">
        <v>2044</v>
      </c>
      <c r="R639" s="173"/>
      <c r="S639" s="62"/>
      <c r="T639" s="1">
        <f t="shared" ca="1" si="55"/>
        <v>44831</v>
      </c>
      <c r="U639" s="1">
        <f t="shared" si="56"/>
        <v>44582</v>
      </c>
    </row>
    <row r="640" spans="1:21" s="76" customFormat="1" ht="25" customHeight="1" x14ac:dyDescent="0.25">
      <c r="A640" s="4">
        <v>638</v>
      </c>
      <c r="B640" s="48" t="s">
        <v>1463</v>
      </c>
      <c r="C640" s="7" t="s">
        <v>10</v>
      </c>
      <c r="D640" s="5" t="s">
        <v>791</v>
      </c>
      <c r="E640" s="19" t="s">
        <v>159</v>
      </c>
      <c r="F640" s="22">
        <v>14506790</v>
      </c>
      <c r="G640" s="12" t="s">
        <v>2270</v>
      </c>
      <c r="H640" s="43" t="s">
        <v>1473</v>
      </c>
      <c r="I640" s="145">
        <f t="shared" si="60"/>
        <v>44303</v>
      </c>
      <c r="J640" s="5" t="s">
        <v>12</v>
      </c>
      <c r="K640" s="93">
        <v>44668</v>
      </c>
      <c r="L640" s="7" t="s">
        <v>1900</v>
      </c>
      <c r="M640" s="7" t="s">
        <v>2271</v>
      </c>
      <c r="N640" s="5" t="s">
        <v>1200</v>
      </c>
      <c r="O640" s="2" t="s">
        <v>1343</v>
      </c>
      <c r="P640" s="183" t="s">
        <v>2676</v>
      </c>
      <c r="Q640" s="173" t="s">
        <v>2044</v>
      </c>
      <c r="R640" s="173"/>
      <c r="S640" s="62"/>
      <c r="T640" s="1">
        <f t="shared" ca="1" si="55"/>
        <v>44831</v>
      </c>
      <c r="U640" s="1">
        <f t="shared" si="56"/>
        <v>44654</v>
      </c>
    </row>
    <row r="641" spans="1:21" s="76" customFormat="1" ht="25" customHeight="1" x14ac:dyDescent="0.25">
      <c r="A641" s="4">
        <v>639</v>
      </c>
      <c r="B641" s="48" t="s">
        <v>1464</v>
      </c>
      <c r="C641" s="5" t="s">
        <v>10</v>
      </c>
      <c r="D641" s="5" t="s">
        <v>791</v>
      </c>
      <c r="E641" s="5" t="s">
        <v>159</v>
      </c>
      <c r="F641" s="36">
        <v>14510562</v>
      </c>
      <c r="G641" s="12" t="s">
        <v>2270</v>
      </c>
      <c r="H641" s="43" t="s">
        <v>1473</v>
      </c>
      <c r="I641" s="145">
        <f>(K641-365)</f>
        <v>44303</v>
      </c>
      <c r="J641" s="5" t="s">
        <v>12</v>
      </c>
      <c r="K641" s="93">
        <v>44668</v>
      </c>
      <c r="L641" s="5" t="s">
        <v>1900</v>
      </c>
      <c r="M641" s="5" t="s">
        <v>2272</v>
      </c>
      <c r="N641" s="5" t="s">
        <v>1200</v>
      </c>
      <c r="O641" s="2" t="s">
        <v>1343</v>
      </c>
      <c r="P641" s="183" t="s">
        <v>2676</v>
      </c>
      <c r="Q641" s="173" t="s">
        <v>2044</v>
      </c>
      <c r="R641" s="173"/>
      <c r="S641" s="140"/>
      <c r="T641" s="1">
        <f t="shared" ca="1" si="55"/>
        <v>44831</v>
      </c>
      <c r="U641" s="1">
        <f t="shared" si="56"/>
        <v>44654</v>
      </c>
    </row>
    <row r="642" spans="1:21" s="87" customFormat="1" ht="25" customHeight="1" x14ac:dyDescent="0.25">
      <c r="A642" s="4">
        <v>640</v>
      </c>
      <c r="B642" s="32" t="s">
        <v>1483</v>
      </c>
      <c r="C642" s="51" t="s">
        <v>8</v>
      </c>
      <c r="D642" s="52" t="s">
        <v>791</v>
      </c>
      <c r="E642" s="51" t="s">
        <v>392</v>
      </c>
      <c r="F642" s="61" t="s">
        <v>1484</v>
      </c>
      <c r="G642" s="61" t="s">
        <v>1585</v>
      </c>
      <c r="H642" s="67" t="s">
        <v>858</v>
      </c>
      <c r="I642" s="146">
        <f t="shared" si="60"/>
        <v>43489</v>
      </c>
      <c r="J642" s="51" t="s">
        <v>12</v>
      </c>
      <c r="K642" s="96">
        <v>43854</v>
      </c>
      <c r="L642" s="52" t="s">
        <v>1589</v>
      </c>
      <c r="M642" s="52"/>
      <c r="N642" s="5" t="s">
        <v>1200</v>
      </c>
      <c r="O642" s="2" t="s">
        <v>1023</v>
      </c>
      <c r="P642" s="182" t="s">
        <v>2044</v>
      </c>
      <c r="Q642" s="181" t="s">
        <v>2044</v>
      </c>
      <c r="R642" s="181"/>
      <c r="S642" s="63"/>
      <c r="T642" s="1">
        <f t="shared" ca="1" si="55"/>
        <v>44831</v>
      </c>
      <c r="U642" s="1">
        <f t="shared" si="56"/>
        <v>43840</v>
      </c>
    </row>
    <row r="643" spans="1:21" s="76" customFormat="1" ht="50" customHeight="1" x14ac:dyDescent="0.3">
      <c r="A643" s="4">
        <v>641</v>
      </c>
      <c r="B643" s="7" t="s">
        <v>1485</v>
      </c>
      <c r="C643" s="5" t="s">
        <v>626</v>
      </c>
      <c r="D643" s="5" t="s">
        <v>986</v>
      </c>
      <c r="E643" s="5" t="s">
        <v>1650</v>
      </c>
      <c r="F643" s="12" t="s">
        <v>1486</v>
      </c>
      <c r="G643" s="12" t="s">
        <v>3397</v>
      </c>
      <c r="H643" s="43" t="s">
        <v>1473</v>
      </c>
      <c r="I643" s="145">
        <f t="shared" si="60"/>
        <v>44817</v>
      </c>
      <c r="J643" s="7" t="s">
        <v>12</v>
      </c>
      <c r="K643" s="94">
        <v>45182</v>
      </c>
      <c r="L643" s="7" t="s">
        <v>2178</v>
      </c>
      <c r="M643" s="5" t="s">
        <v>3426</v>
      </c>
      <c r="N643" s="5" t="s">
        <v>1197</v>
      </c>
      <c r="O643" s="2" t="b">
        <f ca="1">(U643&lt;=T643)=FALSE()</f>
        <v>1</v>
      </c>
      <c r="P643" s="183" t="s">
        <v>3399</v>
      </c>
      <c r="Q643" s="176" t="s">
        <v>2044</v>
      </c>
      <c r="R643" s="152" t="s">
        <v>3400</v>
      </c>
      <c r="S643" s="207"/>
      <c r="T643" s="1">
        <f t="shared" ref="T643:T706" ca="1" si="61">TODAY()</f>
        <v>44831</v>
      </c>
      <c r="U643" s="1">
        <f t="shared" si="56"/>
        <v>45168</v>
      </c>
    </row>
    <row r="644" spans="1:21" s="87" customFormat="1" ht="25" customHeight="1" x14ac:dyDescent="0.25">
      <c r="A644" s="4">
        <v>642</v>
      </c>
      <c r="B644" s="32" t="s">
        <v>1505</v>
      </c>
      <c r="C644" s="51" t="s">
        <v>8</v>
      </c>
      <c r="D644" s="52" t="s">
        <v>791</v>
      </c>
      <c r="E644" s="51" t="s">
        <v>392</v>
      </c>
      <c r="F644" s="61" t="s">
        <v>1506</v>
      </c>
      <c r="G644" s="69" t="s">
        <v>1386</v>
      </c>
      <c r="H644" s="67" t="s">
        <v>858</v>
      </c>
      <c r="I644" s="146">
        <f t="shared" si="60"/>
        <v>43153</v>
      </c>
      <c r="J644" s="51" t="s">
        <v>12</v>
      </c>
      <c r="K644" s="96">
        <v>43518</v>
      </c>
      <c r="L644" s="51" t="s">
        <v>1589</v>
      </c>
      <c r="M644" s="51"/>
      <c r="N644" s="5" t="s">
        <v>1571</v>
      </c>
      <c r="O644" s="2" t="s">
        <v>1023</v>
      </c>
      <c r="P644" s="182" t="s">
        <v>2044</v>
      </c>
      <c r="Q644" s="181" t="s">
        <v>2044</v>
      </c>
      <c r="R644" s="181"/>
      <c r="S644" s="63"/>
      <c r="T644" s="1">
        <f t="shared" ca="1" si="61"/>
        <v>44831</v>
      </c>
      <c r="U644" s="1">
        <f t="shared" ref="U644:U707" si="62">(K644-14)</f>
        <v>43504</v>
      </c>
    </row>
    <row r="645" spans="1:21" s="87" customFormat="1" ht="25" customHeight="1" x14ac:dyDescent="0.25">
      <c r="A645" s="4">
        <v>643</v>
      </c>
      <c r="B645" s="32" t="s">
        <v>1508</v>
      </c>
      <c r="C645" s="51" t="s">
        <v>8</v>
      </c>
      <c r="D645" s="52" t="s">
        <v>791</v>
      </c>
      <c r="E645" s="51" t="s">
        <v>392</v>
      </c>
      <c r="F645" s="61" t="s">
        <v>1509</v>
      </c>
      <c r="G645" s="69" t="s">
        <v>1386</v>
      </c>
      <c r="H645" s="67" t="s">
        <v>858</v>
      </c>
      <c r="I645" s="146">
        <f t="shared" si="60"/>
        <v>43123</v>
      </c>
      <c r="J645" s="51" t="s">
        <v>12</v>
      </c>
      <c r="K645" s="96">
        <v>43488</v>
      </c>
      <c r="L645" s="51" t="s">
        <v>1589</v>
      </c>
      <c r="M645" s="51"/>
      <c r="N645" s="5" t="s">
        <v>1415</v>
      </c>
      <c r="O645" s="2" t="s">
        <v>1023</v>
      </c>
      <c r="P645" s="182" t="s">
        <v>2044</v>
      </c>
      <c r="Q645" s="181" t="s">
        <v>2044</v>
      </c>
      <c r="R645" s="181"/>
      <c r="S645" s="63"/>
      <c r="T645" s="1">
        <f t="shared" ca="1" si="61"/>
        <v>44831</v>
      </c>
      <c r="U645" s="1">
        <f t="shared" si="62"/>
        <v>43474</v>
      </c>
    </row>
    <row r="646" spans="1:21" s="76" customFormat="1" ht="25" customHeight="1" x14ac:dyDescent="0.25">
      <c r="A646" s="4">
        <v>644</v>
      </c>
      <c r="B646" s="48" t="s">
        <v>1513</v>
      </c>
      <c r="C646" s="7" t="s">
        <v>10</v>
      </c>
      <c r="D646" s="5" t="s">
        <v>791</v>
      </c>
      <c r="E646" s="19" t="s">
        <v>159</v>
      </c>
      <c r="F646" s="22">
        <v>14510610</v>
      </c>
      <c r="G646" s="15" t="s">
        <v>2015</v>
      </c>
      <c r="H646" s="43" t="s">
        <v>1473</v>
      </c>
      <c r="I646" s="145">
        <f>(K646-365)</f>
        <v>44231</v>
      </c>
      <c r="J646" s="5" t="s">
        <v>12</v>
      </c>
      <c r="K646" s="93">
        <v>44596</v>
      </c>
      <c r="L646" s="5" t="s">
        <v>1900</v>
      </c>
      <c r="M646" s="5" t="s">
        <v>2108</v>
      </c>
      <c r="N646" s="5" t="s">
        <v>1200</v>
      </c>
      <c r="O646" s="2" t="s">
        <v>1343</v>
      </c>
      <c r="P646" s="183" t="s">
        <v>2676</v>
      </c>
      <c r="Q646" s="173" t="s">
        <v>2044</v>
      </c>
      <c r="R646" s="173"/>
      <c r="S646" s="62"/>
      <c r="T646" s="1">
        <f t="shared" ca="1" si="61"/>
        <v>44831</v>
      </c>
      <c r="U646" s="1">
        <f t="shared" si="62"/>
        <v>44582</v>
      </c>
    </row>
    <row r="647" spans="1:21" s="76" customFormat="1" ht="25" customHeight="1" x14ac:dyDescent="0.25">
      <c r="A647" s="4">
        <v>645</v>
      </c>
      <c r="B647" s="32" t="s">
        <v>1514</v>
      </c>
      <c r="C647" s="7" t="s">
        <v>10</v>
      </c>
      <c r="D647" s="5" t="s">
        <v>791</v>
      </c>
      <c r="E647" s="19" t="s">
        <v>159</v>
      </c>
      <c r="F647" s="12">
        <v>14513432</v>
      </c>
      <c r="G647" s="12" t="s">
        <v>1902</v>
      </c>
      <c r="H647" s="43" t="s">
        <v>1473</v>
      </c>
      <c r="I647" s="145">
        <f t="shared" si="60"/>
        <v>44162</v>
      </c>
      <c r="J647" s="5" t="s">
        <v>12</v>
      </c>
      <c r="K647" s="93">
        <v>44527</v>
      </c>
      <c r="L647" s="5" t="s">
        <v>1900</v>
      </c>
      <c r="M647" s="5" t="s">
        <v>2058</v>
      </c>
      <c r="N647" s="5" t="s">
        <v>1200</v>
      </c>
      <c r="O647" s="2" t="s">
        <v>1023</v>
      </c>
      <c r="P647" s="182" t="s">
        <v>2044</v>
      </c>
      <c r="Q647" s="181" t="s">
        <v>2044</v>
      </c>
      <c r="R647" s="181"/>
      <c r="S647" s="62"/>
      <c r="T647" s="1">
        <f t="shared" ca="1" si="61"/>
        <v>44831</v>
      </c>
      <c r="U647" s="1">
        <f t="shared" si="62"/>
        <v>44513</v>
      </c>
    </row>
    <row r="648" spans="1:21" s="76" customFormat="1" ht="25" customHeight="1" x14ac:dyDescent="0.25">
      <c r="A648" s="4">
        <v>646</v>
      </c>
      <c r="B648" s="48" t="s">
        <v>1515</v>
      </c>
      <c r="C648" s="5" t="s">
        <v>10</v>
      </c>
      <c r="D648" s="5" t="s">
        <v>791</v>
      </c>
      <c r="E648" s="5" t="s">
        <v>159</v>
      </c>
      <c r="F648" s="36">
        <v>14513410</v>
      </c>
      <c r="G648" s="15" t="s">
        <v>2015</v>
      </c>
      <c r="H648" s="43" t="s">
        <v>1473</v>
      </c>
      <c r="I648" s="145">
        <f>(K648-365)</f>
        <v>44231</v>
      </c>
      <c r="J648" s="5" t="s">
        <v>12</v>
      </c>
      <c r="K648" s="93">
        <v>44596</v>
      </c>
      <c r="L648" s="5" t="s">
        <v>1900</v>
      </c>
      <c r="M648" s="5" t="s">
        <v>2109</v>
      </c>
      <c r="N648" s="5" t="s">
        <v>1200</v>
      </c>
      <c r="O648" s="2" t="s">
        <v>1343</v>
      </c>
      <c r="P648" s="183" t="s">
        <v>2676</v>
      </c>
      <c r="Q648" s="173" t="s">
        <v>2044</v>
      </c>
      <c r="R648" s="173"/>
      <c r="S648" s="140"/>
      <c r="T648" s="1">
        <f t="shared" ca="1" si="61"/>
        <v>44831</v>
      </c>
      <c r="U648" s="1">
        <f t="shared" si="62"/>
        <v>44582</v>
      </c>
    </row>
    <row r="649" spans="1:21" s="76" customFormat="1" ht="25" customHeight="1" x14ac:dyDescent="0.25">
      <c r="A649" s="4">
        <v>647</v>
      </c>
      <c r="B649" s="48" t="s">
        <v>1516</v>
      </c>
      <c r="C649" s="5" t="s">
        <v>10</v>
      </c>
      <c r="D649" s="5" t="s">
        <v>791</v>
      </c>
      <c r="E649" s="5" t="s">
        <v>159</v>
      </c>
      <c r="F649" s="36">
        <v>14513453</v>
      </c>
      <c r="G649" s="15" t="s">
        <v>2015</v>
      </c>
      <c r="H649" s="43" t="s">
        <v>1473</v>
      </c>
      <c r="I649" s="145">
        <f>(K649-365)</f>
        <v>44231</v>
      </c>
      <c r="J649" s="5" t="s">
        <v>12</v>
      </c>
      <c r="K649" s="93">
        <v>44596</v>
      </c>
      <c r="L649" s="5" t="s">
        <v>1900</v>
      </c>
      <c r="M649" s="5" t="s">
        <v>2110</v>
      </c>
      <c r="N649" s="5" t="s">
        <v>1200</v>
      </c>
      <c r="O649" s="2" t="s">
        <v>1343</v>
      </c>
      <c r="P649" s="183" t="s">
        <v>2676</v>
      </c>
      <c r="Q649" s="173" t="s">
        <v>2044</v>
      </c>
      <c r="R649" s="173"/>
      <c r="S649" s="140"/>
      <c r="T649" s="1">
        <f t="shared" ca="1" si="61"/>
        <v>44831</v>
      </c>
      <c r="U649" s="1">
        <f t="shared" si="62"/>
        <v>44582</v>
      </c>
    </row>
    <row r="650" spans="1:21" s="76" customFormat="1" ht="25" customHeight="1" x14ac:dyDescent="0.25">
      <c r="A650" s="4">
        <v>648</v>
      </c>
      <c r="B650" s="48" t="s">
        <v>1517</v>
      </c>
      <c r="C650" s="7" t="s">
        <v>10</v>
      </c>
      <c r="D650" s="5" t="s">
        <v>791</v>
      </c>
      <c r="E650" s="19" t="s">
        <v>159</v>
      </c>
      <c r="F650" s="22">
        <v>14513414</v>
      </c>
      <c r="G650" s="15" t="s">
        <v>2223</v>
      </c>
      <c r="H650" s="43" t="s">
        <v>1473</v>
      </c>
      <c r="I650" s="145">
        <f>(K650-365)</f>
        <v>44361</v>
      </c>
      <c r="J650" s="5" t="s">
        <v>12</v>
      </c>
      <c r="K650" s="93">
        <v>44726</v>
      </c>
      <c r="L650" s="5" t="s">
        <v>1900</v>
      </c>
      <c r="M650" s="5" t="s">
        <v>2355</v>
      </c>
      <c r="N650" s="5" t="s">
        <v>1200</v>
      </c>
      <c r="O650" s="2" t="s">
        <v>1343</v>
      </c>
      <c r="P650" s="183" t="s">
        <v>2676</v>
      </c>
      <c r="Q650" s="173" t="s">
        <v>2044</v>
      </c>
      <c r="R650" s="173"/>
      <c r="S650" s="62"/>
      <c r="T650" s="1">
        <f t="shared" ca="1" si="61"/>
        <v>44831</v>
      </c>
      <c r="U650" s="1">
        <f t="shared" si="62"/>
        <v>44712</v>
      </c>
    </row>
    <row r="651" spans="1:21" s="76" customFormat="1" ht="25" x14ac:dyDescent="0.25">
      <c r="A651" s="4">
        <v>649</v>
      </c>
      <c r="B651" s="5" t="s">
        <v>1528</v>
      </c>
      <c r="C651" s="7" t="s">
        <v>445</v>
      </c>
      <c r="D651" s="5" t="s">
        <v>1529</v>
      </c>
      <c r="E651" s="5" t="s">
        <v>1530</v>
      </c>
      <c r="F651" s="22" t="s">
        <v>1531</v>
      </c>
      <c r="G651" s="12" t="s">
        <v>1924</v>
      </c>
      <c r="H651" s="47" t="s">
        <v>1439</v>
      </c>
      <c r="I651" s="145">
        <f>(K651-364)</f>
        <v>44677</v>
      </c>
      <c r="J651" s="5" t="s">
        <v>12</v>
      </c>
      <c r="K651" s="93">
        <v>45041</v>
      </c>
      <c r="L651" s="5" t="s">
        <v>2178</v>
      </c>
      <c r="M651" s="5" t="s">
        <v>3024</v>
      </c>
      <c r="N651" s="5" t="s">
        <v>1197</v>
      </c>
      <c r="O651" s="2" t="b">
        <f ca="1">(U651&lt;=T651)=FALSE()</f>
        <v>1</v>
      </c>
      <c r="P651" s="220">
        <v>124125</v>
      </c>
      <c r="Q651" s="15" t="s">
        <v>3021</v>
      </c>
      <c r="R651" s="16" t="s">
        <v>3022</v>
      </c>
      <c r="S651" s="62"/>
      <c r="T651" s="1">
        <f t="shared" ca="1" si="61"/>
        <v>44831</v>
      </c>
      <c r="U651" s="1">
        <f t="shared" si="62"/>
        <v>45027</v>
      </c>
    </row>
    <row r="652" spans="1:21" s="76" customFormat="1" ht="38" customHeight="1" x14ac:dyDescent="0.25">
      <c r="A652" s="4">
        <v>650</v>
      </c>
      <c r="B652" s="32" t="s">
        <v>1534</v>
      </c>
      <c r="C652" s="5" t="s">
        <v>436</v>
      </c>
      <c r="D652" s="5" t="s">
        <v>808</v>
      </c>
      <c r="E652" s="5" t="s">
        <v>1285</v>
      </c>
      <c r="F652" s="36" t="s">
        <v>1535</v>
      </c>
      <c r="G652" s="12" t="s">
        <v>1152</v>
      </c>
      <c r="H652" s="43" t="s">
        <v>1915</v>
      </c>
      <c r="I652" s="145">
        <f>(K652-180)</f>
        <v>43041</v>
      </c>
      <c r="J652" s="5" t="s">
        <v>118</v>
      </c>
      <c r="K652" s="93">
        <v>43221</v>
      </c>
      <c r="L652" s="7" t="s">
        <v>119</v>
      </c>
      <c r="M652" s="7"/>
      <c r="N652" s="5" t="s">
        <v>1109</v>
      </c>
      <c r="O652" s="59" t="s">
        <v>1184</v>
      </c>
      <c r="P652" s="182" t="s">
        <v>2044</v>
      </c>
      <c r="Q652" s="181" t="s">
        <v>2044</v>
      </c>
      <c r="R652" s="181"/>
      <c r="S652" s="62"/>
      <c r="T652" s="1">
        <f t="shared" ca="1" si="61"/>
        <v>44831</v>
      </c>
      <c r="U652" s="1">
        <f t="shared" si="62"/>
        <v>43207</v>
      </c>
    </row>
    <row r="653" spans="1:21" s="6" customFormat="1" ht="25" customHeight="1" x14ac:dyDescent="0.25">
      <c r="A653" s="4">
        <v>651</v>
      </c>
      <c r="B653" s="5" t="s">
        <v>1541</v>
      </c>
      <c r="C653" s="7" t="s">
        <v>460</v>
      </c>
      <c r="D653" s="5" t="s">
        <v>791</v>
      </c>
      <c r="E653" s="7" t="s">
        <v>350</v>
      </c>
      <c r="F653" s="12" t="s">
        <v>1546</v>
      </c>
      <c r="G653" s="12" t="s">
        <v>2881</v>
      </c>
      <c r="H653" s="43" t="s">
        <v>858</v>
      </c>
      <c r="I653" s="145">
        <f t="shared" ref="I653:I661" si="63">(K653-365)</f>
        <v>44624</v>
      </c>
      <c r="J653" s="7" t="s">
        <v>12</v>
      </c>
      <c r="K653" s="94">
        <v>44989</v>
      </c>
      <c r="L653" s="7" t="s">
        <v>1900</v>
      </c>
      <c r="M653" s="5" t="s">
        <v>2912</v>
      </c>
      <c r="N653" s="5" t="s">
        <v>1200</v>
      </c>
      <c r="O653" s="2" t="b">
        <f ca="1">(U653&lt;=T653)=FALSE()</f>
        <v>1</v>
      </c>
      <c r="P653" s="182" t="s">
        <v>2663</v>
      </c>
      <c r="Q653" s="173" t="s">
        <v>2044</v>
      </c>
      <c r="R653" s="178" t="s">
        <v>2824</v>
      </c>
      <c r="S653" s="62"/>
      <c r="T653" s="1">
        <f t="shared" ca="1" si="61"/>
        <v>44831</v>
      </c>
      <c r="U653" s="1">
        <f t="shared" si="62"/>
        <v>44975</v>
      </c>
    </row>
    <row r="654" spans="1:21" s="6" customFormat="1" ht="25" customHeight="1" x14ac:dyDescent="0.25">
      <c r="A654" s="4">
        <v>652</v>
      </c>
      <c r="B654" s="48" t="s">
        <v>1542</v>
      </c>
      <c r="C654" s="7" t="s">
        <v>460</v>
      </c>
      <c r="D654" s="5" t="s">
        <v>791</v>
      </c>
      <c r="E654" s="7" t="s">
        <v>350</v>
      </c>
      <c r="F654" s="12" t="s">
        <v>1547</v>
      </c>
      <c r="G654" s="15" t="s">
        <v>2364</v>
      </c>
      <c r="H654" s="43" t="s">
        <v>858</v>
      </c>
      <c r="I654" s="145">
        <f t="shared" si="63"/>
        <v>44361</v>
      </c>
      <c r="J654" s="5" t="s">
        <v>12</v>
      </c>
      <c r="K654" s="93">
        <v>44726</v>
      </c>
      <c r="L654" s="5" t="s">
        <v>1900</v>
      </c>
      <c r="M654" s="5" t="s">
        <v>2367</v>
      </c>
      <c r="N654" s="5" t="s">
        <v>1200</v>
      </c>
      <c r="O654" s="2" t="s">
        <v>1343</v>
      </c>
      <c r="P654" s="182" t="s">
        <v>2663</v>
      </c>
      <c r="Q654" s="173" t="s">
        <v>2044</v>
      </c>
      <c r="R654" s="173"/>
      <c r="S654" s="62"/>
      <c r="T654" s="1">
        <f t="shared" ca="1" si="61"/>
        <v>44831</v>
      </c>
      <c r="U654" s="1">
        <f t="shared" si="62"/>
        <v>44712</v>
      </c>
    </row>
    <row r="655" spans="1:21" s="6" customFormat="1" ht="25" customHeight="1" x14ac:dyDescent="0.25">
      <c r="A655" s="4">
        <v>653</v>
      </c>
      <c r="B655" s="48" t="s">
        <v>1543</v>
      </c>
      <c r="C655" s="7" t="s">
        <v>460</v>
      </c>
      <c r="D655" s="5" t="s">
        <v>791</v>
      </c>
      <c r="E655" s="7" t="s">
        <v>350</v>
      </c>
      <c r="F655" s="12" t="s">
        <v>1548</v>
      </c>
      <c r="G655" s="12" t="s">
        <v>1661</v>
      </c>
      <c r="H655" s="43" t="s">
        <v>858</v>
      </c>
      <c r="I655" s="145">
        <f t="shared" si="63"/>
        <v>43631</v>
      </c>
      <c r="J655" s="7" t="s">
        <v>12</v>
      </c>
      <c r="K655" s="94">
        <v>43996</v>
      </c>
      <c r="L655" s="5" t="s">
        <v>1589</v>
      </c>
      <c r="M655" s="5"/>
      <c r="N655" s="5" t="s">
        <v>1200</v>
      </c>
      <c r="O655" s="2" t="s">
        <v>1343</v>
      </c>
      <c r="P655" s="182" t="s">
        <v>2044</v>
      </c>
      <c r="Q655" s="181" t="s">
        <v>2044</v>
      </c>
      <c r="R655" s="181"/>
      <c r="S655" s="62"/>
      <c r="T655" s="1">
        <f t="shared" ca="1" si="61"/>
        <v>44831</v>
      </c>
      <c r="U655" s="1">
        <f t="shared" si="62"/>
        <v>43982</v>
      </c>
    </row>
    <row r="656" spans="1:21" s="6" customFormat="1" ht="25" customHeight="1" x14ac:dyDescent="0.25">
      <c r="A656" s="4">
        <v>654</v>
      </c>
      <c r="B656" s="48" t="s">
        <v>1544</v>
      </c>
      <c r="C656" s="7" t="s">
        <v>460</v>
      </c>
      <c r="D656" s="5" t="s">
        <v>791</v>
      </c>
      <c r="E656" s="7" t="s">
        <v>350</v>
      </c>
      <c r="F656" s="12" t="s">
        <v>1549</v>
      </c>
      <c r="G656" s="15" t="s">
        <v>2364</v>
      </c>
      <c r="H656" s="43" t="s">
        <v>858</v>
      </c>
      <c r="I656" s="145">
        <f t="shared" si="63"/>
        <v>44361</v>
      </c>
      <c r="J656" s="5" t="s">
        <v>12</v>
      </c>
      <c r="K656" s="93">
        <v>44726</v>
      </c>
      <c r="L656" s="5" t="s">
        <v>1900</v>
      </c>
      <c r="M656" s="5" t="s">
        <v>2368</v>
      </c>
      <c r="N656" s="5" t="s">
        <v>1200</v>
      </c>
      <c r="O656" s="2" t="s">
        <v>1343</v>
      </c>
      <c r="P656" s="182" t="s">
        <v>2663</v>
      </c>
      <c r="Q656" s="173" t="s">
        <v>2044</v>
      </c>
      <c r="R656" s="173"/>
      <c r="S656" s="62"/>
      <c r="T656" s="1">
        <f t="shared" ca="1" si="61"/>
        <v>44831</v>
      </c>
      <c r="U656" s="1">
        <f t="shared" si="62"/>
        <v>44712</v>
      </c>
    </row>
    <row r="657" spans="1:21" s="6" customFormat="1" ht="37.5" customHeight="1" x14ac:dyDescent="0.25">
      <c r="A657" s="4">
        <v>655</v>
      </c>
      <c r="B657" s="5" t="s">
        <v>1545</v>
      </c>
      <c r="C657" s="5" t="s">
        <v>460</v>
      </c>
      <c r="D657" s="5" t="s">
        <v>791</v>
      </c>
      <c r="E657" s="7" t="s">
        <v>350</v>
      </c>
      <c r="F657" s="12" t="s">
        <v>1550</v>
      </c>
      <c r="G657" s="12" t="s">
        <v>2565</v>
      </c>
      <c r="H657" s="43" t="s">
        <v>858</v>
      </c>
      <c r="I657" s="145">
        <f t="shared" si="63"/>
        <v>44516</v>
      </c>
      <c r="J657" s="7" t="s">
        <v>12</v>
      </c>
      <c r="K657" s="94">
        <v>44881</v>
      </c>
      <c r="L657" s="7" t="s">
        <v>1900</v>
      </c>
      <c r="M657" s="7" t="s">
        <v>2570</v>
      </c>
      <c r="N657" s="5" t="s">
        <v>1200</v>
      </c>
      <c r="O657" s="2" t="b">
        <f ca="1">(U657&lt;=T657)=FALSE()</f>
        <v>1</v>
      </c>
      <c r="P657" s="182" t="s">
        <v>2663</v>
      </c>
      <c r="Q657" s="173" t="s">
        <v>2044</v>
      </c>
      <c r="R657" s="173"/>
      <c r="S657" s="62"/>
      <c r="T657" s="1">
        <f t="shared" ca="1" si="61"/>
        <v>44831</v>
      </c>
      <c r="U657" s="1">
        <f t="shared" si="62"/>
        <v>44867</v>
      </c>
    </row>
    <row r="658" spans="1:21" s="76" customFormat="1" ht="25" customHeight="1" x14ac:dyDescent="0.25">
      <c r="A658" s="4">
        <v>656</v>
      </c>
      <c r="B658" s="32" t="s">
        <v>1551</v>
      </c>
      <c r="C658" s="5" t="s">
        <v>761</v>
      </c>
      <c r="D658" s="5" t="s">
        <v>791</v>
      </c>
      <c r="E658" s="5" t="s">
        <v>3155</v>
      </c>
      <c r="F658" s="12" t="s">
        <v>1554</v>
      </c>
      <c r="G658" s="15" t="s">
        <v>2223</v>
      </c>
      <c r="H658" s="43" t="s">
        <v>3154</v>
      </c>
      <c r="I658" s="145">
        <f t="shared" si="63"/>
        <v>44726</v>
      </c>
      <c r="J658" s="5" t="s">
        <v>12</v>
      </c>
      <c r="K658" s="93">
        <v>45091</v>
      </c>
      <c r="L658" s="5" t="s">
        <v>1900</v>
      </c>
      <c r="M658" s="5" t="s">
        <v>3157</v>
      </c>
      <c r="N658" s="5" t="s">
        <v>1097</v>
      </c>
      <c r="O658" s="2" t="s">
        <v>1023</v>
      </c>
      <c r="P658" s="183" t="s">
        <v>2676</v>
      </c>
      <c r="Q658" s="173" t="s">
        <v>2044</v>
      </c>
      <c r="R658" s="179" t="s">
        <v>2980</v>
      </c>
      <c r="S658" s="62"/>
      <c r="T658" s="1">
        <f t="shared" ca="1" si="61"/>
        <v>44831</v>
      </c>
      <c r="U658" s="1">
        <f t="shared" si="62"/>
        <v>45077</v>
      </c>
    </row>
    <row r="659" spans="1:21" s="76" customFormat="1" ht="25" customHeight="1" x14ac:dyDescent="0.25">
      <c r="A659" s="4">
        <v>657</v>
      </c>
      <c r="B659" s="5" t="s">
        <v>1552</v>
      </c>
      <c r="C659" s="5" t="s">
        <v>761</v>
      </c>
      <c r="D659" s="5" t="s">
        <v>791</v>
      </c>
      <c r="E659" s="5" t="s">
        <v>3156</v>
      </c>
      <c r="F659" s="12" t="s">
        <v>1555</v>
      </c>
      <c r="G659" s="15" t="s">
        <v>2223</v>
      </c>
      <c r="H659" s="43" t="s">
        <v>3154</v>
      </c>
      <c r="I659" s="145">
        <f t="shared" si="63"/>
        <v>44726</v>
      </c>
      <c r="J659" s="5" t="s">
        <v>12</v>
      </c>
      <c r="K659" s="93">
        <v>45091</v>
      </c>
      <c r="L659" s="5" t="s">
        <v>1900</v>
      </c>
      <c r="M659" s="5" t="s">
        <v>3158</v>
      </c>
      <c r="N659" s="5" t="s">
        <v>1097</v>
      </c>
      <c r="O659" s="2" t="b">
        <f ca="1">(U659&lt;=T659)=FALSE()</f>
        <v>1</v>
      </c>
      <c r="P659" s="183" t="s">
        <v>2676</v>
      </c>
      <c r="Q659" s="173" t="s">
        <v>2044</v>
      </c>
      <c r="R659" s="179" t="s">
        <v>2980</v>
      </c>
      <c r="S659" s="62"/>
      <c r="T659" s="1">
        <f t="shared" ca="1" si="61"/>
        <v>44831</v>
      </c>
      <c r="U659" s="1">
        <f t="shared" si="62"/>
        <v>45077</v>
      </c>
    </row>
    <row r="660" spans="1:21" s="76" customFormat="1" ht="25" customHeight="1" x14ac:dyDescent="0.3">
      <c r="A660" s="4">
        <v>658</v>
      </c>
      <c r="B660" s="7" t="s">
        <v>1573</v>
      </c>
      <c r="C660" s="5" t="s">
        <v>766</v>
      </c>
      <c r="D660" s="5" t="s">
        <v>986</v>
      </c>
      <c r="E660" s="5" t="s">
        <v>1574</v>
      </c>
      <c r="F660" s="12" t="s">
        <v>1575</v>
      </c>
      <c r="G660" s="12" t="s">
        <v>2769</v>
      </c>
      <c r="H660" s="43" t="s">
        <v>1473</v>
      </c>
      <c r="I660" s="145">
        <f t="shared" si="63"/>
        <v>44554</v>
      </c>
      <c r="J660" s="7" t="s">
        <v>12</v>
      </c>
      <c r="K660" s="94">
        <v>44919</v>
      </c>
      <c r="L660" s="7" t="s">
        <v>1900</v>
      </c>
      <c r="M660" s="7" t="s">
        <v>2768</v>
      </c>
      <c r="N660" s="5" t="s">
        <v>1197</v>
      </c>
      <c r="O660" s="2" t="b">
        <f ca="1">(U660&lt;=T660)=FALSE()</f>
        <v>1</v>
      </c>
      <c r="P660" s="183" t="s">
        <v>2766</v>
      </c>
      <c r="Q660" s="191" t="s">
        <v>2044</v>
      </c>
      <c r="R660" s="175" t="s">
        <v>2767</v>
      </c>
      <c r="S660" s="207"/>
      <c r="T660" s="1">
        <f t="shared" ca="1" si="61"/>
        <v>44831</v>
      </c>
      <c r="U660" s="1">
        <f t="shared" si="62"/>
        <v>44905</v>
      </c>
    </row>
    <row r="661" spans="1:21" s="76" customFormat="1" ht="62.5" customHeight="1" x14ac:dyDescent="0.25">
      <c r="A661" s="4">
        <v>659</v>
      </c>
      <c r="B661" s="5" t="s">
        <v>1594</v>
      </c>
      <c r="C661" s="7" t="s">
        <v>1598</v>
      </c>
      <c r="D661" s="5" t="s">
        <v>1595</v>
      </c>
      <c r="E661" s="19" t="s">
        <v>1596</v>
      </c>
      <c r="F661" s="22" t="s">
        <v>1597</v>
      </c>
      <c r="G661" s="12" t="s">
        <v>1924</v>
      </c>
      <c r="H661" s="43" t="s">
        <v>1439</v>
      </c>
      <c r="I661" s="145">
        <f t="shared" si="63"/>
        <v>44589</v>
      </c>
      <c r="J661" s="5" t="s">
        <v>12</v>
      </c>
      <c r="K661" s="93">
        <v>44954</v>
      </c>
      <c r="L661" s="5" t="s">
        <v>1900</v>
      </c>
      <c r="M661" s="5" t="s">
        <v>2870</v>
      </c>
      <c r="N661" s="5" t="s">
        <v>1197</v>
      </c>
      <c r="O661" s="2" t="b">
        <f ca="1">(U661&lt;=T661)=FALSE()</f>
        <v>1</v>
      </c>
      <c r="P661" s="183" t="s">
        <v>2706</v>
      </c>
      <c r="Q661" s="179" t="s">
        <v>2871</v>
      </c>
      <c r="R661" s="179" t="s">
        <v>2872</v>
      </c>
      <c r="S661" s="62"/>
      <c r="T661" s="1">
        <f t="shared" ca="1" si="61"/>
        <v>44831</v>
      </c>
      <c r="U661" s="1">
        <f t="shared" si="62"/>
        <v>44940</v>
      </c>
    </row>
    <row r="662" spans="1:21" s="76" customFormat="1" ht="25" customHeight="1" x14ac:dyDescent="0.25">
      <c r="A662" s="4">
        <v>660</v>
      </c>
      <c r="B662" s="48" t="s">
        <v>1602</v>
      </c>
      <c r="C662" s="7" t="s">
        <v>10</v>
      </c>
      <c r="D662" s="5" t="s">
        <v>791</v>
      </c>
      <c r="E662" s="19" t="s">
        <v>159</v>
      </c>
      <c r="F662" s="12" t="s">
        <v>1608</v>
      </c>
      <c r="G662" s="12" t="s">
        <v>1902</v>
      </c>
      <c r="H662" s="43" t="s">
        <v>1473</v>
      </c>
      <c r="I662" s="145">
        <f t="shared" ref="I662:I671" si="64">(K662-365)</f>
        <v>44162</v>
      </c>
      <c r="J662" s="5" t="s">
        <v>12</v>
      </c>
      <c r="K662" s="93">
        <v>44527</v>
      </c>
      <c r="L662" s="5" t="s">
        <v>1900</v>
      </c>
      <c r="M662" s="5" t="s">
        <v>2055</v>
      </c>
      <c r="N662" s="5" t="s">
        <v>1200</v>
      </c>
      <c r="O662" s="2" t="s">
        <v>1343</v>
      </c>
      <c r="P662" s="182" t="s">
        <v>2044</v>
      </c>
      <c r="Q662" s="181" t="s">
        <v>2044</v>
      </c>
      <c r="R662" s="181"/>
      <c r="S662" s="62"/>
      <c r="T662" s="1">
        <f t="shared" ca="1" si="61"/>
        <v>44831</v>
      </c>
      <c r="U662" s="1">
        <f t="shared" si="62"/>
        <v>44513</v>
      </c>
    </row>
    <row r="663" spans="1:21" s="76" customFormat="1" ht="25" customHeight="1" x14ac:dyDescent="0.25">
      <c r="A663" s="4">
        <v>661</v>
      </c>
      <c r="B663" s="48" t="s">
        <v>1603</v>
      </c>
      <c r="C663" s="7" t="s">
        <v>10</v>
      </c>
      <c r="D663" s="5" t="s">
        <v>791</v>
      </c>
      <c r="E663" s="19" t="s">
        <v>159</v>
      </c>
      <c r="F663" s="12" t="s">
        <v>1609</v>
      </c>
      <c r="G663" s="12" t="s">
        <v>2270</v>
      </c>
      <c r="H663" s="43" t="s">
        <v>1473</v>
      </c>
      <c r="I663" s="145">
        <f t="shared" si="64"/>
        <v>44303</v>
      </c>
      <c r="J663" s="5" t="s">
        <v>12</v>
      </c>
      <c r="K663" s="93">
        <v>44668</v>
      </c>
      <c r="L663" s="5" t="s">
        <v>1900</v>
      </c>
      <c r="M663" s="5" t="s">
        <v>2273</v>
      </c>
      <c r="N663" s="5" t="s">
        <v>1200</v>
      </c>
      <c r="O663" s="2" t="s">
        <v>1343</v>
      </c>
      <c r="P663" s="183" t="s">
        <v>2676</v>
      </c>
      <c r="Q663" s="173" t="s">
        <v>2044</v>
      </c>
      <c r="R663" s="173"/>
      <c r="S663" s="62"/>
      <c r="T663" s="1">
        <f t="shared" ca="1" si="61"/>
        <v>44831</v>
      </c>
      <c r="U663" s="1">
        <f t="shared" si="62"/>
        <v>44654</v>
      </c>
    </row>
    <row r="664" spans="1:21" s="76" customFormat="1" ht="25" customHeight="1" x14ac:dyDescent="0.25">
      <c r="A664" s="4">
        <v>662</v>
      </c>
      <c r="B664" s="48" t="s">
        <v>1604</v>
      </c>
      <c r="C664" s="7" t="s">
        <v>10</v>
      </c>
      <c r="D664" s="5" t="s">
        <v>791</v>
      </c>
      <c r="E664" s="19" t="s">
        <v>159</v>
      </c>
      <c r="F664" s="12" t="s">
        <v>1610</v>
      </c>
      <c r="G664" s="12" t="s">
        <v>1902</v>
      </c>
      <c r="H664" s="43" t="s">
        <v>1473</v>
      </c>
      <c r="I664" s="145">
        <f t="shared" si="64"/>
        <v>44162</v>
      </c>
      <c r="J664" s="5" t="s">
        <v>12</v>
      </c>
      <c r="K664" s="93">
        <v>44527</v>
      </c>
      <c r="L664" s="5" t="s">
        <v>1900</v>
      </c>
      <c r="M664" s="5" t="s">
        <v>2059</v>
      </c>
      <c r="N664" s="5" t="s">
        <v>1200</v>
      </c>
      <c r="O664" s="2" t="s">
        <v>1343</v>
      </c>
      <c r="P664" s="182" t="s">
        <v>2044</v>
      </c>
      <c r="Q664" s="181" t="s">
        <v>2044</v>
      </c>
      <c r="R664" s="181"/>
      <c r="S664" s="62"/>
      <c r="T664" s="1">
        <f t="shared" ca="1" si="61"/>
        <v>44831</v>
      </c>
      <c r="U664" s="1">
        <f t="shared" si="62"/>
        <v>44513</v>
      </c>
    </row>
    <row r="665" spans="1:21" s="76" customFormat="1" ht="25" customHeight="1" x14ac:dyDescent="0.25">
      <c r="A665" s="4">
        <v>663</v>
      </c>
      <c r="B665" s="32" t="s">
        <v>1605</v>
      </c>
      <c r="C665" s="7" t="s">
        <v>10</v>
      </c>
      <c r="D665" s="5" t="s">
        <v>791</v>
      </c>
      <c r="E665" s="19" t="s">
        <v>159</v>
      </c>
      <c r="F665" s="12" t="s">
        <v>1607</v>
      </c>
      <c r="G665" s="12" t="s">
        <v>1902</v>
      </c>
      <c r="H665" s="43" t="s">
        <v>1473</v>
      </c>
      <c r="I665" s="145">
        <f>(K665-365)</f>
        <v>44162</v>
      </c>
      <c r="J665" s="5" t="s">
        <v>12</v>
      </c>
      <c r="K665" s="93">
        <v>44527</v>
      </c>
      <c r="L665" s="5" t="s">
        <v>1900</v>
      </c>
      <c r="M665" s="5" t="s">
        <v>2060</v>
      </c>
      <c r="N665" s="5" t="s">
        <v>1200</v>
      </c>
      <c r="O665" s="2" t="s">
        <v>1023</v>
      </c>
      <c r="P665" s="182" t="s">
        <v>2044</v>
      </c>
      <c r="Q665" s="181" t="s">
        <v>2044</v>
      </c>
      <c r="R665" s="181"/>
      <c r="S665" s="62"/>
      <c r="T665" s="1">
        <f t="shared" ca="1" si="61"/>
        <v>44831</v>
      </c>
      <c r="U665" s="1">
        <f t="shared" si="62"/>
        <v>44513</v>
      </c>
    </row>
    <row r="666" spans="1:21" s="76" customFormat="1" ht="25" customHeight="1" x14ac:dyDescent="0.25">
      <c r="A666" s="4">
        <v>664</v>
      </c>
      <c r="B666" s="48" t="s">
        <v>1606</v>
      </c>
      <c r="C666" s="7" t="s">
        <v>10</v>
      </c>
      <c r="D666" s="5" t="s">
        <v>791</v>
      </c>
      <c r="E666" s="19" t="s">
        <v>159</v>
      </c>
      <c r="F666" s="12" t="s">
        <v>1611</v>
      </c>
      <c r="G666" s="12" t="s">
        <v>1902</v>
      </c>
      <c r="H666" s="43" t="s">
        <v>1473</v>
      </c>
      <c r="I666" s="145">
        <f>(K666-365)</f>
        <v>44162</v>
      </c>
      <c r="J666" s="5" t="s">
        <v>12</v>
      </c>
      <c r="K666" s="93">
        <v>44527</v>
      </c>
      <c r="L666" s="5" t="s">
        <v>1900</v>
      </c>
      <c r="M666" s="5" t="s">
        <v>2061</v>
      </c>
      <c r="N666" s="5" t="s">
        <v>1200</v>
      </c>
      <c r="O666" s="2" t="s">
        <v>1343</v>
      </c>
      <c r="P666" s="182" t="s">
        <v>2044</v>
      </c>
      <c r="Q666" s="181" t="s">
        <v>2044</v>
      </c>
      <c r="R666" s="181"/>
      <c r="S666" s="62"/>
      <c r="T666" s="1">
        <f t="shared" ca="1" si="61"/>
        <v>44831</v>
      </c>
      <c r="U666" s="1">
        <f t="shared" si="62"/>
        <v>44513</v>
      </c>
    </row>
    <row r="667" spans="1:21" s="76" customFormat="1" ht="25" x14ac:dyDescent="0.25">
      <c r="A667" s="4">
        <v>665</v>
      </c>
      <c r="B667" s="5" t="s">
        <v>1622</v>
      </c>
      <c r="C667" s="5" t="s">
        <v>445</v>
      </c>
      <c r="D667" s="5" t="s">
        <v>825</v>
      </c>
      <c r="E667" s="5" t="s">
        <v>1629</v>
      </c>
      <c r="F667" s="36" t="s">
        <v>1628</v>
      </c>
      <c r="G667" s="12" t="s">
        <v>3016</v>
      </c>
      <c r="H667" s="47" t="s">
        <v>1439</v>
      </c>
      <c r="I667" s="145">
        <f>(K667-364)</f>
        <v>44677</v>
      </c>
      <c r="J667" s="5" t="s">
        <v>12</v>
      </c>
      <c r="K667" s="93">
        <v>45041</v>
      </c>
      <c r="L667" s="5" t="s">
        <v>2178</v>
      </c>
      <c r="M667" s="5" t="s">
        <v>3017</v>
      </c>
      <c r="N667" s="5" t="s">
        <v>1197</v>
      </c>
      <c r="O667" s="2" t="b">
        <f ca="1">(U667&lt;=T667)=FALSE()</f>
        <v>1</v>
      </c>
      <c r="P667" s="220">
        <v>126782</v>
      </c>
      <c r="Q667" s="15" t="s">
        <v>3018</v>
      </c>
      <c r="R667" s="16" t="s">
        <v>3019</v>
      </c>
      <c r="S667" s="62"/>
      <c r="T667" s="1">
        <f t="shared" ca="1" si="61"/>
        <v>44831</v>
      </c>
      <c r="U667" s="1">
        <f t="shared" si="62"/>
        <v>45027</v>
      </c>
    </row>
    <row r="668" spans="1:21" s="76" customFormat="1" ht="25" x14ac:dyDescent="0.25">
      <c r="A668" s="4">
        <v>666</v>
      </c>
      <c r="B668" s="5" t="s">
        <v>1623</v>
      </c>
      <c r="C668" s="5" t="s">
        <v>444</v>
      </c>
      <c r="D668" s="5" t="s">
        <v>825</v>
      </c>
      <c r="E668" s="5" t="s">
        <v>1630</v>
      </c>
      <c r="F668" s="36" t="s">
        <v>1631</v>
      </c>
      <c r="G668" s="12" t="s">
        <v>3016</v>
      </c>
      <c r="H668" s="47" t="s">
        <v>1439</v>
      </c>
      <c r="I668" s="145">
        <f>(K668-364)</f>
        <v>44677</v>
      </c>
      <c r="J668" s="5" t="s">
        <v>12</v>
      </c>
      <c r="K668" s="93">
        <v>45041</v>
      </c>
      <c r="L668" s="5" t="s">
        <v>2178</v>
      </c>
      <c r="M668" s="5" t="s">
        <v>3023</v>
      </c>
      <c r="N668" s="5" t="s">
        <v>1197</v>
      </c>
      <c r="O668" s="2" t="b">
        <f ca="1">(U668&lt;=T668)=FALSE()</f>
        <v>1</v>
      </c>
      <c r="P668" s="220">
        <v>124125</v>
      </c>
      <c r="Q668" s="15" t="s">
        <v>3021</v>
      </c>
      <c r="R668" s="16" t="s">
        <v>3022</v>
      </c>
      <c r="S668" s="62"/>
      <c r="T668" s="1">
        <f t="shared" ca="1" si="61"/>
        <v>44831</v>
      </c>
      <c r="U668" s="1">
        <f t="shared" si="62"/>
        <v>45027</v>
      </c>
    </row>
    <row r="669" spans="1:21" s="81" customFormat="1" ht="25" customHeight="1" x14ac:dyDescent="0.25">
      <c r="A669" s="4">
        <v>667</v>
      </c>
      <c r="B669" s="32" t="s">
        <v>1624</v>
      </c>
      <c r="C669" s="52" t="s">
        <v>444</v>
      </c>
      <c r="D669" s="52" t="s">
        <v>825</v>
      </c>
      <c r="E669" s="52" t="s">
        <v>1632</v>
      </c>
      <c r="F669" s="66" t="s">
        <v>1633</v>
      </c>
      <c r="G669" s="61" t="s">
        <v>1634</v>
      </c>
      <c r="H669" s="67" t="s">
        <v>1439</v>
      </c>
      <c r="I669" s="146">
        <f t="shared" si="64"/>
        <v>43082</v>
      </c>
      <c r="J669" s="52" t="s">
        <v>1919</v>
      </c>
      <c r="K669" s="92">
        <v>43447</v>
      </c>
      <c r="L669" s="52" t="s">
        <v>1635</v>
      </c>
      <c r="M669" s="52"/>
      <c r="N669" s="5" t="s">
        <v>1197</v>
      </c>
      <c r="O669" s="2" t="s">
        <v>1023</v>
      </c>
      <c r="P669" s="182" t="s">
        <v>2044</v>
      </c>
      <c r="Q669" s="181" t="s">
        <v>2044</v>
      </c>
      <c r="R669" s="179"/>
      <c r="S669" s="63" t="s">
        <v>1702</v>
      </c>
      <c r="T669" s="1">
        <f t="shared" ca="1" si="61"/>
        <v>44831</v>
      </c>
      <c r="U669" s="1">
        <f t="shared" si="62"/>
        <v>43433</v>
      </c>
    </row>
    <row r="670" spans="1:21" s="76" customFormat="1" ht="25" x14ac:dyDescent="0.25">
      <c r="A670" s="4">
        <v>668</v>
      </c>
      <c r="B670" s="5" t="s">
        <v>1625</v>
      </c>
      <c r="C670" s="5" t="s">
        <v>444</v>
      </c>
      <c r="D670" s="5" t="s">
        <v>825</v>
      </c>
      <c r="E670" s="5" t="s">
        <v>1627</v>
      </c>
      <c r="F670" s="36" t="s">
        <v>1626</v>
      </c>
      <c r="G670" s="12" t="s">
        <v>3016</v>
      </c>
      <c r="H670" s="47" t="s">
        <v>1439</v>
      </c>
      <c r="I670" s="145">
        <f>(K670-364)</f>
        <v>44677</v>
      </c>
      <c r="J670" s="5" t="s">
        <v>12</v>
      </c>
      <c r="K670" s="93">
        <v>45041</v>
      </c>
      <c r="L670" s="5" t="s">
        <v>2178</v>
      </c>
      <c r="M670" s="5" t="s">
        <v>3025</v>
      </c>
      <c r="N670" s="5" t="s">
        <v>1197</v>
      </c>
      <c r="O670" s="2" t="b">
        <f t="shared" ref="O670:O675" ca="1" si="65">(U670&lt;=T670)=FALSE()</f>
        <v>1</v>
      </c>
      <c r="P670" s="220">
        <v>124125</v>
      </c>
      <c r="Q670" s="15" t="s">
        <v>3021</v>
      </c>
      <c r="R670" s="16" t="s">
        <v>3022</v>
      </c>
      <c r="S670" s="62"/>
      <c r="T670" s="1">
        <f t="shared" ca="1" si="61"/>
        <v>44831</v>
      </c>
      <c r="U670" s="1">
        <f t="shared" si="62"/>
        <v>45027</v>
      </c>
    </row>
    <row r="671" spans="1:21" s="76" customFormat="1" ht="37.5" customHeight="1" x14ac:dyDescent="0.25">
      <c r="A671" s="4">
        <v>669</v>
      </c>
      <c r="B671" s="5" t="s">
        <v>1636</v>
      </c>
      <c r="C671" s="5" t="s">
        <v>28</v>
      </c>
      <c r="D671" s="5" t="s">
        <v>774</v>
      </c>
      <c r="E671" s="5" t="s">
        <v>1638</v>
      </c>
      <c r="F671" s="36" t="s">
        <v>1640</v>
      </c>
      <c r="G671" s="12" t="s">
        <v>2631</v>
      </c>
      <c r="H671" s="43" t="s">
        <v>1642</v>
      </c>
      <c r="I671" s="145">
        <f t="shared" si="64"/>
        <v>44531</v>
      </c>
      <c r="J671" s="5" t="s">
        <v>12</v>
      </c>
      <c r="K671" s="93">
        <v>44896</v>
      </c>
      <c r="L671" s="7" t="s">
        <v>1900</v>
      </c>
      <c r="M671" s="5" t="s">
        <v>2632</v>
      </c>
      <c r="N671" s="5" t="s">
        <v>2903</v>
      </c>
      <c r="O671" s="2" t="b">
        <f t="shared" ca="1" si="65"/>
        <v>1</v>
      </c>
      <c r="P671" s="183">
        <v>10285290</v>
      </c>
      <c r="Q671" s="173" t="s">
        <v>2044</v>
      </c>
      <c r="R671" s="111" t="s">
        <v>2796</v>
      </c>
      <c r="S671" s="62"/>
      <c r="T671" s="1">
        <f t="shared" ca="1" si="61"/>
        <v>44831</v>
      </c>
      <c r="U671" s="1">
        <f t="shared" si="62"/>
        <v>44882</v>
      </c>
    </row>
    <row r="672" spans="1:21" s="76" customFormat="1" ht="25" x14ac:dyDescent="0.25">
      <c r="A672" s="4">
        <v>670</v>
      </c>
      <c r="B672" s="5" t="s">
        <v>1643</v>
      </c>
      <c r="C672" s="5" t="s">
        <v>2928</v>
      </c>
      <c r="D672" s="5" t="s">
        <v>774</v>
      </c>
      <c r="E672" s="5" t="s">
        <v>1644</v>
      </c>
      <c r="F672" s="36" t="s">
        <v>1645</v>
      </c>
      <c r="G672" s="12" t="s">
        <v>3003</v>
      </c>
      <c r="H672" s="43" t="s">
        <v>1642</v>
      </c>
      <c r="I672" s="145">
        <f>(K672-364)</f>
        <v>44678</v>
      </c>
      <c r="J672" s="5" t="s">
        <v>12</v>
      </c>
      <c r="K672" s="93">
        <v>45042</v>
      </c>
      <c r="L672" s="5" t="s">
        <v>2178</v>
      </c>
      <c r="M672" s="5" t="s">
        <v>3004</v>
      </c>
      <c r="N672" s="5" t="s">
        <v>2903</v>
      </c>
      <c r="O672" s="2" t="b">
        <f t="shared" ca="1" si="65"/>
        <v>1</v>
      </c>
      <c r="P672" s="217">
        <v>4295725</v>
      </c>
      <c r="Q672" s="128" t="s">
        <v>3005</v>
      </c>
      <c r="R672" s="128" t="s">
        <v>3006</v>
      </c>
      <c r="S672" s="62"/>
      <c r="T672" s="1">
        <f t="shared" ca="1" si="61"/>
        <v>44831</v>
      </c>
      <c r="U672" s="1">
        <f t="shared" si="62"/>
        <v>45028</v>
      </c>
    </row>
    <row r="673" spans="1:21" s="76" customFormat="1" ht="50" customHeight="1" x14ac:dyDescent="0.25">
      <c r="A673" s="4">
        <v>671</v>
      </c>
      <c r="B673" s="5" t="s">
        <v>1637</v>
      </c>
      <c r="C673" s="5" t="s">
        <v>1882</v>
      </c>
      <c r="D673" s="5" t="s">
        <v>1646</v>
      </c>
      <c r="E673" s="5" t="s">
        <v>2076</v>
      </c>
      <c r="F673" s="36" t="s">
        <v>1641</v>
      </c>
      <c r="G673" s="12" t="s">
        <v>2387</v>
      </c>
      <c r="H673" s="43" t="s">
        <v>1642</v>
      </c>
      <c r="I673" s="145">
        <f>(K673-92)</f>
        <v>44743</v>
      </c>
      <c r="J673" s="5" t="s">
        <v>86</v>
      </c>
      <c r="K673" s="95">
        <v>44835</v>
      </c>
      <c r="L673" s="5" t="s">
        <v>1900</v>
      </c>
      <c r="M673" s="5" t="s">
        <v>3231</v>
      </c>
      <c r="N673" s="5" t="s">
        <v>2903</v>
      </c>
      <c r="O673" s="2" t="b">
        <f t="shared" ca="1" si="65"/>
        <v>0</v>
      </c>
      <c r="P673" s="169">
        <v>3722842</v>
      </c>
      <c r="Q673" s="57" t="s">
        <v>3171</v>
      </c>
      <c r="R673" s="57" t="s">
        <v>3172</v>
      </c>
      <c r="S673" s="140"/>
      <c r="T673" s="1">
        <f t="shared" ca="1" si="61"/>
        <v>44831</v>
      </c>
      <c r="U673" s="1">
        <f t="shared" si="62"/>
        <v>44821</v>
      </c>
    </row>
    <row r="674" spans="1:21" s="76" customFormat="1" ht="37.5" customHeight="1" x14ac:dyDescent="0.25">
      <c r="A674" s="4">
        <v>672</v>
      </c>
      <c r="B674" s="5" t="s">
        <v>1655</v>
      </c>
      <c r="C674" s="5" t="s">
        <v>1656</v>
      </c>
      <c r="D674" s="5" t="s">
        <v>1657</v>
      </c>
      <c r="E674" s="5" t="s">
        <v>1658</v>
      </c>
      <c r="F674" s="36" t="s">
        <v>1659</v>
      </c>
      <c r="G674" s="12" t="s">
        <v>2342</v>
      </c>
      <c r="H674" s="43" t="s">
        <v>1660</v>
      </c>
      <c r="I674" s="145">
        <f>(K674-365)</f>
        <v>44728</v>
      </c>
      <c r="J674" s="5" t="s">
        <v>12</v>
      </c>
      <c r="K674" s="93">
        <v>45093</v>
      </c>
      <c r="L674" s="5" t="s">
        <v>1900</v>
      </c>
      <c r="M674" s="5" t="s">
        <v>3168</v>
      </c>
      <c r="N674" s="5" t="s">
        <v>2903</v>
      </c>
      <c r="O674" s="2" t="b">
        <f t="shared" ca="1" si="65"/>
        <v>1</v>
      </c>
      <c r="P674" s="169">
        <v>700150602</v>
      </c>
      <c r="Q674" s="111" t="s">
        <v>2772</v>
      </c>
      <c r="R674" s="111" t="s">
        <v>3169</v>
      </c>
      <c r="S674" s="62"/>
      <c r="T674" s="1">
        <f t="shared" ca="1" si="61"/>
        <v>44831</v>
      </c>
      <c r="U674" s="1">
        <f t="shared" si="62"/>
        <v>45079</v>
      </c>
    </row>
    <row r="675" spans="1:21" s="76" customFormat="1" ht="37.5" customHeight="1" x14ac:dyDescent="0.3">
      <c r="A675" s="4">
        <v>673</v>
      </c>
      <c r="B675" s="7" t="s">
        <v>1664</v>
      </c>
      <c r="C675" s="5" t="s">
        <v>626</v>
      </c>
      <c r="D675" s="5" t="s">
        <v>986</v>
      </c>
      <c r="E675" s="5" t="s">
        <v>1650</v>
      </c>
      <c r="F675" s="12" t="s">
        <v>1665</v>
      </c>
      <c r="G675" s="12" t="s">
        <v>3282</v>
      </c>
      <c r="H675" s="43" t="s">
        <v>1473</v>
      </c>
      <c r="I675" s="145">
        <f t="shared" ref="I675:I680" si="66">(K675-365)</f>
        <v>44747</v>
      </c>
      <c r="J675" s="7" t="s">
        <v>12</v>
      </c>
      <c r="K675" s="94">
        <v>45112</v>
      </c>
      <c r="L675" s="7" t="s">
        <v>1900</v>
      </c>
      <c r="M675" s="5" t="s">
        <v>3283</v>
      </c>
      <c r="N675" s="5" t="s">
        <v>1197</v>
      </c>
      <c r="O675" s="2" t="b">
        <f t="shared" ca="1" si="65"/>
        <v>1</v>
      </c>
      <c r="P675" s="183" t="s">
        <v>2689</v>
      </c>
      <c r="Q675" s="176" t="s">
        <v>2044</v>
      </c>
      <c r="R675" s="179" t="s">
        <v>3164</v>
      </c>
      <c r="S675" s="207"/>
      <c r="T675" s="1">
        <f t="shared" ca="1" si="61"/>
        <v>44831</v>
      </c>
      <c r="U675" s="1">
        <f t="shared" si="62"/>
        <v>45098</v>
      </c>
    </row>
    <row r="676" spans="1:21" s="76" customFormat="1" ht="25" customHeight="1" x14ac:dyDescent="0.25">
      <c r="A676" s="4">
        <v>674</v>
      </c>
      <c r="B676" s="32" t="s">
        <v>1671</v>
      </c>
      <c r="C676" s="5" t="s">
        <v>454</v>
      </c>
      <c r="D676" s="5" t="s">
        <v>1321</v>
      </c>
      <c r="E676" s="57" t="s">
        <v>1674</v>
      </c>
      <c r="F676" s="40" t="s">
        <v>7</v>
      </c>
      <c r="G676" s="12" t="s">
        <v>1986</v>
      </c>
      <c r="H676" s="42" t="s">
        <v>2001</v>
      </c>
      <c r="I676" s="145">
        <f>(K676-365)</f>
        <v>44442</v>
      </c>
      <c r="J676" s="7" t="s">
        <v>12</v>
      </c>
      <c r="K676" s="94">
        <v>44807</v>
      </c>
      <c r="L676" s="5" t="s">
        <v>1884</v>
      </c>
      <c r="M676" s="5" t="s">
        <v>2431</v>
      </c>
      <c r="N676" s="5" t="s">
        <v>2904</v>
      </c>
      <c r="O676" s="2" t="s">
        <v>1023</v>
      </c>
      <c r="P676" s="180">
        <v>1207</v>
      </c>
      <c r="Q676" s="176" t="s">
        <v>2044</v>
      </c>
      <c r="R676" s="176"/>
      <c r="S676" s="62"/>
      <c r="T676" s="1">
        <f t="shared" ca="1" si="61"/>
        <v>44831</v>
      </c>
      <c r="U676" s="1">
        <f t="shared" si="62"/>
        <v>44793</v>
      </c>
    </row>
    <row r="677" spans="1:21" s="76" customFormat="1" ht="25" customHeight="1" x14ac:dyDescent="0.3">
      <c r="A677" s="4">
        <v>675</v>
      </c>
      <c r="B677" s="48" t="s">
        <v>1672</v>
      </c>
      <c r="C677" s="5" t="s">
        <v>454</v>
      </c>
      <c r="D677" s="5" t="s">
        <v>1673</v>
      </c>
      <c r="E677" s="130" t="s">
        <v>1675</v>
      </c>
      <c r="F677" s="12" t="s">
        <v>7</v>
      </c>
      <c r="G677" s="12" t="s">
        <v>1986</v>
      </c>
      <c r="H677" s="42" t="s">
        <v>2001</v>
      </c>
      <c r="I677" s="145">
        <f t="shared" si="66"/>
        <v>44442</v>
      </c>
      <c r="J677" s="7" t="s">
        <v>12</v>
      </c>
      <c r="K677" s="94">
        <v>44807</v>
      </c>
      <c r="L677" s="5" t="s">
        <v>1884</v>
      </c>
      <c r="M677" s="5" t="s">
        <v>2432</v>
      </c>
      <c r="N677" s="5" t="s">
        <v>2904</v>
      </c>
      <c r="O677" s="3" t="s">
        <v>1343</v>
      </c>
      <c r="P677" s="180">
        <v>1207</v>
      </c>
      <c r="Q677" s="176" t="s">
        <v>2044</v>
      </c>
      <c r="R677" s="176"/>
      <c r="S677" s="207"/>
      <c r="T677" s="1">
        <f t="shared" ca="1" si="61"/>
        <v>44831</v>
      </c>
      <c r="U677" s="1">
        <f t="shared" si="62"/>
        <v>44793</v>
      </c>
    </row>
    <row r="678" spans="1:21" s="76" customFormat="1" ht="37.5" customHeight="1" x14ac:dyDescent="0.25">
      <c r="A678" s="4">
        <v>676</v>
      </c>
      <c r="B678" s="198" t="s">
        <v>1676</v>
      </c>
      <c r="C678" s="5" t="s">
        <v>433</v>
      </c>
      <c r="D678" s="57" t="s">
        <v>807</v>
      </c>
      <c r="E678" s="131" t="s">
        <v>1107</v>
      </c>
      <c r="F678" s="57" t="s">
        <v>1677</v>
      </c>
      <c r="G678" s="12" t="s">
        <v>2439</v>
      </c>
      <c r="H678" s="12" t="s">
        <v>2467</v>
      </c>
      <c r="I678" s="145">
        <f t="shared" si="66"/>
        <v>44439</v>
      </c>
      <c r="J678" s="7" t="s">
        <v>12</v>
      </c>
      <c r="K678" s="132">
        <v>44804</v>
      </c>
      <c r="L678" s="7" t="s">
        <v>1900</v>
      </c>
      <c r="M678" s="5" t="s">
        <v>2440</v>
      </c>
      <c r="N678" s="7" t="s">
        <v>3404</v>
      </c>
      <c r="O678" s="2" t="b">
        <f ca="1">(U678&lt;=T678)=FALSE()</f>
        <v>0</v>
      </c>
      <c r="P678" s="183" t="s">
        <v>2729</v>
      </c>
      <c r="Q678" s="175" t="s">
        <v>2730</v>
      </c>
      <c r="R678" s="175"/>
      <c r="S678" s="208"/>
      <c r="T678" s="1">
        <f t="shared" ca="1" si="61"/>
        <v>44831</v>
      </c>
      <c r="U678" s="1">
        <f t="shared" si="62"/>
        <v>44790</v>
      </c>
    </row>
    <row r="679" spans="1:21" ht="37.5" customHeight="1" x14ac:dyDescent="0.3">
      <c r="A679" s="4">
        <v>677</v>
      </c>
      <c r="B679" s="123" t="s">
        <v>1678</v>
      </c>
      <c r="C679" s="5" t="s">
        <v>433</v>
      </c>
      <c r="D679" s="103" t="s">
        <v>807</v>
      </c>
      <c r="E679" s="33" t="s">
        <v>1107</v>
      </c>
      <c r="F679" s="103" t="s">
        <v>1679</v>
      </c>
      <c r="G679" s="12" t="s">
        <v>1680</v>
      </c>
      <c r="H679" s="9" t="s">
        <v>1030</v>
      </c>
      <c r="I679" s="145"/>
      <c r="J679" s="7" t="s">
        <v>12</v>
      </c>
      <c r="K679" s="104"/>
      <c r="L679" s="7" t="s">
        <v>9</v>
      </c>
      <c r="M679" s="7"/>
      <c r="N679" s="7" t="s">
        <v>1100</v>
      </c>
      <c r="O679" s="2" t="s">
        <v>1343</v>
      </c>
      <c r="P679" s="182" t="s">
        <v>2044</v>
      </c>
      <c r="Q679" s="181" t="s">
        <v>2044</v>
      </c>
      <c r="R679" s="181"/>
      <c r="T679" s="1">
        <f t="shared" ca="1" si="61"/>
        <v>44831</v>
      </c>
      <c r="U679" s="1">
        <f t="shared" si="62"/>
        <v>-14</v>
      </c>
    </row>
    <row r="680" spans="1:21" s="76" customFormat="1" ht="112.5" customHeight="1" x14ac:dyDescent="0.3">
      <c r="A680" s="4">
        <v>678</v>
      </c>
      <c r="B680" s="105" t="s">
        <v>1685</v>
      </c>
      <c r="C680" s="5" t="s">
        <v>1684</v>
      </c>
      <c r="D680" s="106" t="s">
        <v>1687</v>
      </c>
      <c r="E680" s="16" t="s">
        <v>1688</v>
      </c>
      <c r="F680" s="106" t="s">
        <v>1686</v>
      </c>
      <c r="G680" s="12" t="s">
        <v>2016</v>
      </c>
      <c r="H680" s="12" t="s">
        <v>1689</v>
      </c>
      <c r="I680" s="145">
        <f t="shared" si="66"/>
        <v>44493</v>
      </c>
      <c r="J680" s="5" t="s">
        <v>12</v>
      </c>
      <c r="K680" s="93">
        <v>44858</v>
      </c>
      <c r="L680" s="5" t="s">
        <v>1900</v>
      </c>
      <c r="M680" s="5" t="s">
        <v>2552</v>
      </c>
      <c r="N680" s="5" t="s">
        <v>1100</v>
      </c>
      <c r="O680" s="2" t="b">
        <f ca="1">(U680&lt;=T680)=FALSE()</f>
        <v>1</v>
      </c>
      <c r="P680" s="84" t="s">
        <v>2718</v>
      </c>
      <c r="Q680" s="111" t="s">
        <v>2719</v>
      </c>
      <c r="R680" s="111"/>
      <c r="S680" s="210"/>
      <c r="T680" s="1">
        <f t="shared" ca="1" si="61"/>
        <v>44831</v>
      </c>
      <c r="U680" s="1">
        <f t="shared" si="62"/>
        <v>44844</v>
      </c>
    </row>
    <row r="681" spans="1:21" s="76" customFormat="1" ht="50" customHeight="1" x14ac:dyDescent="0.3">
      <c r="A681" s="4">
        <v>679</v>
      </c>
      <c r="B681" s="123" t="s">
        <v>1690</v>
      </c>
      <c r="C681" s="5" t="s">
        <v>1931</v>
      </c>
      <c r="D681" s="105" t="s">
        <v>1691</v>
      </c>
      <c r="E681" s="16" t="s">
        <v>1010</v>
      </c>
      <c r="F681" s="106" t="s">
        <v>1692</v>
      </c>
      <c r="G681" s="12" t="s">
        <v>1923</v>
      </c>
      <c r="H681" s="12" t="s">
        <v>1693</v>
      </c>
      <c r="I681" s="145">
        <f t="shared" ref="I681:I687" si="67">(K681-365)</f>
        <v>44462</v>
      </c>
      <c r="J681" s="5" t="s">
        <v>12</v>
      </c>
      <c r="K681" s="93">
        <v>44827</v>
      </c>
      <c r="L681" s="5" t="s">
        <v>1900</v>
      </c>
      <c r="M681" s="5" t="s">
        <v>2484</v>
      </c>
      <c r="N681" s="5" t="s">
        <v>1100</v>
      </c>
      <c r="O681" s="5" t="s">
        <v>1507</v>
      </c>
      <c r="P681" s="84">
        <v>700150602</v>
      </c>
      <c r="Q681" s="111" t="s">
        <v>2665</v>
      </c>
      <c r="R681" s="111"/>
      <c r="S681" s="210"/>
      <c r="T681" s="1">
        <f t="shared" ca="1" si="61"/>
        <v>44831</v>
      </c>
      <c r="U681" s="1">
        <f t="shared" si="62"/>
        <v>44813</v>
      </c>
    </row>
    <row r="682" spans="1:21" s="76" customFormat="1" ht="25" customHeight="1" x14ac:dyDescent="0.3">
      <c r="A682" s="4">
        <v>680</v>
      </c>
      <c r="B682" s="238" t="s">
        <v>1694</v>
      </c>
      <c r="C682" s="5" t="s">
        <v>766</v>
      </c>
      <c r="D682" s="105" t="s">
        <v>986</v>
      </c>
      <c r="E682" s="5" t="s">
        <v>1666</v>
      </c>
      <c r="F682" s="106">
        <v>187543</v>
      </c>
      <c r="G682" s="12" t="s">
        <v>1910</v>
      </c>
      <c r="H682" s="43" t="s">
        <v>1473</v>
      </c>
      <c r="I682" s="145">
        <f t="shared" si="67"/>
        <v>44460</v>
      </c>
      <c r="J682" s="7" t="s">
        <v>12</v>
      </c>
      <c r="K682" s="94">
        <v>44825</v>
      </c>
      <c r="L682" s="7" t="s">
        <v>1900</v>
      </c>
      <c r="M682" s="5" t="s">
        <v>2487</v>
      </c>
      <c r="N682" s="7" t="s">
        <v>1197</v>
      </c>
      <c r="O682" s="2" t="b">
        <f ca="1">(U682&lt;=T682)=FALSE()</f>
        <v>0</v>
      </c>
      <c r="P682" s="183" t="s">
        <v>2643</v>
      </c>
      <c r="Q682" s="176" t="s">
        <v>2044</v>
      </c>
      <c r="R682" s="176"/>
      <c r="S682" s="207"/>
      <c r="T682" s="1">
        <f t="shared" ca="1" si="61"/>
        <v>44831</v>
      </c>
      <c r="U682" s="1">
        <f t="shared" si="62"/>
        <v>44811</v>
      </c>
    </row>
    <row r="683" spans="1:21" s="6" customFormat="1" ht="50" customHeight="1" x14ac:dyDescent="0.25">
      <c r="A683" s="4">
        <v>681</v>
      </c>
      <c r="B683" s="7" t="s">
        <v>1699</v>
      </c>
      <c r="C683" s="7" t="s">
        <v>576</v>
      </c>
      <c r="D683" s="5" t="s">
        <v>817</v>
      </c>
      <c r="E683" s="23" t="s">
        <v>1700</v>
      </c>
      <c r="F683" s="9" t="s">
        <v>1734</v>
      </c>
      <c r="G683" s="12" t="s">
        <v>1883</v>
      </c>
      <c r="H683" s="144" t="s">
        <v>2084</v>
      </c>
      <c r="I683" s="145">
        <f t="shared" si="67"/>
        <v>44589</v>
      </c>
      <c r="J683" s="7" t="s">
        <v>12</v>
      </c>
      <c r="K683" s="94">
        <v>44954</v>
      </c>
      <c r="L683" s="12" t="s">
        <v>1900</v>
      </c>
      <c r="M683" s="12" t="s">
        <v>2867</v>
      </c>
      <c r="N683" s="5" t="s">
        <v>3405</v>
      </c>
      <c r="O683" s="2" t="b">
        <f ca="1">(U683&lt;=T683)=FALSE()</f>
        <v>1</v>
      </c>
      <c r="P683" s="183" t="s">
        <v>2702</v>
      </c>
      <c r="Q683" s="173" t="s">
        <v>2044</v>
      </c>
      <c r="R683" s="175" t="s">
        <v>2825</v>
      </c>
      <c r="S683" s="72"/>
      <c r="T683" s="1">
        <f t="shared" ca="1" si="61"/>
        <v>44831</v>
      </c>
      <c r="U683" s="1">
        <f t="shared" si="62"/>
        <v>44940</v>
      </c>
    </row>
    <row r="684" spans="1:21" s="76" customFormat="1" ht="25" customHeight="1" x14ac:dyDescent="0.3">
      <c r="A684" s="4">
        <v>682</v>
      </c>
      <c r="B684" s="219" t="s">
        <v>1701</v>
      </c>
      <c r="C684" s="109" t="s">
        <v>460</v>
      </c>
      <c r="D684" s="110" t="s">
        <v>791</v>
      </c>
      <c r="E684" s="109" t="s">
        <v>350</v>
      </c>
      <c r="F684" s="126" t="s">
        <v>1907</v>
      </c>
      <c r="G684" s="12" t="s">
        <v>2285</v>
      </c>
      <c r="H684" s="43" t="s">
        <v>858</v>
      </c>
      <c r="I684" s="145">
        <f t="shared" si="67"/>
        <v>44303</v>
      </c>
      <c r="J684" s="5" t="s">
        <v>12</v>
      </c>
      <c r="K684" s="93">
        <v>44668</v>
      </c>
      <c r="L684" s="110" t="s">
        <v>1900</v>
      </c>
      <c r="M684" s="110" t="s">
        <v>2284</v>
      </c>
      <c r="N684" s="126" t="s">
        <v>1200</v>
      </c>
      <c r="O684" s="2" t="s">
        <v>1343</v>
      </c>
      <c r="P684" s="182" t="s">
        <v>2663</v>
      </c>
      <c r="Q684" s="173" t="s">
        <v>2044</v>
      </c>
      <c r="R684" s="178" t="s">
        <v>2824</v>
      </c>
      <c r="S684" s="147"/>
      <c r="T684" s="1">
        <f t="shared" ca="1" si="61"/>
        <v>44831</v>
      </c>
      <c r="U684" s="1">
        <f t="shared" si="62"/>
        <v>44654</v>
      </c>
    </row>
    <row r="685" spans="1:21" s="76" customFormat="1" ht="25" customHeight="1" x14ac:dyDescent="0.3">
      <c r="A685" s="4">
        <v>683</v>
      </c>
      <c r="B685" s="219" t="s">
        <v>1703</v>
      </c>
      <c r="C685" s="109" t="s">
        <v>460</v>
      </c>
      <c r="D685" s="110" t="s">
        <v>791</v>
      </c>
      <c r="E685" s="109" t="s">
        <v>350</v>
      </c>
      <c r="F685" s="126" t="s">
        <v>1704</v>
      </c>
      <c r="G685" s="12" t="s">
        <v>2285</v>
      </c>
      <c r="H685" s="43" t="s">
        <v>858</v>
      </c>
      <c r="I685" s="145">
        <f t="shared" si="67"/>
        <v>44303</v>
      </c>
      <c r="J685" s="5" t="s">
        <v>12</v>
      </c>
      <c r="K685" s="93">
        <v>44668</v>
      </c>
      <c r="L685" s="110" t="s">
        <v>1900</v>
      </c>
      <c r="M685" s="110" t="s">
        <v>2286</v>
      </c>
      <c r="N685" s="126" t="s">
        <v>1200</v>
      </c>
      <c r="O685" s="2" t="s">
        <v>1343</v>
      </c>
      <c r="P685" s="182" t="s">
        <v>2663</v>
      </c>
      <c r="Q685" s="173" t="s">
        <v>2044</v>
      </c>
      <c r="R685" s="178" t="s">
        <v>2824</v>
      </c>
      <c r="S685" s="207"/>
      <c r="T685" s="1">
        <f t="shared" ca="1" si="61"/>
        <v>44831</v>
      </c>
      <c r="U685" s="1">
        <f t="shared" si="62"/>
        <v>44654</v>
      </c>
    </row>
    <row r="686" spans="1:21" s="76" customFormat="1" ht="37.5" customHeight="1" x14ac:dyDescent="0.3">
      <c r="A686" s="4">
        <v>684</v>
      </c>
      <c r="B686" s="111" t="s">
        <v>1706</v>
      </c>
      <c r="C686" s="109" t="s">
        <v>460</v>
      </c>
      <c r="D686" s="110" t="s">
        <v>791</v>
      </c>
      <c r="E686" s="109" t="s">
        <v>350</v>
      </c>
      <c r="F686" s="126" t="s">
        <v>1705</v>
      </c>
      <c r="G686" s="12" t="s">
        <v>2565</v>
      </c>
      <c r="H686" s="43" t="s">
        <v>858</v>
      </c>
      <c r="I686" s="145">
        <f t="shared" si="67"/>
        <v>44516</v>
      </c>
      <c r="J686" s="109" t="s">
        <v>12</v>
      </c>
      <c r="K686" s="93">
        <v>44881</v>
      </c>
      <c r="L686" s="110" t="s">
        <v>1900</v>
      </c>
      <c r="M686" s="110" t="s">
        <v>2571</v>
      </c>
      <c r="N686" s="126" t="s">
        <v>1200</v>
      </c>
      <c r="O686" s="2" t="b">
        <f ca="1">(U686&lt;=T686)=FALSE()</f>
        <v>1</v>
      </c>
      <c r="P686" s="182" t="s">
        <v>2663</v>
      </c>
      <c r="Q686" s="173" t="s">
        <v>2044</v>
      </c>
      <c r="R686" s="173"/>
      <c r="S686" s="207"/>
      <c r="T686" s="1">
        <f t="shared" ca="1" si="61"/>
        <v>44831</v>
      </c>
      <c r="U686" s="1">
        <f t="shared" si="62"/>
        <v>44867</v>
      </c>
    </row>
    <row r="687" spans="1:21" s="76" customFormat="1" ht="25" customHeight="1" x14ac:dyDescent="0.3">
      <c r="A687" s="4">
        <v>685</v>
      </c>
      <c r="B687" s="111" t="s">
        <v>1707</v>
      </c>
      <c r="C687" s="109" t="s">
        <v>460</v>
      </c>
      <c r="D687" s="110" t="s">
        <v>791</v>
      </c>
      <c r="E687" s="109" t="s">
        <v>350</v>
      </c>
      <c r="F687" s="126" t="s">
        <v>1708</v>
      </c>
      <c r="G687" s="12" t="s">
        <v>2123</v>
      </c>
      <c r="H687" s="43" t="s">
        <v>858</v>
      </c>
      <c r="I687" s="145">
        <f t="shared" si="67"/>
        <v>44602</v>
      </c>
      <c r="J687" s="7" t="s">
        <v>12</v>
      </c>
      <c r="K687" s="94">
        <v>44967</v>
      </c>
      <c r="L687" s="7" t="s">
        <v>1900</v>
      </c>
      <c r="M687" s="5" t="s">
        <v>2887</v>
      </c>
      <c r="N687" s="126" t="s">
        <v>1200</v>
      </c>
      <c r="O687" s="2" t="b">
        <f ca="1">(U687&lt;=T687)=FALSE()</f>
        <v>1</v>
      </c>
      <c r="P687" s="182" t="s">
        <v>2663</v>
      </c>
      <c r="Q687" s="173" t="s">
        <v>2044</v>
      </c>
      <c r="R687" s="178" t="s">
        <v>2824</v>
      </c>
      <c r="S687" s="207"/>
      <c r="T687" s="1">
        <f t="shared" ca="1" si="61"/>
        <v>44831</v>
      </c>
      <c r="U687" s="1">
        <f t="shared" si="62"/>
        <v>44953</v>
      </c>
    </row>
    <row r="688" spans="1:21" s="76" customFormat="1" ht="37.5" customHeight="1" x14ac:dyDescent="0.3">
      <c r="A688" s="4">
        <v>686</v>
      </c>
      <c r="B688" s="111" t="s">
        <v>1709</v>
      </c>
      <c r="C688" s="109" t="s">
        <v>460</v>
      </c>
      <c r="D688" s="110" t="s">
        <v>791</v>
      </c>
      <c r="E688" s="109" t="s">
        <v>350</v>
      </c>
      <c r="F688" s="126" t="s">
        <v>1710</v>
      </c>
      <c r="G688" s="12" t="s">
        <v>2565</v>
      </c>
      <c r="H688" s="43" t="s">
        <v>858</v>
      </c>
      <c r="I688" s="145">
        <f>(K688-366)</f>
        <v>44515</v>
      </c>
      <c r="J688" s="109" t="s">
        <v>12</v>
      </c>
      <c r="K688" s="93">
        <v>44881</v>
      </c>
      <c r="L688" s="110" t="s">
        <v>1900</v>
      </c>
      <c r="M688" s="110" t="s">
        <v>2572</v>
      </c>
      <c r="N688" s="126" t="s">
        <v>1200</v>
      </c>
      <c r="O688" s="2" t="b">
        <f ca="1">(U688&lt;=T688)=FALSE()</f>
        <v>1</v>
      </c>
      <c r="P688" s="182" t="s">
        <v>2663</v>
      </c>
      <c r="Q688" s="173" t="s">
        <v>2044</v>
      </c>
      <c r="R688" s="173"/>
      <c r="S688" s="207"/>
      <c r="T688" s="1">
        <f t="shared" ca="1" si="61"/>
        <v>44831</v>
      </c>
      <c r="U688" s="1">
        <f t="shared" si="62"/>
        <v>44867</v>
      </c>
    </row>
    <row r="689" spans="1:21" s="76" customFormat="1" ht="25" customHeight="1" x14ac:dyDescent="0.3">
      <c r="A689" s="4">
        <v>687</v>
      </c>
      <c r="B689" s="111" t="s">
        <v>1712</v>
      </c>
      <c r="C689" s="109" t="s">
        <v>460</v>
      </c>
      <c r="D689" s="110" t="s">
        <v>791</v>
      </c>
      <c r="E689" s="109" t="s">
        <v>350</v>
      </c>
      <c r="F689" s="126" t="s">
        <v>1711</v>
      </c>
      <c r="G689" s="12" t="s">
        <v>2123</v>
      </c>
      <c r="H689" s="43" t="s">
        <v>858</v>
      </c>
      <c r="I689" s="145">
        <f t="shared" ref="I689:I699" si="68">(K689-365)</f>
        <v>44602</v>
      </c>
      <c r="J689" s="7" t="s">
        <v>12</v>
      </c>
      <c r="K689" s="94">
        <v>44967</v>
      </c>
      <c r="L689" s="7" t="s">
        <v>1900</v>
      </c>
      <c r="M689" s="5" t="s">
        <v>2885</v>
      </c>
      <c r="N689" s="126" t="s">
        <v>1200</v>
      </c>
      <c r="O689" s="2" t="b">
        <f ca="1">(U689&lt;=T689)=FALSE()</f>
        <v>1</v>
      </c>
      <c r="P689" s="182" t="s">
        <v>2663</v>
      </c>
      <c r="Q689" s="173" t="s">
        <v>2044</v>
      </c>
      <c r="R689" s="178" t="s">
        <v>2824</v>
      </c>
      <c r="S689" s="207"/>
      <c r="T689" s="1">
        <f t="shared" ca="1" si="61"/>
        <v>44831</v>
      </c>
      <c r="U689" s="1">
        <f t="shared" si="62"/>
        <v>44953</v>
      </c>
    </row>
    <row r="690" spans="1:21" s="76" customFormat="1" ht="25" customHeight="1" x14ac:dyDescent="0.3">
      <c r="A690" s="4">
        <v>688</v>
      </c>
      <c r="B690" s="49" t="s">
        <v>1713</v>
      </c>
      <c r="C690" s="7" t="s">
        <v>8</v>
      </c>
      <c r="D690" s="5" t="s">
        <v>791</v>
      </c>
      <c r="E690" s="7" t="s">
        <v>392</v>
      </c>
      <c r="F690" s="9" t="s">
        <v>1714</v>
      </c>
      <c r="G690" s="9" t="s">
        <v>2114</v>
      </c>
      <c r="H690" s="43" t="s">
        <v>858</v>
      </c>
      <c r="I690" s="145">
        <f t="shared" si="68"/>
        <v>44303</v>
      </c>
      <c r="J690" s="7" t="s">
        <v>12</v>
      </c>
      <c r="K690" s="94">
        <v>44668</v>
      </c>
      <c r="L690" s="5" t="s">
        <v>1900</v>
      </c>
      <c r="M690" s="5" t="s">
        <v>2278</v>
      </c>
      <c r="N690" s="5" t="s">
        <v>1200</v>
      </c>
      <c r="O690" s="2" t="s">
        <v>1343</v>
      </c>
      <c r="P690" s="184" t="s">
        <v>2663</v>
      </c>
      <c r="Q690" s="176" t="s">
        <v>2044</v>
      </c>
      <c r="R690" s="178" t="s">
        <v>2824</v>
      </c>
      <c r="S690" s="207"/>
      <c r="T690" s="1">
        <f t="shared" ca="1" si="61"/>
        <v>44831</v>
      </c>
      <c r="U690" s="1">
        <f t="shared" si="62"/>
        <v>44654</v>
      </c>
    </row>
    <row r="691" spans="1:21" ht="25" customHeight="1" x14ac:dyDescent="0.3">
      <c r="A691" s="4">
        <v>689</v>
      </c>
      <c r="B691" s="49" t="s">
        <v>1715</v>
      </c>
      <c r="C691" s="51" t="s">
        <v>8</v>
      </c>
      <c r="D691" s="52" t="s">
        <v>791</v>
      </c>
      <c r="E691" s="51" t="s">
        <v>392</v>
      </c>
      <c r="F691" s="69" t="s">
        <v>1716</v>
      </c>
      <c r="G691" s="61" t="s">
        <v>1736</v>
      </c>
      <c r="H691" s="67" t="s">
        <v>858</v>
      </c>
      <c r="I691" s="145">
        <f t="shared" si="68"/>
        <v>43503</v>
      </c>
      <c r="J691" s="51" t="s">
        <v>12</v>
      </c>
      <c r="K691" s="92">
        <v>43868</v>
      </c>
      <c r="L691" s="52" t="s">
        <v>9</v>
      </c>
      <c r="M691" s="52"/>
      <c r="N691" s="5" t="s">
        <v>1200</v>
      </c>
      <c r="O691" s="2" t="s">
        <v>1343</v>
      </c>
      <c r="P691" s="182" t="s">
        <v>2044</v>
      </c>
      <c r="Q691" s="181" t="s">
        <v>2044</v>
      </c>
      <c r="R691" s="181"/>
      <c r="T691" s="1">
        <f t="shared" ca="1" si="61"/>
        <v>44831</v>
      </c>
      <c r="U691" s="1">
        <f t="shared" si="62"/>
        <v>43854</v>
      </c>
    </row>
    <row r="692" spans="1:21" s="76" customFormat="1" ht="25" customHeight="1" x14ac:dyDescent="0.3">
      <c r="A692" s="4">
        <v>690</v>
      </c>
      <c r="B692" s="7" t="s">
        <v>1717</v>
      </c>
      <c r="C692" s="7" t="s">
        <v>8</v>
      </c>
      <c r="D692" s="5" t="s">
        <v>791</v>
      </c>
      <c r="E692" s="7" t="s">
        <v>392</v>
      </c>
      <c r="F692" s="9" t="s">
        <v>1718</v>
      </c>
      <c r="G692" s="12" t="s">
        <v>2881</v>
      </c>
      <c r="H692" s="12" t="s">
        <v>858</v>
      </c>
      <c r="I692" s="145">
        <f t="shared" si="68"/>
        <v>44602</v>
      </c>
      <c r="J692" s="7" t="s">
        <v>12</v>
      </c>
      <c r="K692" s="94">
        <v>44967</v>
      </c>
      <c r="L692" s="7" t="s">
        <v>1900</v>
      </c>
      <c r="M692" s="5" t="s">
        <v>2882</v>
      </c>
      <c r="N692" s="5" t="s">
        <v>1200</v>
      </c>
      <c r="O692" s="2" t="b">
        <f ca="1">(U692&lt;=T692)=FALSE()</f>
        <v>1</v>
      </c>
      <c r="P692" s="184" t="s">
        <v>2663</v>
      </c>
      <c r="Q692" s="176" t="s">
        <v>2044</v>
      </c>
      <c r="R692" s="178" t="s">
        <v>2824</v>
      </c>
      <c r="S692" s="207"/>
      <c r="T692" s="1">
        <f t="shared" ca="1" si="61"/>
        <v>44831</v>
      </c>
      <c r="U692" s="1">
        <f t="shared" si="62"/>
        <v>44953</v>
      </c>
    </row>
    <row r="693" spans="1:21" s="76" customFormat="1" ht="25" customHeight="1" x14ac:dyDescent="0.3">
      <c r="A693" s="4">
        <v>691</v>
      </c>
      <c r="B693" s="49" t="s">
        <v>1719</v>
      </c>
      <c r="C693" s="7" t="s">
        <v>8</v>
      </c>
      <c r="D693" s="5" t="s">
        <v>791</v>
      </c>
      <c r="E693" s="7" t="s">
        <v>392</v>
      </c>
      <c r="F693" s="9" t="s">
        <v>1720</v>
      </c>
      <c r="G693" s="12" t="s">
        <v>2358</v>
      </c>
      <c r="H693" s="43" t="s">
        <v>858</v>
      </c>
      <c r="I693" s="145">
        <f t="shared" si="68"/>
        <v>44361</v>
      </c>
      <c r="J693" s="7" t="s">
        <v>12</v>
      </c>
      <c r="K693" s="93">
        <v>44726</v>
      </c>
      <c r="L693" s="5" t="s">
        <v>1900</v>
      </c>
      <c r="M693" s="5" t="s">
        <v>2357</v>
      </c>
      <c r="N693" s="5" t="s">
        <v>1200</v>
      </c>
      <c r="O693" s="2" t="s">
        <v>1343</v>
      </c>
      <c r="P693" s="184" t="s">
        <v>2663</v>
      </c>
      <c r="Q693" s="176" t="s">
        <v>2044</v>
      </c>
      <c r="R693" s="176"/>
      <c r="S693" s="207"/>
      <c r="T693" s="1">
        <f t="shared" ca="1" si="61"/>
        <v>44831</v>
      </c>
      <c r="U693" s="1">
        <f t="shared" si="62"/>
        <v>44712</v>
      </c>
    </row>
    <row r="694" spans="1:21" s="76" customFormat="1" ht="37.5" customHeight="1" x14ac:dyDescent="0.3">
      <c r="A694" s="4">
        <v>692</v>
      </c>
      <c r="B694" s="7" t="s">
        <v>1721</v>
      </c>
      <c r="C694" s="7" t="s">
        <v>8</v>
      </c>
      <c r="D694" s="5" t="s">
        <v>791</v>
      </c>
      <c r="E694" s="7" t="s">
        <v>392</v>
      </c>
      <c r="F694" s="9" t="s">
        <v>1722</v>
      </c>
      <c r="G694" s="12" t="s">
        <v>2573</v>
      </c>
      <c r="H694" s="43" t="s">
        <v>858</v>
      </c>
      <c r="I694" s="145">
        <f t="shared" si="68"/>
        <v>44516</v>
      </c>
      <c r="J694" s="7" t="s">
        <v>12</v>
      </c>
      <c r="K694" s="93">
        <v>44881</v>
      </c>
      <c r="L694" s="5" t="s">
        <v>1900</v>
      </c>
      <c r="M694" s="5" t="s">
        <v>2581</v>
      </c>
      <c r="N694" s="5" t="s">
        <v>1200</v>
      </c>
      <c r="O694" s="2" t="b">
        <f ca="1">(U694&lt;=T694)=FALSE()</f>
        <v>1</v>
      </c>
      <c r="P694" s="182" t="s">
        <v>2663</v>
      </c>
      <c r="Q694" s="173" t="s">
        <v>2044</v>
      </c>
      <c r="R694" s="173"/>
      <c r="S694" s="207"/>
      <c r="T694" s="1">
        <f t="shared" ca="1" si="61"/>
        <v>44831</v>
      </c>
      <c r="U694" s="1">
        <f t="shared" si="62"/>
        <v>44867</v>
      </c>
    </row>
    <row r="695" spans="1:21" s="76" customFormat="1" ht="25" customHeight="1" x14ac:dyDescent="0.3">
      <c r="A695" s="4">
        <v>693</v>
      </c>
      <c r="B695" s="49" t="s">
        <v>1723</v>
      </c>
      <c r="C695" s="7" t="s">
        <v>8</v>
      </c>
      <c r="D695" s="5" t="s">
        <v>791</v>
      </c>
      <c r="E695" s="7" t="s">
        <v>392</v>
      </c>
      <c r="F695" s="9" t="s">
        <v>1724</v>
      </c>
      <c r="G695" s="9" t="s">
        <v>2114</v>
      </c>
      <c r="H695" s="43" t="s">
        <v>858</v>
      </c>
      <c r="I695" s="145">
        <f t="shared" si="68"/>
        <v>44303</v>
      </c>
      <c r="J695" s="7" t="s">
        <v>12</v>
      </c>
      <c r="K695" s="94">
        <v>44668</v>
      </c>
      <c r="L695" s="5" t="s">
        <v>1900</v>
      </c>
      <c r="M695" s="5" t="s">
        <v>2279</v>
      </c>
      <c r="N695" s="5" t="s">
        <v>1200</v>
      </c>
      <c r="O695" s="2" t="s">
        <v>1343</v>
      </c>
      <c r="P695" s="184" t="s">
        <v>2663</v>
      </c>
      <c r="Q695" s="176" t="s">
        <v>2044</v>
      </c>
      <c r="R695" s="178" t="s">
        <v>2824</v>
      </c>
      <c r="S695" s="207"/>
      <c r="T695" s="1">
        <f t="shared" ca="1" si="61"/>
        <v>44831</v>
      </c>
      <c r="U695" s="1">
        <f t="shared" si="62"/>
        <v>44654</v>
      </c>
    </row>
    <row r="696" spans="1:21" s="76" customFormat="1" ht="25" customHeight="1" x14ac:dyDescent="0.3">
      <c r="A696" s="4">
        <v>694</v>
      </c>
      <c r="B696" s="49" t="s">
        <v>1725</v>
      </c>
      <c r="C696" s="7" t="s">
        <v>8</v>
      </c>
      <c r="D696" s="5" t="s">
        <v>791</v>
      </c>
      <c r="E696" s="7" t="s">
        <v>392</v>
      </c>
      <c r="F696" s="9" t="s">
        <v>1726</v>
      </c>
      <c r="G696" s="9" t="s">
        <v>2114</v>
      </c>
      <c r="H696" s="43" t="s">
        <v>858</v>
      </c>
      <c r="I696" s="145">
        <f t="shared" si="68"/>
        <v>44303</v>
      </c>
      <c r="J696" s="7" t="s">
        <v>12</v>
      </c>
      <c r="K696" s="94">
        <v>44668</v>
      </c>
      <c r="L696" s="5" t="s">
        <v>1900</v>
      </c>
      <c r="M696" s="5" t="s">
        <v>2280</v>
      </c>
      <c r="N696" s="5" t="s">
        <v>1200</v>
      </c>
      <c r="O696" s="2" t="s">
        <v>1343</v>
      </c>
      <c r="P696" s="184" t="s">
        <v>2663</v>
      </c>
      <c r="Q696" s="176" t="s">
        <v>2044</v>
      </c>
      <c r="R696" s="178" t="s">
        <v>2824</v>
      </c>
      <c r="S696" s="207"/>
      <c r="T696" s="1">
        <f t="shared" ca="1" si="61"/>
        <v>44831</v>
      </c>
      <c r="U696" s="1">
        <f t="shared" si="62"/>
        <v>44654</v>
      </c>
    </row>
    <row r="697" spans="1:21" s="76" customFormat="1" ht="25" customHeight="1" x14ac:dyDescent="0.3">
      <c r="A697" s="4">
        <v>695</v>
      </c>
      <c r="B697" s="7" t="s">
        <v>1727</v>
      </c>
      <c r="C697" s="7" t="s">
        <v>8</v>
      </c>
      <c r="D697" s="5" t="s">
        <v>791</v>
      </c>
      <c r="E697" s="7" t="s">
        <v>392</v>
      </c>
      <c r="F697" s="9" t="s">
        <v>1730</v>
      </c>
      <c r="G697" s="12" t="s">
        <v>2881</v>
      </c>
      <c r="H697" s="12" t="s">
        <v>858</v>
      </c>
      <c r="I697" s="145">
        <f t="shared" si="68"/>
        <v>44602</v>
      </c>
      <c r="J697" s="7" t="s">
        <v>12</v>
      </c>
      <c r="K697" s="94">
        <v>44967</v>
      </c>
      <c r="L697" s="7" t="s">
        <v>1900</v>
      </c>
      <c r="M697" s="191" t="s">
        <v>2883</v>
      </c>
      <c r="N697" s="5" t="s">
        <v>1200</v>
      </c>
      <c r="O697" s="2" t="b">
        <f ca="1">(U697&lt;=T697)=FALSE()</f>
        <v>1</v>
      </c>
      <c r="P697" s="184" t="s">
        <v>2663</v>
      </c>
      <c r="Q697" s="176" t="s">
        <v>2044</v>
      </c>
      <c r="R697" s="178" t="s">
        <v>2824</v>
      </c>
      <c r="S697" s="207"/>
      <c r="T697" s="1">
        <f t="shared" ca="1" si="61"/>
        <v>44831</v>
      </c>
      <c r="U697" s="1">
        <f t="shared" si="62"/>
        <v>44953</v>
      </c>
    </row>
    <row r="698" spans="1:21" s="76" customFormat="1" ht="25" customHeight="1" x14ac:dyDescent="0.3">
      <c r="A698" s="4">
        <v>696</v>
      </c>
      <c r="B698" s="49" t="s">
        <v>1728</v>
      </c>
      <c r="C698" s="7" t="s">
        <v>8</v>
      </c>
      <c r="D698" s="5" t="s">
        <v>791</v>
      </c>
      <c r="E698" s="7" t="s">
        <v>392</v>
      </c>
      <c r="F698" s="9" t="s">
        <v>1731</v>
      </c>
      <c r="G698" s="12" t="s">
        <v>2114</v>
      </c>
      <c r="H698" s="12" t="s">
        <v>858</v>
      </c>
      <c r="I698" s="145">
        <f t="shared" si="68"/>
        <v>44232</v>
      </c>
      <c r="J698" s="7" t="s">
        <v>12</v>
      </c>
      <c r="K698" s="94">
        <v>44597</v>
      </c>
      <c r="L698" s="7" t="s">
        <v>1900</v>
      </c>
      <c r="M698" s="5" t="s">
        <v>2120</v>
      </c>
      <c r="N698" s="5" t="s">
        <v>1200</v>
      </c>
      <c r="O698" s="2" t="s">
        <v>1343</v>
      </c>
      <c r="P698" s="184" t="s">
        <v>2663</v>
      </c>
      <c r="Q698" s="176" t="s">
        <v>2044</v>
      </c>
      <c r="R698" s="178" t="s">
        <v>2824</v>
      </c>
      <c r="S698" s="207"/>
      <c r="T698" s="1">
        <f t="shared" ca="1" si="61"/>
        <v>44831</v>
      </c>
      <c r="U698" s="1">
        <f t="shared" si="62"/>
        <v>44583</v>
      </c>
    </row>
    <row r="699" spans="1:21" s="76" customFormat="1" ht="25" customHeight="1" x14ac:dyDescent="0.3">
      <c r="A699" s="4">
        <v>697</v>
      </c>
      <c r="B699" s="49" t="s">
        <v>1729</v>
      </c>
      <c r="C699" s="7" t="s">
        <v>8</v>
      </c>
      <c r="D699" s="5" t="s">
        <v>791</v>
      </c>
      <c r="E699" s="7" t="s">
        <v>392</v>
      </c>
      <c r="F699" s="9" t="s">
        <v>1732</v>
      </c>
      <c r="G699" s="9" t="s">
        <v>2114</v>
      </c>
      <c r="H699" s="43" t="s">
        <v>858</v>
      </c>
      <c r="I699" s="145">
        <f t="shared" si="68"/>
        <v>44303</v>
      </c>
      <c r="J699" s="7" t="s">
        <v>12</v>
      </c>
      <c r="K699" s="94">
        <v>44668</v>
      </c>
      <c r="L699" s="5" t="s">
        <v>1900</v>
      </c>
      <c r="M699" s="5" t="s">
        <v>2281</v>
      </c>
      <c r="N699" s="5" t="s">
        <v>1200</v>
      </c>
      <c r="O699" s="2" t="s">
        <v>1343</v>
      </c>
      <c r="P699" s="184" t="s">
        <v>2663</v>
      </c>
      <c r="Q699" s="176" t="s">
        <v>2044</v>
      </c>
      <c r="R699" s="178" t="s">
        <v>2824</v>
      </c>
      <c r="S699" s="207"/>
      <c r="T699" s="1">
        <f t="shared" ca="1" si="61"/>
        <v>44831</v>
      </c>
      <c r="U699" s="1">
        <f t="shared" si="62"/>
        <v>44654</v>
      </c>
    </row>
    <row r="700" spans="1:21" s="76" customFormat="1" ht="50" customHeight="1" x14ac:dyDescent="0.25">
      <c r="A700" s="4">
        <v>698</v>
      </c>
      <c r="B700" s="151" t="s">
        <v>1737</v>
      </c>
      <c r="C700" s="5" t="s">
        <v>2516</v>
      </c>
      <c r="D700" s="5" t="s">
        <v>781</v>
      </c>
      <c r="E700" s="5" t="s">
        <v>225</v>
      </c>
      <c r="F700" s="12" t="s">
        <v>1746</v>
      </c>
      <c r="G700" s="12" t="s">
        <v>2524</v>
      </c>
      <c r="H700" s="43" t="s">
        <v>1745</v>
      </c>
      <c r="I700" s="145">
        <f>(K700-91)</f>
        <v>44676</v>
      </c>
      <c r="J700" s="5" t="s">
        <v>86</v>
      </c>
      <c r="K700" s="93">
        <v>44767</v>
      </c>
      <c r="L700" s="12" t="s">
        <v>1900</v>
      </c>
      <c r="M700" s="12" t="s">
        <v>3053</v>
      </c>
      <c r="N700" s="5" t="s">
        <v>2903</v>
      </c>
      <c r="O700" s="2" t="b">
        <f ca="1">(U700&lt;=T700)=FALSE()</f>
        <v>0</v>
      </c>
      <c r="P700" s="180">
        <v>5361944</v>
      </c>
      <c r="Q700" s="177" t="s">
        <v>2748</v>
      </c>
      <c r="R700" s="177" t="s">
        <v>2796</v>
      </c>
      <c r="S700" s="108"/>
      <c r="T700" s="1">
        <f t="shared" ca="1" si="61"/>
        <v>44831</v>
      </c>
      <c r="U700" s="1">
        <f t="shared" si="62"/>
        <v>44753</v>
      </c>
    </row>
    <row r="701" spans="1:21" s="76" customFormat="1" ht="50" customHeight="1" x14ac:dyDescent="0.25">
      <c r="A701" s="4">
        <v>699</v>
      </c>
      <c r="B701" s="151" t="s">
        <v>1738</v>
      </c>
      <c r="C701" s="5" t="s">
        <v>2516</v>
      </c>
      <c r="D701" s="5" t="s">
        <v>781</v>
      </c>
      <c r="E701" s="5" t="s">
        <v>1652</v>
      </c>
      <c r="F701" s="12" t="s">
        <v>1747</v>
      </c>
      <c r="G701" s="12" t="s">
        <v>2524</v>
      </c>
      <c r="H701" s="43" t="s">
        <v>1745</v>
      </c>
      <c r="I701" s="145">
        <f>(K701-91)</f>
        <v>44677</v>
      </c>
      <c r="J701" s="5" t="s">
        <v>86</v>
      </c>
      <c r="K701" s="93">
        <v>44768</v>
      </c>
      <c r="L701" s="12" t="s">
        <v>1900</v>
      </c>
      <c r="M701" s="12" t="s">
        <v>3054</v>
      </c>
      <c r="N701" s="5" t="s">
        <v>2903</v>
      </c>
      <c r="O701" s="2" t="b">
        <f ca="1">(U701&lt;=T701)=FALSE()</f>
        <v>0</v>
      </c>
      <c r="P701" s="180">
        <v>5361944</v>
      </c>
      <c r="Q701" s="177" t="s">
        <v>2748</v>
      </c>
      <c r="R701" s="177" t="s">
        <v>2796</v>
      </c>
      <c r="S701" s="108"/>
      <c r="T701" s="1">
        <f t="shared" ca="1" si="61"/>
        <v>44831</v>
      </c>
      <c r="U701" s="1">
        <f t="shared" si="62"/>
        <v>44754</v>
      </c>
    </row>
    <row r="702" spans="1:21" s="76" customFormat="1" ht="50" customHeight="1" x14ac:dyDescent="0.25">
      <c r="A702" s="4">
        <v>700</v>
      </c>
      <c r="B702" s="151" t="s">
        <v>1739</v>
      </c>
      <c r="C702" s="5" t="s">
        <v>2516</v>
      </c>
      <c r="D702" s="5" t="s">
        <v>781</v>
      </c>
      <c r="E702" s="5" t="s">
        <v>1638</v>
      </c>
      <c r="F702" s="12" t="s">
        <v>1749</v>
      </c>
      <c r="G702" s="12" t="s">
        <v>2524</v>
      </c>
      <c r="H702" s="43" t="s">
        <v>1745</v>
      </c>
      <c r="I702" s="145">
        <f>(K702-91)</f>
        <v>44678</v>
      </c>
      <c r="J702" s="5" t="s">
        <v>86</v>
      </c>
      <c r="K702" s="93">
        <v>44769</v>
      </c>
      <c r="L702" s="12" t="s">
        <v>1900</v>
      </c>
      <c r="M702" s="12" t="s">
        <v>3055</v>
      </c>
      <c r="N702" s="5" t="s">
        <v>2903</v>
      </c>
      <c r="O702" s="2" t="b">
        <f ca="1">(U702&lt;=T702)=FALSE()</f>
        <v>0</v>
      </c>
      <c r="P702" s="180">
        <v>5361944</v>
      </c>
      <c r="Q702" s="177" t="s">
        <v>2748</v>
      </c>
      <c r="R702" s="177" t="s">
        <v>2796</v>
      </c>
      <c r="S702" s="108"/>
      <c r="T702" s="1">
        <f t="shared" ca="1" si="61"/>
        <v>44831</v>
      </c>
      <c r="U702" s="1">
        <f t="shared" si="62"/>
        <v>44755</v>
      </c>
    </row>
    <row r="703" spans="1:21" s="6" customFormat="1" ht="25" customHeight="1" x14ac:dyDescent="0.25">
      <c r="A703" s="4">
        <v>701</v>
      </c>
      <c r="B703" s="7" t="s">
        <v>1740</v>
      </c>
      <c r="C703" s="7" t="s">
        <v>836</v>
      </c>
      <c r="D703" s="7" t="s">
        <v>791</v>
      </c>
      <c r="E703" s="7" t="s">
        <v>1697</v>
      </c>
      <c r="F703" s="22" t="s">
        <v>1741</v>
      </c>
      <c r="G703" s="36" t="s">
        <v>2129</v>
      </c>
      <c r="H703" s="43" t="s">
        <v>858</v>
      </c>
      <c r="I703" s="145">
        <f>(K703-365)</f>
        <v>44602</v>
      </c>
      <c r="J703" s="7" t="s">
        <v>12</v>
      </c>
      <c r="K703" s="94">
        <v>44967</v>
      </c>
      <c r="L703" s="5" t="s">
        <v>1900</v>
      </c>
      <c r="M703" s="5" t="s">
        <v>2891</v>
      </c>
      <c r="N703" s="5" t="s">
        <v>3405</v>
      </c>
      <c r="O703" s="2" t="b">
        <f ca="1">(U703&lt;=T703)=FALSE()</f>
        <v>1</v>
      </c>
      <c r="P703" s="185" t="s">
        <v>2699</v>
      </c>
      <c r="Q703" s="173" t="s">
        <v>2044</v>
      </c>
      <c r="R703" s="25" t="s">
        <v>2874</v>
      </c>
      <c r="S703" s="62"/>
      <c r="T703" s="1">
        <f t="shared" ca="1" si="61"/>
        <v>44831</v>
      </c>
      <c r="U703" s="1">
        <f t="shared" si="62"/>
        <v>44953</v>
      </c>
    </row>
    <row r="704" spans="1:21" s="76" customFormat="1" ht="25" x14ac:dyDescent="0.3">
      <c r="A704" s="4">
        <v>702</v>
      </c>
      <c r="B704" s="49" t="s">
        <v>1751</v>
      </c>
      <c r="C704" s="5" t="s">
        <v>2928</v>
      </c>
      <c r="D704" s="5" t="s">
        <v>774</v>
      </c>
      <c r="E704" s="7" t="s">
        <v>1652</v>
      </c>
      <c r="F704" s="9" t="s">
        <v>1753</v>
      </c>
      <c r="G704" s="12" t="s">
        <v>3003</v>
      </c>
      <c r="H704" s="43" t="s">
        <v>1642</v>
      </c>
      <c r="I704" s="145">
        <f>(K704-364)</f>
        <v>44678</v>
      </c>
      <c r="J704" s="5" t="s">
        <v>12</v>
      </c>
      <c r="K704" s="93">
        <v>45042</v>
      </c>
      <c r="L704" s="5" t="s">
        <v>2178</v>
      </c>
      <c r="M704" s="5" t="s">
        <v>3026</v>
      </c>
      <c r="N704" s="5" t="s">
        <v>2903</v>
      </c>
      <c r="O704" s="2" t="s">
        <v>1343</v>
      </c>
      <c r="P704" s="169">
        <v>4295725</v>
      </c>
      <c r="Q704" s="128" t="s">
        <v>3005</v>
      </c>
      <c r="R704" s="128" t="s">
        <v>3006</v>
      </c>
      <c r="S704" s="207"/>
      <c r="T704" s="1">
        <f t="shared" ca="1" si="61"/>
        <v>44831</v>
      </c>
      <c r="U704" s="1">
        <f t="shared" si="62"/>
        <v>45028</v>
      </c>
    </row>
    <row r="705" spans="1:21" ht="25" customHeight="1" x14ac:dyDescent="0.3">
      <c r="A705" s="4">
        <v>703</v>
      </c>
      <c r="B705" s="49" t="s">
        <v>1752</v>
      </c>
      <c r="C705" s="51" t="s">
        <v>28</v>
      </c>
      <c r="D705" s="52" t="s">
        <v>774</v>
      </c>
      <c r="E705" s="51" t="s">
        <v>1651</v>
      </c>
      <c r="F705" s="69" t="s">
        <v>1754</v>
      </c>
      <c r="G705" s="61" t="s">
        <v>1755</v>
      </c>
      <c r="H705" s="67" t="s">
        <v>1642</v>
      </c>
      <c r="I705" s="146">
        <f t="shared" ref="I705:I711" si="69">(K705-365)</f>
        <v>43202</v>
      </c>
      <c r="J705" s="52" t="s">
        <v>12</v>
      </c>
      <c r="K705" s="92">
        <v>43567</v>
      </c>
      <c r="L705" s="52" t="s">
        <v>1639</v>
      </c>
      <c r="M705" s="52"/>
      <c r="N705" s="5" t="s">
        <v>1197</v>
      </c>
      <c r="O705" s="2" t="s">
        <v>1343</v>
      </c>
      <c r="P705" s="182" t="s">
        <v>2044</v>
      </c>
      <c r="Q705" s="181" t="s">
        <v>2044</v>
      </c>
      <c r="R705" s="181"/>
      <c r="T705" s="1">
        <f t="shared" ca="1" si="61"/>
        <v>44831</v>
      </c>
      <c r="U705" s="1">
        <f t="shared" si="62"/>
        <v>43553</v>
      </c>
    </row>
    <row r="706" spans="1:21" s="76" customFormat="1" ht="25" customHeight="1" x14ac:dyDescent="0.3">
      <c r="A706" s="4">
        <v>704</v>
      </c>
      <c r="B706" s="127" t="s">
        <v>1762</v>
      </c>
      <c r="C706" s="109" t="s">
        <v>460</v>
      </c>
      <c r="D706" s="110" t="s">
        <v>791</v>
      </c>
      <c r="E706" s="109" t="s">
        <v>1215</v>
      </c>
      <c r="F706" s="126" t="s">
        <v>1763</v>
      </c>
      <c r="G706" s="12" t="s">
        <v>1570</v>
      </c>
      <c r="H706" s="43" t="s">
        <v>858</v>
      </c>
      <c r="I706" s="145">
        <f t="shared" si="69"/>
        <v>43581</v>
      </c>
      <c r="J706" s="7" t="s">
        <v>12</v>
      </c>
      <c r="K706" s="94">
        <v>43946</v>
      </c>
      <c r="L706" s="5" t="s">
        <v>1589</v>
      </c>
      <c r="M706" s="5"/>
      <c r="N706" s="5" t="s">
        <v>1200</v>
      </c>
      <c r="O706" s="2" t="s">
        <v>1023</v>
      </c>
      <c r="P706" s="182" t="s">
        <v>2044</v>
      </c>
      <c r="Q706" s="181" t="s">
        <v>2044</v>
      </c>
      <c r="R706" s="181"/>
      <c r="S706" s="207"/>
      <c r="T706" s="1">
        <f t="shared" ca="1" si="61"/>
        <v>44831</v>
      </c>
      <c r="U706" s="1">
        <f t="shared" si="62"/>
        <v>43932</v>
      </c>
    </row>
    <row r="707" spans="1:21" s="76" customFormat="1" ht="25" customHeight="1" x14ac:dyDescent="0.3">
      <c r="A707" s="4">
        <v>705</v>
      </c>
      <c r="B707" s="57" t="s">
        <v>1769</v>
      </c>
      <c r="C707" s="5" t="s">
        <v>1774</v>
      </c>
      <c r="D707" s="5" t="s">
        <v>817</v>
      </c>
      <c r="E707" s="5" t="s">
        <v>2231</v>
      </c>
      <c r="F707" s="12" t="s">
        <v>1775</v>
      </c>
      <c r="G707" s="12" t="s">
        <v>3084</v>
      </c>
      <c r="H707" s="43" t="s">
        <v>1612</v>
      </c>
      <c r="I707" s="145">
        <f t="shared" si="69"/>
        <v>44703</v>
      </c>
      <c r="J707" s="7" t="s">
        <v>12</v>
      </c>
      <c r="K707" s="94">
        <v>45068</v>
      </c>
      <c r="L707" s="5" t="s">
        <v>2178</v>
      </c>
      <c r="M707" s="5" t="s">
        <v>3107</v>
      </c>
      <c r="N707" s="5" t="s">
        <v>2903</v>
      </c>
      <c r="O707" s="2" t="b">
        <f ca="1">(U707&lt;=T707)=FALSE()</f>
        <v>1</v>
      </c>
      <c r="P707" s="184">
        <v>61</v>
      </c>
      <c r="Q707" s="176" t="s">
        <v>3005</v>
      </c>
      <c r="R707" s="178" t="s">
        <v>3085</v>
      </c>
      <c r="S707" s="207"/>
      <c r="T707" s="1">
        <f t="shared" ref="T707:T770" ca="1" si="70">TODAY()</f>
        <v>44831</v>
      </c>
      <c r="U707" s="1">
        <f t="shared" si="62"/>
        <v>45054</v>
      </c>
    </row>
    <row r="708" spans="1:21" s="76" customFormat="1" ht="25" customHeight="1" x14ac:dyDescent="0.3">
      <c r="A708" s="4">
        <v>706</v>
      </c>
      <c r="B708" s="198" t="s">
        <v>1770</v>
      </c>
      <c r="C708" s="5" t="s">
        <v>1778</v>
      </c>
      <c r="D708" s="5" t="s">
        <v>817</v>
      </c>
      <c r="E708" s="5" t="s">
        <v>2230</v>
      </c>
      <c r="F708" s="12" t="s">
        <v>1780</v>
      </c>
      <c r="G708" s="12" t="s">
        <v>2492</v>
      </c>
      <c r="H708" s="43" t="s">
        <v>1612</v>
      </c>
      <c r="I708" s="145">
        <f t="shared" si="69"/>
        <v>44460</v>
      </c>
      <c r="J708" s="7" t="s">
        <v>12</v>
      </c>
      <c r="K708" s="94">
        <v>44825</v>
      </c>
      <c r="L708" s="5" t="s">
        <v>1900</v>
      </c>
      <c r="M708" s="5" t="s">
        <v>2493</v>
      </c>
      <c r="N708" s="5" t="s">
        <v>2903</v>
      </c>
      <c r="O708" s="2" t="b">
        <f ca="1">(U708&lt;=T708)=FALSE()</f>
        <v>0</v>
      </c>
      <c r="P708" s="180" t="s">
        <v>2635</v>
      </c>
      <c r="Q708" s="176" t="s">
        <v>2044</v>
      </c>
      <c r="R708" s="176"/>
      <c r="S708" s="207"/>
      <c r="T708" s="1">
        <f t="shared" ca="1" si="70"/>
        <v>44831</v>
      </c>
      <c r="U708" s="1">
        <f t="shared" ref="U708:U771" si="71">(K708-14)</f>
        <v>44811</v>
      </c>
    </row>
    <row r="709" spans="1:21" s="76" customFormat="1" ht="25" customHeight="1" x14ac:dyDescent="0.3">
      <c r="A709" s="4">
        <v>707</v>
      </c>
      <c r="B709" s="57" t="s">
        <v>1771</v>
      </c>
      <c r="C709" s="5" t="s">
        <v>1774</v>
      </c>
      <c r="D709" s="5" t="s">
        <v>817</v>
      </c>
      <c r="E709" s="5" t="s">
        <v>2231</v>
      </c>
      <c r="F709" s="12" t="s">
        <v>1777</v>
      </c>
      <c r="G709" s="12" t="s">
        <v>3084</v>
      </c>
      <c r="H709" s="43" t="s">
        <v>1612</v>
      </c>
      <c r="I709" s="145">
        <f>(K709-365)</f>
        <v>44703</v>
      </c>
      <c r="J709" s="7" t="s">
        <v>12</v>
      </c>
      <c r="K709" s="94">
        <v>45068</v>
      </c>
      <c r="L709" s="5" t="s">
        <v>2178</v>
      </c>
      <c r="M709" s="5" t="s">
        <v>3138</v>
      </c>
      <c r="N709" s="5" t="s">
        <v>2903</v>
      </c>
      <c r="O709" s="2" t="b">
        <f ca="1">(U709&lt;=T709)=FALSE()</f>
        <v>1</v>
      </c>
      <c r="P709" s="184">
        <v>61</v>
      </c>
      <c r="Q709" s="176" t="s">
        <v>3005</v>
      </c>
      <c r="R709" s="178" t="s">
        <v>3085</v>
      </c>
      <c r="S709" s="207"/>
      <c r="T709" s="1">
        <f t="shared" ca="1" si="70"/>
        <v>44831</v>
      </c>
      <c r="U709" s="1">
        <f t="shared" si="71"/>
        <v>45054</v>
      </c>
    </row>
    <row r="710" spans="1:21" s="76" customFormat="1" ht="25" customHeight="1" x14ac:dyDescent="0.3">
      <c r="A710" s="4">
        <v>708</v>
      </c>
      <c r="B710" s="57" t="s">
        <v>1772</v>
      </c>
      <c r="C710" s="5" t="s">
        <v>1778</v>
      </c>
      <c r="D710" s="5" t="s">
        <v>817</v>
      </c>
      <c r="E710" s="5" t="s">
        <v>2230</v>
      </c>
      <c r="F710" s="12" t="s">
        <v>1779</v>
      </c>
      <c r="G710" s="12" t="s">
        <v>3084</v>
      </c>
      <c r="H710" s="43" t="s">
        <v>1612</v>
      </c>
      <c r="I710" s="145">
        <f t="shared" si="69"/>
        <v>44703</v>
      </c>
      <c r="J710" s="7" t="s">
        <v>12</v>
      </c>
      <c r="K710" s="94">
        <v>45068</v>
      </c>
      <c r="L710" s="5" t="s">
        <v>2178</v>
      </c>
      <c r="M710" s="5" t="s">
        <v>3106</v>
      </c>
      <c r="N710" s="5" t="s">
        <v>2903</v>
      </c>
      <c r="O710" s="2" t="b">
        <f ca="1">(U710&lt;=T710)=FALSE()</f>
        <v>1</v>
      </c>
      <c r="P710" s="184">
        <v>61</v>
      </c>
      <c r="Q710" s="176" t="s">
        <v>3005</v>
      </c>
      <c r="R710" s="178" t="s">
        <v>3085</v>
      </c>
      <c r="S710" s="207"/>
      <c r="T710" s="1">
        <f t="shared" ca="1" si="70"/>
        <v>44831</v>
      </c>
      <c r="U710" s="1">
        <f t="shared" si="71"/>
        <v>45054</v>
      </c>
    </row>
    <row r="711" spans="1:21" s="76" customFormat="1" ht="25" customHeight="1" x14ac:dyDescent="0.25">
      <c r="A711" s="4">
        <v>709</v>
      </c>
      <c r="B711" s="5" t="s">
        <v>1785</v>
      </c>
      <c r="C711" s="5" t="s">
        <v>13</v>
      </c>
      <c r="D711" s="5" t="s">
        <v>791</v>
      </c>
      <c r="E711" s="5" t="s">
        <v>215</v>
      </c>
      <c r="F711" s="12" t="s">
        <v>1786</v>
      </c>
      <c r="G711" s="12" t="s">
        <v>2128</v>
      </c>
      <c r="H711" s="43" t="s">
        <v>854</v>
      </c>
      <c r="I711" s="145">
        <f t="shared" si="69"/>
        <v>44740</v>
      </c>
      <c r="J711" s="5" t="s">
        <v>351</v>
      </c>
      <c r="K711" s="93">
        <v>45105</v>
      </c>
      <c r="L711" s="5" t="s">
        <v>1900</v>
      </c>
      <c r="M711" s="5" t="s">
        <v>3227</v>
      </c>
      <c r="N711" s="5" t="s">
        <v>1097</v>
      </c>
      <c r="O711" s="2" t="b">
        <f ca="1">(U711&lt;=T711)=FALSE()</f>
        <v>1</v>
      </c>
      <c r="P711" s="169" t="s">
        <v>2635</v>
      </c>
      <c r="Q711" s="173" t="s">
        <v>2044</v>
      </c>
      <c r="R711" s="173" t="s">
        <v>3167</v>
      </c>
      <c r="S711" s="72"/>
      <c r="T711" s="1">
        <f t="shared" ca="1" si="70"/>
        <v>44831</v>
      </c>
      <c r="U711" s="1">
        <f t="shared" si="71"/>
        <v>45091</v>
      </c>
    </row>
    <row r="712" spans="1:21" ht="162.5" customHeight="1" x14ac:dyDescent="0.25">
      <c r="A712" s="4">
        <v>710</v>
      </c>
      <c r="B712" s="48" t="s">
        <v>1788</v>
      </c>
      <c r="C712" s="5" t="s">
        <v>1830</v>
      </c>
      <c r="D712" s="5" t="s">
        <v>1789</v>
      </c>
      <c r="E712" s="5" t="s">
        <v>1793</v>
      </c>
      <c r="F712" s="12" t="s">
        <v>1790</v>
      </c>
      <c r="G712" s="12" t="s">
        <v>1792</v>
      </c>
      <c r="H712" s="43" t="s">
        <v>1834</v>
      </c>
      <c r="I712" s="146">
        <f>(K712-364)</f>
        <v>43438</v>
      </c>
      <c r="J712" s="7" t="s">
        <v>12</v>
      </c>
      <c r="K712" s="96">
        <v>43802</v>
      </c>
      <c r="L712" s="5" t="s">
        <v>1791</v>
      </c>
      <c r="M712" s="5"/>
      <c r="N712" s="5" t="s">
        <v>1110</v>
      </c>
      <c r="O712" s="2" t="s">
        <v>1343</v>
      </c>
      <c r="P712" s="182" t="s">
        <v>2044</v>
      </c>
      <c r="Q712" s="181" t="s">
        <v>2044</v>
      </c>
      <c r="R712" s="181"/>
      <c r="S712" s="72" t="s">
        <v>1870</v>
      </c>
      <c r="T712" s="1">
        <f t="shared" ca="1" si="70"/>
        <v>44831</v>
      </c>
      <c r="U712" s="1">
        <f t="shared" si="71"/>
        <v>43788</v>
      </c>
    </row>
    <row r="713" spans="1:21" s="76" customFormat="1" ht="37.5" customHeight="1" x14ac:dyDescent="0.25">
      <c r="A713" s="4">
        <v>711</v>
      </c>
      <c r="B713" s="19" t="s">
        <v>1796</v>
      </c>
      <c r="C713" s="7" t="s">
        <v>129</v>
      </c>
      <c r="D713" s="5" t="s">
        <v>791</v>
      </c>
      <c r="E713" s="7" t="s">
        <v>52</v>
      </c>
      <c r="F713" s="37">
        <v>66663436</v>
      </c>
      <c r="G713" s="12" t="s">
        <v>2414</v>
      </c>
      <c r="H713" s="43" t="s">
        <v>1612</v>
      </c>
      <c r="I713" s="145">
        <f>(K713-365)</f>
        <v>44747</v>
      </c>
      <c r="J713" s="7" t="s">
        <v>12</v>
      </c>
      <c r="K713" s="94">
        <v>45112</v>
      </c>
      <c r="L713" s="7" t="s">
        <v>1900</v>
      </c>
      <c r="M713" s="5" t="s">
        <v>3280</v>
      </c>
      <c r="N713" s="5" t="s">
        <v>1197</v>
      </c>
      <c r="O713" s="2" t="b">
        <f t="shared" ref="O713:O725" ca="1" si="72">(U713&lt;=T713)=FALSE()</f>
        <v>1</v>
      </c>
      <c r="P713" s="51" t="s">
        <v>3281</v>
      </c>
      <c r="Q713" s="176" t="s">
        <v>2044</v>
      </c>
      <c r="R713" s="152" t="s">
        <v>2986</v>
      </c>
      <c r="S713" s="62"/>
      <c r="T713" s="1">
        <f t="shared" ca="1" si="70"/>
        <v>44831</v>
      </c>
      <c r="U713" s="1">
        <f t="shared" si="71"/>
        <v>45098</v>
      </c>
    </row>
    <row r="714" spans="1:21" s="76" customFormat="1" ht="37.5" customHeight="1" x14ac:dyDescent="0.25">
      <c r="A714" s="4">
        <v>712</v>
      </c>
      <c r="B714" s="5" t="s">
        <v>1795</v>
      </c>
      <c r="C714" s="7" t="s">
        <v>129</v>
      </c>
      <c r="D714" s="5" t="s">
        <v>791</v>
      </c>
      <c r="E714" s="5" t="s">
        <v>177</v>
      </c>
      <c r="F714" s="12" t="s">
        <v>1797</v>
      </c>
      <c r="G714" s="12" t="s">
        <v>2251</v>
      </c>
      <c r="H714" s="43" t="s">
        <v>794</v>
      </c>
      <c r="I714" s="145">
        <f>(K714-365)</f>
        <v>44747</v>
      </c>
      <c r="J714" s="7" t="s">
        <v>12</v>
      </c>
      <c r="K714" s="94">
        <v>45112</v>
      </c>
      <c r="L714" s="7" t="s">
        <v>1900</v>
      </c>
      <c r="M714" s="5" t="s">
        <v>3245</v>
      </c>
      <c r="N714" s="5" t="s">
        <v>1197</v>
      </c>
      <c r="O714" s="2" t="b">
        <f t="shared" ca="1" si="72"/>
        <v>1</v>
      </c>
      <c r="P714" s="52" t="s">
        <v>3246</v>
      </c>
      <c r="Q714" s="176" t="s">
        <v>2044</v>
      </c>
      <c r="R714" s="25" t="s">
        <v>3162</v>
      </c>
      <c r="S714" s="62"/>
      <c r="T714" s="1">
        <f t="shared" ca="1" si="70"/>
        <v>44831</v>
      </c>
      <c r="U714" s="1">
        <f t="shared" si="71"/>
        <v>45098</v>
      </c>
    </row>
    <row r="715" spans="1:21" s="76" customFormat="1" ht="50" customHeight="1" x14ac:dyDescent="0.25">
      <c r="A715" s="4">
        <v>713</v>
      </c>
      <c r="B715" s="7" t="s">
        <v>1798</v>
      </c>
      <c r="C715" s="5" t="s">
        <v>2516</v>
      </c>
      <c r="D715" s="5" t="s">
        <v>781</v>
      </c>
      <c r="E715" s="7" t="s">
        <v>1652</v>
      </c>
      <c r="F715" s="12" t="s">
        <v>1803</v>
      </c>
      <c r="G715" s="12" t="s">
        <v>2387</v>
      </c>
      <c r="H715" s="43" t="s">
        <v>1745</v>
      </c>
      <c r="I715" s="145">
        <f>(K715-92)</f>
        <v>44743</v>
      </c>
      <c r="J715" s="5" t="s">
        <v>86</v>
      </c>
      <c r="K715" s="95">
        <v>44835</v>
      </c>
      <c r="L715" s="7" t="s">
        <v>1900</v>
      </c>
      <c r="M715" s="5" t="s">
        <v>3230</v>
      </c>
      <c r="N715" s="5" t="s">
        <v>2903</v>
      </c>
      <c r="O715" s="2" t="b">
        <f t="shared" ca="1" si="72"/>
        <v>0</v>
      </c>
      <c r="P715" s="169">
        <v>3722842</v>
      </c>
      <c r="Q715" s="57" t="s">
        <v>3171</v>
      </c>
      <c r="R715" s="57" t="s">
        <v>3172</v>
      </c>
      <c r="S715" s="72"/>
      <c r="T715" s="1">
        <f t="shared" ca="1" si="70"/>
        <v>44831</v>
      </c>
      <c r="U715" s="1">
        <f t="shared" si="71"/>
        <v>44821</v>
      </c>
    </row>
    <row r="716" spans="1:21" s="76" customFormat="1" ht="50" customHeight="1" x14ac:dyDescent="0.25">
      <c r="A716" s="4">
        <v>714</v>
      </c>
      <c r="B716" s="7" t="s">
        <v>1799</v>
      </c>
      <c r="C716" s="5" t="s">
        <v>2516</v>
      </c>
      <c r="D716" s="5" t="s">
        <v>781</v>
      </c>
      <c r="E716" s="7" t="s">
        <v>1638</v>
      </c>
      <c r="F716" s="12" t="s">
        <v>1801</v>
      </c>
      <c r="G716" s="12" t="s">
        <v>2387</v>
      </c>
      <c r="H716" s="43" t="s">
        <v>1745</v>
      </c>
      <c r="I716" s="145">
        <f>(K716-92)</f>
        <v>44743</v>
      </c>
      <c r="J716" s="5" t="s">
        <v>86</v>
      </c>
      <c r="K716" s="95">
        <v>44835</v>
      </c>
      <c r="L716" s="7" t="s">
        <v>1900</v>
      </c>
      <c r="M716" s="5" t="s">
        <v>3233</v>
      </c>
      <c r="N716" s="5" t="s">
        <v>2903</v>
      </c>
      <c r="O716" s="2" t="b">
        <f t="shared" ca="1" si="72"/>
        <v>0</v>
      </c>
      <c r="P716" s="169">
        <v>5712906</v>
      </c>
      <c r="Q716" s="57" t="s">
        <v>3234</v>
      </c>
      <c r="R716" s="57" t="s">
        <v>3235</v>
      </c>
      <c r="S716" s="72"/>
      <c r="T716" s="1">
        <f t="shared" ca="1" si="70"/>
        <v>44831</v>
      </c>
      <c r="U716" s="1">
        <f t="shared" si="71"/>
        <v>44821</v>
      </c>
    </row>
    <row r="717" spans="1:21" s="76" customFormat="1" ht="50" customHeight="1" x14ac:dyDescent="0.25">
      <c r="A717" s="4">
        <v>715</v>
      </c>
      <c r="B717" s="7" t="s">
        <v>1800</v>
      </c>
      <c r="C717" s="5" t="s">
        <v>2516</v>
      </c>
      <c r="D717" s="5" t="s">
        <v>781</v>
      </c>
      <c r="E717" s="7" t="s">
        <v>225</v>
      </c>
      <c r="F717" s="12" t="s">
        <v>1802</v>
      </c>
      <c r="G717" s="12" t="s">
        <v>2387</v>
      </c>
      <c r="H717" s="43" t="s">
        <v>1745</v>
      </c>
      <c r="I717" s="145">
        <f>(K717-92)</f>
        <v>44743</v>
      </c>
      <c r="J717" s="5" t="s">
        <v>86</v>
      </c>
      <c r="K717" s="95">
        <v>44835</v>
      </c>
      <c r="L717" s="7" t="s">
        <v>1900</v>
      </c>
      <c r="M717" s="5" t="s">
        <v>3236</v>
      </c>
      <c r="N717" s="5" t="s">
        <v>2903</v>
      </c>
      <c r="O717" s="2" t="b">
        <f t="shared" ca="1" si="72"/>
        <v>0</v>
      </c>
      <c r="P717" s="169">
        <v>5361944</v>
      </c>
      <c r="Q717" s="57" t="s">
        <v>2748</v>
      </c>
      <c r="R717" s="57" t="s">
        <v>2796</v>
      </c>
      <c r="S717" s="72"/>
      <c r="T717" s="1">
        <f t="shared" ca="1" si="70"/>
        <v>44831</v>
      </c>
      <c r="U717" s="1">
        <f t="shared" si="71"/>
        <v>44821</v>
      </c>
    </row>
    <row r="718" spans="1:21" s="76" customFormat="1" ht="38" customHeight="1" x14ac:dyDescent="0.25">
      <c r="A718" s="4">
        <v>716</v>
      </c>
      <c r="B718" s="7" t="s">
        <v>1805</v>
      </c>
      <c r="C718" s="5" t="s">
        <v>436</v>
      </c>
      <c r="D718" s="5" t="s">
        <v>808</v>
      </c>
      <c r="E718" s="7" t="s">
        <v>1285</v>
      </c>
      <c r="F718" s="12" t="s">
        <v>1806</v>
      </c>
      <c r="G718" s="12" t="s">
        <v>3127</v>
      </c>
      <c r="H718" s="43" t="s">
        <v>3361</v>
      </c>
      <c r="I718" s="145">
        <f>(K718-184)</f>
        <v>44778</v>
      </c>
      <c r="J718" s="5" t="s">
        <v>118</v>
      </c>
      <c r="K718" s="93">
        <v>44962</v>
      </c>
      <c r="L718" s="7" t="s">
        <v>2178</v>
      </c>
      <c r="M718" s="7" t="s">
        <v>3340</v>
      </c>
      <c r="N718" s="5" t="s">
        <v>3405</v>
      </c>
      <c r="O718" s="2" t="b">
        <f t="shared" ca="1" si="72"/>
        <v>1</v>
      </c>
      <c r="P718" s="183" t="s">
        <v>3129</v>
      </c>
      <c r="Q718" s="173" t="s">
        <v>2044</v>
      </c>
      <c r="R718" s="111" t="s">
        <v>3131</v>
      </c>
      <c r="S718" s="62"/>
      <c r="T718" s="1">
        <f t="shared" ca="1" si="70"/>
        <v>44831</v>
      </c>
      <c r="U718" s="1">
        <f t="shared" si="71"/>
        <v>44948</v>
      </c>
    </row>
    <row r="719" spans="1:21" s="76" customFormat="1" ht="25" customHeight="1" x14ac:dyDescent="0.25">
      <c r="A719" s="4">
        <v>717</v>
      </c>
      <c r="B719" s="150" t="s">
        <v>1807</v>
      </c>
      <c r="C719" s="5" t="s">
        <v>455</v>
      </c>
      <c r="D719" s="5" t="s">
        <v>808</v>
      </c>
      <c r="E719" s="12" t="s">
        <v>2499</v>
      </c>
      <c r="F719" s="12" t="s">
        <v>1808</v>
      </c>
      <c r="G719" s="12" t="s">
        <v>2500</v>
      </c>
      <c r="H719" s="43" t="s">
        <v>1192</v>
      </c>
      <c r="I719" s="145">
        <f>(K719-184)</f>
        <v>44648</v>
      </c>
      <c r="J719" s="5" t="s">
        <v>118</v>
      </c>
      <c r="K719" s="93">
        <v>44832</v>
      </c>
      <c r="L719" s="5" t="s">
        <v>1900</v>
      </c>
      <c r="M719" s="5" t="s">
        <v>2934</v>
      </c>
      <c r="N719" s="7" t="s">
        <v>1097</v>
      </c>
      <c r="O719" s="2" t="b">
        <f t="shared" ca="1" si="72"/>
        <v>0</v>
      </c>
      <c r="P719" s="189">
        <v>10856</v>
      </c>
      <c r="Q719" s="111" t="s">
        <v>2044</v>
      </c>
      <c r="R719" s="111"/>
      <c r="S719" s="72"/>
      <c r="T719" s="1">
        <f t="shared" ca="1" si="70"/>
        <v>44831</v>
      </c>
      <c r="U719" s="1">
        <f t="shared" si="71"/>
        <v>44818</v>
      </c>
    </row>
    <row r="720" spans="1:21" ht="37.5" customHeight="1" x14ac:dyDescent="0.3">
      <c r="A720" s="4">
        <v>718</v>
      </c>
      <c r="B720" s="105" t="s">
        <v>1810</v>
      </c>
      <c r="C720" s="5" t="s">
        <v>766</v>
      </c>
      <c r="D720" s="105" t="s">
        <v>1814</v>
      </c>
      <c r="E720" s="5" t="s">
        <v>1812</v>
      </c>
      <c r="F720" s="154" t="s">
        <v>7</v>
      </c>
      <c r="G720" s="12" t="s">
        <v>3115</v>
      </c>
      <c r="H720" s="43" t="s">
        <v>1473</v>
      </c>
      <c r="I720" s="145">
        <f t="shared" ref="I720:I725" si="73">(K720-365)</f>
        <v>44817</v>
      </c>
      <c r="J720" s="7" t="s">
        <v>12</v>
      </c>
      <c r="K720" s="94">
        <v>45182</v>
      </c>
      <c r="L720" s="7" t="s">
        <v>2178</v>
      </c>
      <c r="M720" s="7" t="s">
        <v>3401</v>
      </c>
      <c r="N720" s="7" t="s">
        <v>1197</v>
      </c>
      <c r="O720" s="2" t="b">
        <f t="shared" ca="1" si="72"/>
        <v>1</v>
      </c>
      <c r="P720" s="183" t="s">
        <v>3117</v>
      </c>
      <c r="Q720" s="176" t="s">
        <v>2044</v>
      </c>
      <c r="R720" s="152" t="s">
        <v>3396</v>
      </c>
      <c r="T720" s="1">
        <f t="shared" ca="1" si="70"/>
        <v>44831</v>
      </c>
      <c r="U720" s="1">
        <f t="shared" si="71"/>
        <v>45168</v>
      </c>
    </row>
    <row r="721" spans="1:21" s="76" customFormat="1" ht="37.5" customHeight="1" x14ac:dyDescent="0.25">
      <c r="A721" s="4" t="s">
        <v>3402</v>
      </c>
      <c r="B721" s="105" t="s">
        <v>1811</v>
      </c>
      <c r="C721" s="5" t="s">
        <v>766</v>
      </c>
      <c r="D721" s="105" t="s">
        <v>1814</v>
      </c>
      <c r="E721" s="5" t="s">
        <v>1813</v>
      </c>
      <c r="F721" s="154" t="s">
        <v>7</v>
      </c>
      <c r="G721" s="12" t="s">
        <v>3115</v>
      </c>
      <c r="H721" s="43" t="s">
        <v>1473</v>
      </c>
      <c r="I721" s="145">
        <f t="shared" si="73"/>
        <v>44817</v>
      </c>
      <c r="J721" s="7" t="s">
        <v>12</v>
      </c>
      <c r="K721" s="94">
        <v>45182</v>
      </c>
      <c r="L721" s="7" t="s">
        <v>2178</v>
      </c>
      <c r="M721" s="7" t="s">
        <v>3425</v>
      </c>
      <c r="N721" s="7" t="s">
        <v>1197</v>
      </c>
      <c r="O721" s="2" t="b">
        <f t="shared" ca="1" si="72"/>
        <v>1</v>
      </c>
      <c r="P721" s="183" t="s">
        <v>3117</v>
      </c>
      <c r="Q721" s="176" t="s">
        <v>2044</v>
      </c>
      <c r="R721" s="152" t="s">
        <v>3396</v>
      </c>
      <c r="S721" s="72"/>
      <c r="T721" s="1">
        <f t="shared" ca="1" si="70"/>
        <v>44831</v>
      </c>
      <c r="U721" s="1">
        <f t="shared" si="71"/>
        <v>45168</v>
      </c>
    </row>
    <row r="722" spans="1:21" s="76" customFormat="1" ht="50" customHeight="1" x14ac:dyDescent="0.25">
      <c r="A722" s="4">
        <v>720</v>
      </c>
      <c r="B722" s="105" t="s">
        <v>1817</v>
      </c>
      <c r="C722" s="5" t="s">
        <v>10</v>
      </c>
      <c r="D722" s="105" t="s">
        <v>791</v>
      </c>
      <c r="E722" s="5" t="s">
        <v>1818</v>
      </c>
      <c r="F722" s="154">
        <v>18001041</v>
      </c>
      <c r="G722" s="12" t="s">
        <v>3367</v>
      </c>
      <c r="H722" s="43" t="s">
        <v>1973</v>
      </c>
      <c r="I722" s="145">
        <f t="shared" si="73"/>
        <v>44813</v>
      </c>
      <c r="J722" s="7" t="s">
        <v>12</v>
      </c>
      <c r="K722" s="94">
        <v>45178</v>
      </c>
      <c r="L722" s="5" t="s">
        <v>1900</v>
      </c>
      <c r="M722" s="5" t="s">
        <v>3368</v>
      </c>
      <c r="N722" s="7" t="s">
        <v>1197</v>
      </c>
      <c r="O722" s="2" t="b">
        <f t="shared" ca="1" si="72"/>
        <v>1</v>
      </c>
      <c r="P722" s="86" t="s">
        <v>3369</v>
      </c>
      <c r="Q722" s="16" t="s">
        <v>2044</v>
      </c>
      <c r="R722" s="16" t="s">
        <v>3279</v>
      </c>
      <c r="S722" s="72"/>
      <c r="T722" s="1">
        <f t="shared" ca="1" si="70"/>
        <v>44831</v>
      </c>
      <c r="U722" s="1">
        <f t="shared" si="71"/>
        <v>45164</v>
      </c>
    </row>
    <row r="723" spans="1:21" s="76" customFormat="1" ht="37.5" customHeight="1" x14ac:dyDescent="0.25">
      <c r="A723" s="4">
        <v>721</v>
      </c>
      <c r="B723" s="105" t="s">
        <v>1821</v>
      </c>
      <c r="C723" s="5" t="s">
        <v>766</v>
      </c>
      <c r="D723" s="105" t="s">
        <v>1814</v>
      </c>
      <c r="E723" s="5" t="s">
        <v>1822</v>
      </c>
      <c r="F723" s="154" t="s">
        <v>7</v>
      </c>
      <c r="G723" s="12" t="s">
        <v>3115</v>
      </c>
      <c r="H723" s="43" t="s">
        <v>1473</v>
      </c>
      <c r="I723" s="145">
        <f t="shared" si="73"/>
        <v>44817</v>
      </c>
      <c r="J723" s="7" t="s">
        <v>12</v>
      </c>
      <c r="K723" s="94">
        <v>45182</v>
      </c>
      <c r="L723" s="7" t="s">
        <v>2178</v>
      </c>
      <c r="M723" s="7" t="s">
        <v>3424</v>
      </c>
      <c r="N723" s="7" t="s">
        <v>1197</v>
      </c>
      <c r="O723" s="2" t="b">
        <f t="shared" ca="1" si="72"/>
        <v>1</v>
      </c>
      <c r="P723" s="183" t="s">
        <v>3117</v>
      </c>
      <c r="Q723" s="176" t="s">
        <v>2044</v>
      </c>
      <c r="R723" s="152" t="s">
        <v>3396</v>
      </c>
      <c r="S723" s="72"/>
      <c r="T723" s="1">
        <f t="shared" ca="1" si="70"/>
        <v>44831</v>
      </c>
      <c r="U723" s="1">
        <f t="shared" si="71"/>
        <v>45168</v>
      </c>
    </row>
    <row r="724" spans="1:21" s="76" customFormat="1" ht="37.5" customHeight="1" x14ac:dyDescent="0.25">
      <c r="A724" s="4">
        <v>722</v>
      </c>
      <c r="B724" s="238" t="s">
        <v>1829</v>
      </c>
      <c r="C724" s="5" t="s">
        <v>1983</v>
      </c>
      <c r="D724" s="5" t="s">
        <v>2420</v>
      </c>
      <c r="E724" s="5" t="s">
        <v>1827</v>
      </c>
      <c r="F724" s="154">
        <v>18063</v>
      </c>
      <c r="G724" s="5" t="s">
        <v>2502</v>
      </c>
      <c r="H724" s="43" t="s">
        <v>1828</v>
      </c>
      <c r="I724" s="145">
        <v>44454</v>
      </c>
      <c r="J724" s="7" t="s">
        <v>12</v>
      </c>
      <c r="K724" s="94">
        <v>44819</v>
      </c>
      <c r="L724" s="7" t="s">
        <v>2469</v>
      </c>
      <c r="M724" s="7" t="s">
        <v>2478</v>
      </c>
      <c r="N724" s="7" t="s">
        <v>1097</v>
      </c>
      <c r="O724" s="2" t="b">
        <f t="shared" ca="1" si="72"/>
        <v>0</v>
      </c>
      <c r="P724" s="188">
        <v>12449</v>
      </c>
      <c r="Q724" s="177">
        <v>45564</v>
      </c>
      <c r="R724" s="152" t="s">
        <v>3396</v>
      </c>
      <c r="S724" s="72" t="s">
        <v>2334</v>
      </c>
      <c r="T724" s="1">
        <f t="shared" ca="1" si="70"/>
        <v>44831</v>
      </c>
      <c r="U724" s="1">
        <f t="shared" si="71"/>
        <v>44805</v>
      </c>
    </row>
    <row r="725" spans="1:21" s="76" customFormat="1" ht="50" customHeight="1" x14ac:dyDescent="0.25">
      <c r="A725" s="4">
        <v>723</v>
      </c>
      <c r="B725" s="105" t="s">
        <v>1831</v>
      </c>
      <c r="C725" s="5" t="s">
        <v>761</v>
      </c>
      <c r="D725" s="105" t="s">
        <v>791</v>
      </c>
      <c r="E725" s="5" t="s">
        <v>1004</v>
      </c>
      <c r="F725" s="158" t="s">
        <v>1832</v>
      </c>
      <c r="G725" s="12" t="s">
        <v>2517</v>
      </c>
      <c r="H725" s="43" t="s">
        <v>1972</v>
      </c>
      <c r="I725" s="145">
        <f t="shared" si="73"/>
        <v>44470</v>
      </c>
      <c r="J725" s="7" t="s">
        <v>12</v>
      </c>
      <c r="K725" s="94">
        <v>44835</v>
      </c>
      <c r="L725" s="7" t="s">
        <v>2289</v>
      </c>
      <c r="M725" s="5" t="s">
        <v>2518</v>
      </c>
      <c r="N725" s="5" t="s">
        <v>3406</v>
      </c>
      <c r="O725" s="2" t="b">
        <f t="shared" ca="1" si="72"/>
        <v>0</v>
      </c>
      <c r="P725" s="183" t="s">
        <v>2680</v>
      </c>
      <c r="Q725" s="179" t="s">
        <v>2681</v>
      </c>
      <c r="R725" s="179"/>
      <c r="S725" s="72"/>
      <c r="T725" s="1">
        <f t="shared" ca="1" si="70"/>
        <v>44831</v>
      </c>
      <c r="U725" s="1">
        <f t="shared" si="71"/>
        <v>44821</v>
      </c>
    </row>
    <row r="726" spans="1:21" s="76" customFormat="1" ht="25" customHeight="1" x14ac:dyDescent="0.3">
      <c r="A726" s="4">
        <v>724</v>
      </c>
      <c r="B726" s="31" t="s">
        <v>1839</v>
      </c>
      <c r="C726" s="7" t="s">
        <v>8</v>
      </c>
      <c r="D726" s="5" t="s">
        <v>791</v>
      </c>
      <c r="E726" s="7" t="s">
        <v>392</v>
      </c>
      <c r="F726" s="9" t="s">
        <v>1840</v>
      </c>
      <c r="G726" s="9" t="s">
        <v>1765</v>
      </c>
      <c r="H726" s="43" t="s">
        <v>1841</v>
      </c>
      <c r="I726" s="145">
        <f>(K726-366)</f>
        <v>43781</v>
      </c>
      <c r="J726" s="7" t="s">
        <v>12</v>
      </c>
      <c r="K726" s="94">
        <v>44147</v>
      </c>
      <c r="L726" s="5" t="s">
        <v>1589</v>
      </c>
      <c r="M726" s="5" t="s">
        <v>1948</v>
      </c>
      <c r="N726" s="5" t="s">
        <v>1200</v>
      </c>
      <c r="O726" s="2" t="s">
        <v>1023</v>
      </c>
      <c r="P726" s="182" t="s">
        <v>2044</v>
      </c>
      <c r="Q726" s="181" t="s">
        <v>2044</v>
      </c>
      <c r="R726" s="181"/>
      <c r="S726" s="207"/>
      <c r="T726" s="1">
        <f t="shared" ca="1" si="70"/>
        <v>44831</v>
      </c>
      <c r="U726" s="1">
        <f t="shared" si="71"/>
        <v>44133</v>
      </c>
    </row>
    <row r="727" spans="1:21" s="76" customFormat="1" ht="37.5" customHeight="1" x14ac:dyDescent="0.3">
      <c r="A727" s="4">
        <v>725</v>
      </c>
      <c r="B727" s="31" t="s">
        <v>1842</v>
      </c>
      <c r="C727" s="7" t="s">
        <v>8</v>
      </c>
      <c r="D727" s="5" t="s">
        <v>791</v>
      </c>
      <c r="E727" s="7" t="s">
        <v>392</v>
      </c>
      <c r="F727" s="9" t="s">
        <v>1843</v>
      </c>
      <c r="G727" s="12" t="s">
        <v>2573</v>
      </c>
      <c r="H727" s="12" t="s">
        <v>1841</v>
      </c>
      <c r="I727" s="145">
        <f>(K727-365)</f>
        <v>44516</v>
      </c>
      <c r="J727" s="7" t="s">
        <v>12</v>
      </c>
      <c r="K727" s="94">
        <v>44881</v>
      </c>
      <c r="L727" s="7" t="s">
        <v>1900</v>
      </c>
      <c r="M727" s="5" t="s">
        <v>2582</v>
      </c>
      <c r="N727" s="5" t="s">
        <v>1200</v>
      </c>
      <c r="O727" s="2" t="s">
        <v>1023</v>
      </c>
      <c r="P727" s="184" t="s">
        <v>2663</v>
      </c>
      <c r="Q727" s="176" t="s">
        <v>2044</v>
      </c>
      <c r="R727" s="176"/>
      <c r="S727" s="207"/>
      <c r="T727" s="1">
        <f t="shared" ca="1" si="70"/>
        <v>44831</v>
      </c>
      <c r="U727" s="1">
        <f t="shared" si="71"/>
        <v>44867</v>
      </c>
    </row>
    <row r="728" spans="1:21" s="76" customFormat="1" ht="25" customHeight="1" x14ac:dyDescent="0.3">
      <c r="A728" s="4">
        <v>726</v>
      </c>
      <c r="B728" s="31" t="s">
        <v>1844</v>
      </c>
      <c r="C728" s="7" t="s">
        <v>8</v>
      </c>
      <c r="D728" s="5" t="s">
        <v>791</v>
      </c>
      <c r="E728" s="7" t="s">
        <v>392</v>
      </c>
      <c r="F728" s="9" t="s">
        <v>1847</v>
      </c>
      <c r="G728" s="9" t="s">
        <v>1765</v>
      </c>
      <c r="H728" s="43" t="s">
        <v>1841</v>
      </c>
      <c r="I728" s="145">
        <f>(K728-366)</f>
        <v>43782</v>
      </c>
      <c r="J728" s="7" t="s">
        <v>12</v>
      </c>
      <c r="K728" s="94">
        <v>44148</v>
      </c>
      <c r="L728" s="5" t="s">
        <v>1589</v>
      </c>
      <c r="M728" s="5" t="s">
        <v>1949</v>
      </c>
      <c r="N728" s="5" t="s">
        <v>1200</v>
      </c>
      <c r="O728" s="2" t="s">
        <v>1023</v>
      </c>
      <c r="P728" s="182" t="s">
        <v>2044</v>
      </c>
      <c r="Q728" s="181" t="s">
        <v>2044</v>
      </c>
      <c r="R728" s="181"/>
      <c r="S728" s="207"/>
      <c r="T728" s="1">
        <f t="shared" ca="1" si="70"/>
        <v>44831</v>
      </c>
      <c r="U728" s="1">
        <f t="shared" si="71"/>
        <v>44134</v>
      </c>
    </row>
    <row r="729" spans="1:21" s="76" customFormat="1" ht="25" customHeight="1" x14ac:dyDescent="0.3">
      <c r="A729" s="4">
        <v>727</v>
      </c>
      <c r="B729" s="49" t="s">
        <v>1846</v>
      </c>
      <c r="C729" s="7" t="s">
        <v>8</v>
      </c>
      <c r="D729" s="5" t="s">
        <v>791</v>
      </c>
      <c r="E729" s="7" t="s">
        <v>392</v>
      </c>
      <c r="F729" s="9" t="s">
        <v>1845</v>
      </c>
      <c r="G729" s="12" t="s">
        <v>2966</v>
      </c>
      <c r="H729" s="12" t="s">
        <v>858</v>
      </c>
      <c r="I729" s="145">
        <f>(K729-365)</f>
        <v>44361</v>
      </c>
      <c r="J729" s="7" t="s">
        <v>12</v>
      </c>
      <c r="K729" s="94">
        <v>44726</v>
      </c>
      <c r="L729" s="7" t="s">
        <v>1900</v>
      </c>
      <c r="M729" s="5" t="s">
        <v>2363</v>
      </c>
      <c r="N729" s="5" t="s">
        <v>1200</v>
      </c>
      <c r="O729" s="2" t="s">
        <v>1343</v>
      </c>
      <c r="P729" s="184" t="s">
        <v>2663</v>
      </c>
      <c r="Q729" s="176" t="s">
        <v>2044</v>
      </c>
      <c r="R729" s="176" t="s">
        <v>2967</v>
      </c>
      <c r="S729" s="207"/>
      <c r="T729" s="1">
        <f t="shared" ca="1" si="70"/>
        <v>44831</v>
      </c>
      <c r="U729" s="1">
        <f t="shared" si="71"/>
        <v>44712</v>
      </c>
    </row>
    <row r="730" spans="1:21" s="76" customFormat="1" ht="37.5" customHeight="1" x14ac:dyDescent="0.3">
      <c r="A730" s="4">
        <v>728</v>
      </c>
      <c r="B730" s="7" t="s">
        <v>1848</v>
      </c>
      <c r="C730" s="7" t="s">
        <v>8</v>
      </c>
      <c r="D730" s="5" t="s">
        <v>791</v>
      </c>
      <c r="E730" s="7" t="s">
        <v>392</v>
      </c>
      <c r="F730" s="9" t="s">
        <v>1849</v>
      </c>
      <c r="G730" s="12" t="s">
        <v>2573</v>
      </c>
      <c r="H730" s="43" t="s">
        <v>1841</v>
      </c>
      <c r="I730" s="145">
        <f>(K730-365)</f>
        <v>44516</v>
      </c>
      <c r="J730" s="7" t="s">
        <v>12</v>
      </c>
      <c r="K730" s="94">
        <v>44881</v>
      </c>
      <c r="L730" s="5" t="s">
        <v>1900</v>
      </c>
      <c r="M730" s="5" t="s">
        <v>2583</v>
      </c>
      <c r="N730" s="5" t="s">
        <v>1200</v>
      </c>
      <c r="O730" s="2" t="b">
        <f ca="1">(U730&lt;=T730)=FALSE()</f>
        <v>1</v>
      </c>
      <c r="P730" s="184" t="s">
        <v>2663</v>
      </c>
      <c r="Q730" s="176" t="s">
        <v>2044</v>
      </c>
      <c r="R730" s="176"/>
      <c r="S730" s="207"/>
      <c r="T730" s="1">
        <f t="shared" ca="1" si="70"/>
        <v>44831</v>
      </c>
      <c r="U730" s="1">
        <f t="shared" si="71"/>
        <v>44867</v>
      </c>
    </row>
    <row r="731" spans="1:21" s="76" customFormat="1" ht="37.5" customHeight="1" x14ac:dyDescent="0.3">
      <c r="A731" s="4">
        <v>729</v>
      </c>
      <c r="B731" s="7" t="s">
        <v>1850</v>
      </c>
      <c r="C731" s="7" t="s">
        <v>8</v>
      </c>
      <c r="D731" s="5" t="s">
        <v>791</v>
      </c>
      <c r="E731" s="7" t="s">
        <v>392</v>
      </c>
      <c r="F731" s="9" t="s">
        <v>1851</v>
      </c>
      <c r="G731" s="12" t="s">
        <v>2573</v>
      </c>
      <c r="H731" s="12" t="s">
        <v>858</v>
      </c>
      <c r="I731" s="145">
        <f>(K731-365)</f>
        <v>44516</v>
      </c>
      <c r="J731" s="7" t="s">
        <v>12</v>
      </c>
      <c r="K731" s="94">
        <v>44881</v>
      </c>
      <c r="L731" s="7" t="s">
        <v>1900</v>
      </c>
      <c r="M731" s="5" t="s">
        <v>2584</v>
      </c>
      <c r="N731" s="5" t="s">
        <v>1200</v>
      </c>
      <c r="O731" s="2" t="b">
        <f ca="1">(U731&lt;=T731)=FALSE()</f>
        <v>1</v>
      </c>
      <c r="P731" s="184" t="s">
        <v>2663</v>
      </c>
      <c r="Q731" s="176" t="s">
        <v>2044</v>
      </c>
      <c r="R731" s="176"/>
      <c r="S731" s="207"/>
      <c r="T731" s="1">
        <f t="shared" ca="1" si="70"/>
        <v>44831</v>
      </c>
      <c r="U731" s="1">
        <f t="shared" si="71"/>
        <v>44867</v>
      </c>
    </row>
    <row r="732" spans="1:21" s="76" customFormat="1" ht="37.5" customHeight="1" x14ac:dyDescent="0.3">
      <c r="A732" s="4">
        <v>730</v>
      </c>
      <c r="B732" s="7" t="s">
        <v>1852</v>
      </c>
      <c r="C732" s="7" t="s">
        <v>8</v>
      </c>
      <c r="D732" s="5" t="s">
        <v>791</v>
      </c>
      <c r="E732" s="7" t="s">
        <v>392</v>
      </c>
      <c r="F732" s="9" t="s">
        <v>1853</v>
      </c>
      <c r="G732" s="12" t="s">
        <v>2573</v>
      </c>
      <c r="H732" s="43" t="s">
        <v>858</v>
      </c>
      <c r="I732" s="145">
        <f>(K732-365)</f>
        <v>44516</v>
      </c>
      <c r="J732" s="7" t="s">
        <v>12</v>
      </c>
      <c r="K732" s="94">
        <v>44881</v>
      </c>
      <c r="L732" s="5" t="s">
        <v>1900</v>
      </c>
      <c r="M732" s="5" t="s">
        <v>2585</v>
      </c>
      <c r="N732" s="5" t="s">
        <v>1200</v>
      </c>
      <c r="O732" s="2" t="b">
        <f ca="1">(U732&lt;=T732)=FALSE()</f>
        <v>1</v>
      </c>
      <c r="P732" s="184" t="s">
        <v>2663</v>
      </c>
      <c r="Q732" s="176" t="s">
        <v>2044</v>
      </c>
      <c r="R732" s="176"/>
      <c r="S732" s="207"/>
      <c r="T732" s="1">
        <f t="shared" ca="1" si="70"/>
        <v>44831</v>
      </c>
      <c r="U732" s="1">
        <f t="shared" si="71"/>
        <v>44867</v>
      </c>
    </row>
    <row r="733" spans="1:21" s="76" customFormat="1" ht="25" customHeight="1" x14ac:dyDescent="0.3">
      <c r="A733" s="4">
        <v>731</v>
      </c>
      <c r="B733" s="31" t="s">
        <v>1854</v>
      </c>
      <c r="C733" s="7" t="s">
        <v>8</v>
      </c>
      <c r="D733" s="5" t="s">
        <v>791</v>
      </c>
      <c r="E733" s="7" t="s">
        <v>392</v>
      </c>
      <c r="F733" s="9" t="s">
        <v>1855</v>
      </c>
      <c r="G733" s="12" t="s">
        <v>2114</v>
      </c>
      <c r="H733" s="12" t="s">
        <v>858</v>
      </c>
      <c r="I733" s="145">
        <f>(K733-365)</f>
        <v>44232</v>
      </c>
      <c r="J733" s="7" t="s">
        <v>12</v>
      </c>
      <c r="K733" s="94">
        <v>44597</v>
      </c>
      <c r="L733" s="7" t="s">
        <v>1900</v>
      </c>
      <c r="M733" s="5" t="s">
        <v>2121</v>
      </c>
      <c r="N733" s="5" t="s">
        <v>1200</v>
      </c>
      <c r="O733" s="2" t="s">
        <v>1023</v>
      </c>
      <c r="P733" s="184" t="s">
        <v>2663</v>
      </c>
      <c r="Q733" s="176" t="s">
        <v>2044</v>
      </c>
      <c r="R733" s="178" t="s">
        <v>2824</v>
      </c>
      <c r="S733" s="207"/>
      <c r="T733" s="1">
        <f t="shared" ca="1" si="70"/>
        <v>44831</v>
      </c>
      <c r="U733" s="1">
        <f t="shared" si="71"/>
        <v>44583</v>
      </c>
    </row>
    <row r="734" spans="1:21" s="76" customFormat="1" ht="37.5" customHeight="1" x14ac:dyDescent="0.3">
      <c r="A734" s="4">
        <v>732</v>
      </c>
      <c r="B734" s="7" t="s">
        <v>1856</v>
      </c>
      <c r="C734" s="7" t="s">
        <v>8</v>
      </c>
      <c r="D734" s="5" t="s">
        <v>791</v>
      </c>
      <c r="E734" s="7" t="s">
        <v>392</v>
      </c>
      <c r="F734" s="9" t="s">
        <v>1857</v>
      </c>
      <c r="G734" s="12" t="s">
        <v>2573</v>
      </c>
      <c r="H734" s="43" t="s">
        <v>858</v>
      </c>
      <c r="I734" s="145">
        <f t="shared" ref="I734:I740" si="74">(K734-365)</f>
        <v>44516</v>
      </c>
      <c r="J734" s="7" t="s">
        <v>12</v>
      </c>
      <c r="K734" s="94">
        <v>44881</v>
      </c>
      <c r="L734" s="5" t="s">
        <v>1900</v>
      </c>
      <c r="M734" s="5" t="s">
        <v>2586</v>
      </c>
      <c r="N734" s="5" t="s">
        <v>1200</v>
      </c>
      <c r="O734" s="2" t="b">
        <f ca="1">(U734&lt;=T734)=FALSE()</f>
        <v>1</v>
      </c>
      <c r="P734" s="184" t="s">
        <v>2663</v>
      </c>
      <c r="Q734" s="176" t="s">
        <v>2044</v>
      </c>
      <c r="R734" s="176"/>
      <c r="S734" s="207"/>
      <c r="T734" s="1">
        <f t="shared" ca="1" si="70"/>
        <v>44831</v>
      </c>
      <c r="U734" s="1">
        <f t="shared" si="71"/>
        <v>44867</v>
      </c>
    </row>
    <row r="735" spans="1:21" s="76" customFormat="1" ht="37.5" customHeight="1" x14ac:dyDescent="0.3">
      <c r="A735" s="4">
        <v>733</v>
      </c>
      <c r="B735" s="7" t="s">
        <v>1859</v>
      </c>
      <c r="C735" s="7" t="s">
        <v>8</v>
      </c>
      <c r="D735" s="5" t="s">
        <v>791</v>
      </c>
      <c r="E735" s="7" t="s">
        <v>392</v>
      </c>
      <c r="F735" s="9" t="s">
        <v>1858</v>
      </c>
      <c r="G735" s="12" t="s">
        <v>2573</v>
      </c>
      <c r="H735" s="12" t="s">
        <v>858</v>
      </c>
      <c r="I735" s="145">
        <f t="shared" si="74"/>
        <v>44516</v>
      </c>
      <c r="J735" s="7" t="s">
        <v>12</v>
      </c>
      <c r="K735" s="94">
        <v>44881</v>
      </c>
      <c r="L735" s="7" t="s">
        <v>1900</v>
      </c>
      <c r="M735" s="5" t="s">
        <v>2587</v>
      </c>
      <c r="N735" s="5" t="s">
        <v>1200</v>
      </c>
      <c r="O735" s="2" t="b">
        <f ca="1">(U735&lt;=T735)=FALSE()</f>
        <v>1</v>
      </c>
      <c r="P735" s="184" t="s">
        <v>2663</v>
      </c>
      <c r="Q735" s="176" t="s">
        <v>2044</v>
      </c>
      <c r="R735" s="176"/>
      <c r="S735" s="207"/>
      <c r="T735" s="1">
        <f t="shared" ca="1" si="70"/>
        <v>44831</v>
      </c>
      <c r="U735" s="1">
        <f t="shared" si="71"/>
        <v>44867</v>
      </c>
    </row>
    <row r="736" spans="1:21" s="76" customFormat="1" ht="25" customHeight="1" x14ac:dyDescent="0.25">
      <c r="A736" s="4">
        <v>734</v>
      </c>
      <c r="B736" s="32" t="s">
        <v>1860</v>
      </c>
      <c r="C736" s="7" t="s">
        <v>10</v>
      </c>
      <c r="D736" s="5" t="s">
        <v>791</v>
      </c>
      <c r="E736" s="19" t="s">
        <v>159</v>
      </c>
      <c r="F736" s="12" t="s">
        <v>1861</v>
      </c>
      <c r="G736" s="12" t="s">
        <v>1902</v>
      </c>
      <c r="H736" s="43" t="s">
        <v>1473</v>
      </c>
      <c r="I736" s="145">
        <f t="shared" si="74"/>
        <v>44162</v>
      </c>
      <c r="J736" s="5" t="s">
        <v>12</v>
      </c>
      <c r="K736" s="93">
        <v>44527</v>
      </c>
      <c r="L736" s="5" t="s">
        <v>1900</v>
      </c>
      <c r="M736" s="5" t="s">
        <v>2062</v>
      </c>
      <c r="N736" s="5" t="s">
        <v>1200</v>
      </c>
      <c r="O736" s="2" t="s">
        <v>1023</v>
      </c>
      <c r="P736" s="182" t="s">
        <v>2044</v>
      </c>
      <c r="Q736" s="181" t="s">
        <v>2044</v>
      </c>
      <c r="R736" s="181"/>
      <c r="S736" s="72"/>
      <c r="T736" s="1">
        <f t="shared" ca="1" si="70"/>
        <v>44831</v>
      </c>
      <c r="U736" s="1">
        <f t="shared" si="71"/>
        <v>44513</v>
      </c>
    </row>
    <row r="737" spans="1:21" s="76" customFormat="1" ht="25" customHeight="1" x14ac:dyDescent="0.25">
      <c r="A737" s="4">
        <v>735</v>
      </c>
      <c r="B737" s="48" t="s">
        <v>1862</v>
      </c>
      <c r="C737" s="7" t="s">
        <v>10</v>
      </c>
      <c r="D737" s="5" t="s">
        <v>791</v>
      </c>
      <c r="E737" s="19" t="s">
        <v>159</v>
      </c>
      <c r="F737" s="12" t="s">
        <v>1863</v>
      </c>
      <c r="G737" s="12" t="s">
        <v>1902</v>
      </c>
      <c r="H737" s="43" t="s">
        <v>1473</v>
      </c>
      <c r="I737" s="145">
        <f t="shared" si="74"/>
        <v>44162</v>
      </c>
      <c r="J737" s="5" t="s">
        <v>12</v>
      </c>
      <c r="K737" s="93">
        <v>44527</v>
      </c>
      <c r="L737" s="5" t="s">
        <v>1900</v>
      </c>
      <c r="M737" s="5" t="s">
        <v>2053</v>
      </c>
      <c r="N737" s="5" t="s">
        <v>1200</v>
      </c>
      <c r="O737" s="2" t="s">
        <v>1343</v>
      </c>
      <c r="P737" s="182" t="s">
        <v>2044</v>
      </c>
      <c r="Q737" s="181" t="s">
        <v>2044</v>
      </c>
      <c r="R737" s="181"/>
      <c r="S737" s="62"/>
      <c r="T737" s="1">
        <f t="shared" ca="1" si="70"/>
        <v>44831</v>
      </c>
      <c r="U737" s="1">
        <f t="shared" si="71"/>
        <v>44513</v>
      </c>
    </row>
    <row r="738" spans="1:21" s="76" customFormat="1" ht="25" customHeight="1" x14ac:dyDescent="0.25">
      <c r="A738" s="4">
        <v>736</v>
      </c>
      <c r="B738" s="48" t="s">
        <v>1864</v>
      </c>
      <c r="C738" s="7" t="s">
        <v>10</v>
      </c>
      <c r="D738" s="5" t="s">
        <v>791</v>
      </c>
      <c r="E738" s="19" t="s">
        <v>159</v>
      </c>
      <c r="F738" s="12" t="s">
        <v>1865</v>
      </c>
      <c r="G738" s="15" t="s">
        <v>2015</v>
      </c>
      <c r="H738" s="43" t="s">
        <v>1473</v>
      </c>
      <c r="I738" s="145">
        <f>(K738-365)</f>
        <v>44231</v>
      </c>
      <c r="J738" s="5" t="s">
        <v>12</v>
      </c>
      <c r="K738" s="93">
        <v>44596</v>
      </c>
      <c r="L738" s="5" t="s">
        <v>1900</v>
      </c>
      <c r="M738" s="5" t="s">
        <v>2111</v>
      </c>
      <c r="N738" s="5" t="s">
        <v>1200</v>
      </c>
      <c r="O738" s="2" t="s">
        <v>1343</v>
      </c>
      <c r="P738" s="183" t="s">
        <v>2676</v>
      </c>
      <c r="Q738" s="173" t="s">
        <v>2044</v>
      </c>
      <c r="R738" s="173"/>
      <c r="S738" s="72"/>
      <c r="T738" s="1">
        <f t="shared" ca="1" si="70"/>
        <v>44831</v>
      </c>
      <c r="U738" s="1">
        <f t="shared" si="71"/>
        <v>44582</v>
      </c>
    </row>
    <row r="739" spans="1:21" s="76" customFormat="1" ht="37.5" customHeight="1" x14ac:dyDescent="0.25">
      <c r="A739" s="4">
        <v>737</v>
      </c>
      <c r="B739" s="5" t="s">
        <v>1866</v>
      </c>
      <c r="C739" s="7" t="s">
        <v>10</v>
      </c>
      <c r="D739" s="5" t="s">
        <v>791</v>
      </c>
      <c r="E739" s="19" t="s">
        <v>159</v>
      </c>
      <c r="F739" s="12" t="s">
        <v>1867</v>
      </c>
      <c r="G739" s="12" t="s">
        <v>2590</v>
      </c>
      <c r="H739" s="43" t="s">
        <v>1473</v>
      </c>
      <c r="I739" s="145">
        <f t="shared" si="74"/>
        <v>44520</v>
      </c>
      <c r="J739" s="5" t="s">
        <v>12</v>
      </c>
      <c r="K739" s="93">
        <v>44885</v>
      </c>
      <c r="L739" s="5" t="s">
        <v>1900</v>
      </c>
      <c r="M739" s="5" t="s">
        <v>2595</v>
      </c>
      <c r="N739" s="5" t="s">
        <v>1200</v>
      </c>
      <c r="O739" s="2" t="b">
        <f ca="1">(U739&lt;=T739)=FALSE()</f>
        <v>1</v>
      </c>
      <c r="P739" s="183" t="s">
        <v>2676</v>
      </c>
      <c r="Q739" s="173" t="s">
        <v>2044</v>
      </c>
      <c r="R739" s="173"/>
      <c r="S739" s="62"/>
      <c r="T739" s="1">
        <f t="shared" ca="1" si="70"/>
        <v>44831</v>
      </c>
      <c r="U739" s="1">
        <f t="shared" si="71"/>
        <v>44871</v>
      </c>
    </row>
    <row r="740" spans="1:21" s="76" customFormat="1" ht="25" customHeight="1" x14ac:dyDescent="0.25">
      <c r="A740" s="4">
        <v>738</v>
      </c>
      <c r="B740" s="48" t="s">
        <v>1868</v>
      </c>
      <c r="C740" s="7" t="s">
        <v>10</v>
      </c>
      <c r="D740" s="5" t="s">
        <v>791</v>
      </c>
      <c r="E740" s="19" t="s">
        <v>159</v>
      </c>
      <c r="F740" s="12" t="s">
        <v>1873</v>
      </c>
      <c r="G740" s="12" t="s">
        <v>1902</v>
      </c>
      <c r="H740" s="43" t="s">
        <v>1473</v>
      </c>
      <c r="I740" s="145">
        <f t="shared" si="74"/>
        <v>44162</v>
      </c>
      <c r="J740" s="5" t="s">
        <v>12</v>
      </c>
      <c r="K740" s="93">
        <v>44527</v>
      </c>
      <c r="L740" s="5" t="s">
        <v>1900</v>
      </c>
      <c r="M740" s="5" t="s">
        <v>2063</v>
      </c>
      <c r="N740" s="5" t="s">
        <v>1200</v>
      </c>
      <c r="O740" s="2" t="s">
        <v>1343</v>
      </c>
      <c r="P740" s="182" t="s">
        <v>2044</v>
      </c>
      <c r="Q740" s="181" t="s">
        <v>2044</v>
      </c>
      <c r="R740" s="181"/>
      <c r="S740" s="62"/>
      <c r="T740" s="1">
        <f t="shared" ca="1" si="70"/>
        <v>44831</v>
      </c>
      <c r="U740" s="1">
        <f t="shared" si="71"/>
        <v>44513</v>
      </c>
    </row>
    <row r="741" spans="1:21" s="76" customFormat="1" ht="25" customHeight="1" x14ac:dyDescent="0.25">
      <c r="A741" s="148">
        <v>739</v>
      </c>
      <c r="B741" s="5" t="s">
        <v>1888</v>
      </c>
      <c r="C741" s="7" t="s">
        <v>8</v>
      </c>
      <c r="D741" s="5" t="s">
        <v>791</v>
      </c>
      <c r="E741" s="7" t="s">
        <v>1899</v>
      </c>
      <c r="F741" s="12" t="s">
        <v>1889</v>
      </c>
      <c r="G741" s="12" t="s">
        <v>1924</v>
      </c>
      <c r="H741" s="43" t="s">
        <v>858</v>
      </c>
      <c r="I741" s="145">
        <f>(K741-365)</f>
        <v>44673</v>
      </c>
      <c r="J741" s="7" t="s">
        <v>12</v>
      </c>
      <c r="K741" s="94">
        <v>45038</v>
      </c>
      <c r="L741" s="7" t="s">
        <v>1900</v>
      </c>
      <c r="M741" s="5" t="s">
        <v>3048</v>
      </c>
      <c r="N741" s="5" t="s">
        <v>1200</v>
      </c>
      <c r="O741" s="2" t="b">
        <f t="shared" ref="O741:O753" ca="1" si="75">(U741&lt;=T741)=FALSE()</f>
        <v>1</v>
      </c>
      <c r="P741" s="221" t="s">
        <v>2699</v>
      </c>
      <c r="Q741" s="176" t="s">
        <v>2044</v>
      </c>
      <c r="R741" s="178"/>
      <c r="S741" s="72"/>
      <c r="T741" s="1">
        <f t="shared" ca="1" si="70"/>
        <v>44831</v>
      </c>
      <c r="U741" s="1">
        <f t="shared" si="71"/>
        <v>45024</v>
      </c>
    </row>
    <row r="742" spans="1:21" s="76" customFormat="1" ht="25" customHeight="1" x14ac:dyDescent="0.25">
      <c r="A742" s="4">
        <v>740</v>
      </c>
      <c r="B742" s="5" t="s">
        <v>1890</v>
      </c>
      <c r="C742" s="5" t="s">
        <v>13</v>
      </c>
      <c r="D742" s="5" t="s">
        <v>791</v>
      </c>
      <c r="E742" s="5" t="s">
        <v>250</v>
      </c>
      <c r="F742" s="22">
        <v>66873451</v>
      </c>
      <c r="G742" s="12" t="s">
        <v>2128</v>
      </c>
      <c r="H742" s="43" t="s">
        <v>853</v>
      </c>
      <c r="I742" s="145">
        <f>(K742-365)</f>
        <v>44602</v>
      </c>
      <c r="J742" s="7" t="s">
        <v>12</v>
      </c>
      <c r="K742" s="94">
        <v>44967</v>
      </c>
      <c r="L742" s="5" t="s">
        <v>1900</v>
      </c>
      <c r="M742" s="5" t="s">
        <v>2889</v>
      </c>
      <c r="N742" s="5" t="s">
        <v>1417</v>
      </c>
      <c r="O742" s="2" t="b">
        <f t="shared" ca="1" si="75"/>
        <v>1</v>
      </c>
      <c r="P742" s="169" t="s">
        <v>2635</v>
      </c>
      <c r="Q742" s="173" t="s">
        <v>2044</v>
      </c>
      <c r="R742" s="173" t="s">
        <v>2778</v>
      </c>
      <c r="S742" s="62"/>
      <c r="T742" s="1">
        <f t="shared" ca="1" si="70"/>
        <v>44831</v>
      </c>
      <c r="U742" s="1">
        <f t="shared" si="71"/>
        <v>44953</v>
      </c>
    </row>
    <row r="743" spans="1:21" s="76" customFormat="1" ht="87.5" customHeight="1" x14ac:dyDescent="0.25">
      <c r="A743" s="4">
        <v>741</v>
      </c>
      <c r="B743" s="5" t="s">
        <v>1894</v>
      </c>
      <c r="C743" s="5" t="s">
        <v>1896</v>
      </c>
      <c r="D743" s="5" t="s">
        <v>791</v>
      </c>
      <c r="E743" s="25" t="s">
        <v>1898</v>
      </c>
      <c r="F743" s="22" t="s">
        <v>1897</v>
      </c>
      <c r="G743" s="9" t="s">
        <v>2715</v>
      </c>
      <c r="H743" s="42" t="s">
        <v>7</v>
      </c>
      <c r="I743" s="145">
        <f>(K743-364)</f>
        <v>44537</v>
      </c>
      <c r="J743" s="7" t="s">
        <v>12</v>
      </c>
      <c r="K743" s="94">
        <v>44901</v>
      </c>
      <c r="L743" s="5" t="s">
        <v>2178</v>
      </c>
      <c r="M743" s="5" t="s">
        <v>2713</v>
      </c>
      <c r="N743" s="5" t="s">
        <v>3405</v>
      </c>
      <c r="O743" s="2" t="b">
        <f t="shared" ca="1" si="75"/>
        <v>1</v>
      </c>
      <c r="P743" s="183" t="s">
        <v>2714</v>
      </c>
      <c r="Q743" s="173" t="s">
        <v>2044</v>
      </c>
      <c r="R743" s="173"/>
      <c r="S743" s="62"/>
      <c r="T743" s="1">
        <f t="shared" ca="1" si="70"/>
        <v>44831</v>
      </c>
      <c r="U743" s="1">
        <f t="shared" si="71"/>
        <v>44887</v>
      </c>
    </row>
    <row r="744" spans="1:21" s="76" customFormat="1" ht="25" customHeight="1" x14ac:dyDescent="0.25">
      <c r="A744" s="4">
        <v>742</v>
      </c>
      <c r="B744" s="105" t="s">
        <v>1962</v>
      </c>
      <c r="C744" s="5" t="s">
        <v>1434</v>
      </c>
      <c r="D744" s="105" t="s">
        <v>989</v>
      </c>
      <c r="E744" s="5" t="s">
        <v>1964</v>
      </c>
      <c r="F744" s="154" t="s">
        <v>7</v>
      </c>
      <c r="G744" s="12" t="s">
        <v>2302</v>
      </c>
      <c r="H744" s="43" t="s">
        <v>1473</v>
      </c>
      <c r="I744" s="145">
        <f>(K744-365)</f>
        <v>44765</v>
      </c>
      <c r="J744" s="7" t="s">
        <v>12</v>
      </c>
      <c r="K744" s="235">
        <v>45130</v>
      </c>
      <c r="L744" s="7" t="s">
        <v>1900</v>
      </c>
      <c r="M744" s="7" t="s">
        <v>3339</v>
      </c>
      <c r="N744" s="7" t="s">
        <v>1197</v>
      </c>
      <c r="O744" s="2" t="b">
        <f t="shared" ca="1" si="75"/>
        <v>1</v>
      </c>
      <c r="P744" s="183" t="s">
        <v>2689</v>
      </c>
      <c r="Q744" s="176" t="s">
        <v>2044</v>
      </c>
      <c r="R744" s="152" t="s">
        <v>3164</v>
      </c>
      <c r="S744" s="72"/>
      <c r="T744" s="1">
        <f t="shared" ca="1" si="70"/>
        <v>44831</v>
      </c>
      <c r="U744" s="1">
        <f t="shared" si="71"/>
        <v>45116</v>
      </c>
    </row>
    <row r="745" spans="1:21" s="76" customFormat="1" ht="25" customHeight="1" x14ac:dyDescent="0.25">
      <c r="A745" s="4">
        <v>743</v>
      </c>
      <c r="B745" s="105" t="s">
        <v>1963</v>
      </c>
      <c r="C745" s="5" t="s">
        <v>1434</v>
      </c>
      <c r="D745" s="105" t="s">
        <v>989</v>
      </c>
      <c r="E745" s="5" t="s">
        <v>1965</v>
      </c>
      <c r="F745" s="154" t="s">
        <v>7</v>
      </c>
      <c r="G745" s="12" t="s">
        <v>2302</v>
      </c>
      <c r="H745" s="43" t="s">
        <v>1473</v>
      </c>
      <c r="I745" s="145">
        <f>(K745-365)</f>
        <v>44765</v>
      </c>
      <c r="J745" s="7" t="s">
        <v>12</v>
      </c>
      <c r="K745" s="235">
        <v>45130</v>
      </c>
      <c r="L745" s="7" t="s">
        <v>1900</v>
      </c>
      <c r="M745" s="7" t="s">
        <v>3338</v>
      </c>
      <c r="N745" s="7" t="s">
        <v>1197</v>
      </c>
      <c r="O745" s="2" t="b">
        <f t="shared" ca="1" si="75"/>
        <v>1</v>
      </c>
      <c r="P745" s="183" t="s">
        <v>2689</v>
      </c>
      <c r="Q745" s="176" t="s">
        <v>2044</v>
      </c>
      <c r="R745" s="152" t="s">
        <v>3164</v>
      </c>
      <c r="S745" s="72"/>
      <c r="T745" s="1">
        <f t="shared" ca="1" si="70"/>
        <v>44831</v>
      </c>
      <c r="U745" s="1">
        <f t="shared" si="71"/>
        <v>45116</v>
      </c>
    </row>
    <row r="746" spans="1:21" s="76" customFormat="1" ht="50" customHeight="1" x14ac:dyDescent="0.25">
      <c r="A746" s="4">
        <v>744</v>
      </c>
      <c r="B746" s="105" t="s">
        <v>1989</v>
      </c>
      <c r="C746" s="5" t="s">
        <v>1990</v>
      </c>
      <c r="D746" s="105" t="s">
        <v>1991</v>
      </c>
      <c r="E746" s="5" t="s">
        <v>1992</v>
      </c>
      <c r="F746" s="154" t="s">
        <v>1993</v>
      </c>
      <c r="G746" s="12" t="s">
        <v>1985</v>
      </c>
      <c r="H746" s="47">
        <v>0.03</v>
      </c>
      <c r="I746" s="145">
        <f>(K746-1095)</f>
        <v>44093</v>
      </c>
      <c r="J746" s="7" t="s">
        <v>434</v>
      </c>
      <c r="K746" s="94">
        <v>45188</v>
      </c>
      <c r="L746" s="7" t="s">
        <v>1900</v>
      </c>
      <c r="M746" s="7" t="s">
        <v>2000</v>
      </c>
      <c r="N746" s="7" t="s">
        <v>1100</v>
      </c>
      <c r="O746" s="2" t="b">
        <f t="shared" ca="1" si="75"/>
        <v>1</v>
      </c>
      <c r="P746" s="183" t="s">
        <v>2736</v>
      </c>
      <c r="Q746" s="173" t="s">
        <v>2044</v>
      </c>
      <c r="R746" s="173"/>
      <c r="S746" s="72"/>
      <c r="T746" s="1">
        <f t="shared" ca="1" si="70"/>
        <v>44831</v>
      </c>
      <c r="U746" s="1">
        <f t="shared" si="71"/>
        <v>45174</v>
      </c>
    </row>
    <row r="747" spans="1:21" s="76" customFormat="1" ht="50" customHeight="1" x14ac:dyDescent="0.25">
      <c r="A747" s="4">
        <v>745</v>
      </c>
      <c r="B747" s="238" t="s">
        <v>1994</v>
      </c>
      <c r="C747" s="5" t="s">
        <v>1998</v>
      </c>
      <c r="D747" s="155" t="s">
        <v>1997</v>
      </c>
      <c r="E747" s="5" t="s">
        <v>727</v>
      </c>
      <c r="F747" s="129" t="s">
        <v>1995</v>
      </c>
      <c r="G747" s="12" t="s">
        <v>2485</v>
      </c>
      <c r="H747" s="43" t="s">
        <v>1996</v>
      </c>
      <c r="I747" s="145">
        <f t="shared" ref="I747:I756" si="76">(K747-365)</f>
        <v>44460</v>
      </c>
      <c r="J747" s="7" t="s">
        <v>12</v>
      </c>
      <c r="K747" s="94">
        <v>44825</v>
      </c>
      <c r="L747" s="5" t="s">
        <v>1900</v>
      </c>
      <c r="M747" s="5" t="s">
        <v>2486</v>
      </c>
      <c r="N747" s="7" t="s">
        <v>1100</v>
      </c>
      <c r="O747" s="2" t="b">
        <f t="shared" ca="1" si="75"/>
        <v>0</v>
      </c>
      <c r="P747" s="187" t="s">
        <v>2698</v>
      </c>
      <c r="Q747" s="173" t="s">
        <v>2044</v>
      </c>
      <c r="R747" s="173"/>
      <c r="S747" s="72"/>
      <c r="T747" s="1">
        <f t="shared" ca="1" si="70"/>
        <v>44831</v>
      </c>
      <c r="U747" s="1">
        <f t="shared" si="71"/>
        <v>44811</v>
      </c>
    </row>
    <row r="748" spans="1:21" s="76" customFormat="1" ht="37.5" customHeight="1" x14ac:dyDescent="0.25">
      <c r="A748" s="4">
        <v>746</v>
      </c>
      <c r="B748" s="105" t="s">
        <v>2002</v>
      </c>
      <c r="C748" s="5" t="s">
        <v>766</v>
      </c>
      <c r="D748" s="5" t="s">
        <v>986</v>
      </c>
      <c r="E748" s="5" t="s">
        <v>2003</v>
      </c>
      <c r="F748" s="12" t="s">
        <v>2033</v>
      </c>
      <c r="G748" s="12" t="s">
        <v>2560</v>
      </c>
      <c r="H748" s="43" t="s">
        <v>1473</v>
      </c>
      <c r="I748" s="145">
        <f t="shared" si="76"/>
        <v>44517</v>
      </c>
      <c r="J748" s="7" t="s">
        <v>12</v>
      </c>
      <c r="K748" s="94">
        <v>44882</v>
      </c>
      <c r="L748" s="7" t="s">
        <v>1900</v>
      </c>
      <c r="M748" s="7" t="s">
        <v>2561</v>
      </c>
      <c r="N748" s="7" t="s">
        <v>1197</v>
      </c>
      <c r="O748" s="2" t="b">
        <f t="shared" ca="1" si="75"/>
        <v>1</v>
      </c>
      <c r="P748" s="183" t="s">
        <v>2643</v>
      </c>
      <c r="Q748" s="176" t="s">
        <v>2044</v>
      </c>
      <c r="R748" s="176"/>
      <c r="S748" s="72"/>
      <c r="T748" s="1">
        <f t="shared" ca="1" si="70"/>
        <v>44831</v>
      </c>
      <c r="U748" s="1">
        <f t="shared" si="71"/>
        <v>44868</v>
      </c>
    </row>
    <row r="749" spans="1:21" s="76" customFormat="1" ht="37.5" customHeight="1" x14ac:dyDescent="0.25">
      <c r="A749" s="4">
        <v>747</v>
      </c>
      <c r="B749" s="105" t="s">
        <v>2018</v>
      </c>
      <c r="C749" s="7" t="s">
        <v>10</v>
      </c>
      <c r="D749" s="5" t="s">
        <v>791</v>
      </c>
      <c r="E749" s="19" t="s">
        <v>159</v>
      </c>
      <c r="F749" s="61" t="s">
        <v>2023</v>
      </c>
      <c r="G749" s="12" t="s">
        <v>2590</v>
      </c>
      <c r="H749" s="67" t="s">
        <v>1473</v>
      </c>
      <c r="I749" s="145">
        <f t="shared" si="76"/>
        <v>44520</v>
      </c>
      <c r="J749" s="7" t="s">
        <v>12</v>
      </c>
      <c r="K749" s="94">
        <v>44885</v>
      </c>
      <c r="L749" s="7" t="s">
        <v>1900</v>
      </c>
      <c r="M749" s="7" t="s">
        <v>2591</v>
      </c>
      <c r="N749" s="5" t="s">
        <v>1200</v>
      </c>
      <c r="O749" s="2" t="b">
        <f t="shared" ca="1" si="75"/>
        <v>1</v>
      </c>
      <c r="P749" s="183" t="s">
        <v>2676</v>
      </c>
      <c r="Q749" s="173" t="s">
        <v>2044</v>
      </c>
      <c r="R749" s="173"/>
      <c r="S749" s="72"/>
      <c r="T749" s="1">
        <f t="shared" ca="1" si="70"/>
        <v>44831</v>
      </c>
      <c r="U749" s="1">
        <f t="shared" si="71"/>
        <v>44871</v>
      </c>
    </row>
    <row r="750" spans="1:21" s="76" customFormat="1" ht="37.5" customHeight="1" x14ac:dyDescent="0.25">
      <c r="A750" s="4">
        <v>748</v>
      </c>
      <c r="B750" s="105" t="s">
        <v>2019</v>
      </c>
      <c r="C750" s="7" t="s">
        <v>10</v>
      </c>
      <c r="D750" s="5" t="s">
        <v>791</v>
      </c>
      <c r="E750" s="19" t="s">
        <v>159</v>
      </c>
      <c r="F750" s="61" t="s">
        <v>2024</v>
      </c>
      <c r="G750" s="12" t="s">
        <v>2590</v>
      </c>
      <c r="H750" s="67" t="s">
        <v>1473</v>
      </c>
      <c r="I750" s="145">
        <f t="shared" si="76"/>
        <v>44520</v>
      </c>
      <c r="J750" s="7" t="s">
        <v>12</v>
      </c>
      <c r="K750" s="94">
        <v>44885</v>
      </c>
      <c r="L750" s="7" t="s">
        <v>1900</v>
      </c>
      <c r="M750" s="7" t="s">
        <v>2589</v>
      </c>
      <c r="N750" s="5" t="s">
        <v>1200</v>
      </c>
      <c r="O750" s="2" t="b">
        <f t="shared" ca="1" si="75"/>
        <v>1</v>
      </c>
      <c r="P750" s="183" t="s">
        <v>2676</v>
      </c>
      <c r="Q750" s="173" t="s">
        <v>2044</v>
      </c>
      <c r="R750" s="173"/>
      <c r="S750" s="72"/>
      <c r="T750" s="1">
        <f t="shared" ca="1" si="70"/>
        <v>44831</v>
      </c>
      <c r="U750" s="1">
        <f t="shared" si="71"/>
        <v>44871</v>
      </c>
    </row>
    <row r="751" spans="1:21" s="76" customFormat="1" ht="37.5" customHeight="1" x14ac:dyDescent="0.25">
      <c r="A751" s="4">
        <v>749</v>
      </c>
      <c r="B751" s="105" t="s">
        <v>2020</v>
      </c>
      <c r="C751" s="7" t="s">
        <v>10</v>
      </c>
      <c r="D751" s="5" t="s">
        <v>791</v>
      </c>
      <c r="E751" s="19" t="s">
        <v>159</v>
      </c>
      <c r="F751" s="61" t="s">
        <v>2025</v>
      </c>
      <c r="G751" s="12" t="s">
        <v>2590</v>
      </c>
      <c r="H751" s="67" t="s">
        <v>1473</v>
      </c>
      <c r="I751" s="145">
        <f t="shared" si="76"/>
        <v>44520</v>
      </c>
      <c r="J751" s="7" t="s">
        <v>12</v>
      </c>
      <c r="K751" s="94">
        <v>44885</v>
      </c>
      <c r="L751" s="7" t="s">
        <v>1900</v>
      </c>
      <c r="M751" s="7" t="s">
        <v>2593</v>
      </c>
      <c r="N751" s="5" t="s">
        <v>1200</v>
      </c>
      <c r="O751" s="2" t="b">
        <f t="shared" ca="1" si="75"/>
        <v>1</v>
      </c>
      <c r="P751" s="183" t="s">
        <v>2676</v>
      </c>
      <c r="Q751" s="173" t="s">
        <v>2044</v>
      </c>
      <c r="R751" s="173"/>
      <c r="S751" s="72"/>
      <c r="T751" s="1">
        <f t="shared" ca="1" si="70"/>
        <v>44831</v>
      </c>
      <c r="U751" s="1">
        <f t="shared" si="71"/>
        <v>44871</v>
      </c>
    </row>
    <row r="752" spans="1:21" s="76" customFormat="1" ht="37.5" customHeight="1" x14ac:dyDescent="0.25">
      <c r="A752" s="4">
        <v>750</v>
      </c>
      <c r="B752" s="105" t="s">
        <v>2021</v>
      </c>
      <c r="C752" s="7" t="s">
        <v>10</v>
      </c>
      <c r="D752" s="5" t="s">
        <v>791</v>
      </c>
      <c r="E752" s="19" t="s">
        <v>159</v>
      </c>
      <c r="F752" s="61" t="s">
        <v>2026</v>
      </c>
      <c r="G752" s="12" t="s">
        <v>2590</v>
      </c>
      <c r="H752" s="67" t="s">
        <v>1473</v>
      </c>
      <c r="I752" s="145">
        <f t="shared" si="76"/>
        <v>44520</v>
      </c>
      <c r="J752" s="7" t="s">
        <v>12</v>
      </c>
      <c r="K752" s="94">
        <v>44885</v>
      </c>
      <c r="L752" s="7" t="s">
        <v>1900</v>
      </c>
      <c r="M752" s="7" t="s">
        <v>2594</v>
      </c>
      <c r="N752" s="5" t="s">
        <v>1200</v>
      </c>
      <c r="O752" s="2" t="b">
        <f t="shared" ca="1" si="75"/>
        <v>1</v>
      </c>
      <c r="P752" s="183" t="s">
        <v>2676</v>
      </c>
      <c r="Q752" s="173" t="s">
        <v>2044</v>
      </c>
      <c r="R752" s="173"/>
      <c r="S752" s="72"/>
      <c r="T752" s="1">
        <f t="shared" ca="1" si="70"/>
        <v>44831</v>
      </c>
      <c r="U752" s="1">
        <f t="shared" si="71"/>
        <v>44871</v>
      </c>
    </row>
    <row r="753" spans="1:21" s="76" customFormat="1" ht="37.5" customHeight="1" x14ac:dyDescent="0.25">
      <c r="A753" s="4">
        <v>751</v>
      </c>
      <c r="B753" s="105" t="s">
        <v>2022</v>
      </c>
      <c r="C753" s="7" t="s">
        <v>10</v>
      </c>
      <c r="D753" s="5" t="s">
        <v>791</v>
      </c>
      <c r="E753" s="19" t="s">
        <v>159</v>
      </c>
      <c r="F753" s="61" t="s">
        <v>2027</v>
      </c>
      <c r="G753" s="12" t="s">
        <v>2590</v>
      </c>
      <c r="H753" s="67" t="s">
        <v>1473</v>
      </c>
      <c r="I753" s="145">
        <f t="shared" si="76"/>
        <v>44520</v>
      </c>
      <c r="J753" s="7" t="s">
        <v>12</v>
      </c>
      <c r="K753" s="94">
        <v>44885</v>
      </c>
      <c r="L753" s="7" t="s">
        <v>1900</v>
      </c>
      <c r="M753" s="7" t="s">
        <v>2592</v>
      </c>
      <c r="N753" s="5" t="s">
        <v>1200</v>
      </c>
      <c r="O753" s="2" t="b">
        <f t="shared" ca="1" si="75"/>
        <v>1</v>
      </c>
      <c r="P753" s="183" t="s">
        <v>2676</v>
      </c>
      <c r="Q753" s="173" t="s">
        <v>2044</v>
      </c>
      <c r="R753" s="173"/>
      <c r="S753" s="72"/>
      <c r="T753" s="1">
        <f t="shared" ca="1" si="70"/>
        <v>44831</v>
      </c>
      <c r="U753" s="1">
        <f t="shared" si="71"/>
        <v>44871</v>
      </c>
    </row>
    <row r="754" spans="1:21" s="76" customFormat="1" ht="50" customHeight="1" x14ac:dyDescent="0.25">
      <c r="A754" s="4">
        <v>752</v>
      </c>
      <c r="B754" s="160" t="s">
        <v>2028</v>
      </c>
      <c r="C754" s="52" t="s">
        <v>2031</v>
      </c>
      <c r="D754" s="52" t="s">
        <v>2040</v>
      </c>
      <c r="E754" s="52" t="s">
        <v>2047</v>
      </c>
      <c r="F754" s="61" t="s">
        <v>2030</v>
      </c>
      <c r="G754" s="12" t="s">
        <v>7</v>
      </c>
      <c r="H754" s="52" t="s">
        <v>2046</v>
      </c>
      <c r="I754" s="145">
        <f t="shared" si="76"/>
        <v>43726</v>
      </c>
      <c r="J754" s="7" t="s">
        <v>12</v>
      </c>
      <c r="K754" s="94">
        <v>44091</v>
      </c>
      <c r="L754" s="7"/>
      <c r="M754" s="5" t="s">
        <v>2044</v>
      </c>
      <c r="N754" s="7" t="s">
        <v>2029</v>
      </c>
      <c r="O754" s="2" t="s">
        <v>1023</v>
      </c>
      <c r="P754" s="182" t="s">
        <v>2044</v>
      </c>
      <c r="Q754" s="181" t="s">
        <v>2044</v>
      </c>
      <c r="R754" s="181"/>
      <c r="S754" s="72"/>
      <c r="T754" s="1">
        <f t="shared" ca="1" si="70"/>
        <v>44831</v>
      </c>
      <c r="U754" s="1">
        <f t="shared" si="71"/>
        <v>44077</v>
      </c>
    </row>
    <row r="755" spans="1:21" s="76" customFormat="1" ht="50" customHeight="1" x14ac:dyDescent="0.25">
      <c r="A755" s="4">
        <v>753</v>
      </c>
      <c r="B755" s="238" t="s">
        <v>2034</v>
      </c>
      <c r="C755" s="52" t="s">
        <v>2041</v>
      </c>
      <c r="D755" s="52" t="s">
        <v>2040</v>
      </c>
      <c r="E755" s="52" t="s">
        <v>2048</v>
      </c>
      <c r="F755" s="61" t="s">
        <v>2042</v>
      </c>
      <c r="G755" s="12" t="s">
        <v>2520</v>
      </c>
      <c r="H755" s="52" t="s">
        <v>2046</v>
      </c>
      <c r="I755" s="145">
        <f t="shared" si="76"/>
        <v>44462</v>
      </c>
      <c r="J755" s="7" t="s">
        <v>12</v>
      </c>
      <c r="K755" s="94">
        <v>44827</v>
      </c>
      <c r="L755" s="5" t="s">
        <v>1900</v>
      </c>
      <c r="M755" s="25" t="s">
        <v>2521</v>
      </c>
      <c r="N755" s="7" t="s">
        <v>2029</v>
      </c>
      <c r="O755" s="2" t="b">
        <f ca="1">(U755&lt;=T755)=FALSE()</f>
        <v>0</v>
      </c>
      <c r="P755" s="169" t="s">
        <v>2737</v>
      </c>
      <c r="Q755" s="173" t="s">
        <v>2044</v>
      </c>
      <c r="R755" s="173"/>
      <c r="S755" s="72"/>
      <c r="T755" s="1">
        <f t="shared" ca="1" si="70"/>
        <v>44831</v>
      </c>
      <c r="U755" s="1">
        <f t="shared" si="71"/>
        <v>44813</v>
      </c>
    </row>
    <row r="756" spans="1:21" s="76" customFormat="1" ht="87.5" customHeight="1" x14ac:dyDescent="0.25">
      <c r="A756" s="4">
        <v>754</v>
      </c>
      <c r="B756" s="105" t="s">
        <v>2045</v>
      </c>
      <c r="C756" s="52" t="s">
        <v>2067</v>
      </c>
      <c r="D756" s="52" t="s">
        <v>2035</v>
      </c>
      <c r="E756" s="52" t="s">
        <v>2038</v>
      </c>
      <c r="F756" s="61" t="s">
        <v>2039</v>
      </c>
      <c r="G756" s="12" t="s">
        <v>2036</v>
      </c>
      <c r="H756" s="52" t="s">
        <v>2043</v>
      </c>
      <c r="I756" s="145">
        <f t="shared" si="76"/>
        <v>44581</v>
      </c>
      <c r="J756" s="7" t="s">
        <v>12</v>
      </c>
      <c r="K756" s="94">
        <v>44946</v>
      </c>
      <c r="L756" s="7" t="s">
        <v>2037</v>
      </c>
      <c r="M756" s="12" t="s">
        <v>2832</v>
      </c>
      <c r="N756" s="5" t="s">
        <v>3403</v>
      </c>
      <c r="O756" s="2" t="b">
        <f t="shared" ref="O756:O766" ca="1" si="77">(U756&lt;=T756)=FALSE()</f>
        <v>1</v>
      </c>
      <c r="P756" s="183" t="s">
        <v>2833</v>
      </c>
      <c r="Q756" s="175" t="s">
        <v>2834</v>
      </c>
      <c r="R756" s="175" t="s">
        <v>2835</v>
      </c>
      <c r="S756" s="72"/>
      <c r="T756" s="1">
        <f t="shared" ca="1" si="70"/>
        <v>44831</v>
      </c>
      <c r="U756" s="1">
        <f t="shared" si="71"/>
        <v>44932</v>
      </c>
    </row>
    <row r="757" spans="1:21" s="76" customFormat="1" ht="50" customHeight="1" x14ac:dyDescent="0.25">
      <c r="A757" s="4">
        <v>755</v>
      </c>
      <c r="B757" s="7" t="s">
        <v>2049</v>
      </c>
      <c r="C757" s="5" t="s">
        <v>2516</v>
      </c>
      <c r="D757" s="5" t="s">
        <v>2050</v>
      </c>
      <c r="E757" s="7" t="s">
        <v>1651</v>
      </c>
      <c r="F757" s="12" t="s">
        <v>2051</v>
      </c>
      <c r="G757" s="12" t="s">
        <v>2387</v>
      </c>
      <c r="H757" s="43" t="s">
        <v>1745</v>
      </c>
      <c r="I757" s="145">
        <f>(K757-92)</f>
        <v>44743</v>
      </c>
      <c r="J757" s="5" t="s">
        <v>86</v>
      </c>
      <c r="K757" s="95">
        <v>44835</v>
      </c>
      <c r="L757" s="7" t="s">
        <v>1900</v>
      </c>
      <c r="M757" s="5" t="s">
        <v>3232</v>
      </c>
      <c r="N757" s="5" t="s">
        <v>2903</v>
      </c>
      <c r="O757" s="2" t="b">
        <f t="shared" ca="1" si="77"/>
        <v>0</v>
      </c>
      <c r="P757" s="169">
        <v>5361944</v>
      </c>
      <c r="Q757" s="57" t="s">
        <v>2748</v>
      </c>
      <c r="R757" s="57" t="s">
        <v>2796</v>
      </c>
      <c r="S757" s="72"/>
      <c r="T757" s="1">
        <f t="shared" ca="1" si="70"/>
        <v>44831</v>
      </c>
      <c r="U757" s="1">
        <f t="shared" si="71"/>
        <v>44821</v>
      </c>
    </row>
    <row r="758" spans="1:21" s="76" customFormat="1" ht="37.5" customHeight="1" x14ac:dyDescent="0.25">
      <c r="A758" s="4">
        <v>756</v>
      </c>
      <c r="B758" s="5" t="s">
        <v>2068</v>
      </c>
      <c r="C758" s="7" t="s">
        <v>626</v>
      </c>
      <c r="D758" s="5" t="s">
        <v>991</v>
      </c>
      <c r="E758" s="19" t="s">
        <v>2069</v>
      </c>
      <c r="F758" s="12" t="s">
        <v>2070</v>
      </c>
      <c r="G758" s="12" t="s">
        <v>2562</v>
      </c>
      <c r="H758" s="43" t="s">
        <v>1473</v>
      </c>
      <c r="I758" s="145">
        <f t="shared" ref="I758:I765" si="78">(K758-365)</f>
        <v>44517</v>
      </c>
      <c r="J758" s="5" t="s">
        <v>12</v>
      </c>
      <c r="K758" s="94">
        <v>44882</v>
      </c>
      <c r="L758" s="5" t="s">
        <v>1900</v>
      </c>
      <c r="M758" s="5" t="s">
        <v>2563</v>
      </c>
      <c r="N758" s="5" t="s">
        <v>1197</v>
      </c>
      <c r="O758" s="2" t="b">
        <f t="shared" ca="1" si="77"/>
        <v>1</v>
      </c>
      <c r="P758" s="183" t="s">
        <v>2643</v>
      </c>
      <c r="Q758" s="176" t="s">
        <v>2044</v>
      </c>
      <c r="R758" s="176"/>
      <c r="S758" s="62"/>
      <c r="T758" s="1">
        <f t="shared" ca="1" si="70"/>
        <v>44831</v>
      </c>
      <c r="U758" s="1">
        <f t="shared" si="71"/>
        <v>44868</v>
      </c>
    </row>
    <row r="759" spans="1:21" s="76" customFormat="1" ht="37.5" customHeight="1" x14ac:dyDescent="0.25">
      <c r="A759" s="4">
        <v>757</v>
      </c>
      <c r="B759" s="7" t="s">
        <v>2071</v>
      </c>
      <c r="C759" s="7" t="s">
        <v>836</v>
      </c>
      <c r="D759" s="7" t="s">
        <v>791</v>
      </c>
      <c r="E759" s="7" t="s">
        <v>2074</v>
      </c>
      <c r="F759" s="12" t="s">
        <v>2072</v>
      </c>
      <c r="G759" s="12" t="s">
        <v>2754</v>
      </c>
      <c r="H759" s="43" t="s">
        <v>858</v>
      </c>
      <c r="I759" s="145">
        <f t="shared" si="78"/>
        <v>44539</v>
      </c>
      <c r="J759" s="7" t="s">
        <v>12</v>
      </c>
      <c r="K759" s="94">
        <v>44904</v>
      </c>
      <c r="L759" s="7" t="s">
        <v>1900</v>
      </c>
      <c r="M759" s="7" t="s">
        <v>2755</v>
      </c>
      <c r="N759" s="5" t="s">
        <v>2903</v>
      </c>
      <c r="O759" s="2" t="b">
        <f t="shared" ca="1" si="77"/>
        <v>1</v>
      </c>
      <c r="P759" s="183" t="s">
        <v>2756</v>
      </c>
      <c r="Q759" s="173" t="s">
        <v>2044</v>
      </c>
      <c r="R759" s="179" t="s">
        <v>2874</v>
      </c>
      <c r="S759" s="72"/>
      <c r="T759" s="1">
        <f t="shared" ca="1" si="70"/>
        <v>44831</v>
      </c>
      <c r="U759" s="1">
        <f t="shared" si="71"/>
        <v>44890</v>
      </c>
    </row>
    <row r="760" spans="1:21" s="76" customFormat="1" ht="25" customHeight="1" x14ac:dyDescent="0.25">
      <c r="A760" s="4">
        <v>758</v>
      </c>
      <c r="B760" s="7" t="s">
        <v>2101</v>
      </c>
      <c r="C760" s="5" t="s">
        <v>13</v>
      </c>
      <c r="D760" s="5" t="s">
        <v>791</v>
      </c>
      <c r="E760" s="5" t="s">
        <v>215</v>
      </c>
      <c r="F760" s="12" t="s">
        <v>2102</v>
      </c>
      <c r="G760" s="12" t="s">
        <v>2128</v>
      </c>
      <c r="H760" s="43" t="s">
        <v>854</v>
      </c>
      <c r="I760" s="145">
        <f t="shared" si="78"/>
        <v>44602</v>
      </c>
      <c r="J760" s="7" t="s">
        <v>12</v>
      </c>
      <c r="K760" s="94">
        <v>44967</v>
      </c>
      <c r="L760" s="5" t="s">
        <v>1900</v>
      </c>
      <c r="M760" s="5" t="s">
        <v>2890</v>
      </c>
      <c r="N760" s="5" t="s">
        <v>3406</v>
      </c>
      <c r="O760" s="2" t="b">
        <f t="shared" ca="1" si="77"/>
        <v>1</v>
      </c>
      <c r="P760" s="169" t="s">
        <v>2635</v>
      </c>
      <c r="Q760" s="173" t="s">
        <v>2044</v>
      </c>
      <c r="R760" s="173" t="s">
        <v>2778</v>
      </c>
      <c r="S760" s="72"/>
      <c r="T760" s="1">
        <f t="shared" ca="1" si="70"/>
        <v>44831</v>
      </c>
      <c r="U760" s="1">
        <f t="shared" si="71"/>
        <v>44953</v>
      </c>
    </row>
    <row r="761" spans="1:21" s="76" customFormat="1" ht="62.5" customHeight="1" x14ac:dyDescent="0.25">
      <c r="A761" s="4">
        <v>759</v>
      </c>
      <c r="B761" s="5" t="s">
        <v>2103</v>
      </c>
      <c r="C761" s="5" t="s">
        <v>3139</v>
      </c>
      <c r="D761" s="5" t="s">
        <v>2260</v>
      </c>
      <c r="E761" s="5" t="s">
        <v>1012</v>
      </c>
      <c r="F761" s="36" t="s">
        <v>2261</v>
      </c>
      <c r="G761" s="5" t="s">
        <v>3149</v>
      </c>
      <c r="H761" s="43" t="s">
        <v>2104</v>
      </c>
      <c r="I761" s="145">
        <f>(K761-91)</f>
        <v>44813</v>
      </c>
      <c r="J761" s="5" t="s">
        <v>86</v>
      </c>
      <c r="K761" s="93">
        <v>44904</v>
      </c>
      <c r="L761" s="5" t="s">
        <v>2289</v>
      </c>
      <c r="M761" s="5" t="s">
        <v>3371</v>
      </c>
      <c r="N761" s="5" t="s">
        <v>2903</v>
      </c>
      <c r="O761" s="2" t="b">
        <f t="shared" ca="1" si="77"/>
        <v>1</v>
      </c>
      <c r="P761" s="183" t="s">
        <v>2725</v>
      </c>
      <c r="Q761" s="111" t="s">
        <v>2726</v>
      </c>
      <c r="R761" s="57" t="s">
        <v>3150</v>
      </c>
      <c r="S761" s="62"/>
      <c r="T761" s="1">
        <f t="shared" ca="1" si="70"/>
        <v>44831</v>
      </c>
      <c r="U761" s="1">
        <f t="shared" si="71"/>
        <v>44890</v>
      </c>
    </row>
    <row r="762" spans="1:21" s="76" customFormat="1" ht="37.5" customHeight="1" x14ac:dyDescent="0.25">
      <c r="A762" s="4">
        <v>760</v>
      </c>
      <c r="B762" s="7" t="s">
        <v>2132</v>
      </c>
      <c r="C762" s="7" t="s">
        <v>766</v>
      </c>
      <c r="D762" s="7" t="s">
        <v>986</v>
      </c>
      <c r="E762" s="7" t="s">
        <v>2133</v>
      </c>
      <c r="F762" s="12" t="s">
        <v>2134</v>
      </c>
      <c r="G762" s="12" t="s">
        <v>2633</v>
      </c>
      <c r="H762" s="43" t="s">
        <v>1473</v>
      </c>
      <c r="I762" s="145">
        <f t="shared" si="78"/>
        <v>44589</v>
      </c>
      <c r="J762" s="7" t="s">
        <v>12</v>
      </c>
      <c r="K762" s="94">
        <v>44954</v>
      </c>
      <c r="L762" s="7" t="s">
        <v>1900</v>
      </c>
      <c r="M762" s="7" t="s">
        <v>2865</v>
      </c>
      <c r="N762" s="5" t="s">
        <v>1197</v>
      </c>
      <c r="O762" s="2" t="b">
        <f t="shared" ca="1" si="77"/>
        <v>1</v>
      </c>
      <c r="P762" s="183" t="s">
        <v>2689</v>
      </c>
      <c r="Q762" s="173" t="s">
        <v>2044</v>
      </c>
      <c r="R762" s="175" t="s">
        <v>2866</v>
      </c>
      <c r="S762" s="72"/>
      <c r="T762" s="1">
        <f t="shared" ca="1" si="70"/>
        <v>44831</v>
      </c>
      <c r="U762" s="1">
        <f t="shared" si="71"/>
        <v>44940</v>
      </c>
    </row>
    <row r="763" spans="1:21" s="76" customFormat="1" ht="100" customHeight="1" x14ac:dyDescent="0.25">
      <c r="A763" s="242">
        <v>761</v>
      </c>
      <c r="B763" s="5" t="s">
        <v>2137</v>
      </c>
      <c r="C763" s="5" t="s">
        <v>2138</v>
      </c>
      <c r="D763" s="5" t="s">
        <v>103</v>
      </c>
      <c r="E763" s="5" t="s">
        <v>190</v>
      </c>
      <c r="F763" s="12" t="s">
        <v>2143</v>
      </c>
      <c r="G763" s="12" t="s">
        <v>2141</v>
      </c>
      <c r="H763" s="43" t="s">
        <v>190</v>
      </c>
      <c r="I763" s="145">
        <f t="shared" si="78"/>
        <v>44582</v>
      </c>
      <c r="J763" s="7" t="s">
        <v>12</v>
      </c>
      <c r="K763" s="94">
        <v>44947</v>
      </c>
      <c r="L763" s="7" t="s">
        <v>103</v>
      </c>
      <c r="M763" s="7" t="s">
        <v>2852</v>
      </c>
      <c r="N763" s="5" t="s">
        <v>1098</v>
      </c>
      <c r="O763" s="2" t="b">
        <f t="shared" ca="1" si="77"/>
        <v>1</v>
      </c>
      <c r="P763" s="183" t="s">
        <v>2853</v>
      </c>
      <c r="Q763" s="175" t="s">
        <v>2854</v>
      </c>
      <c r="R763" s="175" t="s">
        <v>2855</v>
      </c>
      <c r="S763" s="72"/>
      <c r="T763" s="1">
        <f t="shared" ca="1" si="70"/>
        <v>44831</v>
      </c>
      <c r="U763" s="1">
        <f t="shared" si="71"/>
        <v>44933</v>
      </c>
    </row>
    <row r="764" spans="1:21" s="76" customFormat="1" ht="100" customHeight="1" x14ac:dyDescent="0.25">
      <c r="A764" s="244"/>
      <c r="B764" s="5" t="s">
        <v>2137</v>
      </c>
      <c r="C764" s="5" t="s">
        <v>2139</v>
      </c>
      <c r="D764" s="5" t="s">
        <v>103</v>
      </c>
      <c r="E764" s="5" t="s">
        <v>190</v>
      </c>
      <c r="F764" s="12" t="s">
        <v>2143</v>
      </c>
      <c r="G764" s="12" t="s">
        <v>2146</v>
      </c>
      <c r="H764" s="43" t="s">
        <v>2145</v>
      </c>
      <c r="I764" s="145">
        <f t="shared" si="78"/>
        <v>44582</v>
      </c>
      <c r="J764" s="7" t="s">
        <v>12</v>
      </c>
      <c r="K764" s="94">
        <v>44947</v>
      </c>
      <c r="L764" s="7" t="s">
        <v>103</v>
      </c>
      <c r="M764" s="7" t="s">
        <v>2852</v>
      </c>
      <c r="N764" s="5" t="s">
        <v>1098</v>
      </c>
      <c r="O764" s="2" t="b">
        <f t="shared" ca="1" si="77"/>
        <v>1</v>
      </c>
      <c r="P764" s="183" t="s">
        <v>2853</v>
      </c>
      <c r="Q764" s="175" t="s">
        <v>2854</v>
      </c>
      <c r="R764" s="175" t="s">
        <v>2855</v>
      </c>
      <c r="S764" s="72"/>
      <c r="T764" s="1">
        <f t="shared" ca="1" si="70"/>
        <v>44831</v>
      </c>
      <c r="U764" s="1">
        <f t="shared" si="71"/>
        <v>44933</v>
      </c>
    </row>
    <row r="765" spans="1:21" s="76" customFormat="1" ht="37.5" customHeight="1" x14ac:dyDescent="0.25">
      <c r="A765" s="243"/>
      <c r="B765" s="5" t="s">
        <v>2137</v>
      </c>
      <c r="C765" s="5" t="s">
        <v>2140</v>
      </c>
      <c r="D765" s="5" t="s">
        <v>103</v>
      </c>
      <c r="E765" s="5" t="s">
        <v>190</v>
      </c>
      <c r="F765" s="12" t="s">
        <v>2150</v>
      </c>
      <c r="G765" s="12" t="s">
        <v>2856</v>
      </c>
      <c r="H765" s="5" t="s">
        <v>2148</v>
      </c>
      <c r="I765" s="145">
        <f t="shared" si="78"/>
        <v>44584</v>
      </c>
      <c r="J765" s="7" t="s">
        <v>12</v>
      </c>
      <c r="K765" s="94">
        <v>44949</v>
      </c>
      <c r="L765" s="7" t="s">
        <v>103</v>
      </c>
      <c r="M765" s="7" t="s">
        <v>2857</v>
      </c>
      <c r="N765" s="5" t="s">
        <v>1098</v>
      </c>
      <c r="O765" s="2" t="b">
        <f t="shared" ca="1" si="77"/>
        <v>1</v>
      </c>
      <c r="P765" s="183" t="s">
        <v>2858</v>
      </c>
      <c r="Q765" s="175" t="s">
        <v>2859</v>
      </c>
      <c r="R765" s="175" t="s">
        <v>2860</v>
      </c>
      <c r="S765" s="72"/>
      <c r="T765" s="1">
        <f t="shared" ca="1" si="70"/>
        <v>44831</v>
      </c>
      <c r="U765" s="1">
        <f t="shared" si="71"/>
        <v>44935</v>
      </c>
    </row>
    <row r="766" spans="1:21" s="76" customFormat="1" ht="25" customHeight="1" x14ac:dyDescent="0.25">
      <c r="A766" s="148">
        <v>762</v>
      </c>
      <c r="B766" s="5" t="s">
        <v>2171</v>
      </c>
      <c r="C766" s="7" t="s">
        <v>8</v>
      </c>
      <c r="D766" s="5" t="s">
        <v>791</v>
      </c>
      <c r="E766" s="7" t="s">
        <v>392</v>
      </c>
      <c r="F766" s="12" t="s">
        <v>2176</v>
      </c>
      <c r="G766" s="12" t="s">
        <v>2881</v>
      </c>
      <c r="H766" s="43" t="s">
        <v>858</v>
      </c>
      <c r="I766" s="145">
        <f>(K766-364)</f>
        <v>44674</v>
      </c>
      <c r="J766" s="7" t="s">
        <v>12</v>
      </c>
      <c r="K766" s="94">
        <v>45038</v>
      </c>
      <c r="L766" s="5" t="s">
        <v>1900</v>
      </c>
      <c r="M766" s="5" t="s">
        <v>3049</v>
      </c>
      <c r="N766" s="5" t="s">
        <v>1200</v>
      </c>
      <c r="O766" s="2" t="b">
        <f t="shared" ca="1" si="77"/>
        <v>1</v>
      </c>
      <c r="P766" s="222" t="s">
        <v>2663</v>
      </c>
      <c r="Q766" s="176" t="s">
        <v>2044</v>
      </c>
      <c r="R766" s="176"/>
      <c r="S766" s="72"/>
      <c r="T766" s="1">
        <f t="shared" ca="1" si="70"/>
        <v>44831</v>
      </c>
      <c r="U766" s="1">
        <f t="shared" si="71"/>
        <v>45024</v>
      </c>
    </row>
    <row r="767" spans="1:21" s="76" customFormat="1" ht="25" customHeight="1" x14ac:dyDescent="0.25">
      <c r="A767" s="148">
        <v>763</v>
      </c>
      <c r="B767" s="48" t="s">
        <v>2172</v>
      </c>
      <c r="C767" s="7" t="s">
        <v>8</v>
      </c>
      <c r="D767" s="5" t="s">
        <v>791</v>
      </c>
      <c r="E767" s="7" t="s">
        <v>392</v>
      </c>
      <c r="F767" s="12" t="s">
        <v>2180</v>
      </c>
      <c r="G767" s="9" t="s">
        <v>2177</v>
      </c>
      <c r="H767" s="43" t="s">
        <v>858</v>
      </c>
      <c r="I767" s="145">
        <f>(K767-364)</f>
        <v>44260</v>
      </c>
      <c r="J767" s="7" t="s">
        <v>12</v>
      </c>
      <c r="K767" s="94">
        <v>44624</v>
      </c>
      <c r="L767" s="7" t="s">
        <v>2178</v>
      </c>
      <c r="M767" s="7" t="s">
        <v>2181</v>
      </c>
      <c r="N767" s="5" t="s">
        <v>1200</v>
      </c>
      <c r="O767" s="2" t="s">
        <v>1343</v>
      </c>
      <c r="P767" s="184">
        <v>61</v>
      </c>
      <c r="Q767" s="176" t="s">
        <v>2044</v>
      </c>
      <c r="R767" s="176"/>
      <c r="S767" s="72"/>
      <c r="T767" s="1">
        <f t="shared" ca="1" si="70"/>
        <v>44831</v>
      </c>
      <c r="U767" s="1">
        <f t="shared" si="71"/>
        <v>44610</v>
      </c>
    </row>
    <row r="768" spans="1:21" s="76" customFormat="1" ht="25" customHeight="1" x14ac:dyDescent="0.25">
      <c r="A768" s="148">
        <v>764</v>
      </c>
      <c r="B768" s="5" t="s">
        <v>2173</v>
      </c>
      <c r="C768" s="7" t="s">
        <v>8</v>
      </c>
      <c r="D768" s="5" t="s">
        <v>791</v>
      </c>
      <c r="E768" s="7" t="s">
        <v>392</v>
      </c>
      <c r="F768" s="12" t="s">
        <v>2182</v>
      </c>
      <c r="G768" s="12" t="s">
        <v>2881</v>
      </c>
      <c r="H768" s="43" t="s">
        <v>858</v>
      </c>
      <c r="I768" s="145">
        <f>(K768-365)</f>
        <v>44624</v>
      </c>
      <c r="J768" s="7" t="s">
        <v>12</v>
      </c>
      <c r="K768" s="94">
        <v>44989</v>
      </c>
      <c r="L768" s="7" t="s">
        <v>1900</v>
      </c>
      <c r="M768" s="7" t="s">
        <v>2916</v>
      </c>
      <c r="N768" s="5" t="s">
        <v>1200</v>
      </c>
      <c r="O768" s="2" t="b">
        <f ca="1">(U768&lt;=T768)=FALSE()</f>
        <v>1</v>
      </c>
      <c r="P768" s="182" t="s">
        <v>2663</v>
      </c>
      <c r="Q768" s="173" t="s">
        <v>2044</v>
      </c>
      <c r="R768" s="178" t="s">
        <v>2824</v>
      </c>
      <c r="S768" s="72"/>
      <c r="T768" s="1">
        <f t="shared" ca="1" si="70"/>
        <v>44831</v>
      </c>
      <c r="U768" s="1">
        <f t="shared" si="71"/>
        <v>44975</v>
      </c>
    </row>
    <row r="769" spans="1:21" s="76" customFormat="1" ht="25" customHeight="1" x14ac:dyDescent="0.25">
      <c r="A769" s="148">
        <v>765</v>
      </c>
      <c r="B769" s="48" t="s">
        <v>2174</v>
      </c>
      <c r="C769" s="7" t="s">
        <v>8</v>
      </c>
      <c r="D769" s="5" t="s">
        <v>791</v>
      </c>
      <c r="E769" s="7" t="s">
        <v>392</v>
      </c>
      <c r="F769" s="12" t="s">
        <v>2184</v>
      </c>
      <c r="G769" s="9" t="s">
        <v>2177</v>
      </c>
      <c r="H769" s="43" t="s">
        <v>858</v>
      </c>
      <c r="I769" s="145">
        <f>(K769-364)</f>
        <v>44260</v>
      </c>
      <c r="J769" s="7" t="s">
        <v>12</v>
      </c>
      <c r="K769" s="94">
        <v>44624</v>
      </c>
      <c r="L769" s="7" t="s">
        <v>2178</v>
      </c>
      <c r="M769" s="7" t="s">
        <v>2185</v>
      </c>
      <c r="N769" s="5" t="s">
        <v>1200</v>
      </c>
      <c r="O769" s="2" t="s">
        <v>1343</v>
      </c>
      <c r="P769" s="184">
        <v>61</v>
      </c>
      <c r="Q769" s="176" t="s">
        <v>2044</v>
      </c>
      <c r="R769" s="176"/>
      <c r="S769" s="72"/>
      <c r="T769" s="1">
        <f t="shared" ca="1" si="70"/>
        <v>44831</v>
      </c>
      <c r="U769" s="1">
        <f t="shared" si="71"/>
        <v>44610</v>
      </c>
    </row>
    <row r="770" spans="1:21" s="76" customFormat="1" ht="25" customHeight="1" x14ac:dyDescent="0.25">
      <c r="A770" s="148">
        <v>766</v>
      </c>
      <c r="B770" s="5" t="s">
        <v>2175</v>
      </c>
      <c r="C770" s="7" t="s">
        <v>8</v>
      </c>
      <c r="D770" s="5" t="s">
        <v>791</v>
      </c>
      <c r="E770" s="7" t="s">
        <v>392</v>
      </c>
      <c r="F770" s="12" t="s">
        <v>2186</v>
      </c>
      <c r="G770" s="12" t="s">
        <v>2881</v>
      </c>
      <c r="H770" s="43" t="s">
        <v>858</v>
      </c>
      <c r="I770" s="145">
        <f>(K770-364)</f>
        <v>44674</v>
      </c>
      <c r="J770" s="7" t="s">
        <v>12</v>
      </c>
      <c r="K770" s="94">
        <v>45038</v>
      </c>
      <c r="L770" s="5" t="s">
        <v>1900</v>
      </c>
      <c r="M770" s="5" t="s">
        <v>3050</v>
      </c>
      <c r="N770" s="5" t="s">
        <v>1200</v>
      </c>
      <c r="O770" s="2" t="b">
        <f t="shared" ref="O770:O833" ca="1" si="79">(U770&lt;=T770)=FALSE()</f>
        <v>1</v>
      </c>
      <c r="P770" s="222" t="s">
        <v>2663</v>
      </c>
      <c r="Q770" s="176" t="s">
        <v>2044</v>
      </c>
      <c r="R770" s="176"/>
      <c r="S770" s="72"/>
      <c r="T770" s="1">
        <f t="shared" ca="1" si="70"/>
        <v>44831</v>
      </c>
      <c r="U770" s="1">
        <f t="shared" si="71"/>
        <v>45024</v>
      </c>
    </row>
    <row r="771" spans="1:21" s="76" customFormat="1" ht="37.5" customHeight="1" x14ac:dyDescent="0.25">
      <c r="A771" s="148">
        <v>767</v>
      </c>
      <c r="B771" s="5" t="s">
        <v>2189</v>
      </c>
      <c r="C771" s="5" t="s">
        <v>2194</v>
      </c>
      <c r="D771" s="5" t="s">
        <v>2191</v>
      </c>
      <c r="E771" s="5" t="s">
        <v>2193</v>
      </c>
      <c r="F771" s="12" t="s">
        <v>2192</v>
      </c>
      <c r="G771" s="12" t="s">
        <v>2950</v>
      </c>
      <c r="H771" s="47" t="s">
        <v>1439</v>
      </c>
      <c r="I771" s="145">
        <f>(K771-365)</f>
        <v>44652</v>
      </c>
      <c r="J771" s="7" t="s">
        <v>12</v>
      </c>
      <c r="K771" s="94">
        <v>45017</v>
      </c>
      <c r="L771" s="5" t="s">
        <v>1900</v>
      </c>
      <c r="M771" s="5" t="s">
        <v>2951</v>
      </c>
      <c r="N771" s="5" t="s">
        <v>1100</v>
      </c>
      <c r="O771" s="2" t="b">
        <f t="shared" ca="1" si="79"/>
        <v>1</v>
      </c>
      <c r="P771" s="183">
        <v>73449</v>
      </c>
      <c r="Q771" s="128" t="s">
        <v>2952</v>
      </c>
      <c r="R771" s="128" t="s">
        <v>2953</v>
      </c>
      <c r="S771" s="72"/>
      <c r="T771" s="1">
        <f t="shared" ref="T771:T834" ca="1" si="80">TODAY()</f>
        <v>44831</v>
      </c>
      <c r="U771" s="1">
        <f t="shared" si="71"/>
        <v>45003</v>
      </c>
    </row>
    <row r="772" spans="1:21" s="76" customFormat="1" ht="50" customHeight="1" x14ac:dyDescent="0.25">
      <c r="A772" s="148">
        <v>768</v>
      </c>
      <c r="B772" s="5" t="s">
        <v>2190</v>
      </c>
      <c r="C772" s="5" t="s">
        <v>2204</v>
      </c>
      <c r="D772" s="5" t="s">
        <v>2205</v>
      </c>
      <c r="E772" s="5" t="s">
        <v>2196</v>
      </c>
      <c r="F772" s="12" t="s">
        <v>2206</v>
      </c>
      <c r="G772" s="12" t="s">
        <v>2950</v>
      </c>
      <c r="H772" s="47" t="s">
        <v>2195</v>
      </c>
      <c r="I772" s="145">
        <f>(K772-365)</f>
        <v>44652</v>
      </c>
      <c r="J772" s="7" t="s">
        <v>12</v>
      </c>
      <c r="K772" s="94">
        <v>45017</v>
      </c>
      <c r="L772" s="5" t="s">
        <v>1900</v>
      </c>
      <c r="M772" s="5" t="s">
        <v>2954</v>
      </c>
      <c r="N772" s="5" t="s">
        <v>1100</v>
      </c>
      <c r="O772" s="2" t="b">
        <f t="shared" ca="1" si="79"/>
        <v>1</v>
      </c>
      <c r="P772" s="86" t="s">
        <v>2955</v>
      </c>
      <c r="Q772" s="16" t="s">
        <v>2956</v>
      </c>
      <c r="R772" s="16" t="s">
        <v>2957</v>
      </c>
      <c r="S772" s="72"/>
      <c r="T772" s="1">
        <f t="shared" ca="1" si="80"/>
        <v>44831</v>
      </c>
      <c r="U772" s="1">
        <f t="shared" ref="U772:U835" si="81">(K772-14)</f>
        <v>45003</v>
      </c>
    </row>
    <row r="773" spans="1:21" s="76" customFormat="1" ht="50" customHeight="1" x14ac:dyDescent="0.25">
      <c r="A773" s="148">
        <v>769</v>
      </c>
      <c r="B773" s="151" t="s">
        <v>2197</v>
      </c>
      <c r="C773" s="5" t="s">
        <v>2516</v>
      </c>
      <c r="D773" s="5" t="s">
        <v>2050</v>
      </c>
      <c r="E773" s="7" t="s">
        <v>1010</v>
      </c>
      <c r="F773" s="12" t="s">
        <v>2199</v>
      </c>
      <c r="G773" s="12" t="s">
        <v>2524</v>
      </c>
      <c r="H773" s="43" t="s">
        <v>1745</v>
      </c>
      <c r="I773" s="145">
        <f>(K773-91)</f>
        <v>44676</v>
      </c>
      <c r="J773" s="5" t="s">
        <v>86</v>
      </c>
      <c r="K773" s="93">
        <v>44767</v>
      </c>
      <c r="L773" s="12" t="s">
        <v>1900</v>
      </c>
      <c r="M773" s="12" t="s">
        <v>3052</v>
      </c>
      <c r="N773" s="5" t="s">
        <v>2903</v>
      </c>
      <c r="O773" s="2" t="b">
        <f t="shared" ca="1" si="79"/>
        <v>0</v>
      </c>
      <c r="P773" s="180">
        <v>700150602</v>
      </c>
      <c r="Q773" s="177" t="s">
        <v>2772</v>
      </c>
      <c r="R773" s="177" t="s">
        <v>2826</v>
      </c>
      <c r="S773" s="72"/>
      <c r="T773" s="1">
        <f t="shared" ca="1" si="80"/>
        <v>44831</v>
      </c>
      <c r="U773" s="1">
        <f t="shared" si="81"/>
        <v>44753</v>
      </c>
    </row>
    <row r="774" spans="1:21" s="76" customFormat="1" ht="50" customHeight="1" x14ac:dyDescent="0.25">
      <c r="A774" s="148">
        <v>770</v>
      </c>
      <c r="B774" s="151" t="s">
        <v>2201</v>
      </c>
      <c r="C774" s="5" t="s">
        <v>2516</v>
      </c>
      <c r="D774" s="5" t="s">
        <v>2050</v>
      </c>
      <c r="E774" s="7" t="s">
        <v>2198</v>
      </c>
      <c r="F774" s="12" t="s">
        <v>2200</v>
      </c>
      <c r="G774" s="12" t="s">
        <v>2524</v>
      </c>
      <c r="H774" s="43" t="s">
        <v>1745</v>
      </c>
      <c r="I774" s="145">
        <f>(K774-91)</f>
        <v>44676</v>
      </c>
      <c r="J774" s="5" t="s">
        <v>86</v>
      </c>
      <c r="K774" s="93">
        <v>44767</v>
      </c>
      <c r="L774" s="12" t="s">
        <v>1900</v>
      </c>
      <c r="M774" s="12" t="s">
        <v>3056</v>
      </c>
      <c r="N774" s="5" t="s">
        <v>2903</v>
      </c>
      <c r="O774" s="2" t="b">
        <f t="shared" ca="1" si="79"/>
        <v>0</v>
      </c>
      <c r="P774" s="180">
        <v>5361944</v>
      </c>
      <c r="Q774" s="177" t="s">
        <v>2748</v>
      </c>
      <c r="R774" s="177" t="s">
        <v>2796</v>
      </c>
      <c r="S774" s="72"/>
      <c r="T774" s="1">
        <f t="shared" ca="1" si="80"/>
        <v>44831</v>
      </c>
      <c r="U774" s="1">
        <f t="shared" si="81"/>
        <v>44753</v>
      </c>
    </row>
    <row r="775" spans="1:21" s="76" customFormat="1" ht="25" x14ac:dyDescent="0.25">
      <c r="A775" s="148">
        <v>771</v>
      </c>
      <c r="B775" s="5" t="s">
        <v>2243</v>
      </c>
      <c r="C775" s="5" t="s">
        <v>2245</v>
      </c>
      <c r="D775" s="5" t="s">
        <v>808</v>
      </c>
      <c r="E775" s="12" t="s">
        <v>878</v>
      </c>
      <c r="F775" s="12" t="s">
        <v>2244</v>
      </c>
      <c r="G775" s="12" t="s">
        <v>2999</v>
      </c>
      <c r="H775" s="43" t="s">
        <v>1192</v>
      </c>
      <c r="I775" s="145">
        <f>(K775-183)</f>
        <v>44679</v>
      </c>
      <c r="J775" s="5" t="s">
        <v>118</v>
      </c>
      <c r="K775" s="93">
        <v>44862</v>
      </c>
      <c r="L775" s="5" t="s">
        <v>1900</v>
      </c>
      <c r="M775" s="5" t="s">
        <v>2998</v>
      </c>
      <c r="N775" s="7" t="s">
        <v>1097</v>
      </c>
      <c r="O775" s="2" t="b">
        <f t="shared" ca="1" si="79"/>
        <v>1</v>
      </c>
      <c r="P775" s="169">
        <v>10856</v>
      </c>
      <c r="Q775" s="173" t="s">
        <v>2044</v>
      </c>
      <c r="R775" s="128" t="s">
        <v>2044</v>
      </c>
      <c r="S775" s="72"/>
      <c r="T775" s="1">
        <f t="shared" ca="1" si="80"/>
        <v>44831</v>
      </c>
      <c r="U775" s="1">
        <f t="shared" si="81"/>
        <v>44848</v>
      </c>
    </row>
    <row r="776" spans="1:21" s="76" customFormat="1" ht="40.5" customHeight="1" x14ac:dyDescent="0.25">
      <c r="A776" s="148">
        <v>772</v>
      </c>
      <c r="B776" s="5" t="s">
        <v>2308</v>
      </c>
      <c r="C776" s="5" t="s">
        <v>13</v>
      </c>
      <c r="D776" s="5" t="s">
        <v>791</v>
      </c>
      <c r="E776" s="7" t="s">
        <v>246</v>
      </c>
      <c r="F776" s="12" t="s">
        <v>2310</v>
      </c>
      <c r="G776" s="12" t="s">
        <v>3090</v>
      </c>
      <c r="H776" s="43" t="s">
        <v>2169</v>
      </c>
      <c r="I776" s="145">
        <f>(K776-365)</f>
        <v>44703</v>
      </c>
      <c r="J776" s="7" t="s">
        <v>12</v>
      </c>
      <c r="K776" s="94">
        <v>45068</v>
      </c>
      <c r="L776" s="7" t="s">
        <v>2178</v>
      </c>
      <c r="M776" s="5" t="s">
        <v>3095</v>
      </c>
      <c r="N776" s="5" t="s">
        <v>1417</v>
      </c>
      <c r="O776" s="2" t="b">
        <f t="shared" ca="1" si="79"/>
        <v>1</v>
      </c>
      <c r="P776" s="187" t="s">
        <v>3092</v>
      </c>
      <c r="Q776" s="179" t="s">
        <v>3093</v>
      </c>
      <c r="R776" s="179" t="s">
        <v>3094</v>
      </c>
      <c r="S776" s="72"/>
      <c r="T776" s="1">
        <f t="shared" ca="1" si="80"/>
        <v>44831</v>
      </c>
      <c r="U776" s="1">
        <f t="shared" si="81"/>
        <v>45054</v>
      </c>
    </row>
    <row r="777" spans="1:21" s="76" customFormat="1" ht="49.5" customHeight="1" x14ac:dyDescent="0.25">
      <c r="A777" s="148">
        <v>773</v>
      </c>
      <c r="B777" s="5" t="s">
        <v>2309</v>
      </c>
      <c r="C777" s="5" t="s">
        <v>13</v>
      </c>
      <c r="D777" s="5" t="s">
        <v>791</v>
      </c>
      <c r="E777" s="7" t="s">
        <v>246</v>
      </c>
      <c r="F777" s="12" t="s">
        <v>2311</v>
      </c>
      <c r="G777" s="12" t="s">
        <v>3090</v>
      </c>
      <c r="H777" s="43" t="s">
        <v>2169</v>
      </c>
      <c r="I777" s="145">
        <f>(K777-365)</f>
        <v>44703</v>
      </c>
      <c r="J777" s="7" t="s">
        <v>12</v>
      </c>
      <c r="K777" s="94">
        <v>45068</v>
      </c>
      <c r="L777" s="7" t="s">
        <v>2178</v>
      </c>
      <c r="M777" s="5" t="s">
        <v>3091</v>
      </c>
      <c r="N777" s="5" t="s">
        <v>1417</v>
      </c>
      <c r="O777" s="2" t="b">
        <f t="shared" ca="1" si="79"/>
        <v>1</v>
      </c>
      <c r="P777" s="187" t="s">
        <v>3092</v>
      </c>
      <c r="Q777" s="179" t="s">
        <v>3093</v>
      </c>
      <c r="R777" s="179" t="s">
        <v>3094</v>
      </c>
      <c r="S777" s="72"/>
      <c r="T777" s="1">
        <f t="shared" ca="1" si="80"/>
        <v>44831</v>
      </c>
      <c r="U777" s="1">
        <f t="shared" si="81"/>
        <v>45054</v>
      </c>
    </row>
    <row r="778" spans="1:21" s="76" customFormat="1" ht="38" customHeight="1" x14ac:dyDescent="0.25">
      <c r="A778" s="148">
        <v>774</v>
      </c>
      <c r="B778" s="5" t="s">
        <v>2331</v>
      </c>
      <c r="C778" s="5" t="s">
        <v>436</v>
      </c>
      <c r="D778" s="5" t="s">
        <v>808</v>
      </c>
      <c r="E778" s="7" t="s">
        <v>1285</v>
      </c>
      <c r="F778" s="12" t="s">
        <v>2332</v>
      </c>
      <c r="G778" s="12" t="s">
        <v>3127</v>
      </c>
      <c r="H778" s="43" t="s">
        <v>1915</v>
      </c>
      <c r="I778" s="145">
        <f>(K778-184)</f>
        <v>44704</v>
      </c>
      <c r="J778" s="5" t="s">
        <v>118</v>
      </c>
      <c r="K778" s="93">
        <v>44888</v>
      </c>
      <c r="L778" s="7" t="s">
        <v>2178</v>
      </c>
      <c r="M778" s="5" t="s">
        <v>3128</v>
      </c>
      <c r="N778" s="5" t="s">
        <v>3405</v>
      </c>
      <c r="O778" s="2" t="b">
        <f t="shared" ca="1" si="79"/>
        <v>1</v>
      </c>
      <c r="P778" s="86" t="s">
        <v>3129</v>
      </c>
      <c r="Q778" s="57" t="s">
        <v>3130</v>
      </c>
      <c r="R778" s="57" t="s">
        <v>3131</v>
      </c>
      <c r="S778" s="72"/>
      <c r="T778" s="1">
        <f t="shared" ca="1" si="80"/>
        <v>44831</v>
      </c>
      <c r="U778" s="1">
        <f t="shared" si="81"/>
        <v>44874</v>
      </c>
    </row>
    <row r="779" spans="1:21" s="76" customFormat="1" ht="50" customHeight="1" x14ac:dyDescent="0.25">
      <c r="A779" s="148">
        <v>775</v>
      </c>
      <c r="B779" s="5" t="s">
        <v>2339</v>
      </c>
      <c r="C779" s="7" t="s">
        <v>427</v>
      </c>
      <c r="D779" s="5" t="s">
        <v>791</v>
      </c>
      <c r="E779" s="7" t="s">
        <v>187</v>
      </c>
      <c r="F779" s="12" t="s">
        <v>2337</v>
      </c>
      <c r="G779" s="12" t="s">
        <v>3109</v>
      </c>
      <c r="H779" s="43" t="s">
        <v>794</v>
      </c>
      <c r="I779" s="145">
        <f t="shared" ref="I779:I790" si="82">(K779-365)</f>
        <v>44703</v>
      </c>
      <c r="J779" s="7" t="s">
        <v>12</v>
      </c>
      <c r="K779" s="94">
        <v>45068</v>
      </c>
      <c r="L779" s="7" t="s">
        <v>2178</v>
      </c>
      <c r="M779" s="5" t="s">
        <v>3110</v>
      </c>
      <c r="N779" s="5" t="s">
        <v>1097</v>
      </c>
      <c r="O779" s="2" t="b">
        <f t="shared" ca="1" si="79"/>
        <v>1</v>
      </c>
      <c r="P779" s="185" t="s">
        <v>3111</v>
      </c>
      <c r="Q779" s="175" t="s">
        <v>3112</v>
      </c>
      <c r="R779" s="175" t="s">
        <v>3113</v>
      </c>
      <c r="S779" s="72"/>
      <c r="T779" s="1">
        <f t="shared" ca="1" si="80"/>
        <v>44831</v>
      </c>
      <c r="U779" s="1">
        <f t="shared" si="81"/>
        <v>45054</v>
      </c>
    </row>
    <row r="780" spans="1:21" s="76" customFormat="1" ht="37.5" customHeight="1" x14ac:dyDescent="0.25">
      <c r="A780" s="148">
        <v>776</v>
      </c>
      <c r="B780" s="5" t="s">
        <v>2372</v>
      </c>
      <c r="C780" s="5" t="s">
        <v>2373</v>
      </c>
      <c r="D780" s="7" t="s">
        <v>2374</v>
      </c>
      <c r="E780" s="7" t="s">
        <v>2375</v>
      </c>
      <c r="F780" s="18" t="s">
        <v>2376</v>
      </c>
      <c r="G780" s="12" t="s">
        <v>2802</v>
      </c>
      <c r="H780" s="43" t="s">
        <v>1473</v>
      </c>
      <c r="I780" s="145">
        <f t="shared" si="82"/>
        <v>44726</v>
      </c>
      <c r="J780" s="7" t="s">
        <v>12</v>
      </c>
      <c r="K780" s="94">
        <v>45091</v>
      </c>
      <c r="L780" s="7" t="s">
        <v>1900</v>
      </c>
      <c r="M780" s="7" t="s">
        <v>3166</v>
      </c>
      <c r="N780" s="5" t="s">
        <v>1197</v>
      </c>
      <c r="O780" s="2" t="b">
        <f t="shared" ca="1" si="79"/>
        <v>1</v>
      </c>
      <c r="P780" s="183" t="s">
        <v>2635</v>
      </c>
      <c r="Q780" s="176" t="s">
        <v>2044</v>
      </c>
      <c r="R780" s="152" t="s">
        <v>3167</v>
      </c>
      <c r="S780" s="72"/>
      <c r="T780" s="1">
        <f t="shared" ca="1" si="80"/>
        <v>44831</v>
      </c>
      <c r="U780" s="1">
        <f t="shared" si="81"/>
        <v>45077</v>
      </c>
    </row>
    <row r="781" spans="1:21" s="76" customFormat="1" ht="62.5" customHeight="1" x14ac:dyDescent="0.25">
      <c r="A781" s="148">
        <v>777</v>
      </c>
      <c r="B781" s="5" t="s">
        <v>2371</v>
      </c>
      <c r="C781" s="7" t="s">
        <v>2380</v>
      </c>
      <c r="D781" s="5" t="s">
        <v>817</v>
      </c>
      <c r="E781" s="7" t="s">
        <v>432</v>
      </c>
      <c r="F781" s="12" t="s">
        <v>2381</v>
      </c>
      <c r="G781" s="12" t="s">
        <v>2268</v>
      </c>
      <c r="H781" s="43" t="s">
        <v>2422</v>
      </c>
      <c r="I781" s="145">
        <f t="shared" si="82"/>
        <v>44747</v>
      </c>
      <c r="J781" s="7" t="s">
        <v>12</v>
      </c>
      <c r="K781" s="93">
        <v>45112</v>
      </c>
      <c r="L781" s="7" t="s">
        <v>1900</v>
      </c>
      <c r="M781" s="5" t="s">
        <v>3274</v>
      </c>
      <c r="N781" s="5" t="s">
        <v>1197</v>
      </c>
      <c r="O781" s="2" t="b">
        <f t="shared" ca="1" si="79"/>
        <v>1</v>
      </c>
      <c r="P781" s="169" t="s">
        <v>2635</v>
      </c>
      <c r="Q781" s="173" t="s">
        <v>2044</v>
      </c>
      <c r="R781" s="173" t="s">
        <v>3167</v>
      </c>
      <c r="S781" s="72"/>
      <c r="T781" s="1">
        <f t="shared" ca="1" si="80"/>
        <v>44831</v>
      </c>
      <c r="U781" s="1">
        <f t="shared" si="81"/>
        <v>45098</v>
      </c>
    </row>
    <row r="782" spans="1:21" s="76" customFormat="1" ht="37.5" customHeight="1" x14ac:dyDescent="0.25">
      <c r="A782" s="148">
        <v>778</v>
      </c>
      <c r="B782" s="5" t="s">
        <v>2555</v>
      </c>
      <c r="C782" s="7" t="s">
        <v>8</v>
      </c>
      <c r="D782" s="5" t="s">
        <v>791</v>
      </c>
      <c r="E782" s="7" t="s">
        <v>392</v>
      </c>
      <c r="F782" s="12" t="s">
        <v>2556</v>
      </c>
      <c r="G782" s="12" t="s">
        <v>2573</v>
      </c>
      <c r="H782" s="43" t="s">
        <v>858</v>
      </c>
      <c r="I782" s="145">
        <f t="shared" si="82"/>
        <v>44526</v>
      </c>
      <c r="J782" s="7" t="s">
        <v>12</v>
      </c>
      <c r="K782" s="94">
        <v>44891</v>
      </c>
      <c r="L782" s="7" t="s">
        <v>1900</v>
      </c>
      <c r="M782" s="7" t="s">
        <v>2588</v>
      </c>
      <c r="N782" s="5" t="s">
        <v>1200</v>
      </c>
      <c r="O782" s="2" t="b">
        <f t="shared" ca="1" si="79"/>
        <v>1</v>
      </c>
      <c r="P782" s="184" t="s">
        <v>2663</v>
      </c>
      <c r="Q782" s="176" t="s">
        <v>2044</v>
      </c>
      <c r="R782" s="176"/>
      <c r="S782" s="72"/>
      <c r="T782" s="1">
        <f t="shared" ca="1" si="80"/>
        <v>44831</v>
      </c>
      <c r="U782" s="1">
        <f t="shared" si="81"/>
        <v>44877</v>
      </c>
    </row>
    <row r="783" spans="1:21" s="76" customFormat="1" ht="37.5" customHeight="1" x14ac:dyDescent="0.25">
      <c r="A783" s="148">
        <v>779</v>
      </c>
      <c r="B783" s="105" t="s">
        <v>2597</v>
      </c>
      <c r="C783" s="7" t="s">
        <v>10</v>
      </c>
      <c r="D783" s="5" t="s">
        <v>791</v>
      </c>
      <c r="E783" s="19" t="s">
        <v>2603</v>
      </c>
      <c r="F783" s="61" t="s">
        <v>2604</v>
      </c>
      <c r="G783" s="12" t="s">
        <v>2605</v>
      </c>
      <c r="H783" s="67" t="s">
        <v>2606</v>
      </c>
      <c r="I783" s="145">
        <f t="shared" si="82"/>
        <v>44526</v>
      </c>
      <c r="J783" s="7" t="s">
        <v>12</v>
      </c>
      <c r="K783" s="94">
        <v>44891</v>
      </c>
      <c r="L783" s="7" t="s">
        <v>1589</v>
      </c>
      <c r="M783" s="7" t="s">
        <v>2607</v>
      </c>
      <c r="N783" s="5" t="s">
        <v>1200</v>
      </c>
      <c r="O783" s="2" t="b">
        <f t="shared" ca="1" si="79"/>
        <v>1</v>
      </c>
      <c r="P783" s="183">
        <v>430125</v>
      </c>
      <c r="Q783" s="173" t="s">
        <v>2677</v>
      </c>
      <c r="R783" s="173"/>
      <c r="S783" s="72"/>
      <c r="T783" s="1">
        <f t="shared" ca="1" si="80"/>
        <v>44831</v>
      </c>
      <c r="U783" s="1">
        <f t="shared" si="81"/>
        <v>44877</v>
      </c>
    </row>
    <row r="784" spans="1:21" s="76" customFormat="1" ht="37.5" customHeight="1" x14ac:dyDescent="0.25">
      <c r="A784" s="148">
        <v>780</v>
      </c>
      <c r="B784" s="105" t="s">
        <v>2598</v>
      </c>
      <c r="C784" s="7" t="s">
        <v>10</v>
      </c>
      <c r="D784" s="5" t="s">
        <v>791</v>
      </c>
      <c r="E784" s="19" t="s">
        <v>2603</v>
      </c>
      <c r="F784" s="61" t="s">
        <v>2608</v>
      </c>
      <c r="G784" s="12" t="s">
        <v>2605</v>
      </c>
      <c r="H784" s="67" t="s">
        <v>2606</v>
      </c>
      <c r="I784" s="145">
        <f t="shared" si="82"/>
        <v>44526</v>
      </c>
      <c r="J784" s="7" t="s">
        <v>12</v>
      </c>
      <c r="K784" s="94">
        <v>44891</v>
      </c>
      <c r="L784" s="7" t="s">
        <v>1589</v>
      </c>
      <c r="M784" s="7" t="s">
        <v>2609</v>
      </c>
      <c r="N784" s="5" t="s">
        <v>1200</v>
      </c>
      <c r="O784" s="2" t="b">
        <f t="shared" ca="1" si="79"/>
        <v>1</v>
      </c>
      <c r="P784" s="183">
        <v>430125</v>
      </c>
      <c r="Q784" s="173" t="s">
        <v>2677</v>
      </c>
      <c r="R784" s="173"/>
      <c r="S784" s="72"/>
      <c r="T784" s="1">
        <f t="shared" ca="1" si="80"/>
        <v>44831</v>
      </c>
      <c r="U784" s="1">
        <f t="shared" si="81"/>
        <v>44877</v>
      </c>
    </row>
    <row r="785" spans="1:21" s="76" customFormat="1" ht="37.5" customHeight="1" x14ac:dyDescent="0.25">
      <c r="A785" s="148">
        <v>781</v>
      </c>
      <c r="B785" s="105" t="s">
        <v>2599</v>
      </c>
      <c r="C785" s="7" t="s">
        <v>10</v>
      </c>
      <c r="D785" s="5" t="s">
        <v>791</v>
      </c>
      <c r="E785" s="19" t="s">
        <v>2603</v>
      </c>
      <c r="F785" s="61" t="s">
        <v>2614</v>
      </c>
      <c r="G785" s="12" t="s">
        <v>2605</v>
      </c>
      <c r="H785" s="67" t="s">
        <v>2606</v>
      </c>
      <c r="I785" s="145">
        <f t="shared" si="82"/>
        <v>44526</v>
      </c>
      <c r="J785" s="7" t="s">
        <v>12</v>
      </c>
      <c r="K785" s="94">
        <v>44891</v>
      </c>
      <c r="L785" s="7" t="s">
        <v>1589</v>
      </c>
      <c r="M785" s="7" t="s">
        <v>2610</v>
      </c>
      <c r="N785" s="5" t="s">
        <v>1200</v>
      </c>
      <c r="O785" s="2" t="b">
        <f t="shared" ca="1" si="79"/>
        <v>1</v>
      </c>
      <c r="P785" s="183">
        <v>430125</v>
      </c>
      <c r="Q785" s="173" t="s">
        <v>2677</v>
      </c>
      <c r="R785" s="173"/>
      <c r="S785" s="72"/>
      <c r="T785" s="1">
        <f t="shared" ca="1" si="80"/>
        <v>44831</v>
      </c>
      <c r="U785" s="1">
        <f t="shared" si="81"/>
        <v>44877</v>
      </c>
    </row>
    <row r="786" spans="1:21" s="76" customFormat="1" ht="37.5" customHeight="1" x14ac:dyDescent="0.25">
      <c r="A786" s="148">
        <v>782</v>
      </c>
      <c r="B786" s="105" t="s">
        <v>2600</v>
      </c>
      <c r="C786" s="7" t="s">
        <v>10</v>
      </c>
      <c r="D786" s="5" t="s">
        <v>791</v>
      </c>
      <c r="E786" s="19" t="s">
        <v>2603</v>
      </c>
      <c r="F786" s="61" t="s">
        <v>2615</v>
      </c>
      <c r="G786" s="12" t="s">
        <v>2605</v>
      </c>
      <c r="H786" s="67" t="s">
        <v>2606</v>
      </c>
      <c r="I786" s="145">
        <f t="shared" si="82"/>
        <v>44526</v>
      </c>
      <c r="J786" s="7" t="s">
        <v>12</v>
      </c>
      <c r="K786" s="94">
        <v>44891</v>
      </c>
      <c r="L786" s="7" t="s">
        <v>1589</v>
      </c>
      <c r="M786" s="7" t="s">
        <v>2611</v>
      </c>
      <c r="N786" s="5" t="s">
        <v>1200</v>
      </c>
      <c r="O786" s="2" t="b">
        <f t="shared" ca="1" si="79"/>
        <v>1</v>
      </c>
      <c r="P786" s="183">
        <v>430125</v>
      </c>
      <c r="Q786" s="173" t="s">
        <v>2677</v>
      </c>
      <c r="R786" s="173"/>
      <c r="S786" s="72"/>
      <c r="T786" s="1">
        <f t="shared" ca="1" si="80"/>
        <v>44831</v>
      </c>
      <c r="U786" s="1">
        <f t="shared" si="81"/>
        <v>44877</v>
      </c>
    </row>
    <row r="787" spans="1:21" s="76" customFormat="1" ht="37.5" customHeight="1" x14ac:dyDescent="0.25">
      <c r="A787" s="148">
        <v>783</v>
      </c>
      <c r="B787" s="105" t="s">
        <v>2601</v>
      </c>
      <c r="C787" s="7" t="s">
        <v>10</v>
      </c>
      <c r="D787" s="5" t="s">
        <v>791</v>
      </c>
      <c r="E787" s="19" t="s">
        <v>2603</v>
      </c>
      <c r="F787" s="61" t="s">
        <v>2616</v>
      </c>
      <c r="G787" s="12" t="s">
        <v>2605</v>
      </c>
      <c r="H787" s="67" t="s">
        <v>2606</v>
      </c>
      <c r="I787" s="145">
        <f t="shared" si="82"/>
        <v>44526</v>
      </c>
      <c r="J787" s="7" t="s">
        <v>12</v>
      </c>
      <c r="K787" s="94">
        <v>44891</v>
      </c>
      <c r="L787" s="7" t="s">
        <v>1589</v>
      </c>
      <c r="M787" s="7" t="s">
        <v>2612</v>
      </c>
      <c r="N787" s="5" t="s">
        <v>1200</v>
      </c>
      <c r="O787" s="2" t="b">
        <f t="shared" ca="1" si="79"/>
        <v>1</v>
      </c>
      <c r="P787" s="183">
        <v>430125</v>
      </c>
      <c r="Q787" s="173" t="s">
        <v>2677</v>
      </c>
      <c r="R787" s="173"/>
      <c r="S787" s="72"/>
      <c r="T787" s="1">
        <f t="shared" ca="1" si="80"/>
        <v>44831</v>
      </c>
      <c r="U787" s="1">
        <f t="shared" si="81"/>
        <v>44877</v>
      </c>
    </row>
    <row r="788" spans="1:21" s="76" customFormat="1" ht="37.5" customHeight="1" x14ac:dyDescent="0.25">
      <c r="A788" s="4">
        <v>784</v>
      </c>
      <c r="B788" s="105" t="s">
        <v>2602</v>
      </c>
      <c r="C788" s="7" t="s">
        <v>10</v>
      </c>
      <c r="D788" s="5" t="s">
        <v>791</v>
      </c>
      <c r="E788" s="19" t="s">
        <v>2603</v>
      </c>
      <c r="F788" s="61" t="s">
        <v>2617</v>
      </c>
      <c r="G788" s="12" t="s">
        <v>2605</v>
      </c>
      <c r="H788" s="67" t="s">
        <v>2606</v>
      </c>
      <c r="I788" s="145">
        <f t="shared" si="82"/>
        <v>44526</v>
      </c>
      <c r="J788" s="7" t="s">
        <v>12</v>
      </c>
      <c r="K788" s="94">
        <v>44891</v>
      </c>
      <c r="L788" s="7" t="s">
        <v>1589</v>
      </c>
      <c r="M788" s="7" t="s">
        <v>2613</v>
      </c>
      <c r="N788" s="5" t="s">
        <v>1200</v>
      </c>
      <c r="O788" s="2" t="b">
        <f t="shared" ca="1" si="79"/>
        <v>1</v>
      </c>
      <c r="P788" s="183">
        <v>430125</v>
      </c>
      <c r="Q788" s="173" t="s">
        <v>2677</v>
      </c>
      <c r="R788" s="173"/>
      <c r="S788" s="72"/>
      <c r="T788" s="1">
        <f t="shared" ca="1" si="80"/>
        <v>44831</v>
      </c>
      <c r="U788" s="1">
        <f t="shared" si="81"/>
        <v>44877</v>
      </c>
    </row>
    <row r="789" spans="1:21" ht="50" customHeight="1" x14ac:dyDescent="0.25">
      <c r="A789" s="4">
        <v>785</v>
      </c>
      <c r="B789" s="5" t="s">
        <v>2830</v>
      </c>
      <c r="C789" s="7" t="s">
        <v>129</v>
      </c>
      <c r="D789" s="5" t="s">
        <v>791</v>
      </c>
      <c r="E789" s="5" t="s">
        <v>218</v>
      </c>
      <c r="F789" s="61" t="s">
        <v>2831</v>
      </c>
      <c r="G789" s="61" t="s">
        <v>2863</v>
      </c>
      <c r="H789" s="43" t="s">
        <v>856</v>
      </c>
      <c r="I789" s="145">
        <f t="shared" si="82"/>
        <v>44589</v>
      </c>
      <c r="J789" s="7" t="s">
        <v>12</v>
      </c>
      <c r="K789" s="96">
        <v>44954</v>
      </c>
      <c r="L789" s="51" t="s">
        <v>1900</v>
      </c>
      <c r="M789" s="52" t="s">
        <v>2864</v>
      </c>
      <c r="N789" s="5" t="s">
        <v>1197</v>
      </c>
      <c r="O789" s="2" t="b">
        <f t="shared" ca="1" si="79"/>
        <v>1</v>
      </c>
      <c r="P789" s="51" t="s">
        <v>2675</v>
      </c>
      <c r="Q789" s="173" t="s">
        <v>2044</v>
      </c>
      <c r="R789" s="25" t="s">
        <v>2818</v>
      </c>
      <c r="S789" s="72"/>
      <c r="T789" s="1">
        <f t="shared" ca="1" si="80"/>
        <v>44831</v>
      </c>
      <c r="U789" s="1">
        <f t="shared" si="81"/>
        <v>44940</v>
      </c>
    </row>
    <row r="790" spans="1:21" ht="25" customHeight="1" x14ac:dyDescent="0.3">
      <c r="A790" s="4">
        <v>786</v>
      </c>
      <c r="B790" s="111" t="s">
        <v>2861</v>
      </c>
      <c r="C790" s="109" t="s">
        <v>460</v>
      </c>
      <c r="D790" s="110" t="s">
        <v>791</v>
      </c>
      <c r="E790" s="109" t="s">
        <v>350</v>
      </c>
      <c r="F790" s="126" t="s">
        <v>2862</v>
      </c>
      <c r="G790" s="12" t="s">
        <v>2881</v>
      </c>
      <c r="H790" s="43" t="s">
        <v>858</v>
      </c>
      <c r="I790" s="145">
        <f t="shared" si="82"/>
        <v>44602</v>
      </c>
      <c r="J790" s="7" t="s">
        <v>12</v>
      </c>
      <c r="K790" s="94">
        <v>44967</v>
      </c>
      <c r="L790" s="7" t="s">
        <v>1900</v>
      </c>
      <c r="M790" s="5" t="s">
        <v>2886</v>
      </c>
      <c r="N790" s="111" t="s">
        <v>1200</v>
      </c>
      <c r="O790" s="2" t="b">
        <f t="shared" ca="1" si="79"/>
        <v>1</v>
      </c>
      <c r="P790" s="184" t="s">
        <v>2663</v>
      </c>
      <c r="Q790" s="176" t="s">
        <v>2044</v>
      </c>
      <c r="R790" s="178" t="s">
        <v>2824</v>
      </c>
      <c r="T790" s="1">
        <f t="shared" ca="1" si="80"/>
        <v>44831</v>
      </c>
      <c r="U790" s="1">
        <f t="shared" si="81"/>
        <v>44953</v>
      </c>
    </row>
    <row r="791" spans="1:21" s="81" customFormat="1" ht="25" customHeight="1" x14ac:dyDescent="0.25">
      <c r="A791" s="4">
        <v>787</v>
      </c>
      <c r="B791" s="7" t="s">
        <v>2897</v>
      </c>
      <c r="C791" s="51" t="s">
        <v>1999</v>
      </c>
      <c r="D791" s="52" t="s">
        <v>811</v>
      </c>
      <c r="E791" s="52" t="s">
        <v>2899</v>
      </c>
      <c r="F791" s="61" t="s">
        <v>2898</v>
      </c>
      <c r="G791" s="61" t="s">
        <v>2906</v>
      </c>
      <c r="H791" s="67" t="s">
        <v>1619</v>
      </c>
      <c r="I791" s="145">
        <f>(K791-365)</f>
        <v>44624</v>
      </c>
      <c r="J791" s="51" t="s">
        <v>12</v>
      </c>
      <c r="K791" s="96">
        <v>44989</v>
      </c>
      <c r="L791" s="51" t="s">
        <v>1900</v>
      </c>
      <c r="M791" s="51" t="s">
        <v>2907</v>
      </c>
      <c r="N791" s="5" t="s">
        <v>1417</v>
      </c>
      <c r="O791" s="2" t="b">
        <f t="shared" ca="1" si="79"/>
        <v>1</v>
      </c>
      <c r="P791" s="169" t="s">
        <v>2635</v>
      </c>
      <c r="Q791" s="173" t="s">
        <v>2044</v>
      </c>
      <c r="R791" s="128" t="s">
        <v>2778</v>
      </c>
      <c r="S791" s="72"/>
      <c r="T791" s="1">
        <f t="shared" ca="1" si="80"/>
        <v>44831</v>
      </c>
      <c r="U791" s="1">
        <f t="shared" si="81"/>
        <v>44975</v>
      </c>
    </row>
    <row r="792" spans="1:21" ht="37.5" customHeight="1" x14ac:dyDescent="0.3">
      <c r="A792" s="4">
        <v>788</v>
      </c>
      <c r="B792" s="5" t="s">
        <v>2920</v>
      </c>
      <c r="C792" s="5" t="s">
        <v>2927</v>
      </c>
      <c r="D792" s="5" t="s">
        <v>2191</v>
      </c>
      <c r="E792" s="19" t="s">
        <v>2922</v>
      </c>
      <c r="F792" s="12" t="s">
        <v>2959</v>
      </c>
      <c r="G792" s="12" t="s">
        <v>2950</v>
      </c>
      <c r="H792" s="47" t="s">
        <v>1439</v>
      </c>
      <c r="I792" s="145">
        <f>(K792-365)</f>
        <v>44652</v>
      </c>
      <c r="J792" s="5" t="s">
        <v>12</v>
      </c>
      <c r="K792" s="94">
        <v>45017</v>
      </c>
      <c r="L792" s="5" t="s">
        <v>1900</v>
      </c>
      <c r="M792" s="5" t="s">
        <v>2961</v>
      </c>
      <c r="N792" s="5" t="s">
        <v>1100</v>
      </c>
      <c r="O792" s="2" t="b">
        <f t="shared" ca="1" si="79"/>
        <v>1</v>
      </c>
      <c r="P792" s="183">
        <v>73449</v>
      </c>
      <c r="Q792" s="128" t="s">
        <v>2952</v>
      </c>
      <c r="R792" s="128" t="s">
        <v>2953</v>
      </c>
      <c r="T792" s="1">
        <f t="shared" ca="1" si="80"/>
        <v>44831</v>
      </c>
      <c r="U792" s="1">
        <f t="shared" si="81"/>
        <v>45003</v>
      </c>
    </row>
    <row r="793" spans="1:21" ht="37.5" customHeight="1" x14ac:dyDescent="0.3">
      <c r="A793" s="148">
        <v>789</v>
      </c>
      <c r="B793" s="110" t="s">
        <v>2921</v>
      </c>
      <c r="C793" s="110" t="s">
        <v>2958</v>
      </c>
      <c r="D793" s="110" t="s">
        <v>2191</v>
      </c>
      <c r="E793" s="212" t="s">
        <v>2924</v>
      </c>
      <c r="F793" s="167" t="s">
        <v>2960</v>
      </c>
      <c r="G793" s="12" t="s">
        <v>2950</v>
      </c>
      <c r="H793" s="213" t="s">
        <v>1439</v>
      </c>
      <c r="I793" s="145">
        <f>(K793-365)</f>
        <v>44652</v>
      </c>
      <c r="J793" s="110" t="s">
        <v>12</v>
      </c>
      <c r="K793" s="94">
        <v>45017</v>
      </c>
      <c r="L793" s="110" t="s">
        <v>1900</v>
      </c>
      <c r="M793" s="5" t="s">
        <v>2962</v>
      </c>
      <c r="N793" s="110" t="s">
        <v>1100</v>
      </c>
      <c r="O793" s="2" t="b">
        <f t="shared" ca="1" si="79"/>
        <v>1</v>
      </c>
      <c r="P793" s="183">
        <v>73449</v>
      </c>
      <c r="Q793" s="128" t="s">
        <v>2952</v>
      </c>
      <c r="R793" s="128" t="s">
        <v>2953</v>
      </c>
      <c r="T793" s="1">
        <f t="shared" ca="1" si="80"/>
        <v>44831</v>
      </c>
      <c r="U793" s="1">
        <f t="shared" si="81"/>
        <v>45003</v>
      </c>
    </row>
    <row r="794" spans="1:21" s="216" customFormat="1" ht="37.5" x14ac:dyDescent="0.25">
      <c r="A794" s="214">
        <v>790</v>
      </c>
      <c r="B794" s="111" t="s">
        <v>2932</v>
      </c>
      <c r="C794" s="7" t="s">
        <v>836</v>
      </c>
      <c r="D794" s="7" t="s">
        <v>791</v>
      </c>
      <c r="E794" s="203" t="s">
        <v>2933</v>
      </c>
      <c r="F794" s="57" t="s">
        <v>3063</v>
      </c>
      <c r="G794" s="203" t="s">
        <v>3101</v>
      </c>
      <c r="H794" s="43" t="s">
        <v>858</v>
      </c>
      <c r="I794" s="145">
        <f>(K794-365)</f>
        <v>44703</v>
      </c>
      <c r="J794" s="7" t="s">
        <v>12</v>
      </c>
      <c r="K794" s="94">
        <v>45068</v>
      </c>
      <c r="L794" s="7" t="s">
        <v>2178</v>
      </c>
      <c r="M794" s="214" t="s">
        <v>3102</v>
      </c>
      <c r="N794" s="214" t="s">
        <v>1200</v>
      </c>
      <c r="O794" s="2" t="b">
        <f t="shared" ca="1" si="79"/>
        <v>1</v>
      </c>
      <c r="P794" s="203" t="s">
        <v>3103</v>
      </c>
      <c r="Q794" s="203" t="s">
        <v>3104</v>
      </c>
      <c r="R794" s="203" t="s">
        <v>3105</v>
      </c>
      <c r="S794" s="215"/>
      <c r="T794" s="1">
        <f t="shared" ca="1" si="80"/>
        <v>44831</v>
      </c>
      <c r="U794" s="1">
        <f t="shared" si="81"/>
        <v>45054</v>
      </c>
    </row>
    <row r="795" spans="1:21" s="76" customFormat="1" ht="37.5" customHeight="1" x14ac:dyDescent="0.25">
      <c r="A795" s="214">
        <v>791</v>
      </c>
      <c r="B795" s="105" t="s">
        <v>2963</v>
      </c>
      <c r="C795" s="5" t="s">
        <v>3029</v>
      </c>
      <c r="D795" s="223" t="s">
        <v>2964</v>
      </c>
      <c r="E795" s="110" t="s">
        <v>2965</v>
      </c>
      <c r="F795" s="224">
        <v>171103</v>
      </c>
      <c r="G795" s="167" t="s">
        <v>3027</v>
      </c>
      <c r="H795" s="168" t="s">
        <v>1473</v>
      </c>
      <c r="I795" s="166">
        <f>(K795-365)</f>
        <v>44673</v>
      </c>
      <c r="J795" s="109" t="s">
        <v>12</v>
      </c>
      <c r="K795" s="225">
        <v>45038</v>
      </c>
      <c r="L795" s="110" t="s">
        <v>1900</v>
      </c>
      <c r="M795" s="110" t="s">
        <v>3061</v>
      </c>
      <c r="N795" s="109" t="s">
        <v>1197</v>
      </c>
      <c r="O795" s="2" t="b">
        <f t="shared" ca="1" si="79"/>
        <v>1</v>
      </c>
      <c r="P795" s="226" t="s">
        <v>2689</v>
      </c>
      <c r="Q795" s="227" t="s">
        <v>2044</v>
      </c>
      <c r="R795" s="228" t="s">
        <v>2866</v>
      </c>
      <c r="S795" s="215"/>
      <c r="T795" s="1">
        <f t="shared" ca="1" si="80"/>
        <v>44831</v>
      </c>
      <c r="U795" s="1">
        <f t="shared" si="81"/>
        <v>45024</v>
      </c>
    </row>
    <row r="796" spans="1:21" ht="50" x14ac:dyDescent="0.25">
      <c r="A796" s="214">
        <v>792</v>
      </c>
      <c r="B796" s="5" t="s">
        <v>3064</v>
      </c>
      <c r="C796" s="5" t="s">
        <v>3372</v>
      </c>
      <c r="D796" s="5" t="s">
        <v>2260</v>
      </c>
      <c r="E796" s="5" t="s">
        <v>1644</v>
      </c>
      <c r="F796" s="5" t="s">
        <v>3072</v>
      </c>
      <c r="G796" s="5" t="s">
        <v>3140</v>
      </c>
      <c r="H796" s="43" t="s">
        <v>3069</v>
      </c>
      <c r="I796" s="145">
        <f>(K796-91)</f>
        <v>44813</v>
      </c>
      <c r="J796" s="5" t="s">
        <v>86</v>
      </c>
      <c r="K796" s="230">
        <v>44904</v>
      </c>
      <c r="L796" s="5" t="s">
        <v>2289</v>
      </c>
      <c r="M796" s="5" t="s">
        <v>3373</v>
      </c>
      <c r="N796" s="5" t="s">
        <v>2903</v>
      </c>
      <c r="O796" s="2" t="b">
        <f t="shared" ca="1" si="79"/>
        <v>1</v>
      </c>
      <c r="P796" s="203" t="s">
        <v>3141</v>
      </c>
      <c r="Q796" s="214" t="s">
        <v>3142</v>
      </c>
      <c r="R796" s="214" t="s">
        <v>3143</v>
      </c>
      <c r="S796" s="215"/>
      <c r="T796" s="1">
        <f t="shared" ca="1" si="80"/>
        <v>44831</v>
      </c>
      <c r="U796" s="1">
        <f t="shared" si="81"/>
        <v>44890</v>
      </c>
    </row>
    <row r="797" spans="1:21" ht="62.5" x14ac:dyDescent="0.25">
      <c r="A797" s="214">
        <v>793</v>
      </c>
      <c r="B797" s="5" t="s">
        <v>3065</v>
      </c>
      <c r="C797" s="5" t="s">
        <v>3372</v>
      </c>
      <c r="D797" s="5" t="s">
        <v>2260</v>
      </c>
      <c r="E797" s="5" t="s">
        <v>1652</v>
      </c>
      <c r="F797" s="5" t="s">
        <v>3073</v>
      </c>
      <c r="G797" s="5" t="s">
        <v>3149</v>
      </c>
      <c r="H797" s="43" t="s">
        <v>3069</v>
      </c>
      <c r="I797" s="145">
        <f>(K797-91)</f>
        <v>44813</v>
      </c>
      <c r="J797" s="5" t="s">
        <v>86</v>
      </c>
      <c r="K797" s="230">
        <v>44904</v>
      </c>
      <c r="L797" s="5" t="s">
        <v>2289</v>
      </c>
      <c r="M797" s="5" t="s">
        <v>3374</v>
      </c>
      <c r="N797" s="5" t="s">
        <v>2903</v>
      </c>
      <c r="O797" s="2" t="b">
        <f t="shared" ca="1" si="79"/>
        <v>1</v>
      </c>
      <c r="P797" s="203" t="s">
        <v>3146</v>
      </c>
      <c r="Q797" s="214" t="s">
        <v>3147</v>
      </c>
      <c r="R797" s="214" t="s">
        <v>3148</v>
      </c>
      <c r="S797" s="215"/>
      <c r="T797" s="1">
        <f t="shared" ca="1" si="80"/>
        <v>44831</v>
      </c>
      <c r="U797" s="1">
        <f t="shared" si="81"/>
        <v>44890</v>
      </c>
    </row>
    <row r="798" spans="1:21" ht="62.5" x14ac:dyDescent="0.25">
      <c r="A798" s="214">
        <v>794</v>
      </c>
      <c r="B798" s="5" t="s">
        <v>3066</v>
      </c>
      <c r="C798" s="5" t="s">
        <v>3372</v>
      </c>
      <c r="D798" s="5" t="s">
        <v>2260</v>
      </c>
      <c r="E798" s="5" t="s">
        <v>1638</v>
      </c>
      <c r="F798" s="5" t="s">
        <v>3074</v>
      </c>
      <c r="G798" s="5" t="s">
        <v>3149</v>
      </c>
      <c r="H798" s="43" t="s">
        <v>3069</v>
      </c>
      <c r="I798" s="145">
        <f>(K798-91)</f>
        <v>44813</v>
      </c>
      <c r="J798" s="5" t="s">
        <v>86</v>
      </c>
      <c r="K798" s="230">
        <v>44904</v>
      </c>
      <c r="L798" s="5" t="s">
        <v>2289</v>
      </c>
      <c r="M798" s="5" t="s">
        <v>3375</v>
      </c>
      <c r="N798" s="5" t="s">
        <v>2903</v>
      </c>
      <c r="O798" s="2" t="b">
        <f t="shared" ca="1" si="79"/>
        <v>1</v>
      </c>
      <c r="P798" s="203" t="s">
        <v>3146</v>
      </c>
      <c r="Q798" s="214" t="s">
        <v>3147</v>
      </c>
      <c r="R798" s="214" t="s">
        <v>3148</v>
      </c>
      <c r="S798" s="215"/>
      <c r="T798" s="1">
        <f t="shared" ca="1" si="80"/>
        <v>44831</v>
      </c>
      <c r="U798" s="1">
        <f t="shared" si="81"/>
        <v>44890</v>
      </c>
    </row>
    <row r="799" spans="1:21" ht="62.5" x14ac:dyDescent="0.25">
      <c r="A799" s="214">
        <v>795</v>
      </c>
      <c r="B799" s="5" t="s">
        <v>3067</v>
      </c>
      <c r="C799" s="5" t="s">
        <v>3372</v>
      </c>
      <c r="D799" s="5" t="s">
        <v>2260</v>
      </c>
      <c r="E799" s="5" t="s">
        <v>1010</v>
      </c>
      <c r="F799" s="5" t="s">
        <v>3075</v>
      </c>
      <c r="G799" s="5" t="s">
        <v>3149</v>
      </c>
      <c r="H799" s="43" t="s">
        <v>3069</v>
      </c>
      <c r="I799" s="145">
        <f>(K799-91)</f>
        <v>44813</v>
      </c>
      <c r="J799" s="5" t="s">
        <v>86</v>
      </c>
      <c r="K799" s="230">
        <v>44904</v>
      </c>
      <c r="L799" s="5" t="s">
        <v>2289</v>
      </c>
      <c r="M799" s="5" t="s">
        <v>3376</v>
      </c>
      <c r="N799" s="5" t="s">
        <v>2903</v>
      </c>
      <c r="O799" s="2" t="b">
        <f t="shared" ca="1" si="79"/>
        <v>1</v>
      </c>
      <c r="P799" s="203" t="s">
        <v>3144</v>
      </c>
      <c r="Q799" s="214" t="s">
        <v>2726</v>
      </c>
      <c r="R799" s="214" t="s">
        <v>3145</v>
      </c>
      <c r="S799" s="215"/>
      <c r="T799" s="1">
        <f t="shared" ca="1" si="80"/>
        <v>44831</v>
      </c>
      <c r="U799" s="1">
        <f t="shared" si="81"/>
        <v>44890</v>
      </c>
    </row>
    <row r="800" spans="1:21" ht="62.5" x14ac:dyDescent="0.25">
      <c r="A800" s="214">
        <v>796</v>
      </c>
      <c r="B800" s="5" t="s">
        <v>3068</v>
      </c>
      <c r="C800" s="5" t="s">
        <v>3372</v>
      </c>
      <c r="D800" s="5" t="s">
        <v>2260</v>
      </c>
      <c r="E800" s="5" t="s">
        <v>225</v>
      </c>
      <c r="F800" s="5" t="s">
        <v>3076</v>
      </c>
      <c r="G800" s="5" t="s">
        <v>3149</v>
      </c>
      <c r="H800" s="43" t="s">
        <v>3069</v>
      </c>
      <c r="I800" s="145">
        <f>(K800-91)</f>
        <v>44813</v>
      </c>
      <c r="J800" s="5" t="s">
        <v>86</v>
      </c>
      <c r="K800" s="230">
        <v>44904</v>
      </c>
      <c r="L800" s="5" t="s">
        <v>2289</v>
      </c>
      <c r="M800" s="5" t="s">
        <v>3377</v>
      </c>
      <c r="N800" s="5" t="s">
        <v>2903</v>
      </c>
      <c r="O800" s="2" t="b">
        <f t="shared" ca="1" si="79"/>
        <v>1</v>
      </c>
      <c r="P800" s="203" t="s">
        <v>3146</v>
      </c>
      <c r="Q800" s="214" t="s">
        <v>3147</v>
      </c>
      <c r="R800" s="214" t="s">
        <v>3148</v>
      </c>
      <c r="S800" s="215"/>
      <c r="T800" s="1">
        <f t="shared" ca="1" si="80"/>
        <v>44831</v>
      </c>
      <c r="U800" s="1">
        <f t="shared" si="81"/>
        <v>44890</v>
      </c>
    </row>
    <row r="801" spans="1:21" s="76" customFormat="1" ht="37.5" customHeight="1" x14ac:dyDescent="0.25">
      <c r="A801" s="214">
        <v>797</v>
      </c>
      <c r="B801" s="105" t="s">
        <v>3077</v>
      </c>
      <c r="C801" s="5" t="s">
        <v>1434</v>
      </c>
      <c r="D801" s="5" t="s">
        <v>3079</v>
      </c>
      <c r="E801" s="5" t="s">
        <v>3080</v>
      </c>
      <c r="F801" s="12" t="s">
        <v>3082</v>
      </c>
      <c r="G801" s="12" t="s">
        <v>2802</v>
      </c>
      <c r="H801" s="43" t="s">
        <v>1473</v>
      </c>
      <c r="I801" s="145">
        <f>(K801-365)</f>
        <v>44726</v>
      </c>
      <c r="J801" s="7" t="s">
        <v>12</v>
      </c>
      <c r="K801" s="94">
        <v>45091</v>
      </c>
      <c r="L801" s="7" t="s">
        <v>1900</v>
      </c>
      <c r="M801" s="7" t="s">
        <v>3163</v>
      </c>
      <c r="N801" s="7" t="s">
        <v>1197</v>
      </c>
      <c r="O801" s="2" t="b">
        <f t="shared" ca="1" si="79"/>
        <v>1</v>
      </c>
      <c r="P801" s="183" t="s">
        <v>2689</v>
      </c>
      <c r="Q801" s="176" t="s">
        <v>2044</v>
      </c>
      <c r="R801" s="152" t="s">
        <v>3164</v>
      </c>
      <c r="S801" s="215"/>
      <c r="T801" s="1">
        <f t="shared" ca="1" si="80"/>
        <v>44831</v>
      </c>
      <c r="U801" s="1">
        <f t="shared" si="81"/>
        <v>45077</v>
      </c>
    </row>
    <row r="802" spans="1:21" s="76" customFormat="1" ht="37.5" customHeight="1" x14ac:dyDescent="0.25">
      <c r="A802" s="214">
        <v>798</v>
      </c>
      <c r="B802" s="223" t="s">
        <v>3078</v>
      </c>
      <c r="C802" s="110" t="s">
        <v>1434</v>
      </c>
      <c r="D802" s="110" t="s">
        <v>3079</v>
      </c>
      <c r="E802" s="110" t="s">
        <v>3081</v>
      </c>
      <c r="F802" s="167" t="s">
        <v>3083</v>
      </c>
      <c r="G802" s="12" t="s">
        <v>2802</v>
      </c>
      <c r="H802" s="168" t="s">
        <v>1473</v>
      </c>
      <c r="I802" s="166">
        <f>(K802-365)</f>
        <v>44726</v>
      </c>
      <c r="J802" s="109" t="s">
        <v>12</v>
      </c>
      <c r="K802" s="94">
        <v>45091</v>
      </c>
      <c r="L802" s="7" t="s">
        <v>1900</v>
      </c>
      <c r="M802" s="109" t="s">
        <v>3165</v>
      </c>
      <c r="N802" s="109" t="s">
        <v>1197</v>
      </c>
      <c r="O802" s="2" t="b">
        <f t="shared" ca="1" si="79"/>
        <v>1</v>
      </c>
      <c r="P802" s="183" t="s">
        <v>2689</v>
      </c>
      <c r="Q802" s="176" t="s">
        <v>2044</v>
      </c>
      <c r="R802" s="152" t="s">
        <v>3164</v>
      </c>
      <c r="S802" s="215"/>
      <c r="T802" s="1">
        <f t="shared" ca="1" si="80"/>
        <v>44831</v>
      </c>
      <c r="U802" s="1">
        <f t="shared" si="81"/>
        <v>45077</v>
      </c>
    </row>
    <row r="803" spans="1:21" ht="50" customHeight="1" x14ac:dyDescent="0.25">
      <c r="A803" s="214">
        <v>799</v>
      </c>
      <c r="B803" s="105" t="s">
        <v>3152</v>
      </c>
      <c r="C803" s="7" t="s">
        <v>761</v>
      </c>
      <c r="D803" s="5" t="s">
        <v>791</v>
      </c>
      <c r="E803" s="5" t="s">
        <v>187</v>
      </c>
      <c r="F803" s="25" t="s">
        <v>3159</v>
      </c>
      <c r="G803" s="12" t="s">
        <v>2223</v>
      </c>
      <c r="H803" s="67" t="s">
        <v>1473</v>
      </c>
      <c r="I803" s="145">
        <f>(K803-365)</f>
        <v>44740</v>
      </c>
      <c r="J803" s="7" t="s">
        <v>12</v>
      </c>
      <c r="K803" s="94">
        <v>45105</v>
      </c>
      <c r="L803" s="5" t="s">
        <v>1900</v>
      </c>
      <c r="M803" s="5" t="s">
        <v>3212</v>
      </c>
      <c r="N803" s="5" t="s">
        <v>3365</v>
      </c>
      <c r="O803" s="2" t="b">
        <f t="shared" ca="1" si="79"/>
        <v>1</v>
      </c>
      <c r="P803" s="86" t="s">
        <v>2676</v>
      </c>
      <c r="Q803" s="128" t="s">
        <v>2044</v>
      </c>
      <c r="R803" s="16" t="s">
        <v>2980</v>
      </c>
      <c r="S803" s="215"/>
      <c r="T803" s="1">
        <f t="shared" ca="1" si="80"/>
        <v>44831</v>
      </c>
      <c r="U803" s="1">
        <f t="shared" si="81"/>
        <v>45091</v>
      </c>
    </row>
    <row r="804" spans="1:21" ht="50" customHeight="1" x14ac:dyDescent="0.25">
      <c r="A804" s="214">
        <v>800</v>
      </c>
      <c r="B804" s="105" t="s">
        <v>3153</v>
      </c>
      <c r="C804" s="7" t="s">
        <v>3193</v>
      </c>
      <c r="D804" s="5" t="s">
        <v>791</v>
      </c>
      <c r="E804" s="19" t="s">
        <v>3151</v>
      </c>
      <c r="F804" s="5">
        <v>20519748</v>
      </c>
      <c r="G804" s="12" t="s">
        <v>2223</v>
      </c>
      <c r="H804" s="67" t="s">
        <v>1473</v>
      </c>
      <c r="I804" s="145">
        <f>(K804-365)</f>
        <v>44740</v>
      </c>
      <c r="J804" s="7" t="s">
        <v>12</v>
      </c>
      <c r="K804" s="94">
        <v>45105</v>
      </c>
      <c r="L804" s="5" t="s">
        <v>1900</v>
      </c>
      <c r="M804" s="5" t="s">
        <v>3213</v>
      </c>
      <c r="N804" s="5" t="s">
        <v>3364</v>
      </c>
      <c r="O804" s="2" t="b">
        <f t="shared" ca="1" si="79"/>
        <v>1</v>
      </c>
      <c r="P804" s="183">
        <v>200233</v>
      </c>
      <c r="Q804" s="128" t="s">
        <v>2044</v>
      </c>
      <c r="R804" s="128" t="s">
        <v>3214</v>
      </c>
      <c r="S804" s="215"/>
      <c r="T804" s="1">
        <f t="shared" ca="1" si="80"/>
        <v>44831</v>
      </c>
      <c r="U804" s="1">
        <f t="shared" si="81"/>
        <v>45091</v>
      </c>
    </row>
    <row r="805" spans="1:21" s="6" customFormat="1" ht="25" customHeight="1" x14ac:dyDescent="0.25">
      <c r="A805" s="214">
        <v>801</v>
      </c>
      <c r="B805" s="7" t="s">
        <v>3174</v>
      </c>
      <c r="C805" s="7" t="s">
        <v>8</v>
      </c>
      <c r="D805" s="5" t="s">
        <v>791</v>
      </c>
      <c r="E805" s="7" t="s">
        <v>392</v>
      </c>
      <c r="F805" s="9" t="s">
        <v>3184</v>
      </c>
      <c r="G805" s="12" t="s">
        <v>3247</v>
      </c>
      <c r="H805" s="43" t="s">
        <v>858</v>
      </c>
      <c r="I805" s="145">
        <f t="shared" ref="I805:I814" si="83">(K805-365)</f>
        <v>44747</v>
      </c>
      <c r="J805" s="5" t="s">
        <v>12</v>
      </c>
      <c r="K805" s="93">
        <v>45112</v>
      </c>
      <c r="L805" s="5" t="s">
        <v>1900</v>
      </c>
      <c r="M805" s="5" t="s">
        <v>3258</v>
      </c>
      <c r="N805" s="7" t="s">
        <v>1200</v>
      </c>
      <c r="O805" s="2" t="b">
        <f t="shared" ca="1" si="79"/>
        <v>1</v>
      </c>
      <c r="P805" s="222" t="s">
        <v>2663</v>
      </c>
      <c r="Q805" s="178" t="s">
        <v>2044</v>
      </c>
      <c r="R805" s="178" t="s">
        <v>3249</v>
      </c>
      <c r="S805" s="215"/>
      <c r="T805" s="1">
        <f t="shared" ca="1" si="80"/>
        <v>44831</v>
      </c>
      <c r="U805" s="1">
        <f t="shared" si="81"/>
        <v>45098</v>
      </c>
    </row>
    <row r="806" spans="1:21" s="6" customFormat="1" ht="25" customHeight="1" x14ac:dyDescent="0.25">
      <c r="A806" s="214">
        <v>802</v>
      </c>
      <c r="B806" s="7" t="s">
        <v>3175</v>
      </c>
      <c r="C806" s="7" t="s">
        <v>8</v>
      </c>
      <c r="D806" s="5" t="s">
        <v>791</v>
      </c>
      <c r="E806" s="7" t="s">
        <v>392</v>
      </c>
      <c r="F806" s="9" t="s">
        <v>3185</v>
      </c>
      <c r="G806" s="12" t="s">
        <v>3247</v>
      </c>
      <c r="H806" s="43" t="s">
        <v>858</v>
      </c>
      <c r="I806" s="145">
        <f t="shared" si="83"/>
        <v>44747</v>
      </c>
      <c r="J806" s="5" t="s">
        <v>12</v>
      </c>
      <c r="K806" s="93">
        <v>45112</v>
      </c>
      <c r="L806" s="5" t="s">
        <v>1900</v>
      </c>
      <c r="M806" s="5" t="s">
        <v>3259</v>
      </c>
      <c r="N806" s="7" t="s">
        <v>1200</v>
      </c>
      <c r="O806" s="2" t="b">
        <f t="shared" ca="1" si="79"/>
        <v>1</v>
      </c>
      <c r="P806" s="222" t="s">
        <v>2663</v>
      </c>
      <c r="Q806" s="178" t="s">
        <v>2044</v>
      </c>
      <c r="R806" s="178" t="s">
        <v>3249</v>
      </c>
      <c r="S806" s="215"/>
      <c r="T806" s="1">
        <f t="shared" ca="1" si="80"/>
        <v>44831</v>
      </c>
      <c r="U806" s="1">
        <f t="shared" si="81"/>
        <v>45098</v>
      </c>
    </row>
    <row r="807" spans="1:21" s="6" customFormat="1" ht="25" customHeight="1" x14ac:dyDescent="0.25">
      <c r="A807" s="214">
        <v>803</v>
      </c>
      <c r="B807" s="7" t="s">
        <v>3176</v>
      </c>
      <c r="C807" s="7" t="s">
        <v>8</v>
      </c>
      <c r="D807" s="5" t="s">
        <v>791</v>
      </c>
      <c r="E807" s="7" t="s">
        <v>392</v>
      </c>
      <c r="F807" s="9" t="s">
        <v>3186</v>
      </c>
      <c r="G807" s="12" t="s">
        <v>3247</v>
      </c>
      <c r="H807" s="43" t="s">
        <v>858</v>
      </c>
      <c r="I807" s="145">
        <f t="shared" si="83"/>
        <v>44747</v>
      </c>
      <c r="J807" s="5" t="s">
        <v>12</v>
      </c>
      <c r="K807" s="93">
        <v>45112</v>
      </c>
      <c r="L807" s="5" t="s">
        <v>1900</v>
      </c>
      <c r="M807" s="5" t="s">
        <v>3257</v>
      </c>
      <c r="N807" s="7" t="s">
        <v>1200</v>
      </c>
      <c r="O807" s="2" t="b">
        <f t="shared" ca="1" si="79"/>
        <v>1</v>
      </c>
      <c r="P807" s="222" t="s">
        <v>2663</v>
      </c>
      <c r="Q807" s="178" t="s">
        <v>2044</v>
      </c>
      <c r="R807" s="178" t="s">
        <v>3249</v>
      </c>
      <c r="S807" s="215"/>
      <c r="T807" s="1">
        <f t="shared" ca="1" si="80"/>
        <v>44831</v>
      </c>
      <c r="U807" s="1">
        <f t="shared" si="81"/>
        <v>45098</v>
      </c>
    </row>
    <row r="808" spans="1:21" s="6" customFormat="1" ht="25" customHeight="1" x14ac:dyDescent="0.25">
      <c r="A808" s="214">
        <v>804</v>
      </c>
      <c r="B808" s="7" t="s">
        <v>3177</v>
      </c>
      <c r="C808" s="7" t="s">
        <v>8</v>
      </c>
      <c r="D808" s="5" t="s">
        <v>791</v>
      </c>
      <c r="E808" s="7" t="s">
        <v>392</v>
      </c>
      <c r="F808" s="9" t="s">
        <v>3187</v>
      </c>
      <c r="G808" s="12" t="s">
        <v>3247</v>
      </c>
      <c r="H808" s="43" t="s">
        <v>858</v>
      </c>
      <c r="I808" s="145">
        <f t="shared" si="83"/>
        <v>44747</v>
      </c>
      <c r="J808" s="5" t="s">
        <v>12</v>
      </c>
      <c r="K808" s="93">
        <v>45112</v>
      </c>
      <c r="L808" s="5" t="s">
        <v>1900</v>
      </c>
      <c r="M808" s="5" t="s">
        <v>3253</v>
      </c>
      <c r="N808" s="7" t="s">
        <v>1200</v>
      </c>
      <c r="O808" s="2" t="b">
        <f t="shared" ca="1" si="79"/>
        <v>1</v>
      </c>
      <c r="P808" s="222" t="s">
        <v>2663</v>
      </c>
      <c r="Q808" s="178" t="s">
        <v>2044</v>
      </c>
      <c r="R808" s="178" t="s">
        <v>3249</v>
      </c>
      <c r="S808" s="215"/>
      <c r="T808" s="1">
        <f t="shared" ca="1" si="80"/>
        <v>44831</v>
      </c>
      <c r="U808" s="1">
        <f t="shared" si="81"/>
        <v>45098</v>
      </c>
    </row>
    <row r="809" spans="1:21" s="6" customFormat="1" ht="25" customHeight="1" x14ac:dyDescent="0.25">
      <c r="A809" s="214">
        <v>805</v>
      </c>
      <c r="B809" s="7" t="s">
        <v>3178</v>
      </c>
      <c r="C809" s="7" t="s">
        <v>8</v>
      </c>
      <c r="D809" s="5" t="s">
        <v>791</v>
      </c>
      <c r="E809" s="7" t="s">
        <v>392</v>
      </c>
      <c r="F809" s="12" t="s">
        <v>3255</v>
      </c>
      <c r="G809" s="12" t="s">
        <v>3247</v>
      </c>
      <c r="H809" s="43" t="s">
        <v>858</v>
      </c>
      <c r="I809" s="145">
        <f t="shared" si="83"/>
        <v>44747</v>
      </c>
      <c r="J809" s="5" t="s">
        <v>12</v>
      </c>
      <c r="K809" s="93">
        <v>45112</v>
      </c>
      <c r="L809" s="5" t="s">
        <v>1900</v>
      </c>
      <c r="M809" s="5" t="s">
        <v>3254</v>
      </c>
      <c r="N809" s="7" t="s">
        <v>1200</v>
      </c>
      <c r="O809" s="2" t="b">
        <f t="shared" ca="1" si="79"/>
        <v>1</v>
      </c>
      <c r="P809" s="222" t="s">
        <v>2663</v>
      </c>
      <c r="Q809" s="178" t="s">
        <v>2044</v>
      </c>
      <c r="R809" s="178" t="s">
        <v>3249</v>
      </c>
      <c r="S809" s="215"/>
      <c r="T809" s="1">
        <f t="shared" ca="1" si="80"/>
        <v>44831</v>
      </c>
      <c r="U809" s="1">
        <f t="shared" si="81"/>
        <v>45098</v>
      </c>
    </row>
    <row r="810" spans="1:21" s="6" customFormat="1" ht="25" customHeight="1" x14ac:dyDescent="0.25">
      <c r="A810" s="214">
        <v>806</v>
      </c>
      <c r="B810" s="7" t="s">
        <v>3179</v>
      </c>
      <c r="C810" s="7" t="s">
        <v>8</v>
      </c>
      <c r="D810" s="5" t="s">
        <v>791</v>
      </c>
      <c r="E810" s="7" t="s">
        <v>392</v>
      </c>
      <c r="F810" s="9" t="s">
        <v>3188</v>
      </c>
      <c r="G810" s="12" t="s">
        <v>3247</v>
      </c>
      <c r="H810" s="43" t="s">
        <v>858</v>
      </c>
      <c r="I810" s="145">
        <f t="shared" si="83"/>
        <v>44747</v>
      </c>
      <c r="J810" s="5" t="s">
        <v>12</v>
      </c>
      <c r="K810" s="93">
        <v>45112</v>
      </c>
      <c r="L810" s="5" t="s">
        <v>1900</v>
      </c>
      <c r="M810" s="5" t="s">
        <v>3256</v>
      </c>
      <c r="N810" s="7" t="s">
        <v>1200</v>
      </c>
      <c r="O810" s="2" t="b">
        <f t="shared" ca="1" si="79"/>
        <v>1</v>
      </c>
      <c r="P810" s="222" t="s">
        <v>2663</v>
      </c>
      <c r="Q810" s="178" t="s">
        <v>2044</v>
      </c>
      <c r="R810" s="178" t="s">
        <v>3249</v>
      </c>
      <c r="S810" s="215"/>
      <c r="T810" s="1">
        <f t="shared" ca="1" si="80"/>
        <v>44831</v>
      </c>
      <c r="U810" s="1">
        <f t="shared" si="81"/>
        <v>45098</v>
      </c>
    </row>
    <row r="811" spans="1:21" s="6" customFormat="1" ht="25" customHeight="1" x14ac:dyDescent="0.25">
      <c r="A811" s="214">
        <v>807</v>
      </c>
      <c r="B811" s="7" t="s">
        <v>3180</v>
      </c>
      <c r="C811" s="7" t="s">
        <v>8</v>
      </c>
      <c r="D811" s="5" t="s">
        <v>791</v>
      </c>
      <c r="E811" s="7" t="s">
        <v>392</v>
      </c>
      <c r="F811" s="9" t="s">
        <v>3189</v>
      </c>
      <c r="G811" s="12" t="s">
        <v>3247</v>
      </c>
      <c r="H811" s="43" t="s">
        <v>858</v>
      </c>
      <c r="I811" s="145">
        <f t="shared" si="83"/>
        <v>44747</v>
      </c>
      <c r="J811" s="5" t="s">
        <v>12</v>
      </c>
      <c r="K811" s="93">
        <v>45112</v>
      </c>
      <c r="L811" s="5" t="s">
        <v>1900</v>
      </c>
      <c r="M811" s="5" t="s">
        <v>3252</v>
      </c>
      <c r="N811" s="7" t="s">
        <v>1200</v>
      </c>
      <c r="O811" s="2" t="b">
        <f t="shared" ca="1" si="79"/>
        <v>1</v>
      </c>
      <c r="P811" s="222" t="s">
        <v>2663</v>
      </c>
      <c r="Q811" s="178" t="s">
        <v>2044</v>
      </c>
      <c r="R811" s="178" t="s">
        <v>3249</v>
      </c>
      <c r="S811" s="215"/>
      <c r="T811" s="1">
        <f t="shared" ca="1" si="80"/>
        <v>44831</v>
      </c>
      <c r="U811" s="1">
        <f t="shared" si="81"/>
        <v>45098</v>
      </c>
    </row>
    <row r="812" spans="1:21" s="6" customFormat="1" ht="25" customHeight="1" x14ac:dyDescent="0.25">
      <c r="A812" s="214">
        <v>808</v>
      </c>
      <c r="B812" s="7" t="s">
        <v>3181</v>
      </c>
      <c r="C812" s="7" t="s">
        <v>8</v>
      </c>
      <c r="D812" s="5" t="s">
        <v>791</v>
      </c>
      <c r="E812" s="7" t="s">
        <v>392</v>
      </c>
      <c r="F812" s="9" t="s">
        <v>3190</v>
      </c>
      <c r="G812" s="12" t="s">
        <v>3247</v>
      </c>
      <c r="H812" s="43" t="s">
        <v>858</v>
      </c>
      <c r="I812" s="145">
        <f t="shared" si="83"/>
        <v>44747</v>
      </c>
      <c r="J812" s="5" t="s">
        <v>12</v>
      </c>
      <c r="K812" s="93">
        <v>45112</v>
      </c>
      <c r="L812" s="5" t="s">
        <v>1900</v>
      </c>
      <c r="M812" s="5" t="s">
        <v>3251</v>
      </c>
      <c r="N812" s="7" t="s">
        <v>1200</v>
      </c>
      <c r="O812" s="2" t="b">
        <f t="shared" ca="1" si="79"/>
        <v>1</v>
      </c>
      <c r="P812" s="222" t="s">
        <v>2663</v>
      </c>
      <c r="Q812" s="178" t="s">
        <v>2044</v>
      </c>
      <c r="R812" s="178" t="s">
        <v>3249</v>
      </c>
      <c r="S812" s="215"/>
      <c r="T812" s="1">
        <f t="shared" ca="1" si="80"/>
        <v>44831</v>
      </c>
      <c r="U812" s="1">
        <f t="shared" si="81"/>
        <v>45098</v>
      </c>
    </row>
    <row r="813" spans="1:21" s="6" customFormat="1" ht="25" customHeight="1" x14ac:dyDescent="0.25">
      <c r="A813" s="214">
        <v>809</v>
      </c>
      <c r="B813" s="7" t="s">
        <v>3182</v>
      </c>
      <c r="C813" s="7" t="s">
        <v>8</v>
      </c>
      <c r="D813" s="5" t="s">
        <v>791</v>
      </c>
      <c r="E813" s="7" t="s">
        <v>392</v>
      </c>
      <c r="F813" s="9" t="s">
        <v>3191</v>
      </c>
      <c r="G813" s="12" t="s">
        <v>3247</v>
      </c>
      <c r="H813" s="43" t="s">
        <v>858</v>
      </c>
      <c r="I813" s="145">
        <f t="shared" si="83"/>
        <v>44747</v>
      </c>
      <c r="J813" s="5" t="s">
        <v>12</v>
      </c>
      <c r="K813" s="93">
        <v>45112</v>
      </c>
      <c r="L813" s="5" t="s">
        <v>1900</v>
      </c>
      <c r="M813" s="5" t="s">
        <v>3250</v>
      </c>
      <c r="N813" s="7" t="s">
        <v>1200</v>
      </c>
      <c r="O813" s="2" t="b">
        <f t="shared" ca="1" si="79"/>
        <v>1</v>
      </c>
      <c r="P813" s="222" t="s">
        <v>2663</v>
      </c>
      <c r="Q813" s="178" t="s">
        <v>2044</v>
      </c>
      <c r="R813" s="178" t="s">
        <v>3249</v>
      </c>
      <c r="S813" s="215"/>
      <c r="T813" s="1">
        <f t="shared" ca="1" si="80"/>
        <v>44831</v>
      </c>
      <c r="U813" s="1">
        <f t="shared" si="81"/>
        <v>45098</v>
      </c>
    </row>
    <row r="814" spans="1:21" s="6" customFormat="1" ht="25" customHeight="1" x14ac:dyDescent="0.25">
      <c r="A814" s="214">
        <v>810</v>
      </c>
      <c r="B814" s="7" t="s">
        <v>3183</v>
      </c>
      <c r="C814" s="5" t="s">
        <v>8</v>
      </c>
      <c r="D814" s="5" t="s">
        <v>791</v>
      </c>
      <c r="E814" s="7" t="s">
        <v>392</v>
      </c>
      <c r="F814" s="9" t="s">
        <v>3192</v>
      </c>
      <c r="G814" s="12" t="s">
        <v>3247</v>
      </c>
      <c r="H814" s="43" t="s">
        <v>858</v>
      </c>
      <c r="I814" s="145">
        <f t="shared" si="83"/>
        <v>44747</v>
      </c>
      <c r="J814" s="5" t="s">
        <v>12</v>
      </c>
      <c r="K814" s="93">
        <v>45112</v>
      </c>
      <c r="L814" s="5" t="s">
        <v>1900</v>
      </c>
      <c r="M814" s="5" t="s">
        <v>3248</v>
      </c>
      <c r="N814" s="7" t="s">
        <v>1200</v>
      </c>
      <c r="O814" s="2" t="b">
        <f t="shared" ca="1" si="79"/>
        <v>1</v>
      </c>
      <c r="P814" s="222" t="s">
        <v>2663</v>
      </c>
      <c r="Q814" s="178" t="s">
        <v>2044</v>
      </c>
      <c r="R814" s="178" t="s">
        <v>3249</v>
      </c>
      <c r="S814" s="215"/>
      <c r="T814" s="1">
        <f t="shared" ca="1" si="80"/>
        <v>44831</v>
      </c>
      <c r="U814" s="1">
        <f t="shared" si="81"/>
        <v>45098</v>
      </c>
    </row>
    <row r="815" spans="1:21" ht="25" x14ac:dyDescent="0.25">
      <c r="A815" s="214">
        <v>811</v>
      </c>
      <c r="B815" s="7" t="s">
        <v>3194</v>
      </c>
      <c r="C815" s="5" t="s">
        <v>3260</v>
      </c>
      <c r="D815" s="5" t="s">
        <v>791</v>
      </c>
      <c r="E815" s="19" t="s">
        <v>187</v>
      </c>
      <c r="F815" s="5">
        <v>15558021</v>
      </c>
      <c r="G815" s="12" t="s">
        <v>2223</v>
      </c>
      <c r="H815" s="67" t="s">
        <v>3263</v>
      </c>
      <c r="I815" s="145">
        <f>(K815-365)</f>
        <v>44747</v>
      </c>
      <c r="J815" s="7" t="s">
        <v>12</v>
      </c>
      <c r="K815" s="93">
        <v>45112</v>
      </c>
      <c r="L815" s="5" t="s">
        <v>1900</v>
      </c>
      <c r="M815" s="5" t="s">
        <v>3265</v>
      </c>
      <c r="N815" s="7" t="s">
        <v>1200</v>
      </c>
      <c r="O815" s="2" t="b">
        <f t="shared" ca="1" si="79"/>
        <v>1</v>
      </c>
      <c r="P815" s="221" t="s">
        <v>2676</v>
      </c>
      <c r="Q815" s="178" t="s">
        <v>2044</v>
      </c>
      <c r="R815" s="25" t="s">
        <v>3262</v>
      </c>
      <c r="S815" s="215"/>
      <c r="T815" s="1">
        <f t="shared" ca="1" si="80"/>
        <v>44831</v>
      </c>
      <c r="U815" s="1">
        <f t="shared" si="81"/>
        <v>45098</v>
      </c>
    </row>
    <row r="816" spans="1:21" ht="25" x14ac:dyDescent="0.25">
      <c r="A816" s="214">
        <v>812</v>
      </c>
      <c r="B816" s="7" t="s">
        <v>3195</v>
      </c>
      <c r="C816" s="5" t="s">
        <v>3260</v>
      </c>
      <c r="D816" s="5" t="s">
        <v>791</v>
      </c>
      <c r="E816" s="19" t="s">
        <v>187</v>
      </c>
      <c r="F816" s="5">
        <v>15562345</v>
      </c>
      <c r="G816" s="12" t="s">
        <v>2223</v>
      </c>
      <c r="H816" s="67" t="s">
        <v>3263</v>
      </c>
      <c r="I816" s="145">
        <f t="shared" ref="I816:I824" si="84">(K816-365)</f>
        <v>44747</v>
      </c>
      <c r="J816" s="7" t="s">
        <v>12</v>
      </c>
      <c r="K816" s="93">
        <v>45112</v>
      </c>
      <c r="L816" s="5" t="s">
        <v>1900</v>
      </c>
      <c r="M816" s="5" t="s">
        <v>3272</v>
      </c>
      <c r="N816" s="7" t="s">
        <v>1200</v>
      </c>
      <c r="O816" s="2" t="b">
        <f t="shared" ca="1" si="79"/>
        <v>1</v>
      </c>
      <c r="P816" s="221" t="s">
        <v>2676</v>
      </c>
      <c r="Q816" s="178" t="s">
        <v>2044</v>
      </c>
      <c r="R816" s="25" t="s">
        <v>3262</v>
      </c>
      <c r="S816" s="215"/>
      <c r="T816" s="1">
        <f t="shared" ca="1" si="80"/>
        <v>44831</v>
      </c>
      <c r="U816" s="1">
        <f t="shared" si="81"/>
        <v>45098</v>
      </c>
    </row>
    <row r="817" spans="1:21" ht="25" x14ac:dyDescent="0.25">
      <c r="A817" s="214">
        <v>813</v>
      </c>
      <c r="B817" s="7" t="s">
        <v>3196</v>
      </c>
      <c r="C817" s="5" t="s">
        <v>3260</v>
      </c>
      <c r="D817" s="5" t="s">
        <v>791</v>
      </c>
      <c r="E817" s="19" t="s">
        <v>187</v>
      </c>
      <c r="F817" s="5">
        <v>15562849</v>
      </c>
      <c r="G817" s="12" t="s">
        <v>2223</v>
      </c>
      <c r="H817" s="67" t="s">
        <v>3263</v>
      </c>
      <c r="I817" s="145">
        <f t="shared" si="84"/>
        <v>44747</v>
      </c>
      <c r="J817" s="7" t="s">
        <v>12</v>
      </c>
      <c r="K817" s="93">
        <v>45112</v>
      </c>
      <c r="L817" s="5" t="s">
        <v>1900</v>
      </c>
      <c r="M817" s="5" t="s">
        <v>3261</v>
      </c>
      <c r="N817" s="7" t="s">
        <v>1200</v>
      </c>
      <c r="O817" s="2" t="b">
        <f t="shared" ca="1" si="79"/>
        <v>1</v>
      </c>
      <c r="P817" s="221" t="s">
        <v>2676</v>
      </c>
      <c r="Q817" s="178" t="s">
        <v>2044</v>
      </c>
      <c r="R817" s="25" t="s">
        <v>3262</v>
      </c>
      <c r="S817" s="215"/>
      <c r="T817" s="1">
        <f t="shared" ca="1" si="80"/>
        <v>44831</v>
      </c>
      <c r="U817" s="1">
        <f t="shared" si="81"/>
        <v>45098</v>
      </c>
    </row>
    <row r="818" spans="1:21" ht="25" x14ac:dyDescent="0.25">
      <c r="A818" s="214">
        <v>814</v>
      </c>
      <c r="B818" s="7" t="s">
        <v>3197</v>
      </c>
      <c r="C818" s="5" t="s">
        <v>3260</v>
      </c>
      <c r="D818" s="5" t="s">
        <v>791</v>
      </c>
      <c r="E818" s="19" t="s">
        <v>187</v>
      </c>
      <c r="F818" s="5">
        <v>15559852</v>
      </c>
      <c r="G818" s="12" t="s">
        <v>2223</v>
      </c>
      <c r="H818" s="67" t="s">
        <v>3263</v>
      </c>
      <c r="I818" s="145">
        <f t="shared" si="84"/>
        <v>44747</v>
      </c>
      <c r="J818" s="7" t="s">
        <v>12</v>
      </c>
      <c r="K818" s="93">
        <v>45112</v>
      </c>
      <c r="L818" s="5" t="s">
        <v>1900</v>
      </c>
      <c r="M818" s="5" t="s">
        <v>3264</v>
      </c>
      <c r="N818" s="7" t="s">
        <v>1200</v>
      </c>
      <c r="O818" s="2" t="b">
        <f t="shared" ca="1" si="79"/>
        <v>1</v>
      </c>
      <c r="P818" s="221" t="s">
        <v>2676</v>
      </c>
      <c r="Q818" s="178" t="s">
        <v>2044</v>
      </c>
      <c r="R818" s="25" t="s">
        <v>3262</v>
      </c>
      <c r="S818" s="215"/>
      <c r="T818" s="1">
        <f t="shared" ca="1" si="80"/>
        <v>44831</v>
      </c>
      <c r="U818" s="1">
        <f t="shared" si="81"/>
        <v>45098</v>
      </c>
    </row>
    <row r="819" spans="1:21" ht="25" x14ac:dyDescent="0.25">
      <c r="A819" s="214">
        <v>815</v>
      </c>
      <c r="B819" s="7" t="s">
        <v>3198</v>
      </c>
      <c r="C819" s="5" t="s">
        <v>3260</v>
      </c>
      <c r="D819" s="5" t="s">
        <v>791</v>
      </c>
      <c r="E819" s="19" t="s">
        <v>187</v>
      </c>
      <c r="F819" s="5">
        <v>15558814</v>
      </c>
      <c r="G819" s="12" t="s">
        <v>2223</v>
      </c>
      <c r="H819" s="67" t="s">
        <v>3263</v>
      </c>
      <c r="I819" s="145">
        <f t="shared" si="84"/>
        <v>44747</v>
      </c>
      <c r="J819" s="7" t="s">
        <v>12</v>
      </c>
      <c r="K819" s="93">
        <v>45112</v>
      </c>
      <c r="L819" s="5" t="s">
        <v>1900</v>
      </c>
      <c r="M819" s="5" t="s">
        <v>3270</v>
      </c>
      <c r="N819" s="7" t="s">
        <v>1200</v>
      </c>
      <c r="O819" s="2" t="b">
        <f t="shared" ca="1" si="79"/>
        <v>1</v>
      </c>
      <c r="P819" s="221" t="s">
        <v>2676</v>
      </c>
      <c r="Q819" s="178" t="s">
        <v>2044</v>
      </c>
      <c r="R819" s="25" t="s">
        <v>3262</v>
      </c>
      <c r="S819" s="215"/>
      <c r="T819" s="1">
        <f t="shared" ca="1" si="80"/>
        <v>44831</v>
      </c>
      <c r="U819" s="1">
        <f t="shared" si="81"/>
        <v>45098</v>
      </c>
    </row>
    <row r="820" spans="1:21" ht="25" x14ac:dyDescent="0.25">
      <c r="A820" s="214">
        <v>816</v>
      </c>
      <c r="B820" s="7" t="s">
        <v>3199</v>
      </c>
      <c r="C820" s="5" t="s">
        <v>3260</v>
      </c>
      <c r="D820" s="5" t="s">
        <v>791</v>
      </c>
      <c r="E820" s="19" t="s">
        <v>187</v>
      </c>
      <c r="F820" s="5">
        <v>15561561</v>
      </c>
      <c r="G820" s="12" t="s">
        <v>2223</v>
      </c>
      <c r="H820" s="67" t="s">
        <v>3263</v>
      </c>
      <c r="I820" s="145">
        <f t="shared" si="84"/>
        <v>44747</v>
      </c>
      <c r="J820" s="7" t="s">
        <v>12</v>
      </c>
      <c r="K820" s="93">
        <v>45112</v>
      </c>
      <c r="L820" s="5" t="s">
        <v>1900</v>
      </c>
      <c r="M820" s="5" t="s">
        <v>3269</v>
      </c>
      <c r="N820" s="7" t="s">
        <v>1200</v>
      </c>
      <c r="O820" s="2" t="b">
        <f t="shared" ca="1" si="79"/>
        <v>1</v>
      </c>
      <c r="P820" s="221" t="s">
        <v>2676</v>
      </c>
      <c r="Q820" s="178" t="s">
        <v>2044</v>
      </c>
      <c r="R820" s="25" t="s">
        <v>3262</v>
      </c>
      <c r="S820" s="215"/>
      <c r="T820" s="1">
        <f t="shared" ca="1" si="80"/>
        <v>44831</v>
      </c>
      <c r="U820" s="1">
        <f t="shared" si="81"/>
        <v>45098</v>
      </c>
    </row>
    <row r="821" spans="1:21" ht="25" x14ac:dyDescent="0.25">
      <c r="A821" s="214">
        <v>817</v>
      </c>
      <c r="B821" s="7" t="s">
        <v>3200</v>
      </c>
      <c r="C821" s="5" t="s">
        <v>3260</v>
      </c>
      <c r="D821" s="5" t="s">
        <v>791</v>
      </c>
      <c r="E821" s="19" t="s">
        <v>187</v>
      </c>
      <c r="F821" s="5">
        <v>15562486</v>
      </c>
      <c r="G821" s="12" t="s">
        <v>2223</v>
      </c>
      <c r="H821" s="67" t="s">
        <v>3263</v>
      </c>
      <c r="I821" s="145">
        <f t="shared" si="84"/>
        <v>44747</v>
      </c>
      <c r="J821" s="7" t="s">
        <v>12</v>
      </c>
      <c r="K821" s="93">
        <v>45112</v>
      </c>
      <c r="L821" s="5" t="s">
        <v>1900</v>
      </c>
      <c r="M821" s="5" t="s">
        <v>3271</v>
      </c>
      <c r="N821" s="7" t="s">
        <v>1200</v>
      </c>
      <c r="O821" s="2" t="b">
        <f t="shared" ca="1" si="79"/>
        <v>1</v>
      </c>
      <c r="P821" s="221" t="s">
        <v>2676</v>
      </c>
      <c r="Q821" s="178" t="s">
        <v>2044</v>
      </c>
      <c r="R821" s="25" t="s">
        <v>3262</v>
      </c>
      <c r="S821" s="215"/>
      <c r="T821" s="1">
        <f t="shared" ca="1" si="80"/>
        <v>44831</v>
      </c>
      <c r="U821" s="1">
        <f t="shared" si="81"/>
        <v>45098</v>
      </c>
    </row>
    <row r="822" spans="1:21" ht="25" x14ac:dyDescent="0.25">
      <c r="A822" s="214">
        <v>818</v>
      </c>
      <c r="B822" s="7" t="s">
        <v>3201</v>
      </c>
      <c r="C822" s="5" t="s">
        <v>3260</v>
      </c>
      <c r="D822" s="5" t="s">
        <v>791</v>
      </c>
      <c r="E822" s="19" t="s">
        <v>187</v>
      </c>
      <c r="F822" s="5">
        <v>15559084</v>
      </c>
      <c r="G822" s="12" t="s">
        <v>2223</v>
      </c>
      <c r="H822" s="67" t="s">
        <v>3263</v>
      </c>
      <c r="I822" s="145">
        <f t="shared" si="84"/>
        <v>44747</v>
      </c>
      <c r="J822" s="7" t="s">
        <v>12</v>
      </c>
      <c r="K822" s="93">
        <v>45112</v>
      </c>
      <c r="L822" s="5" t="s">
        <v>1900</v>
      </c>
      <c r="M822" s="5" t="s">
        <v>3267</v>
      </c>
      <c r="N822" s="7" t="s">
        <v>1200</v>
      </c>
      <c r="O822" s="2" t="b">
        <f t="shared" ca="1" si="79"/>
        <v>1</v>
      </c>
      <c r="P822" s="221" t="s">
        <v>2676</v>
      </c>
      <c r="Q822" s="178" t="s">
        <v>2044</v>
      </c>
      <c r="R822" s="25" t="s">
        <v>3262</v>
      </c>
      <c r="S822" s="215"/>
      <c r="T822" s="1">
        <f t="shared" ca="1" si="80"/>
        <v>44831</v>
      </c>
      <c r="U822" s="1">
        <f t="shared" si="81"/>
        <v>45098</v>
      </c>
    </row>
    <row r="823" spans="1:21" ht="25" x14ac:dyDescent="0.25">
      <c r="A823" s="214">
        <v>819</v>
      </c>
      <c r="B823" s="7" t="s">
        <v>3202</v>
      </c>
      <c r="C823" s="5" t="s">
        <v>3260</v>
      </c>
      <c r="D823" s="5" t="s">
        <v>791</v>
      </c>
      <c r="E823" s="19" t="s">
        <v>187</v>
      </c>
      <c r="F823" s="5">
        <v>15561063</v>
      </c>
      <c r="G823" s="12" t="s">
        <v>2223</v>
      </c>
      <c r="H823" s="67" t="s">
        <v>3263</v>
      </c>
      <c r="I823" s="145">
        <f t="shared" si="84"/>
        <v>44747</v>
      </c>
      <c r="J823" s="7" t="s">
        <v>12</v>
      </c>
      <c r="K823" s="93">
        <v>45112</v>
      </c>
      <c r="L823" s="5" t="s">
        <v>1900</v>
      </c>
      <c r="M823" s="5" t="s">
        <v>3268</v>
      </c>
      <c r="N823" s="7" t="s">
        <v>1200</v>
      </c>
      <c r="O823" s="2" t="b">
        <f t="shared" ca="1" si="79"/>
        <v>1</v>
      </c>
      <c r="P823" s="221" t="s">
        <v>2676</v>
      </c>
      <c r="Q823" s="178" t="s">
        <v>2044</v>
      </c>
      <c r="R823" s="25" t="s">
        <v>3262</v>
      </c>
      <c r="S823" s="215"/>
      <c r="T823" s="1">
        <f t="shared" ca="1" si="80"/>
        <v>44831</v>
      </c>
      <c r="U823" s="1">
        <f t="shared" si="81"/>
        <v>45098</v>
      </c>
    </row>
    <row r="824" spans="1:21" ht="25" x14ac:dyDescent="0.25">
      <c r="A824" s="214">
        <v>820</v>
      </c>
      <c r="B824" s="7" t="s">
        <v>3203</v>
      </c>
      <c r="C824" s="5" t="s">
        <v>3260</v>
      </c>
      <c r="D824" s="5" t="s">
        <v>791</v>
      </c>
      <c r="E824" s="19" t="s">
        <v>187</v>
      </c>
      <c r="F824" s="5">
        <v>15561067</v>
      </c>
      <c r="G824" s="12" t="s">
        <v>2223</v>
      </c>
      <c r="H824" s="67" t="s">
        <v>3263</v>
      </c>
      <c r="I824" s="145">
        <f t="shared" si="84"/>
        <v>44747</v>
      </c>
      <c r="J824" s="7" t="s">
        <v>12</v>
      </c>
      <c r="K824" s="93">
        <v>45112</v>
      </c>
      <c r="L824" s="5" t="s">
        <v>1900</v>
      </c>
      <c r="M824" s="5" t="s">
        <v>3266</v>
      </c>
      <c r="N824" s="7" t="s">
        <v>1200</v>
      </c>
      <c r="O824" s="2" t="b">
        <f t="shared" ca="1" si="79"/>
        <v>1</v>
      </c>
      <c r="P824" s="221" t="s">
        <v>2676</v>
      </c>
      <c r="Q824" s="178" t="s">
        <v>2044</v>
      </c>
      <c r="R824" s="25" t="s">
        <v>3262</v>
      </c>
      <c r="S824" s="215"/>
      <c r="T824" s="1">
        <f t="shared" ca="1" si="80"/>
        <v>44831</v>
      </c>
      <c r="U824" s="1">
        <f t="shared" si="81"/>
        <v>45098</v>
      </c>
    </row>
    <row r="825" spans="1:21" ht="25" x14ac:dyDescent="0.25">
      <c r="A825" s="214">
        <v>821</v>
      </c>
      <c r="B825" s="111" t="s">
        <v>3204</v>
      </c>
      <c r="C825" s="214" t="s">
        <v>454</v>
      </c>
      <c r="D825" s="5" t="s">
        <v>3205</v>
      </c>
      <c r="E825" s="57" t="s">
        <v>1675</v>
      </c>
      <c r="F825" s="12" t="s">
        <v>7</v>
      </c>
      <c r="G825" s="203" t="s">
        <v>3277</v>
      </c>
      <c r="H825" s="42" t="s">
        <v>2001</v>
      </c>
      <c r="I825" s="145">
        <f t="shared" ref="I825:I831" si="85">(K825-365)</f>
        <v>44747</v>
      </c>
      <c r="J825" s="7" t="s">
        <v>12</v>
      </c>
      <c r="K825" s="93">
        <v>45112</v>
      </c>
      <c r="L825" s="5" t="s">
        <v>1900</v>
      </c>
      <c r="M825" s="204" t="s">
        <v>3278</v>
      </c>
      <c r="N825" s="5" t="s">
        <v>3405</v>
      </c>
      <c r="O825" s="2" t="b">
        <f t="shared" ca="1" si="79"/>
        <v>1</v>
      </c>
      <c r="P825" s="184" t="s">
        <v>2709</v>
      </c>
      <c r="Q825" s="176" t="s">
        <v>2044</v>
      </c>
      <c r="R825" s="178" t="s">
        <v>3279</v>
      </c>
      <c r="S825" s="215"/>
      <c r="T825" s="1">
        <f t="shared" ca="1" si="80"/>
        <v>44831</v>
      </c>
      <c r="U825" s="1">
        <f t="shared" si="81"/>
        <v>45098</v>
      </c>
    </row>
    <row r="826" spans="1:21" ht="37.5" x14ac:dyDescent="0.25">
      <c r="A826" s="214">
        <v>822</v>
      </c>
      <c r="B826" s="7" t="s">
        <v>3206</v>
      </c>
      <c r="C826" s="5" t="s">
        <v>3260</v>
      </c>
      <c r="D826" s="5" t="s">
        <v>791</v>
      </c>
      <c r="E826" s="19" t="s">
        <v>3151</v>
      </c>
      <c r="F826" s="214">
        <v>20509291</v>
      </c>
      <c r="G826" s="233" t="s">
        <v>3300</v>
      </c>
      <c r="H826" s="67" t="s">
        <v>3263</v>
      </c>
      <c r="I826" s="145">
        <f t="shared" si="85"/>
        <v>44760</v>
      </c>
      <c r="J826" s="7" t="s">
        <v>12</v>
      </c>
      <c r="K826" s="235">
        <v>45125</v>
      </c>
      <c r="L826" s="30" t="s">
        <v>2289</v>
      </c>
      <c r="M826" s="30" t="s">
        <v>3301</v>
      </c>
      <c r="N826" s="5" t="s">
        <v>3314</v>
      </c>
      <c r="O826" s="2" t="b">
        <f t="shared" ca="1" si="79"/>
        <v>1</v>
      </c>
      <c r="P826" s="199" t="s">
        <v>3302</v>
      </c>
      <c r="Q826" s="199" t="s">
        <v>3303</v>
      </c>
      <c r="R826" s="199" t="s">
        <v>3304</v>
      </c>
      <c r="S826" s="215"/>
      <c r="T826" s="1">
        <f t="shared" ca="1" si="80"/>
        <v>44831</v>
      </c>
      <c r="U826" s="1">
        <f t="shared" si="81"/>
        <v>45111</v>
      </c>
    </row>
    <row r="827" spans="1:21" ht="37.5" x14ac:dyDescent="0.25">
      <c r="A827" s="214">
        <v>823</v>
      </c>
      <c r="B827" s="7" t="s">
        <v>3208</v>
      </c>
      <c r="C827" s="5" t="s">
        <v>3260</v>
      </c>
      <c r="D827" s="5" t="s">
        <v>791</v>
      </c>
      <c r="E827" s="19" t="s">
        <v>3151</v>
      </c>
      <c r="F827" s="214">
        <v>21549953</v>
      </c>
      <c r="G827" s="233" t="s">
        <v>3300</v>
      </c>
      <c r="H827" s="67" t="s">
        <v>3263</v>
      </c>
      <c r="I827" s="145">
        <f t="shared" si="85"/>
        <v>44760</v>
      </c>
      <c r="J827" s="7" t="s">
        <v>12</v>
      </c>
      <c r="K827" s="235">
        <v>45125</v>
      </c>
      <c r="L827" s="30" t="s">
        <v>2289</v>
      </c>
      <c r="M827" s="30" t="s">
        <v>3305</v>
      </c>
      <c r="N827" s="5" t="s">
        <v>3315</v>
      </c>
      <c r="O827" s="2" t="b">
        <f t="shared" ca="1" si="79"/>
        <v>1</v>
      </c>
      <c r="P827" s="199" t="s">
        <v>3302</v>
      </c>
      <c r="Q827" s="199" t="s">
        <v>3303</v>
      </c>
      <c r="R827" s="199" t="s">
        <v>3304</v>
      </c>
      <c r="S827" s="215"/>
      <c r="T827" s="1">
        <f t="shared" ca="1" si="80"/>
        <v>44831</v>
      </c>
      <c r="U827" s="1">
        <f t="shared" si="81"/>
        <v>45111</v>
      </c>
    </row>
    <row r="828" spans="1:21" ht="37.5" x14ac:dyDescent="0.25">
      <c r="A828" s="214">
        <v>824</v>
      </c>
      <c r="B828" s="7" t="s">
        <v>3210</v>
      </c>
      <c r="C828" s="5" t="s">
        <v>3260</v>
      </c>
      <c r="D828" s="5" t="s">
        <v>791</v>
      </c>
      <c r="E828" s="19" t="s">
        <v>3151</v>
      </c>
      <c r="F828" s="214">
        <v>21552305</v>
      </c>
      <c r="G828" s="233" t="s">
        <v>3300</v>
      </c>
      <c r="H828" s="67" t="s">
        <v>3263</v>
      </c>
      <c r="I828" s="145">
        <f t="shared" si="85"/>
        <v>44760</v>
      </c>
      <c r="J828" s="7" t="s">
        <v>12</v>
      </c>
      <c r="K828" s="235">
        <v>45125</v>
      </c>
      <c r="L828" s="30" t="s">
        <v>2289</v>
      </c>
      <c r="M828" s="30" t="s">
        <v>3306</v>
      </c>
      <c r="N828" s="5" t="s">
        <v>2904</v>
      </c>
      <c r="O828" s="2" t="b">
        <f t="shared" ca="1" si="79"/>
        <v>1</v>
      </c>
      <c r="P828" s="199" t="s">
        <v>3302</v>
      </c>
      <c r="Q828" s="199" t="s">
        <v>3303</v>
      </c>
      <c r="R828" s="199" t="s">
        <v>3304</v>
      </c>
      <c r="S828" s="215"/>
      <c r="T828" s="1">
        <f t="shared" ca="1" si="80"/>
        <v>44831</v>
      </c>
      <c r="U828" s="1">
        <f t="shared" si="81"/>
        <v>45111</v>
      </c>
    </row>
    <row r="829" spans="1:21" s="76" customFormat="1" ht="56.5" customHeight="1" x14ac:dyDescent="0.25">
      <c r="A829" s="214">
        <v>825</v>
      </c>
      <c r="B829" s="19" t="s">
        <v>3211</v>
      </c>
      <c r="C829" s="5" t="s">
        <v>3307</v>
      </c>
      <c r="D829" s="5" t="s">
        <v>791</v>
      </c>
      <c r="E829" s="7" t="s">
        <v>176</v>
      </c>
      <c r="F829" s="36" t="s">
        <v>3308</v>
      </c>
      <c r="G829" s="199" t="s">
        <v>3309</v>
      </c>
      <c r="H829" s="43" t="s">
        <v>794</v>
      </c>
      <c r="I829" s="145">
        <f t="shared" si="85"/>
        <v>44761</v>
      </c>
      <c r="J829" s="7" t="s">
        <v>12</v>
      </c>
      <c r="K829" s="235">
        <v>45126</v>
      </c>
      <c r="L829" s="30" t="s">
        <v>2289</v>
      </c>
      <c r="M829" s="30" t="s">
        <v>3310</v>
      </c>
      <c r="N829" s="5" t="s">
        <v>1197</v>
      </c>
      <c r="O829" s="2" t="b">
        <f t="shared" ca="1" si="79"/>
        <v>1</v>
      </c>
      <c r="P829" s="52" t="s">
        <v>3311</v>
      </c>
      <c r="Q829" s="16" t="s">
        <v>3312</v>
      </c>
      <c r="R829" s="16" t="s">
        <v>3313</v>
      </c>
      <c r="S829" s="215"/>
      <c r="T829" s="1">
        <f t="shared" ca="1" si="80"/>
        <v>44831</v>
      </c>
      <c r="U829" s="1">
        <f t="shared" si="81"/>
        <v>45112</v>
      </c>
    </row>
    <row r="830" spans="1:21" ht="25" x14ac:dyDescent="0.25">
      <c r="A830" s="214">
        <v>826</v>
      </c>
      <c r="B830" s="111" t="s">
        <v>3289</v>
      </c>
      <c r="C830" s="214" t="s">
        <v>454</v>
      </c>
      <c r="D830" s="5" t="s">
        <v>3205</v>
      </c>
      <c r="E830" s="5" t="s">
        <v>3336</v>
      </c>
      <c r="F830" s="231" t="s">
        <v>7</v>
      </c>
      <c r="G830" s="234" t="s">
        <v>3333</v>
      </c>
      <c r="H830" s="43" t="s">
        <v>3334</v>
      </c>
      <c r="I830" s="145">
        <f t="shared" si="85"/>
        <v>44765</v>
      </c>
      <c r="J830" s="7" t="s">
        <v>12</v>
      </c>
      <c r="K830" s="235">
        <v>45130</v>
      </c>
      <c r="L830" s="5" t="s">
        <v>1900</v>
      </c>
      <c r="M830" s="214" t="s">
        <v>3337</v>
      </c>
      <c r="N830" s="5" t="s">
        <v>3405</v>
      </c>
      <c r="O830" s="2" t="b">
        <f t="shared" ca="1" si="79"/>
        <v>1</v>
      </c>
      <c r="P830" s="203" t="s">
        <v>2709</v>
      </c>
      <c r="Q830" s="181" t="s">
        <v>2044</v>
      </c>
      <c r="R830" s="214" t="s">
        <v>3279</v>
      </c>
      <c r="S830" s="215"/>
      <c r="T830" s="1">
        <f t="shared" ca="1" si="80"/>
        <v>44831</v>
      </c>
      <c r="U830" s="1">
        <f t="shared" si="81"/>
        <v>45116</v>
      </c>
    </row>
    <row r="831" spans="1:21" ht="25" x14ac:dyDescent="0.25">
      <c r="A831" s="214">
        <v>827</v>
      </c>
      <c r="B831" s="111" t="s">
        <v>3290</v>
      </c>
      <c r="C831" s="214" t="s">
        <v>454</v>
      </c>
      <c r="D831" s="5" t="s">
        <v>3291</v>
      </c>
      <c r="E831" s="5" t="s">
        <v>3332</v>
      </c>
      <c r="F831" s="231" t="s">
        <v>7</v>
      </c>
      <c r="G831" s="234" t="s">
        <v>3333</v>
      </c>
      <c r="H831" s="43" t="s">
        <v>3334</v>
      </c>
      <c r="I831" s="145">
        <f t="shared" si="85"/>
        <v>44765</v>
      </c>
      <c r="J831" s="7" t="s">
        <v>12</v>
      </c>
      <c r="K831" s="235">
        <v>45130</v>
      </c>
      <c r="L831" s="5" t="s">
        <v>1900</v>
      </c>
      <c r="M831" s="214" t="s">
        <v>3335</v>
      </c>
      <c r="N831" s="5" t="s">
        <v>3405</v>
      </c>
      <c r="O831" s="2" t="b">
        <f t="shared" ca="1" si="79"/>
        <v>1</v>
      </c>
      <c r="P831" s="203" t="s">
        <v>2709</v>
      </c>
      <c r="Q831" s="181" t="s">
        <v>2044</v>
      </c>
      <c r="R831" s="214" t="s">
        <v>3279</v>
      </c>
      <c r="S831" s="215"/>
      <c r="T831" s="1">
        <f t="shared" ca="1" si="80"/>
        <v>44831</v>
      </c>
      <c r="U831" s="1">
        <f t="shared" si="81"/>
        <v>45116</v>
      </c>
    </row>
    <row r="832" spans="1:21" ht="25" x14ac:dyDescent="0.25">
      <c r="A832" s="214">
        <v>828</v>
      </c>
      <c r="B832" s="5" t="s">
        <v>3317</v>
      </c>
      <c r="C832" s="19" t="s">
        <v>429</v>
      </c>
      <c r="D832" s="5" t="s">
        <v>3319</v>
      </c>
      <c r="E832" s="34" t="s">
        <v>3341</v>
      </c>
      <c r="F832" s="229" t="s">
        <v>7</v>
      </c>
      <c r="G832" s="43" t="s">
        <v>3342</v>
      </c>
      <c r="H832" s="43" t="s">
        <v>3316</v>
      </c>
      <c r="I832" s="145">
        <f t="shared" ref="I832:I837" si="86">(K832-365)</f>
        <v>44778</v>
      </c>
      <c r="J832" s="7" t="s">
        <v>12</v>
      </c>
      <c r="K832" s="235">
        <v>45143</v>
      </c>
      <c r="L832" s="7" t="s">
        <v>2178</v>
      </c>
      <c r="M832" s="214" t="s">
        <v>3343</v>
      </c>
      <c r="N832" s="5" t="s">
        <v>3354</v>
      </c>
      <c r="O832" s="2" t="b">
        <f t="shared" ca="1" si="79"/>
        <v>1</v>
      </c>
      <c r="P832" s="203">
        <v>61875044</v>
      </c>
      <c r="Q832" s="181" t="s">
        <v>2044</v>
      </c>
      <c r="R832" s="214" t="s">
        <v>3345</v>
      </c>
      <c r="S832" s="215" t="s">
        <v>2004</v>
      </c>
      <c r="T832" s="1">
        <f t="shared" ca="1" si="80"/>
        <v>44831</v>
      </c>
      <c r="U832" s="1">
        <f t="shared" si="81"/>
        <v>45129</v>
      </c>
    </row>
    <row r="833" spans="1:21" ht="25" x14ac:dyDescent="0.25">
      <c r="A833" s="214">
        <v>829</v>
      </c>
      <c r="B833" s="5" t="s">
        <v>3320</v>
      </c>
      <c r="C833" s="19" t="s">
        <v>429</v>
      </c>
      <c r="D833" s="5" t="s">
        <v>3319</v>
      </c>
      <c r="E833" s="34" t="s">
        <v>3341</v>
      </c>
      <c r="F833" s="229" t="s">
        <v>7</v>
      </c>
      <c r="G833" s="43" t="s">
        <v>3342</v>
      </c>
      <c r="H833" s="43" t="s">
        <v>3316</v>
      </c>
      <c r="I833" s="145">
        <f t="shared" si="86"/>
        <v>44778</v>
      </c>
      <c r="J833" s="7" t="s">
        <v>12</v>
      </c>
      <c r="K833" s="235">
        <v>45143</v>
      </c>
      <c r="L833" s="7" t="s">
        <v>2178</v>
      </c>
      <c r="M833" s="214" t="s">
        <v>3344</v>
      </c>
      <c r="N833" s="5" t="s">
        <v>3406</v>
      </c>
      <c r="O833" s="2" t="b">
        <f t="shared" ca="1" si="79"/>
        <v>1</v>
      </c>
      <c r="P833" s="203">
        <v>61875044</v>
      </c>
      <c r="Q833" s="181" t="s">
        <v>2044</v>
      </c>
      <c r="R833" s="214" t="s">
        <v>3345</v>
      </c>
      <c r="S833" s="215" t="s">
        <v>2004</v>
      </c>
      <c r="T833" s="1">
        <f t="shared" ca="1" si="80"/>
        <v>44831</v>
      </c>
      <c r="U833" s="1">
        <f t="shared" si="81"/>
        <v>45129</v>
      </c>
    </row>
    <row r="834" spans="1:21" ht="113.5" x14ac:dyDescent="0.25">
      <c r="A834" s="214">
        <v>830</v>
      </c>
      <c r="B834" s="5" t="s">
        <v>3326</v>
      </c>
      <c r="C834" s="203" t="s">
        <v>3346</v>
      </c>
      <c r="D834" s="5" t="s">
        <v>3347</v>
      </c>
      <c r="E834" s="25" t="s">
        <v>3323</v>
      </c>
      <c r="F834" s="229" t="s">
        <v>3324</v>
      </c>
      <c r="G834" s="199" t="s">
        <v>3348</v>
      </c>
      <c r="H834" s="199" t="s">
        <v>3325</v>
      </c>
      <c r="I834" s="145">
        <f t="shared" si="86"/>
        <v>44778</v>
      </c>
      <c r="J834" s="7" t="s">
        <v>12</v>
      </c>
      <c r="K834" s="235">
        <v>45143</v>
      </c>
      <c r="L834" s="7" t="s">
        <v>2178</v>
      </c>
      <c r="M834" s="214" t="s">
        <v>3349</v>
      </c>
      <c r="N834" s="5" t="s">
        <v>3406</v>
      </c>
      <c r="O834" s="2" t="b">
        <f ca="1">(U834&lt;=T834)=FALSE()</f>
        <v>1</v>
      </c>
      <c r="P834" s="203" t="s">
        <v>3350</v>
      </c>
      <c r="Q834" s="181" t="s">
        <v>2044</v>
      </c>
      <c r="R834" s="214" t="s">
        <v>3351</v>
      </c>
      <c r="S834" s="215" t="s">
        <v>2004</v>
      </c>
      <c r="T834" s="1">
        <f t="shared" ca="1" si="80"/>
        <v>44831</v>
      </c>
      <c r="U834" s="1">
        <f t="shared" si="81"/>
        <v>45129</v>
      </c>
    </row>
    <row r="835" spans="1:21" ht="50" x14ac:dyDescent="0.25">
      <c r="A835" s="214">
        <v>831</v>
      </c>
      <c r="B835" s="5" t="s">
        <v>3355</v>
      </c>
      <c r="C835" s="199" t="s">
        <v>13</v>
      </c>
      <c r="D835" s="5" t="s">
        <v>791</v>
      </c>
      <c r="E835" s="25" t="s">
        <v>3357</v>
      </c>
      <c r="F835" s="229" t="s">
        <v>3358</v>
      </c>
      <c r="G835" s="199" t="s">
        <v>3090</v>
      </c>
      <c r="H835" s="43" t="s">
        <v>2169</v>
      </c>
      <c r="I835" s="145">
        <f t="shared" si="86"/>
        <v>44817</v>
      </c>
      <c r="J835" s="7" t="s">
        <v>12</v>
      </c>
      <c r="K835" s="235">
        <v>45182</v>
      </c>
      <c r="L835" s="7" t="s">
        <v>2178</v>
      </c>
      <c r="M835" s="214" t="s">
        <v>3381</v>
      </c>
      <c r="N835" s="5" t="s">
        <v>1197</v>
      </c>
      <c r="O835" s="2" t="b">
        <f ca="1">(U835&lt;=T835)=FALSE()</f>
        <v>1</v>
      </c>
      <c r="P835" s="203" t="s">
        <v>3382</v>
      </c>
      <c r="Q835" s="181" t="s">
        <v>2044</v>
      </c>
      <c r="R835" s="203" t="s">
        <v>3383</v>
      </c>
      <c r="S835" s="215" t="s">
        <v>2004</v>
      </c>
      <c r="T835" s="1">
        <f ca="1">TODAY()</f>
        <v>44831</v>
      </c>
      <c r="U835" s="1">
        <f t="shared" si="81"/>
        <v>45168</v>
      </c>
    </row>
    <row r="836" spans="1:21" ht="25" x14ac:dyDescent="0.25">
      <c r="A836" s="214">
        <v>832</v>
      </c>
      <c r="B836" s="5" t="s">
        <v>3356</v>
      </c>
      <c r="C836" s="199" t="s">
        <v>13</v>
      </c>
      <c r="D836" s="5" t="s">
        <v>791</v>
      </c>
      <c r="E836" s="25" t="s">
        <v>3357</v>
      </c>
      <c r="F836" s="229" t="s">
        <v>3359</v>
      </c>
      <c r="G836" s="199" t="s">
        <v>2249</v>
      </c>
      <c r="H836" s="43" t="s">
        <v>2169</v>
      </c>
      <c r="I836" s="145">
        <f t="shared" si="86"/>
        <v>44813</v>
      </c>
      <c r="J836" s="7" t="s">
        <v>12</v>
      </c>
      <c r="K836" s="235">
        <v>45178</v>
      </c>
      <c r="L836" s="5" t="s">
        <v>1900</v>
      </c>
      <c r="M836" s="30" t="s">
        <v>3370</v>
      </c>
      <c r="N836" s="5" t="s">
        <v>1197</v>
      </c>
      <c r="O836" s="2" t="b">
        <f ca="1">(U836&lt;=T836)=FALSE()</f>
        <v>1</v>
      </c>
      <c r="P836" s="229" t="s">
        <v>2635</v>
      </c>
      <c r="Q836" s="229" t="s">
        <v>2044</v>
      </c>
      <c r="R836" s="30" t="s">
        <v>3167</v>
      </c>
      <c r="S836" s="215" t="s">
        <v>2004</v>
      </c>
      <c r="T836" s="1">
        <f ca="1">TODAY()</f>
        <v>44831</v>
      </c>
      <c r="U836" s="1">
        <f>(K836-14)</f>
        <v>45164</v>
      </c>
    </row>
    <row r="837" spans="1:21" s="76" customFormat="1" ht="37.5" customHeight="1" x14ac:dyDescent="0.25">
      <c r="A837" s="214">
        <v>832</v>
      </c>
      <c r="B837" s="105" t="s">
        <v>3362</v>
      </c>
      <c r="C837" s="5" t="s">
        <v>1434</v>
      </c>
      <c r="D837" s="5" t="s">
        <v>2964</v>
      </c>
      <c r="E837" s="5" t="s">
        <v>3363</v>
      </c>
      <c r="F837" s="34" t="s">
        <v>2044</v>
      </c>
      <c r="G837" s="12" t="s">
        <v>2802</v>
      </c>
      <c r="H837" s="43" t="s">
        <v>1473</v>
      </c>
      <c r="I837" s="145">
        <f t="shared" si="86"/>
        <v>44800</v>
      </c>
      <c r="J837" s="7" t="s">
        <v>12</v>
      </c>
      <c r="K837" s="94">
        <v>45165</v>
      </c>
      <c r="L837" s="5" t="s">
        <v>1900</v>
      </c>
      <c r="M837" s="7" t="s">
        <v>3366</v>
      </c>
      <c r="N837" s="7" t="s">
        <v>1197</v>
      </c>
      <c r="O837" s="2" t="b">
        <f ca="1">(U837&lt;=T837)=FALSE()</f>
        <v>1</v>
      </c>
      <c r="P837" s="183" t="s">
        <v>2689</v>
      </c>
      <c r="Q837" s="176" t="s">
        <v>2044</v>
      </c>
      <c r="R837" s="152" t="s">
        <v>3164</v>
      </c>
      <c r="S837" s="215" t="s">
        <v>2004</v>
      </c>
      <c r="T837" s="1">
        <f ca="1">TODAY()</f>
        <v>44831</v>
      </c>
      <c r="U837" s="1">
        <f>(K837-14)</f>
        <v>45151</v>
      </c>
    </row>
  </sheetData>
  <autoFilter ref="A2:W837"/>
  <mergeCells count="16">
    <mergeCell ref="A1:A2"/>
    <mergeCell ref="B1:B2"/>
    <mergeCell ref="C1:C2"/>
    <mergeCell ref="D1:D2"/>
    <mergeCell ref="E1:E2"/>
    <mergeCell ref="Q1:Q2"/>
    <mergeCell ref="R1:R2"/>
    <mergeCell ref="A503:A504"/>
    <mergeCell ref="A763:A765"/>
    <mergeCell ref="F1:F2"/>
    <mergeCell ref="P1:P2"/>
    <mergeCell ref="N1:N2"/>
    <mergeCell ref="O1:O2"/>
    <mergeCell ref="L1:L2"/>
    <mergeCell ref="M1:M2"/>
    <mergeCell ref="G1:K1"/>
  </mergeCells>
  <conditionalFormatting sqref="S587:S589">
    <cfRule type="expression" priority="1000" stopIfTrue="1">
      <formula>$L$5&lt;$T$5</formula>
    </cfRule>
  </conditionalFormatting>
  <conditionalFormatting sqref="S426:S427">
    <cfRule type="expression" priority="999" stopIfTrue="1">
      <formula>$G$3&lt;$L$3</formula>
    </cfRule>
  </conditionalFormatting>
  <conditionalFormatting sqref="S8 O21 S21 O23:O25 S23:S25 O30 S30 O33 S33">
    <cfRule type="expression" priority="870" stopIfTrue="1">
      <formula>#REF!&lt;#REF!</formula>
    </cfRule>
  </conditionalFormatting>
  <conditionalFormatting sqref="S14:S15">
    <cfRule type="expression" priority="864" stopIfTrue="1">
      <formula>#REF!&lt;#REF!</formula>
    </cfRule>
  </conditionalFormatting>
  <conditionalFormatting sqref="S16">
    <cfRule type="expression" priority="863" stopIfTrue="1">
      <formula>#REF!&lt;#REF!</formula>
    </cfRule>
  </conditionalFormatting>
  <conditionalFormatting sqref="S17">
    <cfRule type="expression" priority="862" stopIfTrue="1">
      <formula>#REF!&lt;#REF!</formula>
    </cfRule>
  </conditionalFormatting>
  <conditionalFormatting sqref="S29">
    <cfRule type="expression" priority="855" stopIfTrue="1">
      <formula>#REF!&lt;#REF!</formula>
    </cfRule>
  </conditionalFormatting>
  <conditionalFormatting sqref="S35">
    <cfRule type="expression" priority="851" stopIfTrue="1">
      <formula>#REF!&lt;#REF!</formula>
    </cfRule>
  </conditionalFormatting>
  <conditionalFormatting sqref="S36">
    <cfRule type="expression" priority="850" stopIfTrue="1">
      <formula>#REF!&lt;#REF!</formula>
    </cfRule>
  </conditionalFormatting>
  <conditionalFormatting sqref="O40">
    <cfRule type="expression" priority="849" stopIfTrue="1">
      <formula>#REF!&lt;#REF!</formula>
    </cfRule>
  </conditionalFormatting>
  <conditionalFormatting sqref="O16">
    <cfRule type="expression" priority="848" stopIfTrue="1">
      <formula>#REF!&lt;#REF!</formula>
    </cfRule>
  </conditionalFormatting>
  <conditionalFormatting sqref="O42">
    <cfRule type="expression" priority="847" stopIfTrue="1">
      <formula>#REF!&lt;#REF!</formula>
    </cfRule>
  </conditionalFormatting>
  <conditionalFormatting sqref="O47">
    <cfRule type="expression" priority="846" stopIfTrue="1">
      <formula>#REF!&lt;#REF!</formula>
    </cfRule>
  </conditionalFormatting>
  <conditionalFormatting sqref="O55">
    <cfRule type="expression" priority="845" stopIfTrue="1">
      <formula>#REF!&lt;#REF!</formula>
    </cfRule>
  </conditionalFormatting>
  <conditionalFormatting sqref="O63:O65">
    <cfRule type="expression" priority="844" stopIfTrue="1">
      <formula>#REF!&lt;#REF!</formula>
    </cfRule>
  </conditionalFormatting>
  <conditionalFormatting sqref="O68">
    <cfRule type="expression" priority="843" stopIfTrue="1">
      <formula>#REF!&lt;#REF!</formula>
    </cfRule>
  </conditionalFormatting>
  <conditionalFormatting sqref="O75">
    <cfRule type="expression" priority="842" stopIfTrue="1">
      <formula>#REF!&lt;#REF!</formula>
    </cfRule>
  </conditionalFormatting>
  <conditionalFormatting sqref="O84">
    <cfRule type="expression" priority="841" stopIfTrue="1">
      <formula>#REF!&lt;#REF!</formula>
    </cfRule>
  </conditionalFormatting>
  <conditionalFormatting sqref="O89">
    <cfRule type="expression" priority="840" stopIfTrue="1">
      <formula>#REF!&lt;#REF!</formula>
    </cfRule>
  </conditionalFormatting>
  <conditionalFormatting sqref="O78:O79">
    <cfRule type="expression" priority="838" stopIfTrue="1">
      <formula>#REF!&lt;#REF!</formula>
    </cfRule>
  </conditionalFormatting>
  <conditionalFormatting sqref="O81">
    <cfRule type="expression" priority="837" stopIfTrue="1">
      <formula>#REF!&lt;#REF!</formula>
    </cfRule>
  </conditionalFormatting>
  <conditionalFormatting sqref="O92">
    <cfRule type="expression" priority="835" stopIfTrue="1">
      <formula>#REF!&lt;#REF!</formula>
    </cfRule>
  </conditionalFormatting>
  <conditionalFormatting sqref="O93">
    <cfRule type="expression" priority="834" stopIfTrue="1">
      <formula>#REF!&lt;#REF!</formula>
    </cfRule>
  </conditionalFormatting>
  <conditionalFormatting sqref="O120">
    <cfRule type="expression" priority="832" stopIfTrue="1">
      <formula>#REF!&lt;#REF!</formula>
    </cfRule>
  </conditionalFormatting>
  <conditionalFormatting sqref="O124">
    <cfRule type="expression" priority="831" stopIfTrue="1">
      <formula>#REF!&lt;#REF!</formula>
    </cfRule>
  </conditionalFormatting>
  <conditionalFormatting sqref="O131">
    <cfRule type="expression" priority="830" stopIfTrue="1">
      <formula>#REF!&lt;#REF!</formula>
    </cfRule>
  </conditionalFormatting>
  <conditionalFormatting sqref="O98">
    <cfRule type="expression" priority="829" stopIfTrue="1">
      <formula>#REF!&lt;#REF!</formula>
    </cfRule>
  </conditionalFormatting>
  <conditionalFormatting sqref="O113 O115">
    <cfRule type="expression" priority="826" stopIfTrue="1">
      <formula>#REF!&lt;#REF!</formula>
    </cfRule>
  </conditionalFormatting>
  <conditionalFormatting sqref="O130">
    <cfRule type="expression" priority="824" stopIfTrue="1">
      <formula>#REF!&lt;#REF!</formula>
    </cfRule>
  </conditionalFormatting>
  <conditionalFormatting sqref="O160">
    <cfRule type="expression" priority="820" stopIfTrue="1">
      <formula>#REF!&lt;#REF!</formula>
    </cfRule>
  </conditionalFormatting>
  <conditionalFormatting sqref="O164">
    <cfRule type="expression" priority="819" stopIfTrue="1">
      <formula>#REF!&lt;#REF!</formula>
    </cfRule>
  </conditionalFormatting>
  <conditionalFormatting sqref="O169">
    <cfRule type="expression" priority="818" stopIfTrue="1">
      <formula>#REF!&lt;#REF!</formula>
    </cfRule>
  </conditionalFormatting>
  <conditionalFormatting sqref="O171">
    <cfRule type="expression" priority="817" stopIfTrue="1">
      <formula>#REF!&lt;#REF!</formula>
    </cfRule>
  </conditionalFormatting>
  <conditionalFormatting sqref="O174">
    <cfRule type="expression" priority="816" stopIfTrue="1">
      <formula>#REF!&lt;#REF!</formula>
    </cfRule>
  </conditionalFormatting>
  <conditionalFormatting sqref="O189">
    <cfRule type="expression" priority="815" stopIfTrue="1">
      <formula>#REF!&lt;#REF!</formula>
    </cfRule>
  </conditionalFormatting>
  <conditionalFormatting sqref="O191">
    <cfRule type="expression" priority="814" stopIfTrue="1">
      <formula>#REF!&lt;#REF!</formula>
    </cfRule>
  </conditionalFormatting>
  <conditionalFormatting sqref="O199">
    <cfRule type="expression" priority="813" stopIfTrue="1">
      <formula>#REF!&lt;#REF!</formula>
    </cfRule>
  </conditionalFormatting>
  <conditionalFormatting sqref="O229">
    <cfRule type="expression" priority="812" stopIfTrue="1">
      <formula>#REF!&lt;#REF!</formula>
    </cfRule>
  </conditionalFormatting>
  <conditionalFormatting sqref="O228">
    <cfRule type="expression" priority="811" stopIfTrue="1">
      <formula>#REF!&lt;#REF!</formula>
    </cfRule>
  </conditionalFormatting>
  <conditionalFormatting sqref="O163">
    <cfRule type="expression" priority="810" stopIfTrue="1">
      <formula>#REF!&lt;#REF!</formula>
    </cfRule>
  </conditionalFormatting>
  <conditionalFormatting sqref="O172">
    <cfRule type="expression" priority="809" stopIfTrue="1">
      <formula>#REF!&lt;#REF!</formula>
    </cfRule>
  </conditionalFormatting>
  <conditionalFormatting sqref="O183">
    <cfRule type="expression" priority="808" stopIfTrue="1">
      <formula>#REF!&lt;#REF!</formula>
    </cfRule>
  </conditionalFormatting>
  <conditionalFormatting sqref="O185">
    <cfRule type="expression" priority="807" stopIfTrue="1">
      <formula>#REF!&lt;#REF!</formula>
    </cfRule>
  </conditionalFormatting>
  <conditionalFormatting sqref="O192">
    <cfRule type="expression" priority="806" stopIfTrue="1">
      <formula>#REF!&lt;#REF!</formula>
    </cfRule>
  </conditionalFormatting>
  <conditionalFormatting sqref="O194:O195">
    <cfRule type="expression" priority="805" stopIfTrue="1">
      <formula>#REF!&lt;#REF!</formula>
    </cfRule>
  </conditionalFormatting>
  <conditionalFormatting sqref="O204:O210 O212:O218">
    <cfRule type="expression" priority="803" stopIfTrue="1">
      <formula>#REF!&lt;#REF!</formula>
    </cfRule>
  </conditionalFormatting>
  <conditionalFormatting sqref="O226">
    <cfRule type="expression" priority="802" stopIfTrue="1">
      <formula>#REF!&lt;#REF!</formula>
    </cfRule>
  </conditionalFormatting>
  <conditionalFormatting sqref="O225">
    <cfRule type="expression" priority="801" stopIfTrue="1">
      <formula>#REF!&lt;#REF!</formula>
    </cfRule>
  </conditionalFormatting>
  <conditionalFormatting sqref="O224">
    <cfRule type="expression" priority="800" stopIfTrue="1">
      <formula>#REF!&lt;#REF!</formula>
    </cfRule>
  </conditionalFormatting>
  <conditionalFormatting sqref="O222">
    <cfRule type="expression" priority="799" stopIfTrue="1">
      <formula>#REF!&lt;#REF!</formula>
    </cfRule>
  </conditionalFormatting>
  <conditionalFormatting sqref="O221">
    <cfRule type="expression" priority="798" stopIfTrue="1">
      <formula>#REF!&lt;#REF!</formula>
    </cfRule>
  </conditionalFormatting>
  <conditionalFormatting sqref="O219">
    <cfRule type="expression" priority="797" stopIfTrue="1">
      <formula>#REF!&lt;#REF!</formula>
    </cfRule>
  </conditionalFormatting>
  <conditionalFormatting sqref="O232">
    <cfRule type="expression" priority="796" stopIfTrue="1">
      <formula>#REF!&lt;#REF!</formula>
    </cfRule>
  </conditionalFormatting>
  <conditionalFormatting sqref="O246">
    <cfRule type="expression" priority="795" stopIfTrue="1">
      <formula>#REF!&lt;#REF!</formula>
    </cfRule>
  </conditionalFormatting>
  <conditionalFormatting sqref="O242">
    <cfRule type="expression" priority="794" stopIfTrue="1">
      <formula>#REF!&lt;#REF!</formula>
    </cfRule>
  </conditionalFormatting>
  <conditionalFormatting sqref="O247">
    <cfRule type="expression" priority="793" stopIfTrue="1">
      <formula>#REF!&lt;#REF!</formula>
    </cfRule>
  </conditionalFormatting>
  <conditionalFormatting sqref="O233">
    <cfRule type="expression" priority="792" stopIfTrue="1">
      <formula>#REF!&lt;#REF!</formula>
    </cfRule>
  </conditionalFormatting>
  <conditionalFormatting sqref="O234">
    <cfRule type="expression" priority="791" stopIfTrue="1">
      <formula>#REF!&lt;#REF!</formula>
    </cfRule>
  </conditionalFormatting>
  <conditionalFormatting sqref="O235">
    <cfRule type="expression" priority="790" stopIfTrue="1">
      <formula>#REF!&lt;#REF!</formula>
    </cfRule>
  </conditionalFormatting>
  <conditionalFormatting sqref="O236">
    <cfRule type="expression" priority="789" stopIfTrue="1">
      <formula>#REF!&lt;#REF!</formula>
    </cfRule>
  </conditionalFormatting>
  <conditionalFormatting sqref="O237">
    <cfRule type="expression" priority="788" stopIfTrue="1">
      <formula>#REF!&lt;#REF!</formula>
    </cfRule>
  </conditionalFormatting>
  <conditionalFormatting sqref="O238">
    <cfRule type="expression" priority="787" stopIfTrue="1">
      <formula>#REF!&lt;#REF!</formula>
    </cfRule>
  </conditionalFormatting>
  <conditionalFormatting sqref="O239">
    <cfRule type="expression" priority="786" stopIfTrue="1">
      <formula>#REF!&lt;#REF!</formula>
    </cfRule>
  </conditionalFormatting>
  <conditionalFormatting sqref="O240">
    <cfRule type="expression" priority="785" stopIfTrue="1">
      <formula>#REF!&lt;#REF!</formula>
    </cfRule>
  </conditionalFormatting>
  <conditionalFormatting sqref="O241">
    <cfRule type="expression" priority="784" stopIfTrue="1">
      <formula>#REF!&lt;#REF!</formula>
    </cfRule>
  </conditionalFormatting>
  <conditionalFormatting sqref="O243:O245">
    <cfRule type="expression" priority="783" stopIfTrue="1">
      <formula>#REF!&lt;#REF!</formula>
    </cfRule>
  </conditionalFormatting>
  <conditionalFormatting sqref="O249">
    <cfRule type="expression" priority="782" stopIfTrue="1">
      <formula>#REF!&lt;#REF!</formula>
    </cfRule>
  </conditionalFormatting>
  <conditionalFormatting sqref="O255">
    <cfRule type="expression" priority="781" stopIfTrue="1">
      <formula>#REF!&lt;#REF!</formula>
    </cfRule>
  </conditionalFormatting>
  <conditionalFormatting sqref="O264:O267">
    <cfRule type="expression" priority="780" stopIfTrue="1">
      <formula>#REF!&lt;#REF!</formula>
    </cfRule>
  </conditionalFormatting>
  <conditionalFormatting sqref="O615">
    <cfRule type="expression" priority="779" stopIfTrue="1">
      <formula>#REF!&lt;#REF!</formula>
    </cfRule>
  </conditionalFormatting>
  <conditionalFormatting sqref="O260">
    <cfRule type="expression" priority="777" stopIfTrue="1">
      <formula>#REF!&lt;#REF!</formula>
    </cfRule>
  </conditionalFormatting>
  <conditionalFormatting sqref="O299:O300">
    <cfRule type="expression" priority="776" stopIfTrue="1">
      <formula>#REF!&lt;#REF!</formula>
    </cfRule>
  </conditionalFormatting>
  <conditionalFormatting sqref="O319:O325">
    <cfRule type="expression" priority="775" stopIfTrue="1">
      <formula>#REF!&lt;#REF!</formula>
    </cfRule>
  </conditionalFormatting>
  <conditionalFormatting sqref="O332">
    <cfRule type="expression" priority="774" stopIfTrue="1">
      <formula>#REF!&lt;#REF!</formula>
    </cfRule>
  </conditionalFormatting>
  <conditionalFormatting sqref="O345">
    <cfRule type="expression" priority="773" stopIfTrue="1">
      <formula>#REF!&lt;#REF!</formula>
    </cfRule>
  </conditionalFormatting>
  <conditionalFormatting sqref="O348">
    <cfRule type="expression" priority="772" stopIfTrue="1">
      <formula>#REF!&lt;#REF!</formula>
    </cfRule>
  </conditionalFormatting>
  <conditionalFormatting sqref="O350:O351">
    <cfRule type="expression" priority="771" stopIfTrue="1">
      <formula>#REF!&lt;#REF!</formula>
    </cfRule>
  </conditionalFormatting>
  <conditionalFormatting sqref="O354">
    <cfRule type="expression" priority="770" stopIfTrue="1">
      <formula>#REF!&lt;#REF!</formula>
    </cfRule>
  </conditionalFormatting>
  <conditionalFormatting sqref="O358">
    <cfRule type="expression" priority="769" stopIfTrue="1">
      <formula>#REF!&lt;#REF!</formula>
    </cfRule>
  </conditionalFormatting>
  <conditionalFormatting sqref="O367">
    <cfRule type="expression" priority="768" stopIfTrue="1">
      <formula>#REF!&lt;#REF!</formula>
    </cfRule>
  </conditionalFormatting>
  <conditionalFormatting sqref="O369">
    <cfRule type="expression" priority="767" stopIfTrue="1">
      <formula>#REF!&lt;#REF!</formula>
    </cfRule>
  </conditionalFormatting>
  <conditionalFormatting sqref="O375">
    <cfRule type="expression" priority="766" stopIfTrue="1">
      <formula>#REF!&lt;#REF!</formula>
    </cfRule>
  </conditionalFormatting>
  <conditionalFormatting sqref="O406">
    <cfRule type="expression" priority="765" stopIfTrue="1">
      <formula>#REF!&lt;#REF!</formula>
    </cfRule>
  </conditionalFormatting>
  <conditionalFormatting sqref="O304:O305">
    <cfRule type="expression" priority="763" stopIfTrue="1">
      <formula>#REF!&lt;#REF!</formula>
    </cfRule>
  </conditionalFormatting>
  <conditionalFormatting sqref="O307">
    <cfRule type="expression" priority="762" stopIfTrue="1">
      <formula>#REF!&lt;#REF!</formula>
    </cfRule>
  </conditionalFormatting>
  <conditionalFormatting sqref="O370">
    <cfRule type="expression" priority="760" stopIfTrue="1">
      <formula>#REF!&lt;#REF!</formula>
    </cfRule>
  </conditionalFormatting>
  <conditionalFormatting sqref="O389">
    <cfRule type="expression" priority="759" stopIfTrue="1">
      <formula>#REF!&lt;#REF!</formula>
    </cfRule>
  </conditionalFormatting>
  <conditionalFormatting sqref="O403">
    <cfRule type="expression" priority="758" stopIfTrue="1">
      <formula>#REF!&lt;#REF!</formula>
    </cfRule>
  </conditionalFormatting>
  <conditionalFormatting sqref="O413">
    <cfRule type="expression" priority="757" stopIfTrue="1">
      <formula>#REF!&lt;#REF!</formula>
    </cfRule>
  </conditionalFormatting>
  <conditionalFormatting sqref="O425">
    <cfRule type="expression" priority="756" stopIfTrue="1">
      <formula>#REF!&lt;#REF!</formula>
    </cfRule>
  </conditionalFormatting>
  <conditionalFormatting sqref="O429">
    <cfRule type="expression" priority="755" stopIfTrue="1">
      <formula>#REF!&lt;#REF!</formula>
    </cfRule>
  </conditionalFormatting>
  <conditionalFormatting sqref="O544">
    <cfRule type="expression" priority="753" stopIfTrue="1">
      <formula>#REF!&lt;#REF!</formula>
    </cfRule>
  </conditionalFormatting>
  <conditionalFormatting sqref="O528">
    <cfRule type="expression" priority="752" stopIfTrue="1">
      <formula>#REF!&lt;#REF!</formula>
    </cfRule>
  </conditionalFormatting>
  <conditionalFormatting sqref="O530">
    <cfRule type="expression" priority="751" stopIfTrue="1">
      <formula>#REF!&lt;#REF!</formula>
    </cfRule>
  </conditionalFormatting>
  <conditionalFormatting sqref="O532:O534">
    <cfRule type="expression" priority="750" stopIfTrue="1">
      <formula>#REF!&lt;#REF!</formula>
    </cfRule>
  </conditionalFormatting>
  <conditionalFormatting sqref="O540">
    <cfRule type="expression" priority="749" stopIfTrue="1">
      <formula>#REF!&lt;#REF!</formula>
    </cfRule>
  </conditionalFormatting>
  <conditionalFormatting sqref="O518">
    <cfRule type="expression" priority="747" stopIfTrue="1">
      <formula>#REF!&lt;#REF!</formula>
    </cfRule>
  </conditionalFormatting>
  <conditionalFormatting sqref="S143">
    <cfRule type="expression" priority="554" stopIfTrue="1">
      <formula>#REF!&lt;#REF!</formula>
    </cfRule>
  </conditionalFormatting>
  <conditionalFormatting sqref="S518 S260 S124 S34 S105:S122 S126:S142 S161:S167 S169:S172 S272:S279 S345:S371 S520:S521 S175:S189 S287:S333 S144:S159 S607 S622:S623 S37 S336:S337 S628 S54:S71 S3:S7 S9:S13 S19:S20 S26:S28 S73:S103 S658:S659 S676 S713:S714 S718 S525:S526 S743 S281:S283 S191:S203 O230:O231 O22 S22 O26:O29 O31:O32 S31:S32 O170 O173 O184 O333 O371 O452 O475:O477 O529 O531 O535:O539 O80 O368 O223 O498:O500 O161:O162 O34:O39 O41 O48:O54 S373:S425 S227:S231 O17:O20 O193 S761 S428:S439 S661:S674 S646:S652 S637:S641 S737 S758 S285 O190 O256:O259 S739:S740 S39:S45 S47:S52 Q46 O196:O198 O227 O261:O263 O3:O15 O43:O46 O56:O62 O66:O67 O69:O74 O76:O77 O82:O83 O85:O88 O90:O91 O94:O97 O99:O112 O114 O116:O119 O121:O123 O125:O129 O132:O159 O165:O168 O175:O182 O186:O188 O200:O203 O220 O248 O250:O254 O269:O285 O287:O298 O301:O303 O306 O308:O318 O326:O331 O335:O338 O341 O344 O346:O347 O349 O352:O353 O355:O357 O359:O366 O373:O374 O376:O388 O390:O402 O404:O405 O407:O412 O414:O424 O426:O428 O430:O439 O444:O446 O454:O462 O469:O472 O486:O490 O494 O502:O504 O509:O510 O512:O513 O515:O516 O519:O527 O541:O543 O556 O558:O562 O564:O581 O583:O589 O592:O614 O616:O619 O621:O651 O653:O676 O678:O680 O682:O837">
    <cfRule type="expression" priority="1005" stopIfTrue="1">
      <formula>$K$3&lt;$T$3</formula>
    </cfRule>
  </conditionalFormatting>
  <conditionalFormatting sqref="S488 S527:S544 S504">
    <cfRule type="expression" priority="1052" stopIfTrue="1">
      <formula>$K$4&lt;$T$4</formula>
    </cfRule>
  </conditionalFormatting>
  <conditionalFormatting sqref="S522:S524 S104 S160 S168 S53 S123 S72 S125 S173:S174 S261:S271 S609:S621 S624 S232:S259 S632:S636 S644:S645 S653:S657 S703 S190 S204:S226 S642">
    <cfRule type="expression" priority="1053" stopIfTrue="1">
      <formula>$K$4&lt;$X$4</formula>
    </cfRule>
  </conditionalFormatting>
  <conditionalFormatting sqref="S18">
    <cfRule type="expression" priority="1200" stopIfTrue="1">
      <formula>$K$3&lt;$X$3</formula>
    </cfRule>
  </conditionalFormatting>
  <conditionalFormatting sqref="O211">
    <cfRule type="expression" priority="25" stopIfTrue="1">
      <formula>#REF!&lt;#REF!</formula>
    </cfRule>
  </conditionalFormatting>
  <conditionalFormatting sqref="O268">
    <cfRule type="expression" priority="1548" stopIfTrue="1">
      <formula>$K$3&lt;$Q$3</formula>
    </cfRule>
  </conditionalFormatting>
  <conditionalFormatting sqref="O620">
    <cfRule type="expression" priority="20" stopIfTrue="1">
      <formula>#REF!&lt;#REF!</formula>
    </cfRule>
  </conditionalFormatting>
  <printOptions horizontalCentered="1"/>
  <pageMargins left="0.23622047244094491" right="0.23622047244094491" top="1.3779527559055118" bottom="0.70866141732283472" header="0.31496062992125984" footer="0.31496062992125984"/>
  <pageSetup paperSize="8" scale="89" fitToHeight="0" orientation="landscape" r:id="rId1"/>
  <headerFooter>
    <oddHeader>&amp;L&amp;G
Issued By: Janette Esther&amp;C&amp;20 CALIBRATED GAUGE MASTER LIST&amp;R&amp;D</oddHeader>
    <oddFooter>&amp;LForm No: QC-10-CL Rev 0&amp;C&amp;G     &amp;RPage 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D5"/>
  <sheetViews>
    <sheetView workbookViewId="0">
      <selection activeCell="E20" sqref="E20"/>
    </sheetView>
  </sheetViews>
  <sheetFormatPr defaultRowHeight="12.5" x14ac:dyDescent="0.25"/>
  <sheetData>
    <row r="2" spans="2:4" x14ac:dyDescent="0.25">
      <c r="B2" s="53"/>
      <c r="D2" t="s">
        <v>1351</v>
      </c>
    </row>
    <row r="3" spans="2:4" x14ac:dyDescent="0.25">
      <c r="B3" s="56"/>
      <c r="D3" t="s">
        <v>1352</v>
      </c>
    </row>
    <row r="4" spans="2:4" x14ac:dyDescent="0.25">
      <c r="B4" s="54"/>
      <c r="D4" t="s">
        <v>1353</v>
      </c>
    </row>
    <row r="5" spans="2:4" x14ac:dyDescent="0.25">
      <c r="B5" s="55"/>
      <c r="D5" t="s">
        <v>1354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8"/>
    <pageSetUpPr fitToPage="1"/>
  </sheetPr>
  <dimension ref="A1:T24"/>
  <sheetViews>
    <sheetView zoomScale="85" zoomScaleNormal="85" zoomScaleSheetLayoutView="55" workbookViewId="0">
      <pane ySplit="2" topLeftCell="A9" activePane="bottomLeft" state="frozen"/>
      <selection activeCell="C17" sqref="C17"/>
      <selection pane="bottomLeft" activeCell="C17" sqref="C17"/>
    </sheetView>
  </sheetViews>
  <sheetFormatPr defaultColWidth="13.54296875" defaultRowHeight="14" x14ac:dyDescent="0.3"/>
  <cols>
    <col min="1" max="1" width="6.7265625" customWidth="1"/>
    <col min="2" max="2" width="16.36328125" style="20" customWidth="1"/>
    <col min="3" max="3" width="23.81640625" style="20" customWidth="1"/>
    <col min="4" max="4" width="22.54296875" style="20" customWidth="1"/>
    <col min="5" max="5" width="24.453125" style="20" customWidth="1"/>
    <col min="6" max="6" width="23.54296875" style="20" customWidth="1"/>
    <col min="7" max="7" width="18.7265625" style="20" customWidth="1"/>
    <col min="8" max="8" width="19" style="20" customWidth="1"/>
    <col min="9" max="10" width="13.54296875" style="20" customWidth="1"/>
    <col min="11" max="11" width="15" style="100" customWidth="1"/>
    <col min="12" max="12" width="14.26953125" style="20" customWidth="1"/>
    <col min="13" max="13" width="20.7265625" style="20" customWidth="1"/>
    <col min="14" max="14" width="23.1796875" style="20" customWidth="1"/>
    <col min="15" max="15" width="13.54296875" style="20" customWidth="1"/>
    <col min="16" max="16" width="23.26953125" style="65" customWidth="1"/>
  </cols>
  <sheetData>
    <row r="1" spans="1:19" ht="27.75" customHeight="1" x14ac:dyDescent="0.25">
      <c r="A1" s="248" t="s">
        <v>1934</v>
      </c>
      <c r="B1" s="248" t="s">
        <v>1932</v>
      </c>
      <c r="C1" s="248" t="s">
        <v>758</v>
      </c>
      <c r="D1" s="248" t="s">
        <v>1933</v>
      </c>
      <c r="E1" s="248" t="s">
        <v>5</v>
      </c>
      <c r="F1" s="245" t="s">
        <v>1935</v>
      </c>
      <c r="G1" s="253" t="s">
        <v>1411</v>
      </c>
      <c r="H1" s="254"/>
      <c r="I1" s="254"/>
      <c r="J1" s="254"/>
      <c r="K1" s="255"/>
      <c r="L1" s="249" t="s">
        <v>6</v>
      </c>
      <c r="M1" s="251" t="s">
        <v>1938</v>
      </c>
      <c r="N1" s="248" t="s">
        <v>4</v>
      </c>
      <c r="O1" s="246" t="s">
        <v>25</v>
      </c>
      <c r="P1" s="139"/>
      <c r="Q1" s="136"/>
      <c r="R1" s="136"/>
      <c r="S1" s="136"/>
    </row>
    <row r="2" spans="1:19" ht="52" x14ac:dyDescent="0.25">
      <c r="A2" s="248"/>
      <c r="B2" s="248"/>
      <c r="C2" s="248"/>
      <c r="D2" s="248"/>
      <c r="E2" s="248"/>
      <c r="F2" s="245"/>
      <c r="G2" s="157" t="s">
        <v>1936</v>
      </c>
      <c r="H2" s="157" t="s">
        <v>1937</v>
      </c>
      <c r="I2" s="157" t="s">
        <v>759</v>
      </c>
      <c r="J2" s="156" t="s">
        <v>1101</v>
      </c>
      <c r="K2" s="149" t="s">
        <v>1102</v>
      </c>
      <c r="L2" s="250"/>
      <c r="M2" s="252"/>
      <c r="N2" s="248"/>
      <c r="O2" s="247"/>
      <c r="P2" s="139"/>
      <c r="Q2" s="137"/>
      <c r="R2" s="11"/>
      <c r="S2" s="136"/>
    </row>
    <row r="3" spans="1:19" s="76" customFormat="1" ht="44.15" customHeight="1" x14ac:dyDescent="0.25">
      <c r="A3" s="4">
        <v>1</v>
      </c>
      <c r="B3" s="7" t="s">
        <v>117</v>
      </c>
      <c r="C3" s="7" t="s">
        <v>435</v>
      </c>
      <c r="D3" s="5" t="s">
        <v>808</v>
      </c>
      <c r="E3" s="9" t="s">
        <v>7</v>
      </c>
      <c r="F3" s="37">
        <v>209155</v>
      </c>
      <c r="G3" s="203" t="str">
        <f>INDEX(Masterlist!$G$3:$G$791, MATCH(B3,Masterlist!$B$3:$B$791,0))</f>
        <v>ASTM E1444</v>
      </c>
      <c r="H3" s="203" t="str">
        <f>INDEX(Masterlist!$H$3:$H$791, MATCH(B3,Masterlist!$B$3:$B$791,0))</f>
        <v>10 % / 50A</v>
      </c>
      <c r="I3" s="145">
        <f>(K3-184)</f>
        <v>44785</v>
      </c>
      <c r="J3" s="7" t="s">
        <v>118</v>
      </c>
      <c r="K3" s="204">
        <f>INDEX(Masterlist!$K$3:$K$793, MATCH(B3,Masterlist!$B$3:$B$793,0))</f>
        <v>44969</v>
      </c>
      <c r="L3" s="204" t="str">
        <f>INDEX(Masterlist!$L$3:$L$793, MATCH(B3,Masterlist!$B$3:$B$793,0))</f>
        <v>Micro Tech</v>
      </c>
      <c r="M3" s="204" t="str">
        <f>INDEX(Masterlist!$M$3:$M$793, MATCH(B3,Masterlist!$B$3:$B$793,0))</f>
        <v>202208C066</v>
      </c>
      <c r="N3" s="204" t="str">
        <f>INDEX(Masterlist!$N$3:$N$793, MATCH(B3,Masterlist!$B$3:$B$793,0))</f>
        <v>MPI Booth</v>
      </c>
      <c r="O3" s="2" t="b">
        <f ca="1">(R3&lt;=Q3)=FALSE()</f>
        <v>1</v>
      </c>
      <c r="P3" s="62"/>
      <c r="Q3" s="1">
        <f t="shared" ref="Q3:Q15" ca="1" si="0">TODAY()</f>
        <v>44831</v>
      </c>
      <c r="R3" s="1">
        <f t="shared" ref="R3:R14" si="1">(K3-14)</f>
        <v>44955</v>
      </c>
    </row>
    <row r="4" spans="1:19" s="76" customFormat="1" ht="44.15" customHeight="1" x14ac:dyDescent="0.25">
      <c r="A4" s="4">
        <v>2</v>
      </c>
      <c r="B4" s="7" t="s">
        <v>1807</v>
      </c>
      <c r="C4" s="5" t="s">
        <v>455</v>
      </c>
      <c r="D4" s="5" t="s">
        <v>808</v>
      </c>
      <c r="E4" s="12" t="s">
        <v>2499</v>
      </c>
      <c r="F4" s="12" t="s">
        <v>1808</v>
      </c>
      <c r="G4" s="203" t="str">
        <f>INDEX(Masterlist!$G$3:$G$791, MATCH(B4,Masterlist!$B$3:$B$791,0))</f>
        <v>ASTM E709-14, ASTM E1444-12</v>
      </c>
      <c r="H4" s="203" t="str">
        <f>INDEX(Masterlist!$H$3:$H$791, MATCH(B4,Masterlist!$B$3:$B$791,0))</f>
        <v>10 lbs Block</v>
      </c>
      <c r="I4" s="145">
        <f>(K4-184)</f>
        <v>44648</v>
      </c>
      <c r="J4" s="5" t="s">
        <v>118</v>
      </c>
      <c r="K4" s="204">
        <f>INDEX(Masterlist!$K$3:$K$793, MATCH(B4,Masterlist!$B$3:$B$793,0))</f>
        <v>44832</v>
      </c>
      <c r="L4" s="204" t="str">
        <f>INDEX(Masterlist!$L$3:$L$793, MATCH(B4,Masterlist!$B$3:$B$793,0))</f>
        <v>Mirai</v>
      </c>
      <c r="M4" s="204" t="str">
        <f>INDEX(Masterlist!$M$3:$M$793, MATCH(B4,Masterlist!$B$3:$B$793,0))</f>
        <v>EL22/0159</v>
      </c>
      <c r="N4" s="204" t="str">
        <f>INDEX(Masterlist!$N$3:$N$793, MATCH(B4,Masterlist!$B$3:$B$793,0))</f>
        <v>QC (Blue Storage Cabinet)</v>
      </c>
      <c r="O4" s="2" t="b">
        <f t="shared" ref="O4:O15" ca="1" si="2">(R4&lt;=Q4)=FALSE()</f>
        <v>0</v>
      </c>
      <c r="P4" s="64"/>
      <c r="Q4" s="1">
        <f t="shared" ca="1" si="0"/>
        <v>44831</v>
      </c>
      <c r="R4" s="1">
        <f t="shared" si="1"/>
        <v>44818</v>
      </c>
    </row>
    <row r="5" spans="1:19" s="76" customFormat="1" ht="57.5" customHeight="1" x14ac:dyDescent="0.25">
      <c r="A5" s="4">
        <v>3</v>
      </c>
      <c r="B5" s="51" t="s">
        <v>1805</v>
      </c>
      <c r="C5" s="5" t="s">
        <v>436</v>
      </c>
      <c r="D5" s="5" t="s">
        <v>808</v>
      </c>
      <c r="E5" s="7" t="s">
        <v>1285</v>
      </c>
      <c r="F5" s="12" t="s">
        <v>1806</v>
      </c>
      <c r="G5" s="203" t="str">
        <f>INDEX(Masterlist!$G$3:$G$791, MATCH(B5,Masterlist!$B$3:$B$791,0))</f>
        <v xml:space="preserve">SHE-WI-E001 / ISO/IEC GUIDE 98-3:2008 </v>
      </c>
      <c r="H5" s="203" t="str">
        <f>INDEX(Masterlist!$H$3:$H$791, MATCH(B5,Masterlist!$B$3:$B$791,0))</f>
        <v>± 5% FULL SCALE DEFLECTION 
(±2 TOTAL VALUE OF 40)</v>
      </c>
      <c r="I5" s="145">
        <f>(K5-184)</f>
        <v>44778</v>
      </c>
      <c r="J5" s="5" t="s">
        <v>118</v>
      </c>
      <c r="K5" s="204">
        <f>INDEX(Masterlist!$K$3:$K$793, MATCH(B5,Masterlist!$B$3:$B$793,0))</f>
        <v>44962</v>
      </c>
      <c r="L5" s="204" t="str">
        <f>INDEX(Masterlist!$L$3:$L$793, MATCH(B5,Masterlist!$B$3:$B$793,0))</f>
        <v>Shikra Engineering</v>
      </c>
      <c r="M5" s="204" t="str">
        <f>INDEX(Masterlist!$M$3:$M$793, MATCH(B5,Masterlist!$B$3:$B$793,0))</f>
        <v>ELN-22080002-01</v>
      </c>
      <c r="N5" s="204" t="str">
        <f>INDEX(Masterlist!$N$3:$N$793, MATCH(B5,Masterlist!$B$3:$B$793,0))</f>
        <v>QC Office Cabinet (1)</v>
      </c>
      <c r="O5" s="2" t="b">
        <f t="shared" ca="1" si="2"/>
        <v>1</v>
      </c>
      <c r="P5" s="62"/>
      <c r="Q5" s="1">
        <f t="shared" ca="1" si="0"/>
        <v>44831</v>
      </c>
      <c r="R5" s="1">
        <f t="shared" si="1"/>
        <v>44948</v>
      </c>
    </row>
    <row r="6" spans="1:19" s="76" customFormat="1" ht="44.15" customHeight="1" x14ac:dyDescent="0.25">
      <c r="A6" s="4">
        <v>4</v>
      </c>
      <c r="B6" s="51" t="s">
        <v>2331</v>
      </c>
      <c r="C6" s="5" t="s">
        <v>436</v>
      </c>
      <c r="D6" s="5" t="s">
        <v>808</v>
      </c>
      <c r="E6" s="7" t="s">
        <v>1285</v>
      </c>
      <c r="F6" s="12" t="s">
        <v>2332</v>
      </c>
      <c r="G6" s="203" t="str">
        <f>INDEX(Masterlist!$G$3:$G$791, MATCH(B6,Masterlist!$B$3:$B$791,0))</f>
        <v xml:space="preserve">SHE-WI-E001 / ISO/IEC GUIDE 98-3:2008 </v>
      </c>
      <c r="H6" s="203" t="str">
        <f>INDEX(Masterlist!$H$3:$H$791, MATCH(B6,Masterlist!$B$3:$B$791,0))</f>
        <v>± 5% FULL SCALE DEFLECTION</v>
      </c>
      <c r="I6" s="145">
        <f>(K6-184)</f>
        <v>44704</v>
      </c>
      <c r="J6" s="5" t="s">
        <v>118</v>
      </c>
      <c r="K6" s="204">
        <f>INDEX(Masterlist!$K$3:$K$793, MATCH(B6,Masterlist!$B$3:$B$793,0))</f>
        <v>44888</v>
      </c>
      <c r="L6" s="204" t="str">
        <f>INDEX(Masterlist!$L$3:$L$793, MATCH(B6,Masterlist!$B$3:$B$793,0))</f>
        <v>Shikra Engineering</v>
      </c>
      <c r="M6" s="204" t="str">
        <f>INDEX(Masterlist!$M$3:$M$793, MATCH(B6,Masterlist!$B$3:$B$793,0))</f>
        <v>ELN-22050006-01</v>
      </c>
      <c r="N6" s="204" t="str">
        <f>INDEX(Masterlist!$N$3:$N$793, MATCH(B6,Masterlist!$B$3:$B$793,0))</f>
        <v>QC Office Cabinet (1)</v>
      </c>
      <c r="O6" s="2" t="b">
        <f ca="1">(R6&lt;=Q6)=FALSE()</f>
        <v>1</v>
      </c>
      <c r="P6" s="62"/>
      <c r="Q6" s="1">
        <f t="shared" ca="1" si="0"/>
        <v>44831</v>
      </c>
      <c r="R6" s="1">
        <f>(K6-14)</f>
        <v>44874</v>
      </c>
    </row>
    <row r="7" spans="1:19" s="76" customFormat="1" ht="44.15" customHeight="1" x14ac:dyDescent="0.25">
      <c r="A7" s="4">
        <v>5</v>
      </c>
      <c r="B7" s="19" t="s">
        <v>1020</v>
      </c>
      <c r="C7" s="5" t="s">
        <v>461</v>
      </c>
      <c r="D7" s="5" t="s">
        <v>795</v>
      </c>
      <c r="E7" s="12" t="s">
        <v>1438</v>
      </c>
      <c r="F7" s="28" t="s">
        <v>1879</v>
      </c>
      <c r="G7" s="203" t="str">
        <f>INDEX(Masterlist!$G$3:$G$791, MATCH(B7,Masterlist!$B$3:$B$791,0))</f>
        <v>CTTM - M32 &amp; M33 : 2007</v>
      </c>
      <c r="H7" s="203" t="str">
        <f>INDEX(Masterlist!$H$3:$H$791, MATCH(B7,Masterlist!$B$3:$B$791,0))</f>
        <v>± 5% Max. F.S. value</v>
      </c>
      <c r="I7" s="145">
        <f>(K7-181)</f>
        <v>44702</v>
      </c>
      <c r="J7" s="19" t="s">
        <v>118</v>
      </c>
      <c r="K7" s="204">
        <f>INDEX(Masterlist!$K$3:$K$793, MATCH(B7,Masterlist!$B$3:$B$793,0))</f>
        <v>44883</v>
      </c>
      <c r="L7" s="204" t="str">
        <f>INDEX(Masterlist!$L$3:$L$793, MATCH(B7,Masterlist!$B$3:$B$793,0))</f>
        <v>Caltek</v>
      </c>
      <c r="M7" s="204" t="str">
        <f>INDEX(Masterlist!$M$3:$M$793, MATCH(B7,Masterlist!$B$3:$B$793,0))</f>
        <v>CTJ 22-3503</v>
      </c>
      <c r="N7" s="204" t="str">
        <f>INDEX(Masterlist!$N$3:$N$793, MATCH(B7,Masterlist!$B$3:$B$793,0))</f>
        <v>QC (Open Cabinet)</v>
      </c>
      <c r="O7" s="2" t="b">
        <f t="shared" ca="1" si="2"/>
        <v>1</v>
      </c>
      <c r="P7" s="62"/>
      <c r="Q7" s="1">
        <f t="shared" ca="1" si="0"/>
        <v>44831</v>
      </c>
      <c r="R7" s="1">
        <f t="shared" si="1"/>
        <v>44869</v>
      </c>
    </row>
    <row r="8" spans="1:19" s="76" customFormat="1" ht="44.15" customHeight="1" x14ac:dyDescent="0.25">
      <c r="A8" s="4">
        <v>6</v>
      </c>
      <c r="B8" s="7" t="s">
        <v>877</v>
      </c>
      <c r="C8" s="5" t="s">
        <v>2557</v>
      </c>
      <c r="D8" s="7" t="s">
        <v>831</v>
      </c>
      <c r="E8" s="7" t="s">
        <v>2558</v>
      </c>
      <c r="F8" s="37">
        <v>14333</v>
      </c>
      <c r="G8" s="203" t="str">
        <f>INDEX(Masterlist!$G$3:$G$791, MATCH(B8,Masterlist!$B$3:$B$791,0))</f>
        <v>SHE-WI-M008</v>
      </c>
      <c r="H8" s="203" t="str">
        <f>INDEX(Masterlist!$H$3:$H$791, MATCH(B8,Masterlist!$B$3:$B$791,0))</f>
        <v xml:space="preserve">bar weight ± 1 oz </v>
      </c>
      <c r="I8" s="145">
        <f>(K8-364)</f>
        <v>44538</v>
      </c>
      <c r="J8" s="5" t="s">
        <v>12</v>
      </c>
      <c r="K8" s="204">
        <f>INDEX(Masterlist!$K$3:$K$793, MATCH(B8,Masterlist!$B$3:$B$793,0))</f>
        <v>44902</v>
      </c>
      <c r="L8" s="204" t="str">
        <f>INDEX(Masterlist!$L$3:$L$793, MATCH(B8,Masterlist!$B$3:$B$793,0))</f>
        <v>Shikra Engineering</v>
      </c>
      <c r="M8" s="204" t="str">
        <f>INDEX(Masterlist!$M$3:$M$793, MATCH(B8,Masterlist!$B$3:$B$793,0))</f>
        <v>MLN-21110003-01</v>
      </c>
      <c r="N8" s="204" t="str">
        <f>INDEX(Masterlist!$N$3:$N$793, MATCH(B8,Masterlist!$B$3:$B$793,0))</f>
        <v>QC (Blue Storage Cabinet)</v>
      </c>
      <c r="O8" s="2" t="b">
        <f t="shared" ca="1" si="2"/>
        <v>1</v>
      </c>
      <c r="P8" s="64"/>
      <c r="Q8" s="1">
        <f t="shared" ca="1" si="0"/>
        <v>44831</v>
      </c>
      <c r="R8" s="1">
        <f t="shared" si="1"/>
        <v>44888</v>
      </c>
    </row>
    <row r="9" spans="1:19" s="76" customFormat="1" ht="44.15" customHeight="1" x14ac:dyDescent="0.25">
      <c r="A9" s="4">
        <v>7</v>
      </c>
      <c r="B9" s="7" t="s">
        <v>318</v>
      </c>
      <c r="C9" s="5" t="s">
        <v>2418</v>
      </c>
      <c r="D9" s="5" t="s">
        <v>2420</v>
      </c>
      <c r="E9" s="7" t="s">
        <v>667</v>
      </c>
      <c r="F9" s="9" t="s">
        <v>68</v>
      </c>
      <c r="G9" s="203" t="str">
        <f>INDEX(Masterlist!$G$3:$G$791, MATCH(B9,Masterlist!$B$3:$B$791,0))</f>
        <v>MTD/CAL-25:2019 / ASTM E10-18</v>
      </c>
      <c r="H9" s="203" t="str">
        <f>INDEX(Masterlist!$H$3:$H$791, MATCH(B9,Masterlist!$B$3:$B$791,0))</f>
        <v>Indirect - 3%, Direct - 1%</v>
      </c>
      <c r="I9" s="145">
        <f>(K9-365)</f>
        <v>44533</v>
      </c>
      <c r="J9" s="7" t="s">
        <v>12</v>
      </c>
      <c r="K9" s="204">
        <f>INDEX(Masterlist!$K$3:$K$793, MATCH(B9,Masterlist!$B$3:$B$793,0))</f>
        <v>44898</v>
      </c>
      <c r="L9" s="204" t="str">
        <f>INDEX(Masterlist!$L$3:$L$793, MATCH(B9,Masterlist!$B$3:$B$793,0))</f>
        <v>Setsco</v>
      </c>
      <c r="M9" s="204" t="str">
        <f>INDEX(Masterlist!$M$3:$M$793, MATCH(B9,Masterlist!$B$3:$B$793,0))</f>
        <v>CM-189782 / 10 / 1</v>
      </c>
      <c r="N9" s="204" t="str">
        <f>INDEX(Masterlist!$N$3:$N$793, MATCH(B9,Masterlist!$B$3:$B$793,0))</f>
        <v>QC (Blue Storage Cabinet)</v>
      </c>
      <c r="O9" s="2" t="b">
        <f t="shared" ca="1" si="2"/>
        <v>1</v>
      </c>
      <c r="P9" s="62"/>
      <c r="Q9" s="1">
        <f t="shared" ca="1" si="0"/>
        <v>44831</v>
      </c>
      <c r="R9" s="1">
        <f t="shared" si="1"/>
        <v>44884</v>
      </c>
    </row>
    <row r="10" spans="1:19" s="76" customFormat="1" ht="44.15" customHeight="1" x14ac:dyDescent="0.25">
      <c r="A10" s="4">
        <v>8</v>
      </c>
      <c r="B10" s="189" t="s">
        <v>317</v>
      </c>
      <c r="C10" s="5" t="s">
        <v>2419</v>
      </c>
      <c r="D10" s="5" t="s">
        <v>2420</v>
      </c>
      <c r="E10" s="7" t="s">
        <v>667</v>
      </c>
      <c r="F10" s="9" t="s">
        <v>69</v>
      </c>
      <c r="G10" s="203" t="str">
        <f>INDEX(Masterlist!$G$3:$G$791, MATCH(B10,Masterlist!$B$3:$B$791,0))</f>
        <v>MTD/CAL-25:2019 / ASTM E-10-18</v>
      </c>
      <c r="H10" s="203" t="str">
        <f>INDEX(Masterlist!$H$3:$H$791, MATCH(B10,Masterlist!$B$3:$B$791,0))</f>
        <v>Indirect - 3%, Direct - 1%</v>
      </c>
      <c r="I10" s="145">
        <f>(K10-365)</f>
        <v>44600</v>
      </c>
      <c r="J10" s="7" t="s">
        <v>12</v>
      </c>
      <c r="K10" s="204">
        <f>INDEX(Masterlist!$K$3:$K$793, MATCH(B10,Masterlist!$B$3:$B$793,0))</f>
        <v>44965</v>
      </c>
      <c r="L10" s="204" t="str">
        <f>INDEX(Masterlist!$L$3:$L$793, MATCH(B10,Masterlist!$B$3:$B$793,0))</f>
        <v>Setsco</v>
      </c>
      <c r="M10" s="204" t="str">
        <f>INDEX(Masterlist!$M$3:$M$793, MATCH(B10,Masterlist!$B$3:$B$793,0))</f>
        <v xml:space="preserve">CM-196623/10/1 &amp; CM-196623/20/1 </v>
      </c>
      <c r="N10" s="204" t="str">
        <f>INDEX(Masterlist!$N$3:$N$793, MATCH(B10,Masterlist!$B$3:$B$793,0))</f>
        <v>QC (Blue Storage Cabinet)</v>
      </c>
      <c r="O10" s="2" t="b">
        <f t="shared" ca="1" si="2"/>
        <v>1</v>
      </c>
      <c r="P10" s="71"/>
      <c r="Q10" s="1">
        <f t="shared" ca="1" si="0"/>
        <v>44831</v>
      </c>
      <c r="R10" s="1">
        <f t="shared" si="1"/>
        <v>44951</v>
      </c>
    </row>
    <row r="11" spans="1:19" s="76" customFormat="1" ht="44.15" customHeight="1" x14ac:dyDescent="0.25">
      <c r="A11" s="4">
        <v>9</v>
      </c>
      <c r="B11" s="150" t="s">
        <v>316</v>
      </c>
      <c r="C11" s="5" t="s">
        <v>2418</v>
      </c>
      <c r="D11" s="5" t="s">
        <v>2420</v>
      </c>
      <c r="E11" s="7" t="s">
        <v>667</v>
      </c>
      <c r="F11" s="9" t="s">
        <v>219</v>
      </c>
      <c r="G11" s="203" t="str">
        <f>INDEX(Masterlist!$G$3:$G$791, MATCH(B11,Masterlist!$B$3:$B$791,0))</f>
        <v>MTD/CAL-25:2019, ASTM E10-18</v>
      </c>
      <c r="H11" s="203" t="str">
        <f>INDEX(Masterlist!$H$3:$H$791, MATCH(B11,Masterlist!$B$3:$B$791,0))</f>
        <v>Indirect - 3%, Direct - 1%</v>
      </c>
      <c r="I11" s="145">
        <f>(K11-365)</f>
        <v>44426</v>
      </c>
      <c r="J11" s="5" t="s">
        <v>1491</v>
      </c>
      <c r="K11" s="204">
        <f>INDEX(Masterlist!$K$3:$K$793, MATCH(B11,Masterlist!$B$3:$B$793,0))</f>
        <v>44791</v>
      </c>
      <c r="L11" s="204" t="str">
        <f>INDEX(Masterlist!$L$3:$L$793, MATCH(B11,Masterlist!$B$3:$B$793,0))</f>
        <v>Setsco</v>
      </c>
      <c r="M11" s="204" t="str">
        <f>INDEX(Masterlist!$M$3:$M$793, MATCH(B11,Masterlist!$B$3:$B$793,0))</f>
        <v>CM-175384/10/1 &amp; CM-175384/20/1</v>
      </c>
      <c r="N11" s="204" t="str">
        <f>INDEX(Masterlist!$N$3:$N$793, MATCH(B11,Masterlist!$B$3:$B$793,0))</f>
        <v>QC (Blue Storage Cabinet)</v>
      </c>
      <c r="O11" s="2" t="b">
        <f t="shared" ca="1" si="2"/>
        <v>0</v>
      </c>
      <c r="P11" s="62"/>
      <c r="Q11" s="1">
        <f t="shared" ca="1" si="0"/>
        <v>44831</v>
      </c>
      <c r="R11" s="1">
        <f t="shared" si="1"/>
        <v>44777</v>
      </c>
    </row>
    <row r="12" spans="1:19" s="76" customFormat="1" ht="83.15" customHeight="1" x14ac:dyDescent="0.25">
      <c r="A12" s="4">
        <v>10</v>
      </c>
      <c r="B12" s="110" t="s">
        <v>315</v>
      </c>
      <c r="C12" s="110" t="s">
        <v>818</v>
      </c>
      <c r="D12" s="110" t="s">
        <v>819</v>
      </c>
      <c r="E12" s="5" t="s">
        <v>2498</v>
      </c>
      <c r="F12" s="167" t="s">
        <v>2497</v>
      </c>
      <c r="G12" s="203" t="str">
        <f>INDEX(Masterlist!$G$3:$G$791, MATCH(B12,Masterlist!$B$3:$B$791,0))</f>
        <v>MTD/CAL-25:2019 / ASTM E18-19</v>
      </c>
      <c r="H12" s="203" t="str">
        <f>INDEX(Masterlist!$H$3:$H$791, MATCH(B12,Masterlist!$B$3:$B$791,0))</f>
        <v>± 1 &amp; 2.5 HRB /  ± 0.5 &amp; 1 HRC (As per latest ASTM E-18 Standard)</v>
      </c>
      <c r="I12" s="166">
        <f>(K12-365)</f>
        <v>44533</v>
      </c>
      <c r="J12" s="110" t="s">
        <v>12</v>
      </c>
      <c r="K12" s="204">
        <f>INDEX(Masterlist!$K$3:$K$793, MATCH(B12,Masterlist!$B$3:$B$793,0))</f>
        <v>44898</v>
      </c>
      <c r="L12" s="204" t="str">
        <f>INDEX(Masterlist!$L$3:$L$793, MATCH(B12,Masterlist!$B$3:$B$793,0))</f>
        <v>Setsco</v>
      </c>
      <c r="M12" s="204" t="str">
        <f>INDEX(Masterlist!$M$3:$M$793, MATCH(B12,Masterlist!$B$3:$B$793,0))</f>
        <v>CM-185159 / 10 / 1</v>
      </c>
      <c r="N12" s="204" t="str">
        <f>INDEX(Masterlist!$N$3:$N$793, MATCH(B12,Masterlist!$B$3:$B$793,0))</f>
        <v>QC (Blue Storage Cabinet)</v>
      </c>
      <c r="O12" s="2" t="b">
        <f t="shared" ca="1" si="2"/>
        <v>1</v>
      </c>
      <c r="P12" s="78"/>
      <c r="Q12" s="14">
        <f t="shared" ca="1" si="0"/>
        <v>44831</v>
      </c>
      <c r="R12" s="14">
        <f t="shared" si="1"/>
        <v>44884</v>
      </c>
      <c r="S12" s="138"/>
    </row>
    <row r="13" spans="1:19" s="6" customFormat="1" ht="44.15" customHeight="1" x14ac:dyDescent="0.25">
      <c r="A13" s="4">
        <v>11</v>
      </c>
      <c r="B13" s="172" t="s">
        <v>1075</v>
      </c>
      <c r="C13" s="7" t="s">
        <v>1076</v>
      </c>
      <c r="D13" s="5" t="s">
        <v>2420</v>
      </c>
      <c r="E13" s="5" t="s">
        <v>2476</v>
      </c>
      <c r="F13" s="9" t="s">
        <v>1077</v>
      </c>
      <c r="G13" s="203" t="str">
        <f>INDEX(Masterlist!$G$3:$G$791, MATCH(B13,Masterlist!$B$3:$B$791,0))</f>
        <v>ASTM E10-18 (Class A)</v>
      </c>
      <c r="H13" s="203" t="str">
        <f>INDEX(Masterlist!$H$3:$H$791, MATCH(B13,Masterlist!$B$3:$B$791,0))</f>
        <v>0.01 mm</v>
      </c>
      <c r="I13" s="145">
        <v>44454</v>
      </c>
      <c r="J13" s="7" t="s">
        <v>12</v>
      </c>
      <c r="K13" s="204">
        <f>INDEX(Masterlist!$K$3:$K$793, MATCH(B13,Masterlist!$B$3:$B$793,0))</f>
        <v>44819</v>
      </c>
      <c r="L13" s="204" t="str">
        <f>INDEX(Masterlist!$L$3:$L$793, MATCH(B13,Masterlist!$B$3:$B$793,0))</f>
        <v>Setsco</v>
      </c>
      <c r="M13" s="204" t="str">
        <f>INDEX(Masterlist!$M$3:$M$793, MATCH(B13,Masterlist!$B$3:$B$793,0))</f>
        <v>CM-175510/40/01</v>
      </c>
      <c r="N13" s="204" t="str">
        <f>INDEX(Masterlist!$N$3:$N$793, MATCH(B13,Masterlist!$B$3:$B$793,0))</f>
        <v>QC (Blue Storage Cabinet)</v>
      </c>
      <c r="O13" s="2" t="b">
        <f t="shared" ca="1" si="2"/>
        <v>0</v>
      </c>
      <c r="P13" s="64"/>
      <c r="Q13" s="1">
        <f t="shared" ca="1" si="0"/>
        <v>44831</v>
      </c>
      <c r="R13" s="1">
        <f t="shared" si="1"/>
        <v>44805</v>
      </c>
    </row>
    <row r="14" spans="1:19" s="76" customFormat="1" ht="44.15" customHeight="1" x14ac:dyDescent="0.25">
      <c r="A14" s="4">
        <v>12</v>
      </c>
      <c r="B14" s="7" t="s">
        <v>314</v>
      </c>
      <c r="C14" s="7" t="s">
        <v>820</v>
      </c>
      <c r="D14" s="7" t="s">
        <v>2420</v>
      </c>
      <c r="E14" s="7" t="s">
        <v>821</v>
      </c>
      <c r="F14" s="9">
        <v>10173</v>
      </c>
      <c r="G14" s="203" t="str">
        <f>INDEX(Masterlist!$G$3:$G$791, MATCH(B14,Masterlist!$B$3:$B$791,0))</f>
        <v>SHE-WI-D035 / ASTM E10</v>
      </c>
      <c r="H14" s="203" t="str">
        <f>INDEX(Masterlist!$H$3:$H$791, MATCH(B14,Masterlist!$B$3:$B$791,0))</f>
        <v xml:space="preserve">0.1 mm </v>
      </c>
      <c r="I14" s="145">
        <v>44537</v>
      </c>
      <c r="J14" s="7" t="s">
        <v>12</v>
      </c>
      <c r="K14" s="204">
        <f>INDEX(Masterlist!$K$3:$K$793, MATCH(B14,Masterlist!$B$3:$B$793,0))</f>
        <v>44901</v>
      </c>
      <c r="L14" s="204" t="str">
        <f>INDEX(Masterlist!$L$3:$L$793, MATCH(B14,Masterlist!$B$3:$B$793,0))</f>
        <v>Shikra Engineering</v>
      </c>
      <c r="M14" s="204" t="str">
        <f>INDEX(Masterlist!$M$3:$M$793, MATCH(B14,Masterlist!$B$3:$B$793,0))</f>
        <v>DLN-21120001-01</v>
      </c>
      <c r="N14" s="204" t="str">
        <f>INDEX(Masterlist!$N$3:$N$793, MATCH(B14,Masterlist!$B$3:$B$793,0))</f>
        <v>QC (Blue Storage Cabinet)</v>
      </c>
      <c r="O14" s="2" t="b">
        <f t="shared" ca="1" si="2"/>
        <v>1</v>
      </c>
      <c r="P14" s="64"/>
      <c r="Q14" s="1">
        <f t="shared" ca="1" si="0"/>
        <v>44831</v>
      </c>
      <c r="R14" s="1">
        <f t="shared" si="1"/>
        <v>44887</v>
      </c>
    </row>
    <row r="15" spans="1:19" s="76" customFormat="1" ht="44.15" customHeight="1" x14ac:dyDescent="0.25">
      <c r="A15" s="4">
        <v>13</v>
      </c>
      <c r="B15" s="239" t="s">
        <v>1829</v>
      </c>
      <c r="C15" s="5" t="s">
        <v>1983</v>
      </c>
      <c r="D15" s="5" t="s">
        <v>2420</v>
      </c>
      <c r="E15" s="5" t="s">
        <v>1827</v>
      </c>
      <c r="F15" s="154">
        <v>18063</v>
      </c>
      <c r="G15" s="203" t="str">
        <f>INDEX(Masterlist!$G$3:$G$791, MATCH(B15,Masterlist!$B$3:$B$791,0))</f>
        <v>ASTM E10-18 (Class A), MTD / CAL-25:2019</v>
      </c>
      <c r="H15" s="203" t="str">
        <f>INDEX(Masterlist!$H$3:$H$791, MATCH(B15,Masterlist!$B$3:$B$791,0))</f>
        <v xml:space="preserve">± 0.01 mm </v>
      </c>
      <c r="I15" s="145">
        <v>44454</v>
      </c>
      <c r="J15" s="7" t="s">
        <v>12</v>
      </c>
      <c r="K15" s="204">
        <f>INDEX(Masterlist!$K$3:$K$7900, MATCH(B15,Masterlist!$B$3:$B$7903,0))</f>
        <v>44819</v>
      </c>
      <c r="L15" s="204" t="str">
        <f>INDEX(Masterlist!$L$3:$L$793, MATCH(B15,Masterlist!$B$3:$B$793,0))</f>
        <v>Setsco</v>
      </c>
      <c r="M15" s="204" t="str">
        <f>INDEX(Masterlist!$M$3:$M$793, MATCH(B15,Masterlist!$B$3:$B$793,0))</f>
        <v>CM-175510/30/01</v>
      </c>
      <c r="N15" s="204" t="str">
        <f>INDEX(Masterlist!$N$3:$N$793, MATCH(B15,Masterlist!$B$3:$B$793,0))</f>
        <v>QC (Blue Storage Cabinet)</v>
      </c>
      <c r="O15" s="2" t="b">
        <f t="shared" ca="1" si="2"/>
        <v>0</v>
      </c>
      <c r="P15" s="64"/>
      <c r="Q15" s="1">
        <f t="shared" ca="1" si="0"/>
        <v>44831</v>
      </c>
      <c r="R15" s="1">
        <f>(K15-14)</f>
        <v>44805</v>
      </c>
    </row>
    <row r="16" spans="1:19" ht="23.25" customHeight="1" x14ac:dyDescent="0.3">
      <c r="B16" s="8"/>
      <c r="C16" s="112"/>
      <c r="D16" s="113"/>
      <c r="E16" s="112"/>
      <c r="F16" s="114"/>
      <c r="G16" s="115"/>
      <c r="H16" s="116"/>
      <c r="I16" s="117"/>
      <c r="J16" s="112"/>
      <c r="K16" s="118"/>
      <c r="L16" s="112"/>
      <c r="M16" s="112"/>
      <c r="N16" s="113"/>
      <c r="O16" s="119"/>
    </row>
    <row r="17" spans="1:20" ht="23.25" customHeight="1" x14ac:dyDescent="0.3">
      <c r="B17" s="8"/>
      <c r="C17" s="112"/>
      <c r="D17" s="113"/>
      <c r="E17" s="112"/>
      <c r="F17" s="114"/>
      <c r="G17" s="115"/>
      <c r="H17" s="116"/>
      <c r="I17" s="117"/>
      <c r="J17" s="112"/>
      <c r="K17" s="118"/>
      <c r="L17" s="112"/>
      <c r="M17" s="112"/>
      <c r="N17" s="113"/>
      <c r="O17" s="119"/>
    </row>
    <row r="18" spans="1:20" ht="23.25" customHeight="1" x14ac:dyDescent="0.3">
      <c r="B18" s="8"/>
      <c r="C18" s="112"/>
      <c r="D18" s="113"/>
      <c r="E18" s="112"/>
      <c r="F18" s="114"/>
      <c r="G18" s="115"/>
      <c r="H18" s="116"/>
      <c r="I18" s="117"/>
      <c r="J18" s="112"/>
      <c r="K18" s="118"/>
      <c r="L18" s="112"/>
      <c r="M18" s="112"/>
      <c r="N18" s="113"/>
      <c r="O18" s="119"/>
    </row>
    <row r="19" spans="1:20" s="65" customFormat="1" ht="23.25" customHeight="1" x14ac:dyDescent="0.3">
      <c r="A19"/>
      <c r="B19" s="8"/>
      <c r="C19" s="112"/>
      <c r="D19" s="113"/>
      <c r="E19" s="112"/>
      <c r="F19" s="114"/>
      <c r="G19" s="115"/>
      <c r="H19" s="116"/>
      <c r="I19" s="117"/>
      <c r="J19" s="112"/>
      <c r="K19" s="118"/>
      <c r="L19" s="112"/>
      <c r="M19" s="112"/>
      <c r="N19" s="113"/>
      <c r="O19" s="119"/>
      <c r="Q19"/>
      <c r="R19"/>
      <c r="S19"/>
      <c r="T19"/>
    </row>
    <row r="20" spans="1:20" s="65" customFormat="1" ht="23.25" customHeight="1" x14ac:dyDescent="0.3">
      <c r="A20"/>
      <c r="B20" s="120"/>
      <c r="C20" s="120"/>
      <c r="D20" s="120"/>
      <c r="E20" s="120"/>
      <c r="F20" s="120"/>
      <c r="G20" s="120"/>
      <c r="H20" s="120"/>
      <c r="I20" s="120"/>
      <c r="J20" s="120"/>
      <c r="K20" s="121"/>
      <c r="L20" s="120"/>
      <c r="M20" s="120"/>
      <c r="N20" s="120"/>
      <c r="O20" s="120"/>
      <c r="Q20"/>
      <c r="R20"/>
      <c r="S20"/>
      <c r="T20"/>
    </row>
    <row r="21" spans="1:20" s="65" customFormat="1" ht="23.25" customHeight="1" x14ac:dyDescent="0.3">
      <c r="A21"/>
      <c r="B21" s="120"/>
      <c r="C21" s="120"/>
      <c r="D21" s="120"/>
      <c r="E21" s="120"/>
      <c r="F21" s="120"/>
      <c r="G21" s="120"/>
      <c r="H21" s="120"/>
      <c r="I21" s="120"/>
      <c r="J21" s="120" t="s">
        <v>1565</v>
      </c>
      <c r="K21" s="121"/>
      <c r="L21" s="120"/>
      <c r="M21" s="120"/>
      <c r="N21" s="120"/>
      <c r="O21" s="120"/>
      <c r="Q21"/>
      <c r="R21"/>
      <c r="S21"/>
      <c r="T21"/>
    </row>
    <row r="22" spans="1:20" s="65" customFormat="1" ht="23.25" customHeight="1" x14ac:dyDescent="0.3">
      <c r="A22"/>
      <c r="B22" s="120"/>
      <c r="C22" s="120"/>
      <c r="D22" s="120"/>
      <c r="E22" s="120"/>
      <c r="F22" s="120"/>
      <c r="G22" s="120"/>
      <c r="H22" s="120"/>
      <c r="I22" s="120"/>
      <c r="J22" s="120"/>
      <c r="K22" s="121"/>
      <c r="L22" s="120"/>
      <c r="M22" s="120"/>
      <c r="N22" s="120"/>
      <c r="O22" s="120"/>
      <c r="Q22"/>
      <c r="R22"/>
      <c r="S22"/>
      <c r="T22"/>
    </row>
    <row r="23" spans="1:20" s="65" customFormat="1" ht="23.25" customHeight="1" x14ac:dyDescent="0.3">
      <c r="A23"/>
      <c r="B23" s="120"/>
      <c r="C23" s="120"/>
      <c r="D23" s="120"/>
      <c r="E23" s="120"/>
      <c r="F23" s="120"/>
      <c r="G23" s="120"/>
      <c r="H23" s="120"/>
      <c r="I23" s="120"/>
      <c r="J23" s="120"/>
      <c r="K23" s="121"/>
      <c r="L23" s="120"/>
      <c r="M23" s="120"/>
      <c r="N23" s="120"/>
      <c r="O23" s="120"/>
      <c r="Q23"/>
      <c r="R23"/>
      <c r="S23"/>
      <c r="T23"/>
    </row>
    <row r="24" spans="1:20" s="65" customFormat="1" ht="23.25" customHeight="1" x14ac:dyDescent="0.3">
      <c r="A24"/>
      <c r="B24" s="120"/>
      <c r="C24" s="120"/>
      <c r="D24" s="120"/>
      <c r="E24" s="120"/>
      <c r="F24" s="120"/>
      <c r="G24" s="120"/>
      <c r="H24" s="120"/>
      <c r="I24" s="120"/>
      <c r="J24" s="120"/>
      <c r="K24" s="121"/>
      <c r="L24" s="120"/>
      <c r="M24" s="120"/>
      <c r="N24" s="120"/>
      <c r="O24" s="120"/>
      <c r="Q24"/>
      <c r="R24"/>
      <c r="S24"/>
      <c r="T24"/>
    </row>
  </sheetData>
  <autoFilter ref="A2:T15"/>
  <mergeCells count="11">
    <mergeCell ref="A1:A2"/>
    <mergeCell ref="B1:B2"/>
    <mergeCell ref="C1:C2"/>
    <mergeCell ref="D1:D2"/>
    <mergeCell ref="E1:E2"/>
    <mergeCell ref="F1:F2"/>
    <mergeCell ref="G1:K1"/>
    <mergeCell ref="L1:L2"/>
    <mergeCell ref="M1:M2"/>
    <mergeCell ref="N1:N2"/>
    <mergeCell ref="O1:O2"/>
  </mergeCells>
  <conditionalFormatting sqref="O16:O19">
    <cfRule type="expression" priority="141" stopIfTrue="1">
      <formula>$K$3&lt;$Q$3</formula>
    </cfRule>
  </conditionalFormatting>
  <conditionalFormatting sqref="P3">
    <cfRule type="expression" priority="26" stopIfTrue="1">
      <formula>$K$3&lt;$Q$3</formula>
    </cfRule>
  </conditionalFormatting>
  <conditionalFormatting sqref="P5">
    <cfRule type="expression" priority="22" stopIfTrue="1">
      <formula>$K$3&lt;$Q$3</formula>
    </cfRule>
  </conditionalFormatting>
  <conditionalFormatting sqref="P7">
    <cfRule type="expression" priority="20" stopIfTrue="1">
      <formula>$K$3&lt;$Q$3</formula>
    </cfRule>
  </conditionalFormatting>
  <conditionalFormatting sqref="P9:P11">
    <cfRule type="expression" priority="19" stopIfTrue="1">
      <formula>$K$3&lt;$Q$3</formula>
    </cfRule>
  </conditionalFormatting>
  <conditionalFormatting sqref="O3:O5 O7:O15">
    <cfRule type="expression" priority="5" stopIfTrue="1">
      <formula>$K$3&lt;$T$3</formula>
    </cfRule>
  </conditionalFormatting>
  <conditionalFormatting sqref="P6">
    <cfRule type="expression" priority="2" stopIfTrue="1">
      <formula>$K$3&lt;$Q$3</formula>
    </cfRule>
  </conditionalFormatting>
  <conditionalFormatting sqref="O6">
    <cfRule type="expression" priority="1" stopIfTrue="1">
      <formula>$K$3&lt;$T$3</formula>
    </cfRule>
  </conditionalFormatting>
  <printOptions horizontalCentered="1"/>
  <pageMargins left="0.23622047244094491" right="0.23622047244094491" top="1.3779527559055118" bottom="0.70866141732283472" header="0.31496062992125984" footer="0.31496062992125984"/>
  <pageSetup paperSize="9" scale="57" fitToHeight="0" orientation="landscape" r:id="rId1"/>
  <headerFooter>
    <oddHeader>&amp;L&amp;G
Issued By: Janette Esther&amp;C&amp;20 CALIBRATED GAUGE MASTER LIST&amp;R&amp;D</oddHeader>
    <oddFooter>&amp;LForm No: QC-10-CL Rev 0&amp;C&amp;G     &amp;R      &amp;P/&amp;N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U407"/>
  <sheetViews>
    <sheetView zoomScale="70" zoomScaleNormal="70" zoomScaleSheetLayoutView="55" workbookViewId="0">
      <pane xSplit="2" topLeftCell="C1" activePane="topRight" state="frozen"/>
      <selection activeCell="B1" sqref="B1"/>
      <selection pane="topRight" activeCell="G3" sqref="G3"/>
    </sheetView>
  </sheetViews>
  <sheetFormatPr defaultColWidth="13.54296875" defaultRowHeight="14" x14ac:dyDescent="0.3"/>
  <cols>
    <col min="1" max="1" width="6.7265625" customWidth="1"/>
    <col min="2" max="2" width="13.54296875" style="20" customWidth="1"/>
    <col min="3" max="3" width="23.81640625" style="20" customWidth="1"/>
    <col min="4" max="4" width="22.54296875" style="20" customWidth="1"/>
    <col min="5" max="5" width="24.453125" style="20" customWidth="1"/>
    <col min="6" max="6" width="23.54296875" style="20" customWidth="1"/>
    <col min="7" max="7" width="22.54296875" style="20" customWidth="1"/>
    <col min="8" max="8" width="19" style="20" customWidth="1"/>
    <col min="9" max="10" width="13.54296875" style="20" customWidth="1"/>
    <col min="11" max="11" width="15" style="100" customWidth="1"/>
    <col min="12" max="12" width="14.26953125" style="20" customWidth="1"/>
    <col min="13" max="13" width="20.7265625" style="20" customWidth="1"/>
    <col min="14" max="14" width="23.1796875" style="20" customWidth="1"/>
    <col min="15" max="15" width="13.54296875" style="20" customWidth="1"/>
    <col min="16" max="16" width="23.26953125" style="65" customWidth="1"/>
  </cols>
  <sheetData>
    <row r="1" spans="1:21" ht="27.75" customHeight="1" x14ac:dyDescent="0.25">
      <c r="A1" s="248" t="s">
        <v>1934</v>
      </c>
      <c r="B1" s="248" t="s">
        <v>1932</v>
      </c>
      <c r="C1" s="248" t="s">
        <v>758</v>
      </c>
      <c r="D1" s="248" t="s">
        <v>1933</v>
      </c>
      <c r="E1" s="248" t="s">
        <v>5</v>
      </c>
      <c r="F1" s="245" t="s">
        <v>1935</v>
      </c>
      <c r="G1" s="259" t="s">
        <v>1411</v>
      </c>
      <c r="H1" s="259"/>
      <c r="I1" s="259"/>
      <c r="J1" s="259"/>
      <c r="K1" s="259"/>
      <c r="L1" s="248" t="s">
        <v>6</v>
      </c>
      <c r="M1" s="248" t="s">
        <v>1938</v>
      </c>
      <c r="N1" s="248" t="s">
        <v>4</v>
      </c>
      <c r="O1" s="256" t="s">
        <v>25</v>
      </c>
      <c r="P1" s="139"/>
      <c r="Q1" s="136"/>
      <c r="R1" s="136"/>
      <c r="S1" s="136"/>
    </row>
    <row r="2" spans="1:21" ht="39" x14ac:dyDescent="0.25">
      <c r="A2" s="248"/>
      <c r="B2" s="248"/>
      <c r="C2" s="248"/>
      <c r="D2" s="248"/>
      <c r="E2" s="248"/>
      <c r="F2" s="245"/>
      <c r="G2" s="193" t="s">
        <v>1936</v>
      </c>
      <c r="H2" s="193" t="s">
        <v>1937</v>
      </c>
      <c r="I2" s="193" t="s">
        <v>759</v>
      </c>
      <c r="J2" s="192" t="s">
        <v>1101</v>
      </c>
      <c r="K2" s="196" t="s">
        <v>1102</v>
      </c>
      <c r="L2" s="248"/>
      <c r="M2" s="248"/>
      <c r="N2" s="248"/>
      <c r="O2" s="257"/>
      <c r="P2" s="139"/>
      <c r="Q2" s="137"/>
      <c r="R2" s="11"/>
      <c r="S2" s="136"/>
    </row>
    <row r="3" spans="1:21" s="76" customFormat="1" ht="37.5" x14ac:dyDescent="0.25">
      <c r="A3" s="4">
        <v>1</v>
      </c>
      <c r="B3" s="5" t="s">
        <v>15</v>
      </c>
      <c r="C3" s="5" t="s">
        <v>28</v>
      </c>
      <c r="D3" s="5" t="s">
        <v>774</v>
      </c>
      <c r="E3" s="5" t="s">
        <v>1010</v>
      </c>
      <c r="F3" s="12" t="s">
        <v>16</v>
      </c>
      <c r="G3" s="171" t="str">
        <f>INDEX(Masterlist!$G$3:$G$791, MATCH('For Audit 12.1.2022'!B3,Masterlist!$B$3:$B$791,0))</f>
        <v>MCL/WI/M-05 / BS EN 837-1:1998 &amp; DKD-R-6-1 / API 6A</v>
      </c>
      <c r="H3" s="45">
        <v>0.01</v>
      </c>
      <c r="I3" s="145">
        <v>44285</v>
      </c>
      <c r="J3" s="5" t="s">
        <v>12</v>
      </c>
      <c r="K3" s="93">
        <v>44650</v>
      </c>
      <c r="L3" s="5" t="s">
        <v>1884</v>
      </c>
      <c r="M3" s="5" t="s">
        <v>2237</v>
      </c>
      <c r="N3" s="5" t="s">
        <v>1197</v>
      </c>
      <c r="O3" s="162" t="b">
        <v>1</v>
      </c>
      <c r="P3" s="169" t="s">
        <v>2664</v>
      </c>
      <c r="Q3" s="173" t="s">
        <v>2044</v>
      </c>
      <c r="R3" s="173"/>
      <c r="S3" s="62"/>
      <c r="T3" s="1">
        <v>44573</v>
      </c>
      <c r="U3" s="1">
        <v>44636</v>
      </c>
    </row>
    <row r="4" spans="1:21" s="76" customFormat="1" ht="37.5" x14ac:dyDescent="0.25">
      <c r="A4" s="4">
        <v>2</v>
      </c>
      <c r="B4" s="5" t="s">
        <v>886</v>
      </c>
      <c r="C4" s="5" t="s">
        <v>128</v>
      </c>
      <c r="D4" s="5" t="s">
        <v>777</v>
      </c>
      <c r="E4" s="5" t="s">
        <v>1011</v>
      </c>
      <c r="F4" s="12" t="s">
        <v>230</v>
      </c>
      <c r="G4" s="12" t="s">
        <v>2475</v>
      </c>
      <c r="H4" s="45">
        <v>0.01</v>
      </c>
      <c r="I4" s="145">
        <v>44439</v>
      </c>
      <c r="J4" s="7" t="s">
        <v>12</v>
      </c>
      <c r="K4" s="93">
        <v>44804</v>
      </c>
      <c r="L4" s="7" t="s">
        <v>1900</v>
      </c>
      <c r="M4" s="5" t="s">
        <v>2430</v>
      </c>
      <c r="N4" s="5" t="s">
        <v>1197</v>
      </c>
      <c r="O4" s="162" t="b">
        <v>1</v>
      </c>
      <c r="P4" s="169">
        <v>700150602</v>
      </c>
      <c r="Q4" s="111" t="s">
        <v>2665</v>
      </c>
      <c r="R4" s="111"/>
      <c r="S4" s="62"/>
      <c r="T4" s="1">
        <v>44573</v>
      </c>
      <c r="U4" s="1">
        <v>44790</v>
      </c>
    </row>
    <row r="5" spans="1:21" s="76" customFormat="1" ht="25" x14ac:dyDescent="0.25">
      <c r="A5" s="4">
        <v>3</v>
      </c>
      <c r="B5" s="5" t="s">
        <v>31</v>
      </c>
      <c r="C5" s="5" t="s">
        <v>28</v>
      </c>
      <c r="D5" s="5" t="s">
        <v>774</v>
      </c>
      <c r="E5" s="5" t="s">
        <v>1651</v>
      </c>
      <c r="F5" s="38">
        <v>110994503011</v>
      </c>
      <c r="G5" s="12" t="s">
        <v>1913</v>
      </c>
      <c r="H5" s="45">
        <v>0.01</v>
      </c>
      <c r="I5" s="145">
        <v>44285</v>
      </c>
      <c r="J5" s="5" t="s">
        <v>12</v>
      </c>
      <c r="K5" s="93">
        <v>44650</v>
      </c>
      <c r="L5" s="5" t="s">
        <v>1884</v>
      </c>
      <c r="M5" s="5" t="s">
        <v>2238</v>
      </c>
      <c r="N5" s="5" t="s">
        <v>1413</v>
      </c>
      <c r="O5" s="162" t="b">
        <v>1</v>
      </c>
      <c r="P5" s="169">
        <v>10285290</v>
      </c>
      <c r="Q5" s="173" t="s">
        <v>2044</v>
      </c>
      <c r="R5" s="173"/>
      <c r="S5" s="62"/>
      <c r="T5" s="1">
        <v>44573</v>
      </c>
      <c r="U5" s="1">
        <v>44636</v>
      </c>
    </row>
    <row r="6" spans="1:21" s="76" customFormat="1" ht="37.5" x14ac:dyDescent="0.25">
      <c r="A6" s="4">
        <v>4</v>
      </c>
      <c r="B6" s="5" t="s">
        <v>141</v>
      </c>
      <c r="C6" s="5" t="s">
        <v>28</v>
      </c>
      <c r="D6" s="5" t="s">
        <v>774</v>
      </c>
      <c r="E6" s="5" t="s">
        <v>1651</v>
      </c>
      <c r="F6" s="34" t="s">
        <v>150</v>
      </c>
      <c r="G6" s="12" t="s">
        <v>2387</v>
      </c>
      <c r="H6" s="45">
        <v>0.01</v>
      </c>
      <c r="I6" s="145">
        <v>44540</v>
      </c>
      <c r="J6" s="5" t="s">
        <v>12</v>
      </c>
      <c r="K6" s="93">
        <v>44905</v>
      </c>
      <c r="L6" s="5" t="s">
        <v>1900</v>
      </c>
      <c r="M6" s="5" t="s">
        <v>2747</v>
      </c>
      <c r="N6" s="5" t="s">
        <v>1197</v>
      </c>
      <c r="O6" s="162" t="b">
        <v>1</v>
      </c>
      <c r="P6" s="169">
        <v>5361944</v>
      </c>
      <c r="Q6" s="111" t="s">
        <v>2748</v>
      </c>
      <c r="R6" s="111"/>
      <c r="S6" s="62"/>
      <c r="T6" s="1">
        <v>44573</v>
      </c>
      <c r="U6" s="1">
        <v>44891</v>
      </c>
    </row>
    <row r="7" spans="1:21" s="76" customFormat="1" ht="25" x14ac:dyDescent="0.25">
      <c r="A7" s="4">
        <v>5</v>
      </c>
      <c r="B7" s="5" t="s">
        <v>369</v>
      </c>
      <c r="C7" s="5" t="s">
        <v>28</v>
      </c>
      <c r="D7" s="5" t="s">
        <v>774</v>
      </c>
      <c r="E7" s="5" t="s">
        <v>1652</v>
      </c>
      <c r="F7" s="12" t="s">
        <v>370</v>
      </c>
      <c r="G7" s="12" t="s">
        <v>2627</v>
      </c>
      <c r="H7" s="45">
        <v>0.01</v>
      </c>
      <c r="I7" s="145">
        <v>44530</v>
      </c>
      <c r="J7" s="5" t="s">
        <v>12</v>
      </c>
      <c r="K7" s="93">
        <v>44896</v>
      </c>
      <c r="L7" s="5" t="s">
        <v>1900</v>
      </c>
      <c r="M7" s="5" t="s">
        <v>2628</v>
      </c>
      <c r="N7" s="5" t="s">
        <v>1413</v>
      </c>
      <c r="O7" s="162" t="b">
        <v>1</v>
      </c>
      <c r="P7" s="183">
        <v>3722842</v>
      </c>
      <c r="Q7" s="111" t="s">
        <v>2629</v>
      </c>
      <c r="R7" s="111"/>
      <c r="S7" s="62"/>
      <c r="T7" s="1">
        <v>44573</v>
      </c>
      <c r="U7" s="1">
        <v>44882</v>
      </c>
    </row>
    <row r="8" spans="1:21" s="76" customFormat="1" ht="25" x14ac:dyDescent="0.25">
      <c r="A8" s="4">
        <v>6</v>
      </c>
      <c r="B8" s="153" t="s">
        <v>422</v>
      </c>
      <c r="C8" s="5" t="s">
        <v>1532</v>
      </c>
      <c r="D8" s="5" t="s">
        <v>779</v>
      </c>
      <c r="E8" s="5" t="s">
        <v>1010</v>
      </c>
      <c r="F8" s="12" t="s">
        <v>424</v>
      </c>
      <c r="G8" s="171" t="str">
        <f>INDEX(Masterlist!$G$3:$G$791, MATCH('For Audit 12.1.2022'!B8,Masterlist!$B$3:$B$791,0))</f>
        <v>MCL/WI/D-05 / BS EN 837-1:1998 &amp; DKD-R-6-1</v>
      </c>
      <c r="H8" s="45">
        <v>0.01</v>
      </c>
      <c r="I8" s="145">
        <v>44221</v>
      </c>
      <c r="J8" s="5" t="s">
        <v>12</v>
      </c>
      <c r="K8" s="93">
        <v>44586</v>
      </c>
      <c r="L8" s="5" t="s">
        <v>1884</v>
      </c>
      <c r="M8" s="5" t="s">
        <v>2099</v>
      </c>
      <c r="N8" s="5" t="s">
        <v>1413</v>
      </c>
      <c r="O8" s="162" t="b">
        <v>0</v>
      </c>
      <c r="P8" s="169" t="s">
        <v>2666</v>
      </c>
      <c r="Q8" s="173" t="s">
        <v>2044</v>
      </c>
      <c r="R8" s="173"/>
      <c r="S8" s="62"/>
      <c r="T8" s="1">
        <v>44573</v>
      </c>
      <c r="U8" s="1">
        <v>44572</v>
      </c>
    </row>
    <row r="9" spans="1:21" s="76" customFormat="1" ht="50" x14ac:dyDescent="0.25">
      <c r="A9" s="4">
        <v>7</v>
      </c>
      <c r="B9" s="5" t="s">
        <v>726</v>
      </c>
      <c r="C9" s="5" t="s">
        <v>1743</v>
      </c>
      <c r="D9" s="5" t="s">
        <v>774</v>
      </c>
      <c r="E9" s="5" t="s">
        <v>1920</v>
      </c>
      <c r="F9" s="12" t="s">
        <v>780</v>
      </c>
      <c r="G9" s="12" t="s">
        <v>1914</v>
      </c>
      <c r="H9" s="45">
        <v>0.01</v>
      </c>
      <c r="I9" s="145">
        <v>44285</v>
      </c>
      <c r="J9" s="5" t="s">
        <v>12</v>
      </c>
      <c r="K9" s="93">
        <v>44650</v>
      </c>
      <c r="L9" s="5" t="s">
        <v>1884</v>
      </c>
      <c r="M9" s="5" t="s">
        <v>2239</v>
      </c>
      <c r="N9" s="5" t="s">
        <v>1413</v>
      </c>
      <c r="O9" s="162" t="b">
        <v>1</v>
      </c>
      <c r="P9" s="183" t="s">
        <v>2667</v>
      </c>
      <c r="Q9" s="173" t="s">
        <v>2044</v>
      </c>
      <c r="R9" s="173"/>
      <c r="S9" s="62"/>
      <c r="T9" s="1">
        <v>44573</v>
      </c>
      <c r="U9" s="1">
        <v>44636</v>
      </c>
    </row>
    <row r="10" spans="1:21" s="76" customFormat="1" ht="25" x14ac:dyDescent="0.25">
      <c r="A10" s="4">
        <v>8</v>
      </c>
      <c r="B10" s="5" t="s">
        <v>1636</v>
      </c>
      <c r="C10" s="5" t="s">
        <v>28</v>
      </c>
      <c r="D10" s="5" t="s">
        <v>774</v>
      </c>
      <c r="E10" s="5" t="s">
        <v>1638</v>
      </c>
      <c r="F10" s="36" t="s">
        <v>1640</v>
      </c>
      <c r="G10" s="12" t="s">
        <v>2631</v>
      </c>
      <c r="H10" s="43" t="s">
        <v>1642</v>
      </c>
      <c r="I10" s="145">
        <v>44531</v>
      </c>
      <c r="J10" s="5" t="s">
        <v>12</v>
      </c>
      <c r="K10" s="93">
        <v>44896</v>
      </c>
      <c r="L10" s="7" t="s">
        <v>1900</v>
      </c>
      <c r="M10" s="5" t="s">
        <v>2632</v>
      </c>
      <c r="N10" s="5" t="s">
        <v>1413</v>
      </c>
      <c r="O10" s="162" t="b">
        <v>1</v>
      </c>
      <c r="P10" s="183">
        <v>10285290</v>
      </c>
      <c r="Q10" s="173" t="s">
        <v>2044</v>
      </c>
      <c r="R10" s="173"/>
      <c r="S10" s="62"/>
      <c r="T10" s="1">
        <v>44573</v>
      </c>
      <c r="U10" s="1">
        <v>44882</v>
      </c>
    </row>
    <row r="11" spans="1:21" s="76" customFormat="1" ht="37.5" x14ac:dyDescent="0.25">
      <c r="A11" s="4">
        <v>9</v>
      </c>
      <c r="B11" s="5" t="s">
        <v>1643</v>
      </c>
      <c r="C11" s="5" t="s">
        <v>28</v>
      </c>
      <c r="D11" s="5" t="s">
        <v>774</v>
      </c>
      <c r="E11" s="5" t="s">
        <v>1644</v>
      </c>
      <c r="F11" s="36" t="s">
        <v>1645</v>
      </c>
      <c r="G11" s="12" t="s">
        <v>1923</v>
      </c>
      <c r="H11" s="43" t="s">
        <v>1642</v>
      </c>
      <c r="I11" s="145">
        <v>44312</v>
      </c>
      <c r="J11" s="5" t="s">
        <v>12</v>
      </c>
      <c r="K11" s="93">
        <v>44677</v>
      </c>
      <c r="L11" s="5" t="s">
        <v>1900</v>
      </c>
      <c r="M11" s="5" t="s">
        <v>2294</v>
      </c>
      <c r="N11" s="5" t="s">
        <v>1413</v>
      </c>
      <c r="O11" s="162" t="b">
        <v>1</v>
      </c>
      <c r="P11" s="169">
        <v>3722842</v>
      </c>
      <c r="Q11" s="173" t="s">
        <v>2629</v>
      </c>
      <c r="R11" s="173"/>
      <c r="S11" s="62"/>
      <c r="T11" s="1">
        <v>44573</v>
      </c>
      <c r="U11" s="1">
        <v>44663</v>
      </c>
    </row>
    <row r="12" spans="1:21" s="76" customFormat="1" ht="37.5" x14ac:dyDescent="0.3">
      <c r="A12" s="4">
        <v>10</v>
      </c>
      <c r="B12" s="7" t="s">
        <v>1751</v>
      </c>
      <c r="C12" s="7" t="s">
        <v>28</v>
      </c>
      <c r="D12" s="5" t="s">
        <v>774</v>
      </c>
      <c r="E12" s="7" t="s">
        <v>1652</v>
      </c>
      <c r="F12" s="9" t="s">
        <v>1753</v>
      </c>
      <c r="G12" s="12" t="s">
        <v>1923</v>
      </c>
      <c r="H12" s="43" t="s">
        <v>1642</v>
      </c>
      <c r="I12" s="145">
        <v>44312</v>
      </c>
      <c r="J12" s="5" t="s">
        <v>12</v>
      </c>
      <c r="K12" s="93">
        <v>44677</v>
      </c>
      <c r="L12" s="5" t="s">
        <v>1900</v>
      </c>
      <c r="M12" s="5" t="s">
        <v>2295</v>
      </c>
      <c r="N12" s="5" t="s">
        <v>1413</v>
      </c>
      <c r="O12" s="162" t="b">
        <v>1</v>
      </c>
      <c r="P12" s="169">
        <v>3722842</v>
      </c>
      <c r="Q12" s="173" t="s">
        <v>2629</v>
      </c>
      <c r="R12" s="173"/>
      <c r="S12" s="107"/>
      <c r="T12" s="1">
        <v>44573</v>
      </c>
      <c r="U12" s="1">
        <v>44663</v>
      </c>
    </row>
    <row r="13" spans="1:21" s="76" customFormat="1" ht="37.5" x14ac:dyDescent="0.25">
      <c r="A13" s="4">
        <v>11</v>
      </c>
      <c r="B13" s="5" t="s">
        <v>901</v>
      </c>
      <c r="C13" s="5" t="s">
        <v>2516</v>
      </c>
      <c r="D13" s="5" t="s">
        <v>790</v>
      </c>
      <c r="E13" s="15" t="s">
        <v>1010</v>
      </c>
      <c r="F13" s="15" t="s">
        <v>234</v>
      </c>
      <c r="G13" s="12" t="s">
        <v>2387</v>
      </c>
      <c r="H13" s="43" t="s">
        <v>1745</v>
      </c>
      <c r="I13" s="145">
        <v>44556</v>
      </c>
      <c r="J13" s="5" t="s">
        <v>86</v>
      </c>
      <c r="K13" s="94">
        <v>44646</v>
      </c>
      <c r="L13" s="7" t="s">
        <v>1900</v>
      </c>
      <c r="M13" s="7" t="s">
        <v>2771</v>
      </c>
      <c r="N13" s="5" t="s">
        <v>1413</v>
      </c>
      <c r="O13" s="162" t="b">
        <v>1</v>
      </c>
      <c r="P13" s="169">
        <v>700150602</v>
      </c>
      <c r="Q13" s="194" t="s">
        <v>2772</v>
      </c>
      <c r="R13" s="111"/>
      <c r="T13" s="1">
        <v>44573</v>
      </c>
      <c r="U13" s="1">
        <v>44632</v>
      </c>
    </row>
    <row r="14" spans="1:21" s="76" customFormat="1" ht="37.5" x14ac:dyDescent="0.25">
      <c r="A14" s="4">
        <v>12</v>
      </c>
      <c r="B14" s="7" t="s">
        <v>911</v>
      </c>
      <c r="C14" s="5" t="s">
        <v>14</v>
      </c>
      <c r="D14" s="5" t="s">
        <v>1613</v>
      </c>
      <c r="E14" s="15" t="s">
        <v>375</v>
      </c>
      <c r="F14" s="15" t="s">
        <v>3</v>
      </c>
      <c r="G14" s="12" t="s">
        <v>1923</v>
      </c>
      <c r="H14" s="45">
        <v>0.02</v>
      </c>
      <c r="I14" s="145">
        <v>44359</v>
      </c>
      <c r="J14" s="7" t="s">
        <v>12</v>
      </c>
      <c r="K14" s="94">
        <v>44724</v>
      </c>
      <c r="L14" s="7" t="s">
        <v>1900</v>
      </c>
      <c r="M14" s="5" t="s">
        <v>2345</v>
      </c>
      <c r="N14" s="5" t="s">
        <v>1413</v>
      </c>
      <c r="O14" s="162" t="b">
        <v>1</v>
      </c>
      <c r="P14" s="169">
        <v>700150602</v>
      </c>
      <c r="Q14" s="111" t="s">
        <v>2665</v>
      </c>
      <c r="R14" s="111"/>
      <c r="S14" s="62"/>
      <c r="T14" s="1">
        <v>44573</v>
      </c>
      <c r="U14" s="1">
        <v>44710</v>
      </c>
    </row>
    <row r="15" spans="1:21" s="76" customFormat="1" ht="37.5" x14ac:dyDescent="0.25">
      <c r="A15" s="4">
        <v>13</v>
      </c>
      <c r="B15" s="7" t="s">
        <v>376</v>
      </c>
      <c r="C15" s="5" t="s">
        <v>14</v>
      </c>
      <c r="D15" s="5" t="s">
        <v>1613</v>
      </c>
      <c r="E15" s="7" t="s">
        <v>225</v>
      </c>
      <c r="F15" s="16" t="s">
        <v>1158</v>
      </c>
      <c r="G15" s="12" t="s">
        <v>1923</v>
      </c>
      <c r="H15" s="45" t="s">
        <v>1566</v>
      </c>
      <c r="I15" s="145">
        <v>44439</v>
      </c>
      <c r="J15" s="7" t="s">
        <v>12</v>
      </c>
      <c r="K15" s="93">
        <v>44804</v>
      </c>
      <c r="L15" s="5" t="s">
        <v>1900</v>
      </c>
      <c r="M15" s="5" t="s">
        <v>2436</v>
      </c>
      <c r="N15" s="5" t="s">
        <v>1413</v>
      </c>
      <c r="O15" s="162" t="b">
        <v>1</v>
      </c>
      <c r="P15" s="169">
        <v>5361944</v>
      </c>
      <c r="Q15" s="111" t="s">
        <v>2668</v>
      </c>
      <c r="R15" s="111"/>
      <c r="S15" s="62"/>
      <c r="T15" s="1">
        <v>44573</v>
      </c>
      <c r="U15" s="1">
        <v>44790</v>
      </c>
    </row>
    <row r="16" spans="1:21" s="76" customFormat="1" ht="37.5" x14ac:dyDescent="0.25">
      <c r="A16" s="4">
        <v>14</v>
      </c>
      <c r="B16" s="7" t="s">
        <v>377</v>
      </c>
      <c r="C16" s="5" t="s">
        <v>14</v>
      </c>
      <c r="D16" s="5" t="s">
        <v>1613</v>
      </c>
      <c r="E16" s="15" t="s">
        <v>1652</v>
      </c>
      <c r="F16" s="16" t="s">
        <v>1614</v>
      </c>
      <c r="G16" s="12" t="s">
        <v>1923</v>
      </c>
      <c r="H16" s="45">
        <v>0.02</v>
      </c>
      <c r="I16" s="145">
        <v>44359</v>
      </c>
      <c r="J16" s="7" t="s">
        <v>12</v>
      </c>
      <c r="K16" s="94">
        <v>44724</v>
      </c>
      <c r="L16" s="7" t="s">
        <v>1900</v>
      </c>
      <c r="M16" s="5" t="s">
        <v>2346</v>
      </c>
      <c r="N16" s="5" t="s">
        <v>1413</v>
      </c>
      <c r="O16" s="162" t="b">
        <v>1</v>
      </c>
      <c r="P16" s="169">
        <v>3722842</v>
      </c>
      <c r="Q16" s="111" t="s">
        <v>2629</v>
      </c>
      <c r="R16" s="111"/>
      <c r="S16" s="62"/>
      <c r="T16" s="1">
        <v>44573</v>
      </c>
      <c r="U16" s="1">
        <v>44710</v>
      </c>
    </row>
    <row r="17" spans="1:21" s="76" customFormat="1" ht="37.5" x14ac:dyDescent="0.25">
      <c r="A17" s="4">
        <v>15</v>
      </c>
      <c r="B17" s="7" t="s">
        <v>378</v>
      </c>
      <c r="C17" s="5" t="s">
        <v>14</v>
      </c>
      <c r="D17" s="5" t="s">
        <v>1613</v>
      </c>
      <c r="E17" s="15" t="s">
        <v>1652</v>
      </c>
      <c r="F17" s="16" t="s">
        <v>664</v>
      </c>
      <c r="G17" s="12" t="s">
        <v>1923</v>
      </c>
      <c r="H17" s="45" t="s">
        <v>1566</v>
      </c>
      <c r="I17" s="145">
        <v>44439</v>
      </c>
      <c r="J17" s="7" t="s">
        <v>12</v>
      </c>
      <c r="K17" s="93">
        <v>44804</v>
      </c>
      <c r="L17" s="5" t="s">
        <v>1900</v>
      </c>
      <c r="M17" s="5" t="s">
        <v>2437</v>
      </c>
      <c r="N17" s="5" t="s">
        <v>1413</v>
      </c>
      <c r="O17" s="162" t="b">
        <v>1</v>
      </c>
      <c r="P17" s="169">
        <v>3722842</v>
      </c>
      <c r="Q17" s="111" t="s">
        <v>2629</v>
      </c>
      <c r="R17" s="111"/>
      <c r="S17" s="62"/>
      <c r="T17" s="1">
        <v>44573</v>
      </c>
      <c r="U17" s="1">
        <v>44790</v>
      </c>
    </row>
    <row r="18" spans="1:21" s="76" customFormat="1" ht="37.5" x14ac:dyDescent="0.25">
      <c r="A18" s="4">
        <v>16</v>
      </c>
      <c r="B18" s="7" t="s">
        <v>379</v>
      </c>
      <c r="C18" s="5" t="s">
        <v>14</v>
      </c>
      <c r="D18" s="5" t="s">
        <v>1613</v>
      </c>
      <c r="E18" s="15" t="s">
        <v>375</v>
      </c>
      <c r="F18" s="16" t="s">
        <v>665</v>
      </c>
      <c r="G18" s="12" t="s">
        <v>1923</v>
      </c>
      <c r="H18" s="45" t="s">
        <v>1566</v>
      </c>
      <c r="I18" s="145">
        <v>44439</v>
      </c>
      <c r="J18" s="7" t="s">
        <v>12</v>
      </c>
      <c r="K18" s="93">
        <v>44804</v>
      </c>
      <c r="L18" s="5" t="s">
        <v>1900</v>
      </c>
      <c r="M18" s="5" t="s">
        <v>2438</v>
      </c>
      <c r="N18" s="5" t="s">
        <v>1413</v>
      </c>
      <c r="O18" s="162" t="b">
        <v>1</v>
      </c>
      <c r="P18" s="169">
        <v>700150602</v>
      </c>
      <c r="Q18" s="111" t="s">
        <v>2665</v>
      </c>
      <c r="R18" s="111"/>
      <c r="S18" s="62"/>
      <c r="T18" s="1">
        <v>44573</v>
      </c>
      <c r="U18" s="1">
        <v>44790</v>
      </c>
    </row>
    <row r="19" spans="1:21" s="76" customFormat="1" ht="37.5" x14ac:dyDescent="0.25">
      <c r="A19" s="4">
        <v>17</v>
      </c>
      <c r="B19" s="7" t="s">
        <v>1390</v>
      </c>
      <c r="C19" s="5" t="s">
        <v>14</v>
      </c>
      <c r="D19" s="5" t="s">
        <v>781</v>
      </c>
      <c r="E19" s="15" t="s">
        <v>225</v>
      </c>
      <c r="F19" s="16" t="s">
        <v>1391</v>
      </c>
      <c r="G19" s="12" t="s">
        <v>2387</v>
      </c>
      <c r="H19" s="45" t="s">
        <v>1566</v>
      </c>
      <c r="I19" s="145">
        <v>44539</v>
      </c>
      <c r="J19" s="5" t="s">
        <v>12</v>
      </c>
      <c r="K19" s="93">
        <v>44904</v>
      </c>
      <c r="L19" s="7" t="s">
        <v>1900</v>
      </c>
      <c r="M19" s="5" t="s">
        <v>2746</v>
      </c>
      <c r="N19" s="5" t="s">
        <v>1413</v>
      </c>
      <c r="O19" s="162" t="b">
        <v>1</v>
      </c>
      <c r="P19" s="169">
        <v>5361944</v>
      </c>
      <c r="Q19" s="111" t="s">
        <v>2748</v>
      </c>
      <c r="R19" s="111"/>
      <c r="S19" s="62"/>
      <c r="T19" s="1">
        <v>44573</v>
      </c>
      <c r="U19" s="1">
        <v>44890</v>
      </c>
    </row>
    <row r="20" spans="1:21" s="76" customFormat="1" ht="37.5" x14ac:dyDescent="0.25">
      <c r="A20" s="4">
        <v>18</v>
      </c>
      <c r="B20" s="5" t="s">
        <v>1637</v>
      </c>
      <c r="C20" s="5" t="s">
        <v>1882</v>
      </c>
      <c r="D20" s="5" t="s">
        <v>1646</v>
      </c>
      <c r="E20" s="5" t="s">
        <v>2076</v>
      </c>
      <c r="F20" s="36" t="s">
        <v>1641</v>
      </c>
      <c r="G20" s="12" t="s">
        <v>1923</v>
      </c>
      <c r="H20" s="43" t="s">
        <v>1642</v>
      </c>
      <c r="I20" s="145">
        <v>44556</v>
      </c>
      <c r="J20" s="5" t="s">
        <v>86</v>
      </c>
      <c r="K20" s="94">
        <v>44646</v>
      </c>
      <c r="L20" s="5" t="s">
        <v>1900</v>
      </c>
      <c r="M20" s="5" t="s">
        <v>2800</v>
      </c>
      <c r="N20" s="5" t="s">
        <v>1413</v>
      </c>
      <c r="O20" s="162" t="b">
        <v>1</v>
      </c>
      <c r="P20" s="169">
        <v>3722842</v>
      </c>
      <c r="Q20" s="57" t="s">
        <v>2629</v>
      </c>
      <c r="R20" s="57" t="s">
        <v>2798</v>
      </c>
      <c r="S20" s="140"/>
      <c r="T20" s="14">
        <v>44573</v>
      </c>
      <c r="U20" s="14">
        <v>44632</v>
      </c>
    </row>
    <row r="21" spans="1:21" s="76" customFormat="1" ht="25" x14ac:dyDescent="0.25">
      <c r="A21" s="4">
        <v>19</v>
      </c>
      <c r="B21" s="5" t="s">
        <v>1655</v>
      </c>
      <c r="C21" s="5" t="s">
        <v>1656</v>
      </c>
      <c r="D21" s="5" t="s">
        <v>1657</v>
      </c>
      <c r="E21" s="5" t="s">
        <v>1658</v>
      </c>
      <c r="F21" s="36" t="s">
        <v>1659</v>
      </c>
      <c r="G21" s="12" t="s">
        <v>2342</v>
      </c>
      <c r="H21" s="43" t="s">
        <v>1660</v>
      </c>
      <c r="I21" s="145">
        <v>44363</v>
      </c>
      <c r="J21" s="5" t="s">
        <v>12</v>
      </c>
      <c r="K21" s="93">
        <v>44728</v>
      </c>
      <c r="L21" s="5" t="s">
        <v>1900</v>
      </c>
      <c r="M21" s="5" t="s">
        <v>2341</v>
      </c>
      <c r="N21" s="5" t="s">
        <v>1413</v>
      </c>
      <c r="O21" s="162" t="b">
        <v>1</v>
      </c>
      <c r="P21" s="169">
        <v>700150602</v>
      </c>
      <c r="Q21" s="111" t="s">
        <v>2665</v>
      </c>
      <c r="R21" s="111"/>
      <c r="S21" s="62"/>
      <c r="T21" s="1">
        <v>44573</v>
      </c>
      <c r="U21" s="1">
        <v>44714</v>
      </c>
    </row>
    <row r="22" spans="1:21" s="76" customFormat="1" ht="37.5" x14ac:dyDescent="0.25">
      <c r="A22" s="4">
        <v>20</v>
      </c>
      <c r="B22" s="151" t="s">
        <v>1737</v>
      </c>
      <c r="C22" s="5" t="s">
        <v>2516</v>
      </c>
      <c r="D22" s="5" t="s">
        <v>781</v>
      </c>
      <c r="E22" s="5" t="s">
        <v>225</v>
      </c>
      <c r="F22" s="12" t="s">
        <v>1746</v>
      </c>
      <c r="G22" s="12" t="s">
        <v>2524</v>
      </c>
      <c r="H22" s="43" t="s">
        <v>1745</v>
      </c>
      <c r="I22" s="145">
        <v>44481</v>
      </c>
      <c r="J22" s="5" t="s">
        <v>86</v>
      </c>
      <c r="K22" s="93">
        <v>44573</v>
      </c>
      <c r="L22" s="12" t="s">
        <v>1900</v>
      </c>
      <c r="M22" s="12" t="s">
        <v>2528</v>
      </c>
      <c r="N22" s="5" t="s">
        <v>1197</v>
      </c>
      <c r="O22" s="162" t="b">
        <v>0</v>
      </c>
      <c r="P22" s="180">
        <v>4023823</v>
      </c>
      <c r="Q22" s="177" t="s">
        <v>2724</v>
      </c>
      <c r="R22" s="177"/>
      <c r="S22" s="142"/>
      <c r="T22" s="14">
        <v>44573</v>
      </c>
      <c r="U22" s="14">
        <v>44559</v>
      </c>
    </row>
    <row r="23" spans="1:21" s="76" customFormat="1" ht="37.5" x14ac:dyDescent="0.25">
      <c r="A23" s="4">
        <v>21</v>
      </c>
      <c r="B23" s="151" t="s">
        <v>1738</v>
      </c>
      <c r="C23" s="5" t="s">
        <v>2516</v>
      </c>
      <c r="D23" s="5" t="s">
        <v>781</v>
      </c>
      <c r="E23" s="5" t="s">
        <v>1652</v>
      </c>
      <c r="F23" s="12" t="s">
        <v>1747</v>
      </c>
      <c r="G23" s="12" t="s">
        <v>2524</v>
      </c>
      <c r="H23" s="43" t="s">
        <v>1745</v>
      </c>
      <c r="I23" s="145">
        <v>44481</v>
      </c>
      <c r="J23" s="5" t="s">
        <v>86</v>
      </c>
      <c r="K23" s="93">
        <v>44573</v>
      </c>
      <c r="L23" s="12" t="s">
        <v>1900</v>
      </c>
      <c r="M23" s="12" t="s">
        <v>2525</v>
      </c>
      <c r="N23" s="5" t="s">
        <v>1197</v>
      </c>
      <c r="O23" s="162" t="b">
        <v>0</v>
      </c>
      <c r="P23" s="84">
        <v>3722842</v>
      </c>
      <c r="Q23" s="111" t="s">
        <v>2629</v>
      </c>
      <c r="R23" s="111"/>
      <c r="S23" s="142"/>
      <c r="T23" s="14">
        <v>44573</v>
      </c>
      <c r="U23" s="14">
        <v>44559</v>
      </c>
    </row>
    <row r="24" spans="1:21" s="76" customFormat="1" ht="37.5" x14ac:dyDescent="0.25">
      <c r="A24" s="4">
        <v>22</v>
      </c>
      <c r="B24" s="151" t="s">
        <v>1739</v>
      </c>
      <c r="C24" s="5" t="s">
        <v>2516</v>
      </c>
      <c r="D24" s="5" t="s">
        <v>781</v>
      </c>
      <c r="E24" s="5" t="s">
        <v>1638</v>
      </c>
      <c r="F24" s="12" t="s">
        <v>1749</v>
      </c>
      <c r="G24" s="12" t="s">
        <v>2524</v>
      </c>
      <c r="H24" s="43" t="s">
        <v>1745</v>
      </c>
      <c r="I24" s="145">
        <v>44481</v>
      </c>
      <c r="J24" s="5" t="s">
        <v>86</v>
      </c>
      <c r="K24" s="93">
        <v>44573</v>
      </c>
      <c r="L24" s="12" t="s">
        <v>1900</v>
      </c>
      <c r="M24" s="12" t="s">
        <v>2526</v>
      </c>
      <c r="N24" s="5" t="s">
        <v>1413</v>
      </c>
      <c r="O24" s="162" t="b">
        <v>0</v>
      </c>
      <c r="P24" s="84">
        <v>4023823</v>
      </c>
      <c r="Q24" s="111" t="s">
        <v>2724</v>
      </c>
      <c r="R24" s="111"/>
      <c r="S24" s="142"/>
      <c r="T24" s="14">
        <v>44573</v>
      </c>
      <c r="U24" s="14">
        <v>44559</v>
      </c>
    </row>
    <row r="25" spans="1:21" s="76" customFormat="1" ht="37.5" x14ac:dyDescent="0.25">
      <c r="A25" s="4">
        <v>23</v>
      </c>
      <c r="B25" s="7" t="s">
        <v>1798</v>
      </c>
      <c r="C25" s="5" t="s">
        <v>2516</v>
      </c>
      <c r="D25" s="5" t="s">
        <v>781</v>
      </c>
      <c r="E25" s="7" t="s">
        <v>1652</v>
      </c>
      <c r="F25" s="12" t="s">
        <v>1803</v>
      </c>
      <c r="G25" s="12" t="s">
        <v>2387</v>
      </c>
      <c r="H25" s="43" t="s">
        <v>1745</v>
      </c>
      <c r="I25" s="145">
        <v>44556</v>
      </c>
      <c r="J25" s="5" t="s">
        <v>86</v>
      </c>
      <c r="K25" s="94">
        <v>44646</v>
      </c>
      <c r="L25" s="7" t="s">
        <v>1900</v>
      </c>
      <c r="M25" s="5" t="s">
        <v>2797</v>
      </c>
      <c r="N25" s="5" t="s">
        <v>1413</v>
      </c>
      <c r="O25" s="162" t="b">
        <v>1</v>
      </c>
      <c r="P25" s="169">
        <v>3722842</v>
      </c>
      <c r="Q25" s="57" t="s">
        <v>2629</v>
      </c>
      <c r="R25" s="57" t="s">
        <v>2798</v>
      </c>
      <c r="S25" s="64"/>
      <c r="T25" s="1">
        <v>44573</v>
      </c>
      <c r="U25" s="1">
        <v>44632</v>
      </c>
    </row>
    <row r="26" spans="1:21" s="76" customFormat="1" ht="37.5" x14ac:dyDescent="0.25">
      <c r="A26" s="4">
        <v>24</v>
      </c>
      <c r="B26" s="7" t="s">
        <v>1799</v>
      </c>
      <c r="C26" s="5" t="s">
        <v>2516</v>
      </c>
      <c r="D26" s="5" t="s">
        <v>781</v>
      </c>
      <c r="E26" s="7" t="s">
        <v>1638</v>
      </c>
      <c r="F26" s="12" t="s">
        <v>1801</v>
      </c>
      <c r="G26" s="12" t="s">
        <v>2387</v>
      </c>
      <c r="H26" s="43" t="s">
        <v>1745</v>
      </c>
      <c r="I26" s="145">
        <v>44556</v>
      </c>
      <c r="J26" s="5" t="s">
        <v>86</v>
      </c>
      <c r="K26" s="94">
        <v>44646</v>
      </c>
      <c r="L26" s="7" t="s">
        <v>1900</v>
      </c>
      <c r="M26" s="5" t="s">
        <v>2799</v>
      </c>
      <c r="N26" s="5" t="s">
        <v>1413</v>
      </c>
      <c r="O26" s="162" t="b">
        <v>1</v>
      </c>
      <c r="P26" s="169">
        <v>5361944</v>
      </c>
      <c r="Q26" s="57" t="s">
        <v>2748</v>
      </c>
      <c r="R26" s="57" t="s">
        <v>2796</v>
      </c>
      <c r="S26" s="64"/>
      <c r="T26" s="1">
        <v>44573</v>
      </c>
      <c r="U26" s="1">
        <v>44632</v>
      </c>
    </row>
    <row r="27" spans="1:21" s="76" customFormat="1" ht="37.5" x14ac:dyDescent="0.25">
      <c r="A27" s="4">
        <v>25</v>
      </c>
      <c r="B27" s="7" t="s">
        <v>1800</v>
      </c>
      <c r="C27" s="5" t="s">
        <v>2516</v>
      </c>
      <c r="D27" s="5" t="s">
        <v>781</v>
      </c>
      <c r="E27" s="7" t="s">
        <v>225</v>
      </c>
      <c r="F27" s="12" t="s">
        <v>1802</v>
      </c>
      <c r="G27" s="12" t="s">
        <v>2387</v>
      </c>
      <c r="H27" s="43" t="s">
        <v>1745</v>
      </c>
      <c r="I27" s="145">
        <v>44556</v>
      </c>
      <c r="J27" s="5" t="s">
        <v>86</v>
      </c>
      <c r="K27" s="94">
        <v>44646</v>
      </c>
      <c r="L27" s="7" t="s">
        <v>1900</v>
      </c>
      <c r="M27" s="5" t="s">
        <v>2819</v>
      </c>
      <c r="N27" s="5" t="s">
        <v>1413</v>
      </c>
      <c r="O27" s="162" t="b">
        <v>1</v>
      </c>
      <c r="P27" s="169">
        <v>5361944</v>
      </c>
      <c r="Q27" s="57" t="s">
        <v>2748</v>
      </c>
      <c r="R27" s="57" t="s">
        <v>2796</v>
      </c>
      <c r="S27" s="64"/>
      <c r="T27" s="1">
        <v>44573</v>
      </c>
      <c r="U27" s="1">
        <v>44632</v>
      </c>
    </row>
    <row r="28" spans="1:21" s="76" customFormat="1" ht="37.5" x14ac:dyDescent="0.25">
      <c r="A28" s="4">
        <v>26</v>
      </c>
      <c r="B28" s="7" t="s">
        <v>2049</v>
      </c>
      <c r="C28" s="5" t="s">
        <v>2516</v>
      </c>
      <c r="D28" s="5" t="s">
        <v>2050</v>
      </c>
      <c r="E28" s="7" t="s">
        <v>1651</v>
      </c>
      <c r="F28" s="12" t="s">
        <v>2051</v>
      </c>
      <c r="G28" s="12" t="s">
        <v>2387</v>
      </c>
      <c r="H28" s="43" t="s">
        <v>1745</v>
      </c>
      <c r="I28" s="145">
        <v>44556</v>
      </c>
      <c r="J28" s="5" t="s">
        <v>86</v>
      </c>
      <c r="K28" s="94">
        <v>44646</v>
      </c>
      <c r="L28" s="7" t="s">
        <v>1900</v>
      </c>
      <c r="M28" s="5" t="s">
        <v>2795</v>
      </c>
      <c r="N28" s="5" t="s">
        <v>1197</v>
      </c>
      <c r="O28" s="162" t="b">
        <v>1</v>
      </c>
      <c r="P28" s="169">
        <v>5361944</v>
      </c>
      <c r="Q28" s="57" t="s">
        <v>2748</v>
      </c>
      <c r="R28" s="57" t="s">
        <v>2796</v>
      </c>
      <c r="S28" s="64" t="s">
        <v>2004</v>
      </c>
      <c r="T28" s="1">
        <v>44573</v>
      </c>
      <c r="U28" s="1">
        <v>44632</v>
      </c>
    </row>
    <row r="29" spans="1:21" s="76" customFormat="1" ht="50" x14ac:dyDescent="0.25">
      <c r="A29" s="4">
        <v>27</v>
      </c>
      <c r="B29" s="5" t="s">
        <v>2103</v>
      </c>
      <c r="C29" s="5" t="s">
        <v>2287</v>
      </c>
      <c r="D29" s="5" t="s">
        <v>2260</v>
      </c>
      <c r="E29" s="5" t="s">
        <v>1012</v>
      </c>
      <c r="F29" s="36" t="s">
        <v>2261</v>
      </c>
      <c r="G29" s="12" t="s">
        <v>2288</v>
      </c>
      <c r="H29" s="43" t="s">
        <v>2104</v>
      </c>
      <c r="I29" s="145">
        <v>44313</v>
      </c>
      <c r="J29" s="5" t="s">
        <v>12</v>
      </c>
      <c r="K29" s="93">
        <v>44678</v>
      </c>
      <c r="L29" s="5" t="s">
        <v>2289</v>
      </c>
      <c r="M29" s="5" t="s">
        <v>2290</v>
      </c>
      <c r="N29" s="5" t="s">
        <v>1413</v>
      </c>
      <c r="O29" s="162" t="b">
        <v>1</v>
      </c>
      <c r="P29" s="183" t="s">
        <v>2725</v>
      </c>
      <c r="Q29" s="111" t="s">
        <v>2726</v>
      </c>
      <c r="R29" s="111"/>
      <c r="S29" s="62"/>
      <c r="T29" s="1">
        <v>44573</v>
      </c>
      <c r="U29" s="1">
        <v>44664</v>
      </c>
    </row>
    <row r="30" spans="1:21" s="76" customFormat="1" ht="37.5" x14ac:dyDescent="0.25">
      <c r="A30" s="4">
        <v>28</v>
      </c>
      <c r="B30" s="151" t="s">
        <v>2197</v>
      </c>
      <c r="C30" s="5" t="s">
        <v>2516</v>
      </c>
      <c r="D30" s="5" t="s">
        <v>2050</v>
      </c>
      <c r="E30" s="7" t="s">
        <v>1010</v>
      </c>
      <c r="F30" s="12" t="s">
        <v>2199</v>
      </c>
      <c r="G30" s="12" t="s">
        <v>2524</v>
      </c>
      <c r="H30" s="43" t="s">
        <v>1745</v>
      </c>
      <c r="I30" s="145">
        <v>44481</v>
      </c>
      <c r="J30" s="5" t="s">
        <v>86</v>
      </c>
      <c r="K30" s="93">
        <v>44573</v>
      </c>
      <c r="L30" s="12" t="s">
        <v>1900</v>
      </c>
      <c r="M30" s="12" t="s">
        <v>2529</v>
      </c>
      <c r="N30" s="5" t="s">
        <v>1413</v>
      </c>
      <c r="O30" s="162" t="b">
        <v>0</v>
      </c>
      <c r="P30" s="180">
        <v>4023823</v>
      </c>
      <c r="Q30" s="177" t="s">
        <v>2724</v>
      </c>
      <c r="R30" s="177"/>
      <c r="S30" s="64" t="s">
        <v>2004</v>
      </c>
      <c r="T30" s="1">
        <v>44573</v>
      </c>
      <c r="U30" s="1">
        <v>44559</v>
      </c>
    </row>
    <row r="31" spans="1:21" s="76" customFormat="1" ht="37.5" x14ac:dyDescent="0.25">
      <c r="A31" s="4">
        <v>29</v>
      </c>
      <c r="B31" s="151" t="s">
        <v>2201</v>
      </c>
      <c r="C31" s="5" t="s">
        <v>2516</v>
      </c>
      <c r="D31" s="5" t="s">
        <v>2050</v>
      </c>
      <c r="E31" s="7" t="s">
        <v>2198</v>
      </c>
      <c r="F31" s="12" t="s">
        <v>2200</v>
      </c>
      <c r="G31" s="12" t="s">
        <v>2524</v>
      </c>
      <c r="H31" s="43" t="s">
        <v>1745</v>
      </c>
      <c r="I31" s="145">
        <v>44481</v>
      </c>
      <c r="J31" s="5" t="s">
        <v>86</v>
      </c>
      <c r="K31" s="93">
        <v>44573</v>
      </c>
      <c r="L31" s="12" t="s">
        <v>1900</v>
      </c>
      <c r="M31" s="12" t="s">
        <v>2527</v>
      </c>
      <c r="N31" s="5" t="s">
        <v>1197</v>
      </c>
      <c r="O31" s="162" t="b">
        <v>0</v>
      </c>
      <c r="P31" s="180">
        <v>4023823</v>
      </c>
      <c r="Q31" s="177" t="s">
        <v>2724</v>
      </c>
      <c r="R31" s="177"/>
      <c r="S31" s="64" t="s">
        <v>2004</v>
      </c>
      <c r="T31" s="1">
        <v>44573</v>
      </c>
      <c r="U31" s="1">
        <v>44559</v>
      </c>
    </row>
    <row r="32" spans="1:21" s="76" customFormat="1" ht="50" x14ac:dyDescent="0.3">
      <c r="A32" s="4">
        <v>30</v>
      </c>
      <c r="B32" s="57" t="s">
        <v>1690</v>
      </c>
      <c r="C32" s="5" t="s">
        <v>1931</v>
      </c>
      <c r="D32" s="57" t="s">
        <v>1691</v>
      </c>
      <c r="E32" s="16" t="s">
        <v>1010</v>
      </c>
      <c r="F32" s="15" t="s">
        <v>1692</v>
      </c>
      <c r="G32" s="12" t="s">
        <v>1923</v>
      </c>
      <c r="H32" s="12" t="s">
        <v>1693</v>
      </c>
      <c r="I32" s="145">
        <f>(K32-365)</f>
        <v>44462</v>
      </c>
      <c r="J32" s="5" t="s">
        <v>12</v>
      </c>
      <c r="K32" s="93">
        <v>44827</v>
      </c>
      <c r="L32" s="5" t="s">
        <v>1900</v>
      </c>
      <c r="M32" s="5" t="s">
        <v>2484</v>
      </c>
      <c r="N32" s="5" t="s">
        <v>1100</v>
      </c>
      <c r="O32" s="162" t="b">
        <f ca="1">(U32&lt;=T32)=FALSE()</f>
        <v>0</v>
      </c>
      <c r="P32" s="84">
        <v>700150602</v>
      </c>
      <c r="Q32" s="111" t="s">
        <v>2665</v>
      </c>
      <c r="R32" s="111"/>
      <c r="S32" s="141"/>
      <c r="T32" s="14">
        <f ca="1">TODAY()</f>
        <v>44831</v>
      </c>
      <c r="U32" s="14">
        <f>(K32-14)</f>
        <v>44813</v>
      </c>
    </row>
    <row r="33" spans="1:21" s="76" customFormat="1" ht="25" x14ac:dyDescent="0.25">
      <c r="A33" s="4">
        <v>31</v>
      </c>
      <c r="B33" s="7" t="s">
        <v>136</v>
      </c>
      <c r="C33" s="7" t="s">
        <v>41</v>
      </c>
      <c r="D33" s="5" t="s">
        <v>791</v>
      </c>
      <c r="E33" s="5" t="s">
        <v>157</v>
      </c>
      <c r="F33" s="36">
        <v>700987</v>
      </c>
      <c r="G33" s="12" t="s">
        <v>2757</v>
      </c>
      <c r="H33" s="43" t="s">
        <v>851</v>
      </c>
      <c r="I33" s="145">
        <v>44539</v>
      </c>
      <c r="J33" s="5" t="s">
        <v>12</v>
      </c>
      <c r="K33" s="93">
        <v>44904</v>
      </c>
      <c r="L33" s="19" t="s">
        <v>1900</v>
      </c>
      <c r="M33" s="19" t="s">
        <v>2758</v>
      </c>
      <c r="N33" s="7" t="s">
        <v>1097</v>
      </c>
      <c r="O33" s="162" t="b">
        <v>1</v>
      </c>
      <c r="P33" s="169">
        <v>1002</v>
      </c>
      <c r="Q33" s="173" t="s">
        <v>2044</v>
      </c>
      <c r="R33" s="173"/>
      <c r="S33" s="62"/>
      <c r="T33" s="1">
        <v>44573</v>
      </c>
      <c r="U33" s="1">
        <v>44890</v>
      </c>
    </row>
    <row r="34" spans="1:21" s="76" customFormat="1" ht="25" x14ac:dyDescent="0.25">
      <c r="A34" s="4">
        <v>32</v>
      </c>
      <c r="B34" s="7" t="s">
        <v>140</v>
      </c>
      <c r="C34" s="5" t="s">
        <v>427</v>
      </c>
      <c r="D34" s="5" t="s">
        <v>791</v>
      </c>
      <c r="E34" s="5" t="s">
        <v>152</v>
      </c>
      <c r="F34" s="12" t="s">
        <v>1437</v>
      </c>
      <c r="G34" s="12" t="s">
        <v>2398</v>
      </c>
      <c r="H34" s="43" t="s">
        <v>850</v>
      </c>
      <c r="I34" s="145">
        <v>44373</v>
      </c>
      <c r="J34" s="7" t="s">
        <v>12</v>
      </c>
      <c r="K34" s="94">
        <v>44738</v>
      </c>
      <c r="L34" s="7" t="s">
        <v>1900</v>
      </c>
      <c r="M34" s="7" t="s">
        <v>2397</v>
      </c>
      <c r="N34" s="7" t="s">
        <v>1097</v>
      </c>
      <c r="O34" s="162" t="b">
        <v>1</v>
      </c>
      <c r="P34" s="183" t="s">
        <v>2669</v>
      </c>
      <c r="Q34" s="173" t="s">
        <v>2044</v>
      </c>
      <c r="R34" s="173"/>
      <c r="S34" s="62"/>
      <c r="T34" s="1">
        <v>44573</v>
      </c>
      <c r="U34" s="1">
        <v>44724</v>
      </c>
    </row>
    <row r="35" spans="1:21" s="76" customFormat="1" ht="25" x14ac:dyDescent="0.25">
      <c r="A35" s="4">
        <v>33</v>
      </c>
      <c r="B35" s="7" t="s">
        <v>1328</v>
      </c>
      <c r="C35" s="7" t="s">
        <v>427</v>
      </c>
      <c r="D35" s="5" t="s">
        <v>791</v>
      </c>
      <c r="E35" s="7" t="s">
        <v>159</v>
      </c>
      <c r="F35" s="12" t="s">
        <v>1444</v>
      </c>
      <c r="G35" s="12" t="s">
        <v>2464</v>
      </c>
      <c r="H35" s="43" t="s">
        <v>793</v>
      </c>
      <c r="I35" s="145">
        <v>44438</v>
      </c>
      <c r="J35" s="7" t="s">
        <v>12</v>
      </c>
      <c r="K35" s="93">
        <v>44803</v>
      </c>
      <c r="L35" s="7" t="s">
        <v>1900</v>
      </c>
      <c r="M35" s="5" t="s">
        <v>2465</v>
      </c>
      <c r="N35" s="5" t="s">
        <v>1350</v>
      </c>
      <c r="O35" s="162" t="b">
        <v>1</v>
      </c>
      <c r="P35" s="183" t="s">
        <v>2670</v>
      </c>
      <c r="Q35" s="173" t="s">
        <v>2044</v>
      </c>
      <c r="R35" s="173"/>
      <c r="S35" s="62"/>
      <c r="T35" s="1">
        <v>44573</v>
      </c>
      <c r="U35" s="1">
        <v>44789</v>
      </c>
    </row>
    <row r="36" spans="1:21" s="76" customFormat="1" ht="50" x14ac:dyDescent="0.25">
      <c r="A36" s="4">
        <v>34</v>
      </c>
      <c r="B36" s="5" t="s">
        <v>2339</v>
      </c>
      <c r="C36" s="7" t="s">
        <v>427</v>
      </c>
      <c r="D36" s="5" t="s">
        <v>791</v>
      </c>
      <c r="E36" s="7" t="s">
        <v>187</v>
      </c>
      <c r="F36" s="12" t="s">
        <v>2337</v>
      </c>
      <c r="G36" s="12" t="s">
        <v>2338</v>
      </c>
      <c r="H36" s="43" t="s">
        <v>794</v>
      </c>
      <c r="I36" s="145">
        <v>44340</v>
      </c>
      <c r="J36" s="7" t="s">
        <v>12</v>
      </c>
      <c r="K36" s="93">
        <v>44705</v>
      </c>
      <c r="L36" s="5" t="s">
        <v>1579</v>
      </c>
      <c r="M36" s="5" t="s">
        <v>2340</v>
      </c>
      <c r="N36" s="5" t="s">
        <v>1350</v>
      </c>
      <c r="O36" s="162" t="b">
        <v>1</v>
      </c>
      <c r="P36" s="185" t="s">
        <v>2682</v>
      </c>
      <c r="Q36" s="111" t="s">
        <v>2044</v>
      </c>
      <c r="R36" s="111"/>
      <c r="S36" s="64" t="s">
        <v>2004</v>
      </c>
      <c r="T36" s="1">
        <v>44573</v>
      </c>
      <c r="U36" s="1">
        <v>44691</v>
      </c>
    </row>
    <row r="37" spans="1:21" s="76" customFormat="1" ht="25" x14ac:dyDescent="0.25">
      <c r="A37" s="4">
        <v>35</v>
      </c>
      <c r="B37" s="7" t="s">
        <v>912</v>
      </c>
      <c r="C37" s="5" t="s">
        <v>13</v>
      </c>
      <c r="D37" s="5" t="s">
        <v>791</v>
      </c>
      <c r="E37" s="5" t="s">
        <v>510</v>
      </c>
      <c r="F37" s="37">
        <v>72887</v>
      </c>
      <c r="G37" s="12" t="s">
        <v>2504</v>
      </c>
      <c r="H37" s="43" t="s">
        <v>853</v>
      </c>
      <c r="I37" s="145">
        <v>44466</v>
      </c>
      <c r="J37" s="7" t="s">
        <v>12</v>
      </c>
      <c r="K37" s="94">
        <v>44831</v>
      </c>
      <c r="L37" s="7" t="s">
        <v>1900</v>
      </c>
      <c r="M37" s="7" t="s">
        <v>2505</v>
      </c>
      <c r="N37" s="5" t="s">
        <v>1197</v>
      </c>
      <c r="O37" s="162" t="b">
        <v>1</v>
      </c>
      <c r="P37" s="169" t="s">
        <v>2635</v>
      </c>
      <c r="Q37" s="173" t="s">
        <v>2044</v>
      </c>
      <c r="R37" s="173"/>
      <c r="S37" s="62"/>
      <c r="T37" s="1">
        <v>44573</v>
      </c>
      <c r="U37" s="1">
        <v>44817</v>
      </c>
    </row>
    <row r="38" spans="1:21" s="6" customFormat="1" ht="50" x14ac:dyDescent="0.25">
      <c r="A38" s="4">
        <v>36</v>
      </c>
      <c r="B38" s="7" t="s">
        <v>913</v>
      </c>
      <c r="C38" s="5" t="s">
        <v>13</v>
      </c>
      <c r="D38" s="5" t="s">
        <v>791</v>
      </c>
      <c r="E38" s="5" t="s">
        <v>880</v>
      </c>
      <c r="F38" s="12" t="s">
        <v>1578</v>
      </c>
      <c r="G38" s="12" t="s">
        <v>2249</v>
      </c>
      <c r="H38" s="43" t="s">
        <v>853</v>
      </c>
      <c r="I38" s="145">
        <v>44554</v>
      </c>
      <c r="J38" s="7" t="s">
        <v>12</v>
      </c>
      <c r="K38" s="94">
        <v>44919</v>
      </c>
      <c r="L38" s="5" t="s">
        <v>1900</v>
      </c>
      <c r="M38" s="5" t="s">
        <v>2814</v>
      </c>
      <c r="N38" s="5" t="s">
        <v>1197</v>
      </c>
      <c r="O38" s="162" t="b">
        <v>1</v>
      </c>
      <c r="P38" s="52" t="s">
        <v>2635</v>
      </c>
      <c r="Q38" s="176" t="s">
        <v>2044</v>
      </c>
      <c r="R38" s="178" t="s">
        <v>2778</v>
      </c>
      <c r="S38" s="62"/>
      <c r="T38" s="1">
        <v>44573</v>
      </c>
      <c r="U38" s="1">
        <v>44905</v>
      </c>
    </row>
    <row r="39" spans="1:21" s="76" customFormat="1" ht="25" x14ac:dyDescent="0.25">
      <c r="A39" s="4">
        <v>37</v>
      </c>
      <c r="B39" s="7" t="s">
        <v>1183</v>
      </c>
      <c r="C39" s="5" t="s">
        <v>13</v>
      </c>
      <c r="D39" s="5" t="s">
        <v>791</v>
      </c>
      <c r="E39" s="5" t="s">
        <v>244</v>
      </c>
      <c r="F39" s="12" t="s">
        <v>1034</v>
      </c>
      <c r="G39" s="12" t="s">
        <v>2249</v>
      </c>
      <c r="H39" s="43" t="s">
        <v>853</v>
      </c>
      <c r="I39" s="145">
        <v>44303</v>
      </c>
      <c r="J39" s="7" t="s">
        <v>12</v>
      </c>
      <c r="K39" s="94">
        <v>44668</v>
      </c>
      <c r="L39" s="5" t="s">
        <v>1900</v>
      </c>
      <c r="M39" s="5" t="s">
        <v>2248</v>
      </c>
      <c r="N39" s="5" t="s">
        <v>1197</v>
      </c>
      <c r="O39" s="162" t="b">
        <v>1</v>
      </c>
      <c r="P39" s="169" t="s">
        <v>2635</v>
      </c>
      <c r="Q39" s="173" t="s">
        <v>2044</v>
      </c>
      <c r="R39" s="173"/>
      <c r="S39" s="62"/>
      <c r="T39" s="1">
        <v>44573</v>
      </c>
      <c r="U39" s="1">
        <v>44654</v>
      </c>
    </row>
    <row r="40" spans="1:21" s="76" customFormat="1" ht="25" x14ac:dyDescent="0.25">
      <c r="A40" s="4">
        <v>38</v>
      </c>
      <c r="B40" s="19" t="s">
        <v>917</v>
      </c>
      <c r="C40" s="5" t="s">
        <v>13</v>
      </c>
      <c r="D40" s="5" t="s">
        <v>791</v>
      </c>
      <c r="E40" s="5" t="s">
        <v>169</v>
      </c>
      <c r="F40" s="12" t="s">
        <v>2531</v>
      </c>
      <c r="G40" s="12" t="s">
        <v>2534</v>
      </c>
      <c r="H40" s="43" t="s">
        <v>853</v>
      </c>
      <c r="I40" s="145">
        <v>44494</v>
      </c>
      <c r="J40" s="5" t="s">
        <v>12</v>
      </c>
      <c r="K40" s="94">
        <v>44859</v>
      </c>
      <c r="L40" s="5" t="s">
        <v>1900</v>
      </c>
      <c r="M40" s="5" t="s">
        <v>2535</v>
      </c>
      <c r="N40" s="5" t="s">
        <v>1197</v>
      </c>
      <c r="O40" s="162" t="b">
        <v>1</v>
      </c>
      <c r="P40" s="169" t="s">
        <v>2635</v>
      </c>
      <c r="Q40" s="173" t="s">
        <v>2044</v>
      </c>
      <c r="R40" s="173"/>
      <c r="S40" s="62"/>
      <c r="T40" s="1">
        <v>44573</v>
      </c>
      <c r="U40" s="1">
        <v>44845</v>
      </c>
    </row>
    <row r="41" spans="1:21" s="76" customFormat="1" ht="25" x14ac:dyDescent="0.25">
      <c r="A41" s="4">
        <v>39</v>
      </c>
      <c r="B41" s="7" t="s">
        <v>922</v>
      </c>
      <c r="C41" s="5" t="s">
        <v>13</v>
      </c>
      <c r="D41" s="5" t="s">
        <v>791</v>
      </c>
      <c r="E41" s="7" t="s">
        <v>222</v>
      </c>
      <c r="F41" s="12" t="s">
        <v>220</v>
      </c>
      <c r="G41" s="12" t="s">
        <v>2454</v>
      </c>
      <c r="H41" s="43" t="s">
        <v>853</v>
      </c>
      <c r="I41" s="145">
        <v>44438</v>
      </c>
      <c r="J41" s="7" t="s">
        <v>12</v>
      </c>
      <c r="K41" s="93">
        <v>44803</v>
      </c>
      <c r="L41" s="5" t="s">
        <v>1900</v>
      </c>
      <c r="M41" s="5" t="s">
        <v>2455</v>
      </c>
      <c r="N41" s="5" t="s">
        <v>1197</v>
      </c>
      <c r="O41" s="162" t="b">
        <v>1</v>
      </c>
      <c r="P41" s="169" t="s">
        <v>2635</v>
      </c>
      <c r="Q41" s="173" t="s">
        <v>2044</v>
      </c>
      <c r="R41" s="173"/>
      <c r="S41" s="62"/>
      <c r="T41" s="1">
        <v>44573</v>
      </c>
      <c r="U41" s="1">
        <v>44789</v>
      </c>
    </row>
    <row r="42" spans="1:21" s="76" customFormat="1" ht="25" x14ac:dyDescent="0.25">
      <c r="A42" s="4">
        <v>40</v>
      </c>
      <c r="B42" s="7" t="s">
        <v>927</v>
      </c>
      <c r="C42" s="5" t="s">
        <v>13</v>
      </c>
      <c r="D42" s="5" t="s">
        <v>791</v>
      </c>
      <c r="E42" s="7" t="s">
        <v>246</v>
      </c>
      <c r="F42" s="12" t="s">
        <v>247</v>
      </c>
      <c r="G42" s="12" t="s">
        <v>2749</v>
      </c>
      <c r="H42" s="43" t="s">
        <v>853</v>
      </c>
      <c r="I42" s="145">
        <v>44539</v>
      </c>
      <c r="J42" s="7" t="s">
        <v>12</v>
      </c>
      <c r="K42" s="94">
        <v>44904</v>
      </c>
      <c r="L42" s="7" t="s">
        <v>1900</v>
      </c>
      <c r="M42" s="7" t="s">
        <v>2750</v>
      </c>
      <c r="N42" s="5" t="s">
        <v>1197</v>
      </c>
      <c r="O42" s="162" t="b">
        <v>1</v>
      </c>
      <c r="P42" s="169" t="s">
        <v>2635</v>
      </c>
      <c r="Q42" s="173" t="s">
        <v>2044</v>
      </c>
      <c r="R42" s="173"/>
      <c r="S42" s="62"/>
      <c r="T42" s="1">
        <v>44573</v>
      </c>
      <c r="U42" s="1">
        <v>44890</v>
      </c>
    </row>
    <row r="43" spans="1:21" s="76" customFormat="1" ht="25" x14ac:dyDescent="0.25">
      <c r="A43" s="4">
        <v>41</v>
      </c>
      <c r="B43" s="7" t="s">
        <v>928</v>
      </c>
      <c r="C43" s="5" t="s">
        <v>13</v>
      </c>
      <c r="D43" s="5" t="s">
        <v>791</v>
      </c>
      <c r="E43" s="7" t="s">
        <v>248</v>
      </c>
      <c r="F43" s="12" t="s">
        <v>249</v>
      </c>
      <c r="G43" s="12" t="s">
        <v>2749</v>
      </c>
      <c r="H43" s="43" t="s">
        <v>853</v>
      </c>
      <c r="I43" s="145">
        <v>44539</v>
      </c>
      <c r="J43" s="7" t="s">
        <v>12</v>
      </c>
      <c r="K43" s="94">
        <v>44904</v>
      </c>
      <c r="L43" s="7" t="s">
        <v>1900</v>
      </c>
      <c r="M43" s="7" t="s">
        <v>2753</v>
      </c>
      <c r="N43" s="5" t="s">
        <v>1197</v>
      </c>
      <c r="O43" s="162" t="b">
        <v>1</v>
      </c>
      <c r="P43" s="169" t="s">
        <v>2635</v>
      </c>
      <c r="Q43" s="173" t="s">
        <v>2044</v>
      </c>
      <c r="R43" s="173"/>
      <c r="S43" s="62"/>
      <c r="T43" s="1">
        <v>44573</v>
      </c>
      <c r="U43" s="1">
        <v>44890</v>
      </c>
    </row>
    <row r="44" spans="1:21" s="76" customFormat="1" ht="25" x14ac:dyDescent="0.25">
      <c r="A44" s="4">
        <v>42</v>
      </c>
      <c r="B44" s="7" t="s">
        <v>930</v>
      </c>
      <c r="C44" s="5" t="s">
        <v>13</v>
      </c>
      <c r="D44" s="5" t="s">
        <v>791</v>
      </c>
      <c r="E44" s="5" t="s">
        <v>244</v>
      </c>
      <c r="F44" s="12" t="s">
        <v>1482</v>
      </c>
      <c r="G44" s="12" t="s">
        <v>2075</v>
      </c>
      <c r="H44" s="43" t="s">
        <v>853</v>
      </c>
      <c r="I44" s="145">
        <v>44280</v>
      </c>
      <c r="J44" s="7" t="s">
        <v>12</v>
      </c>
      <c r="K44" s="94">
        <v>44645</v>
      </c>
      <c r="L44" s="5" t="s">
        <v>1884</v>
      </c>
      <c r="M44" s="5" t="s">
        <v>2211</v>
      </c>
      <c r="N44" s="5" t="s">
        <v>1197</v>
      </c>
      <c r="O44" s="162" t="b">
        <v>1</v>
      </c>
      <c r="P44" s="182" t="s">
        <v>2673</v>
      </c>
      <c r="Q44" s="173" t="s">
        <v>2044</v>
      </c>
      <c r="R44" s="173"/>
      <c r="S44" s="62"/>
      <c r="T44" s="1">
        <v>44573</v>
      </c>
      <c r="U44" s="1">
        <v>44631</v>
      </c>
    </row>
    <row r="45" spans="1:21" s="76" customFormat="1" ht="25" x14ac:dyDescent="0.25">
      <c r="A45" s="4">
        <v>43</v>
      </c>
      <c r="B45" s="7" t="s">
        <v>1033</v>
      </c>
      <c r="C45" s="5" t="s">
        <v>13</v>
      </c>
      <c r="D45" s="5" t="s">
        <v>791</v>
      </c>
      <c r="E45" s="5" t="s">
        <v>169</v>
      </c>
      <c r="F45" s="18" t="s">
        <v>763</v>
      </c>
      <c r="G45" s="12" t="s">
        <v>2534</v>
      </c>
      <c r="H45" s="43" t="s">
        <v>853</v>
      </c>
      <c r="I45" s="145">
        <v>44494</v>
      </c>
      <c r="J45" s="7" t="s">
        <v>12</v>
      </c>
      <c r="K45" s="94">
        <v>44859</v>
      </c>
      <c r="L45" s="5" t="s">
        <v>1900</v>
      </c>
      <c r="M45" s="5" t="s">
        <v>2536</v>
      </c>
      <c r="N45" s="5" t="s">
        <v>1109</v>
      </c>
      <c r="O45" s="162" t="b">
        <v>1</v>
      </c>
      <c r="P45" s="169" t="s">
        <v>2635</v>
      </c>
      <c r="Q45" s="173" t="s">
        <v>2044</v>
      </c>
      <c r="R45" s="173"/>
      <c r="S45" s="62"/>
      <c r="T45" s="1">
        <v>44573</v>
      </c>
      <c r="U45" s="1">
        <v>44845</v>
      </c>
    </row>
    <row r="46" spans="1:21" s="76" customFormat="1" ht="25" x14ac:dyDescent="0.25">
      <c r="A46" s="4">
        <v>44</v>
      </c>
      <c r="B46" s="7" t="s">
        <v>1180</v>
      </c>
      <c r="C46" s="5" t="s">
        <v>13</v>
      </c>
      <c r="D46" s="5" t="s">
        <v>791</v>
      </c>
      <c r="E46" s="5" t="s">
        <v>250</v>
      </c>
      <c r="F46" s="22">
        <v>47074451</v>
      </c>
      <c r="G46" s="12" t="s">
        <v>2749</v>
      </c>
      <c r="H46" s="43" t="s">
        <v>853</v>
      </c>
      <c r="I46" s="145">
        <v>44539</v>
      </c>
      <c r="J46" s="7" t="s">
        <v>12</v>
      </c>
      <c r="K46" s="94">
        <v>44904</v>
      </c>
      <c r="L46" s="7" t="s">
        <v>1900</v>
      </c>
      <c r="M46" s="7" t="s">
        <v>2751</v>
      </c>
      <c r="N46" s="5" t="s">
        <v>1197</v>
      </c>
      <c r="O46" s="162" t="b">
        <v>1</v>
      </c>
      <c r="P46" s="169" t="s">
        <v>2635</v>
      </c>
      <c r="Q46" s="173" t="s">
        <v>2044</v>
      </c>
      <c r="R46" s="173"/>
      <c r="S46" s="62"/>
      <c r="T46" s="1">
        <v>44573</v>
      </c>
      <c r="U46" s="1">
        <v>44890</v>
      </c>
    </row>
    <row r="47" spans="1:21" s="76" customFormat="1" ht="25" x14ac:dyDescent="0.25">
      <c r="A47" s="4">
        <v>45</v>
      </c>
      <c r="B47" s="150" t="s">
        <v>1181</v>
      </c>
      <c r="C47" s="5" t="s">
        <v>13</v>
      </c>
      <c r="D47" s="5" t="s">
        <v>791</v>
      </c>
      <c r="E47" s="5" t="s">
        <v>1182</v>
      </c>
      <c r="F47" s="22">
        <v>47081910</v>
      </c>
      <c r="G47" s="12" t="s">
        <v>2075</v>
      </c>
      <c r="H47" s="43" t="s">
        <v>853</v>
      </c>
      <c r="I47" s="145">
        <v>44211</v>
      </c>
      <c r="J47" s="7" t="s">
        <v>12</v>
      </c>
      <c r="K47" s="94">
        <v>44576</v>
      </c>
      <c r="L47" s="5" t="s">
        <v>1900</v>
      </c>
      <c r="M47" s="5" t="s">
        <v>2094</v>
      </c>
      <c r="N47" s="5" t="s">
        <v>1197</v>
      </c>
      <c r="O47" s="162" t="b">
        <v>0</v>
      </c>
      <c r="P47" s="51" t="s">
        <v>2671</v>
      </c>
      <c r="Q47" s="176" t="s">
        <v>2044</v>
      </c>
      <c r="R47" s="176"/>
      <c r="S47" s="62"/>
      <c r="T47" s="1">
        <v>44573</v>
      </c>
      <c r="U47" s="1">
        <v>44562</v>
      </c>
    </row>
    <row r="48" spans="1:21" s="76" customFormat="1" ht="25" x14ac:dyDescent="0.25">
      <c r="A48" s="4">
        <v>46</v>
      </c>
      <c r="B48" s="7" t="s">
        <v>1308</v>
      </c>
      <c r="C48" s="5" t="s">
        <v>13</v>
      </c>
      <c r="D48" s="5" t="s">
        <v>791</v>
      </c>
      <c r="E48" s="5" t="s">
        <v>217</v>
      </c>
      <c r="F48" s="22">
        <v>47044958</v>
      </c>
      <c r="G48" s="12" t="s">
        <v>2749</v>
      </c>
      <c r="H48" s="43" t="s">
        <v>853</v>
      </c>
      <c r="I48" s="145">
        <v>44539</v>
      </c>
      <c r="J48" s="7" t="s">
        <v>12</v>
      </c>
      <c r="K48" s="94">
        <v>44904</v>
      </c>
      <c r="L48" s="7" t="s">
        <v>1900</v>
      </c>
      <c r="M48" s="7" t="s">
        <v>2752</v>
      </c>
      <c r="N48" s="5" t="s">
        <v>1197</v>
      </c>
      <c r="O48" s="162" t="b">
        <v>1</v>
      </c>
      <c r="P48" s="169" t="s">
        <v>2635</v>
      </c>
      <c r="Q48" s="173" t="s">
        <v>2044</v>
      </c>
      <c r="R48" s="173"/>
      <c r="S48" s="62"/>
      <c r="T48" s="1">
        <v>44573</v>
      </c>
      <c r="U48" s="1">
        <v>44890</v>
      </c>
    </row>
    <row r="49" spans="1:21" s="76" customFormat="1" ht="25" x14ac:dyDescent="0.25">
      <c r="A49" s="4">
        <v>47</v>
      </c>
      <c r="B49" s="5" t="s">
        <v>1442</v>
      </c>
      <c r="C49" s="5" t="s">
        <v>13</v>
      </c>
      <c r="D49" s="5" t="s">
        <v>791</v>
      </c>
      <c r="E49" s="5" t="s">
        <v>215</v>
      </c>
      <c r="F49" s="12" t="s">
        <v>1443</v>
      </c>
      <c r="G49" s="12" t="s">
        <v>2522</v>
      </c>
      <c r="H49" s="43" t="s">
        <v>2170</v>
      </c>
      <c r="I49" s="145">
        <v>44477</v>
      </c>
      <c r="J49" s="7" t="s">
        <v>12</v>
      </c>
      <c r="K49" s="94">
        <v>44842</v>
      </c>
      <c r="L49" s="7" t="s">
        <v>1900</v>
      </c>
      <c r="M49" s="5" t="s">
        <v>2523</v>
      </c>
      <c r="N49" s="5" t="s">
        <v>1109</v>
      </c>
      <c r="O49" s="162" t="b">
        <v>1</v>
      </c>
      <c r="P49" s="169" t="s">
        <v>2635</v>
      </c>
      <c r="Q49" s="173" t="s">
        <v>2044</v>
      </c>
      <c r="R49" s="173"/>
      <c r="S49" s="64"/>
      <c r="T49" s="1">
        <v>44573</v>
      </c>
      <c r="U49" s="14">
        <v>44828</v>
      </c>
    </row>
    <row r="50" spans="1:21" s="76" customFormat="1" ht="25" x14ac:dyDescent="0.25">
      <c r="A50" s="4">
        <v>48</v>
      </c>
      <c r="B50" s="5" t="s">
        <v>1785</v>
      </c>
      <c r="C50" s="5" t="s">
        <v>13</v>
      </c>
      <c r="D50" s="5" t="s">
        <v>791</v>
      </c>
      <c r="E50" s="5" t="s">
        <v>215</v>
      </c>
      <c r="F50" s="12" t="s">
        <v>1786</v>
      </c>
      <c r="G50" s="12" t="s">
        <v>2128</v>
      </c>
      <c r="H50" s="43" t="s">
        <v>854</v>
      </c>
      <c r="I50" s="145">
        <v>44373</v>
      </c>
      <c r="J50" s="5" t="s">
        <v>351</v>
      </c>
      <c r="K50" s="93">
        <v>44738</v>
      </c>
      <c r="L50" s="5" t="s">
        <v>1900</v>
      </c>
      <c r="M50" s="5" t="s">
        <v>2394</v>
      </c>
      <c r="N50" s="5" t="s">
        <v>1109</v>
      </c>
      <c r="O50" s="162" t="b">
        <v>1</v>
      </c>
      <c r="P50" s="169" t="s">
        <v>2635</v>
      </c>
      <c r="Q50" s="173" t="s">
        <v>2044</v>
      </c>
      <c r="R50" s="173"/>
      <c r="S50" s="64"/>
      <c r="T50" s="1">
        <v>44573</v>
      </c>
      <c r="U50" s="14">
        <v>44724</v>
      </c>
    </row>
    <row r="51" spans="1:21" s="76" customFormat="1" ht="25" x14ac:dyDescent="0.25">
      <c r="A51" s="4">
        <v>49</v>
      </c>
      <c r="B51" s="5" t="s">
        <v>1890</v>
      </c>
      <c r="C51" s="5" t="s">
        <v>13</v>
      </c>
      <c r="D51" s="5" t="s">
        <v>791</v>
      </c>
      <c r="E51" s="5" t="s">
        <v>250</v>
      </c>
      <c r="F51" s="22">
        <v>66873451</v>
      </c>
      <c r="G51" s="12" t="s">
        <v>2128</v>
      </c>
      <c r="H51" s="43" t="s">
        <v>853</v>
      </c>
      <c r="I51" s="145">
        <v>44232</v>
      </c>
      <c r="J51" s="7" t="s">
        <v>12</v>
      </c>
      <c r="K51" s="94">
        <v>44597</v>
      </c>
      <c r="L51" s="5" t="s">
        <v>1900</v>
      </c>
      <c r="M51" s="5" t="s">
        <v>2127</v>
      </c>
      <c r="N51" s="5" t="s">
        <v>1417</v>
      </c>
      <c r="O51" s="162" t="b">
        <v>1</v>
      </c>
      <c r="P51" s="183" t="s">
        <v>2728</v>
      </c>
      <c r="Q51" s="173" t="s">
        <v>2044</v>
      </c>
      <c r="R51" s="173"/>
      <c r="S51" s="62"/>
      <c r="T51" s="1">
        <v>44573</v>
      </c>
      <c r="U51" s="1">
        <v>44583</v>
      </c>
    </row>
    <row r="52" spans="1:21" s="76" customFormat="1" ht="25" x14ac:dyDescent="0.25">
      <c r="A52" s="4">
        <v>50</v>
      </c>
      <c r="B52" s="7" t="s">
        <v>2101</v>
      </c>
      <c r="C52" s="5" t="s">
        <v>13</v>
      </c>
      <c r="D52" s="5" t="s">
        <v>791</v>
      </c>
      <c r="E52" s="5" t="s">
        <v>215</v>
      </c>
      <c r="F52" s="12" t="s">
        <v>2102</v>
      </c>
      <c r="G52" s="12" t="s">
        <v>2128</v>
      </c>
      <c r="H52" s="43" t="s">
        <v>854</v>
      </c>
      <c r="I52" s="145">
        <v>44232</v>
      </c>
      <c r="J52" s="7" t="s">
        <v>12</v>
      </c>
      <c r="K52" s="94">
        <v>44597</v>
      </c>
      <c r="L52" s="5" t="s">
        <v>1900</v>
      </c>
      <c r="M52" s="5" t="s">
        <v>2131</v>
      </c>
      <c r="N52" s="5" t="s">
        <v>1109</v>
      </c>
      <c r="O52" s="162" t="b">
        <v>1</v>
      </c>
      <c r="P52" s="169" t="s">
        <v>2635</v>
      </c>
      <c r="Q52" s="173" t="s">
        <v>2044</v>
      </c>
      <c r="R52" s="173"/>
      <c r="S52" s="64" t="s">
        <v>2004</v>
      </c>
      <c r="T52" s="1">
        <v>44573</v>
      </c>
      <c r="U52" s="1">
        <v>44583</v>
      </c>
    </row>
    <row r="53" spans="1:21" s="76" customFormat="1" ht="25" x14ac:dyDescent="0.25">
      <c r="A53" s="4">
        <v>51</v>
      </c>
      <c r="B53" s="5" t="s">
        <v>2308</v>
      </c>
      <c r="C53" s="5" t="s">
        <v>13</v>
      </c>
      <c r="D53" s="5" t="s">
        <v>791</v>
      </c>
      <c r="E53" s="7" t="s">
        <v>246</v>
      </c>
      <c r="F53" s="12" t="s">
        <v>2310</v>
      </c>
      <c r="G53" s="12" t="s">
        <v>2320</v>
      </c>
      <c r="H53" s="43" t="s">
        <v>2169</v>
      </c>
      <c r="I53" s="145">
        <v>44334</v>
      </c>
      <c r="J53" s="7" t="s">
        <v>12</v>
      </c>
      <c r="K53" s="94">
        <v>44699</v>
      </c>
      <c r="L53" s="7" t="s">
        <v>1900</v>
      </c>
      <c r="M53" s="5" t="s">
        <v>2321</v>
      </c>
      <c r="N53" s="5" t="s">
        <v>1417</v>
      </c>
      <c r="O53" s="162" t="b">
        <v>1</v>
      </c>
      <c r="P53" s="182" t="s">
        <v>2658</v>
      </c>
      <c r="Q53" s="173" t="s">
        <v>2044</v>
      </c>
      <c r="R53" s="173"/>
      <c r="S53" s="64" t="s">
        <v>2004</v>
      </c>
      <c r="T53" s="1">
        <v>44573</v>
      </c>
      <c r="U53" s="1">
        <v>44685</v>
      </c>
    </row>
    <row r="54" spans="1:21" s="76" customFormat="1" ht="25" x14ac:dyDescent="0.25">
      <c r="A54" s="4">
        <v>52</v>
      </c>
      <c r="B54" s="5" t="s">
        <v>2309</v>
      </c>
      <c r="C54" s="5" t="s">
        <v>13</v>
      </c>
      <c r="D54" s="5" t="s">
        <v>791</v>
      </c>
      <c r="E54" s="7" t="s">
        <v>246</v>
      </c>
      <c r="F54" s="12" t="s">
        <v>2311</v>
      </c>
      <c r="G54" s="12" t="s">
        <v>2320</v>
      </c>
      <c r="H54" s="43" t="s">
        <v>2169</v>
      </c>
      <c r="I54" s="145">
        <v>44334</v>
      </c>
      <c r="J54" s="7" t="s">
        <v>12</v>
      </c>
      <c r="K54" s="94">
        <v>44699</v>
      </c>
      <c r="L54" s="7" t="s">
        <v>1900</v>
      </c>
      <c r="M54" s="5" t="s">
        <v>2319</v>
      </c>
      <c r="N54" s="5" t="s">
        <v>1417</v>
      </c>
      <c r="O54" s="162" t="b">
        <v>1</v>
      </c>
      <c r="P54" s="182" t="s">
        <v>2658</v>
      </c>
      <c r="Q54" s="173" t="s">
        <v>2044</v>
      </c>
      <c r="R54" s="173"/>
      <c r="S54" s="64" t="s">
        <v>2004</v>
      </c>
      <c r="T54" s="1">
        <v>44573</v>
      </c>
      <c r="U54" s="1">
        <v>44685</v>
      </c>
    </row>
    <row r="55" spans="1:21" s="6" customFormat="1" ht="37.5" x14ac:dyDescent="0.25">
      <c r="A55" s="4">
        <v>53</v>
      </c>
      <c r="B55" s="5" t="s">
        <v>938</v>
      </c>
      <c r="C55" s="7" t="s">
        <v>129</v>
      </c>
      <c r="D55" s="5" t="s">
        <v>791</v>
      </c>
      <c r="E55" s="7" t="s">
        <v>55</v>
      </c>
      <c r="F55" s="12" t="s">
        <v>7</v>
      </c>
      <c r="G55" s="9" t="s">
        <v>2153</v>
      </c>
      <c r="H55" s="43" t="s">
        <v>856</v>
      </c>
      <c r="I55" s="145">
        <v>44258</v>
      </c>
      <c r="J55" s="7" t="s">
        <v>12</v>
      </c>
      <c r="K55" s="94">
        <v>44623</v>
      </c>
      <c r="L55" s="5" t="s">
        <v>1900</v>
      </c>
      <c r="M55" s="5" t="s">
        <v>2154</v>
      </c>
      <c r="N55" s="5" t="s">
        <v>1197</v>
      </c>
      <c r="O55" s="162" t="b">
        <v>1</v>
      </c>
      <c r="P55" s="51" t="s">
        <v>2732</v>
      </c>
      <c r="Q55" s="176" t="s">
        <v>2044</v>
      </c>
      <c r="R55" s="176"/>
      <c r="S55" s="62"/>
      <c r="T55" s="1">
        <v>44573</v>
      </c>
      <c r="U55" s="1">
        <v>44609</v>
      </c>
    </row>
    <row r="56" spans="1:21" s="76" customFormat="1" ht="37.5" x14ac:dyDescent="0.25">
      <c r="A56" s="4">
        <v>54</v>
      </c>
      <c r="B56" s="150" t="s">
        <v>939</v>
      </c>
      <c r="C56" s="7" t="s">
        <v>129</v>
      </c>
      <c r="D56" s="5" t="s">
        <v>791</v>
      </c>
      <c r="E56" s="5" t="s">
        <v>882</v>
      </c>
      <c r="F56" s="9">
        <v>2125863</v>
      </c>
      <c r="G56" s="9" t="s">
        <v>1957</v>
      </c>
      <c r="H56" s="43" t="s">
        <v>856</v>
      </c>
      <c r="I56" s="145">
        <v>44211</v>
      </c>
      <c r="J56" s="7" t="s">
        <v>12</v>
      </c>
      <c r="K56" s="94">
        <v>44576</v>
      </c>
      <c r="L56" s="5" t="s">
        <v>1900</v>
      </c>
      <c r="M56" s="5" t="s">
        <v>2093</v>
      </c>
      <c r="N56" s="5" t="s">
        <v>1197</v>
      </c>
      <c r="O56" s="162" t="b">
        <v>0</v>
      </c>
      <c r="P56" s="51" t="s">
        <v>2674</v>
      </c>
      <c r="Q56" s="176" t="s">
        <v>2044</v>
      </c>
      <c r="R56" s="176"/>
      <c r="S56" s="62"/>
      <c r="T56" s="1">
        <v>44573</v>
      </c>
      <c r="U56" s="1">
        <v>44562</v>
      </c>
    </row>
    <row r="57" spans="1:21" s="76" customFormat="1" ht="25" x14ac:dyDescent="0.25">
      <c r="A57" s="4">
        <v>55</v>
      </c>
      <c r="B57" s="5" t="s">
        <v>942</v>
      </c>
      <c r="C57" s="7" t="s">
        <v>223</v>
      </c>
      <c r="D57" s="5" t="s">
        <v>791</v>
      </c>
      <c r="E57" s="5" t="s">
        <v>51</v>
      </c>
      <c r="F57" s="12" t="s">
        <v>7</v>
      </c>
      <c r="G57" s="9" t="s">
        <v>2539</v>
      </c>
      <c r="H57" s="43" t="s">
        <v>856</v>
      </c>
      <c r="I57" s="145">
        <v>44494</v>
      </c>
      <c r="J57" s="7" t="s">
        <v>12</v>
      </c>
      <c r="K57" s="94">
        <v>44859</v>
      </c>
      <c r="L57" s="5" t="s">
        <v>1900</v>
      </c>
      <c r="M57" s="5" t="s">
        <v>2537</v>
      </c>
      <c r="N57" s="5" t="s">
        <v>1197</v>
      </c>
      <c r="O57" s="162" t="b">
        <v>1</v>
      </c>
      <c r="P57" s="169">
        <v>707521</v>
      </c>
      <c r="Q57" s="173" t="s">
        <v>2044</v>
      </c>
      <c r="R57" s="173"/>
      <c r="S57" s="62"/>
      <c r="T57" s="1">
        <v>44573</v>
      </c>
      <c r="U57" s="1">
        <v>44845</v>
      </c>
    </row>
    <row r="58" spans="1:21" s="76" customFormat="1" ht="25" x14ac:dyDescent="0.25">
      <c r="A58" s="4">
        <v>56</v>
      </c>
      <c r="B58" s="7" t="s">
        <v>943</v>
      </c>
      <c r="C58" s="7" t="s">
        <v>223</v>
      </c>
      <c r="D58" s="5" t="s">
        <v>791</v>
      </c>
      <c r="E58" s="7" t="s">
        <v>217</v>
      </c>
      <c r="F58" s="9">
        <v>57061262</v>
      </c>
      <c r="G58" s="9" t="s">
        <v>2539</v>
      </c>
      <c r="H58" s="43" t="s">
        <v>794</v>
      </c>
      <c r="I58" s="145">
        <v>44494</v>
      </c>
      <c r="J58" s="7" t="s">
        <v>12</v>
      </c>
      <c r="K58" s="94">
        <v>44859</v>
      </c>
      <c r="L58" s="5" t="s">
        <v>1900</v>
      </c>
      <c r="M58" s="5" t="s">
        <v>2538</v>
      </c>
      <c r="N58" s="5" t="s">
        <v>1197</v>
      </c>
      <c r="O58" s="162" t="b">
        <v>1</v>
      </c>
      <c r="P58" s="169">
        <v>707521</v>
      </c>
      <c r="Q58" s="173" t="s">
        <v>2044</v>
      </c>
      <c r="R58" s="173"/>
      <c r="S58" s="62"/>
      <c r="T58" s="1">
        <v>44573</v>
      </c>
      <c r="U58" s="1">
        <v>44845</v>
      </c>
    </row>
    <row r="59" spans="1:21" s="76" customFormat="1" ht="37.5" x14ac:dyDescent="0.25">
      <c r="A59" s="4">
        <v>57</v>
      </c>
      <c r="B59" s="7" t="s">
        <v>946</v>
      </c>
      <c r="C59" s="7" t="s">
        <v>129</v>
      </c>
      <c r="D59" s="5" t="s">
        <v>791</v>
      </c>
      <c r="E59" s="7" t="s">
        <v>51</v>
      </c>
      <c r="F59" s="9" t="s">
        <v>1496</v>
      </c>
      <c r="G59" s="9" t="s">
        <v>2217</v>
      </c>
      <c r="H59" s="43" t="s">
        <v>856</v>
      </c>
      <c r="I59" s="145">
        <v>44287</v>
      </c>
      <c r="J59" s="7" t="s">
        <v>12</v>
      </c>
      <c r="K59" s="94">
        <v>44652</v>
      </c>
      <c r="L59" s="5" t="s">
        <v>1900</v>
      </c>
      <c r="M59" s="5" t="s">
        <v>2218</v>
      </c>
      <c r="N59" s="5" t="s">
        <v>1197</v>
      </c>
      <c r="O59" s="162" t="b">
        <v>1</v>
      </c>
      <c r="P59" s="51" t="s">
        <v>2674</v>
      </c>
      <c r="Q59" s="173" t="s">
        <v>2044</v>
      </c>
      <c r="R59" s="173"/>
      <c r="S59" s="62"/>
      <c r="T59" s="1">
        <v>44573</v>
      </c>
      <c r="U59" s="1">
        <v>44638</v>
      </c>
    </row>
    <row r="60" spans="1:21" s="76" customFormat="1" ht="37.5" x14ac:dyDescent="0.25">
      <c r="A60" s="4">
        <v>58</v>
      </c>
      <c r="B60" s="7" t="s">
        <v>948</v>
      </c>
      <c r="C60" s="7" t="s">
        <v>129</v>
      </c>
      <c r="D60" s="5" t="s">
        <v>791</v>
      </c>
      <c r="E60" s="7" t="s">
        <v>216</v>
      </c>
      <c r="F60" s="12" t="s">
        <v>1447</v>
      </c>
      <c r="G60" s="12" t="s">
        <v>2292</v>
      </c>
      <c r="H60" s="43" t="s">
        <v>856</v>
      </c>
      <c r="I60" s="145">
        <v>44312</v>
      </c>
      <c r="J60" s="7" t="s">
        <v>12</v>
      </c>
      <c r="K60" s="94">
        <v>44677</v>
      </c>
      <c r="L60" s="5" t="s">
        <v>1900</v>
      </c>
      <c r="M60" s="5" t="s">
        <v>2293</v>
      </c>
      <c r="N60" s="5" t="s">
        <v>1197</v>
      </c>
      <c r="O60" s="162" t="b">
        <v>1</v>
      </c>
      <c r="P60" s="51" t="s">
        <v>2674</v>
      </c>
      <c r="Q60" s="173" t="s">
        <v>2044</v>
      </c>
      <c r="R60" s="173"/>
      <c r="S60" s="62"/>
      <c r="T60" s="1">
        <v>44573</v>
      </c>
      <c r="U60" s="1">
        <v>44663</v>
      </c>
    </row>
    <row r="61" spans="1:21" s="76" customFormat="1" ht="37.5" x14ac:dyDescent="0.25">
      <c r="A61" s="4">
        <v>59</v>
      </c>
      <c r="B61" s="7" t="s">
        <v>951</v>
      </c>
      <c r="C61" s="7" t="s">
        <v>129</v>
      </c>
      <c r="D61" s="5" t="s">
        <v>791</v>
      </c>
      <c r="E61" s="7" t="s">
        <v>56</v>
      </c>
      <c r="F61" s="9" t="s">
        <v>1698</v>
      </c>
      <c r="G61" s="12" t="s">
        <v>2494</v>
      </c>
      <c r="H61" s="43" t="s">
        <v>856</v>
      </c>
      <c r="I61" s="145">
        <v>44554</v>
      </c>
      <c r="J61" s="7" t="s">
        <v>12</v>
      </c>
      <c r="K61" s="94">
        <v>44919</v>
      </c>
      <c r="L61" s="5" t="s">
        <v>1900</v>
      </c>
      <c r="M61" s="5" t="s">
        <v>2792</v>
      </c>
      <c r="N61" s="5" t="s">
        <v>1197</v>
      </c>
      <c r="O61" s="162" t="b">
        <v>1</v>
      </c>
      <c r="P61" s="52" t="s">
        <v>2793</v>
      </c>
      <c r="Q61" s="176" t="s">
        <v>2044</v>
      </c>
      <c r="R61" s="25" t="s">
        <v>2794</v>
      </c>
      <c r="S61" s="62"/>
      <c r="T61" s="1">
        <v>44573</v>
      </c>
      <c r="U61" s="1">
        <v>44905</v>
      </c>
    </row>
    <row r="62" spans="1:21" s="76" customFormat="1" ht="37.5" x14ac:dyDescent="0.25">
      <c r="A62" s="4">
        <v>60</v>
      </c>
      <c r="B62" s="7" t="s">
        <v>952</v>
      </c>
      <c r="C62" s="7" t="s">
        <v>129</v>
      </c>
      <c r="D62" s="5" t="s">
        <v>791</v>
      </c>
      <c r="E62" s="7" t="s">
        <v>57</v>
      </c>
      <c r="F62" s="9">
        <v>1072099</v>
      </c>
      <c r="G62" s="9" t="s">
        <v>2217</v>
      </c>
      <c r="H62" s="43" t="s">
        <v>856</v>
      </c>
      <c r="I62" s="145">
        <v>44287</v>
      </c>
      <c r="J62" s="7" t="s">
        <v>12</v>
      </c>
      <c r="K62" s="94">
        <v>44652</v>
      </c>
      <c r="L62" s="7" t="s">
        <v>1900</v>
      </c>
      <c r="M62" s="7" t="s">
        <v>2216</v>
      </c>
      <c r="N62" s="5" t="s">
        <v>1197</v>
      </c>
      <c r="O62" s="162" t="b">
        <v>1</v>
      </c>
      <c r="P62" s="51" t="s">
        <v>2674</v>
      </c>
      <c r="Q62" s="173" t="s">
        <v>2044</v>
      </c>
      <c r="R62" s="173"/>
      <c r="S62" s="62"/>
      <c r="T62" s="1">
        <v>44573</v>
      </c>
      <c r="U62" s="1">
        <v>44638</v>
      </c>
    </row>
    <row r="63" spans="1:21" s="76" customFormat="1" x14ac:dyDescent="0.25">
      <c r="A63" s="4">
        <v>61</v>
      </c>
      <c r="B63" s="7" t="s">
        <v>953</v>
      </c>
      <c r="C63" s="7" t="s">
        <v>462</v>
      </c>
      <c r="D63" s="5" t="s">
        <v>791</v>
      </c>
      <c r="E63" s="7" t="s">
        <v>45</v>
      </c>
      <c r="F63" s="9">
        <v>1104925</v>
      </c>
      <c r="G63" s="9" t="s">
        <v>2082</v>
      </c>
      <c r="H63" s="43" t="s">
        <v>856</v>
      </c>
      <c r="I63" s="145">
        <v>44554</v>
      </c>
      <c r="J63" s="7" t="s">
        <v>12</v>
      </c>
      <c r="K63" s="94">
        <v>44919</v>
      </c>
      <c r="L63" s="5" t="s">
        <v>1900</v>
      </c>
      <c r="M63" s="5" t="s">
        <v>2785</v>
      </c>
      <c r="N63" s="5" t="s">
        <v>1197</v>
      </c>
      <c r="O63" s="162" t="b">
        <v>1</v>
      </c>
      <c r="P63" s="52" t="s">
        <v>2635</v>
      </c>
      <c r="Q63" s="176" t="s">
        <v>2044</v>
      </c>
      <c r="R63" s="178" t="s">
        <v>2778</v>
      </c>
      <c r="S63" s="62"/>
      <c r="T63" s="1">
        <v>44573</v>
      </c>
      <c r="U63" s="1">
        <v>44905</v>
      </c>
    </row>
    <row r="64" spans="1:21" s="76" customFormat="1" x14ac:dyDescent="0.25">
      <c r="A64" s="4">
        <v>62</v>
      </c>
      <c r="B64" s="7" t="s">
        <v>955</v>
      </c>
      <c r="C64" s="7" t="s">
        <v>462</v>
      </c>
      <c r="D64" s="5" t="s">
        <v>791</v>
      </c>
      <c r="E64" s="7" t="s">
        <v>47</v>
      </c>
      <c r="F64" s="9">
        <v>1098747</v>
      </c>
      <c r="G64" s="9" t="s">
        <v>2082</v>
      </c>
      <c r="H64" s="43" t="s">
        <v>856</v>
      </c>
      <c r="I64" s="145">
        <v>44554</v>
      </c>
      <c r="J64" s="7" t="s">
        <v>12</v>
      </c>
      <c r="K64" s="94">
        <v>44919</v>
      </c>
      <c r="L64" s="5" t="s">
        <v>1900</v>
      </c>
      <c r="M64" s="5" t="s">
        <v>2784</v>
      </c>
      <c r="N64" s="5" t="s">
        <v>1197</v>
      </c>
      <c r="O64" s="162" t="b">
        <v>1</v>
      </c>
      <c r="P64" s="52" t="s">
        <v>2635</v>
      </c>
      <c r="Q64" s="176" t="s">
        <v>2044</v>
      </c>
      <c r="R64" s="178" t="s">
        <v>2778</v>
      </c>
      <c r="S64" s="62"/>
      <c r="T64" s="1">
        <v>44573</v>
      </c>
      <c r="U64" s="1">
        <v>44905</v>
      </c>
    </row>
    <row r="65" spans="1:21" s="76" customFormat="1" x14ac:dyDescent="0.25">
      <c r="A65" s="4">
        <v>63</v>
      </c>
      <c r="B65" s="7" t="s">
        <v>956</v>
      </c>
      <c r="C65" s="7" t="s">
        <v>462</v>
      </c>
      <c r="D65" s="5" t="s">
        <v>791</v>
      </c>
      <c r="E65" s="7" t="s">
        <v>48</v>
      </c>
      <c r="F65" s="9">
        <v>1099038</v>
      </c>
      <c r="G65" s="9" t="s">
        <v>2082</v>
      </c>
      <c r="H65" s="43" t="s">
        <v>856</v>
      </c>
      <c r="I65" s="145">
        <v>44554</v>
      </c>
      <c r="J65" s="7" t="s">
        <v>12</v>
      </c>
      <c r="K65" s="94">
        <v>44919</v>
      </c>
      <c r="L65" s="5" t="s">
        <v>1900</v>
      </c>
      <c r="M65" s="5" t="s">
        <v>2783</v>
      </c>
      <c r="N65" s="5" t="s">
        <v>1197</v>
      </c>
      <c r="O65" s="162" t="b">
        <v>1</v>
      </c>
      <c r="P65" s="52" t="s">
        <v>2635</v>
      </c>
      <c r="Q65" s="176" t="s">
        <v>2044</v>
      </c>
      <c r="R65" s="178" t="s">
        <v>2778</v>
      </c>
      <c r="S65" s="62"/>
      <c r="T65" s="1">
        <v>44573</v>
      </c>
      <c r="U65" s="1">
        <v>44905</v>
      </c>
    </row>
    <row r="66" spans="1:21" s="6" customFormat="1" x14ac:dyDescent="0.25">
      <c r="A66" s="4">
        <v>64</v>
      </c>
      <c r="B66" s="7" t="s">
        <v>957</v>
      </c>
      <c r="C66" s="7" t="s">
        <v>462</v>
      </c>
      <c r="D66" s="5" t="s">
        <v>791</v>
      </c>
      <c r="E66" s="7" t="s">
        <v>558</v>
      </c>
      <c r="F66" s="9">
        <v>1099401</v>
      </c>
      <c r="G66" s="9" t="s">
        <v>2082</v>
      </c>
      <c r="H66" s="43" t="s">
        <v>856</v>
      </c>
      <c r="I66" s="145">
        <v>44554</v>
      </c>
      <c r="J66" s="7" t="s">
        <v>12</v>
      </c>
      <c r="K66" s="94">
        <v>44919</v>
      </c>
      <c r="L66" s="5" t="s">
        <v>1900</v>
      </c>
      <c r="M66" s="5" t="s">
        <v>2782</v>
      </c>
      <c r="N66" s="5" t="s">
        <v>1197</v>
      </c>
      <c r="O66" s="162" t="b">
        <v>1</v>
      </c>
      <c r="P66" s="52" t="s">
        <v>2635</v>
      </c>
      <c r="Q66" s="176" t="s">
        <v>2044</v>
      </c>
      <c r="R66" s="178" t="s">
        <v>2778</v>
      </c>
      <c r="S66" s="62"/>
      <c r="T66" s="1">
        <v>44573</v>
      </c>
      <c r="U66" s="1">
        <v>44905</v>
      </c>
    </row>
    <row r="67" spans="1:21" s="76" customFormat="1" x14ac:dyDescent="0.25">
      <c r="A67" s="4">
        <v>65</v>
      </c>
      <c r="B67" s="7" t="s">
        <v>960</v>
      </c>
      <c r="C67" s="7" t="s">
        <v>462</v>
      </c>
      <c r="D67" s="5" t="s">
        <v>791</v>
      </c>
      <c r="E67" s="7" t="s">
        <v>50</v>
      </c>
      <c r="F67" s="9">
        <v>1093178</v>
      </c>
      <c r="G67" s="9" t="s">
        <v>2082</v>
      </c>
      <c r="H67" s="43" t="s">
        <v>856</v>
      </c>
      <c r="I67" s="145">
        <v>44554</v>
      </c>
      <c r="J67" s="7" t="s">
        <v>12</v>
      </c>
      <c r="K67" s="94">
        <v>44919</v>
      </c>
      <c r="L67" s="5" t="s">
        <v>1900</v>
      </c>
      <c r="M67" s="5" t="s">
        <v>2781</v>
      </c>
      <c r="N67" s="5" t="s">
        <v>1197</v>
      </c>
      <c r="O67" s="162" t="b">
        <v>1</v>
      </c>
      <c r="P67" s="52" t="s">
        <v>2635</v>
      </c>
      <c r="Q67" s="176" t="s">
        <v>2044</v>
      </c>
      <c r="R67" s="178" t="s">
        <v>2778</v>
      </c>
      <c r="S67" s="62"/>
      <c r="T67" s="1">
        <v>44573</v>
      </c>
      <c r="U67" s="1">
        <v>44905</v>
      </c>
    </row>
    <row r="68" spans="1:21" s="76" customFormat="1" x14ac:dyDescent="0.25">
      <c r="A68" s="4">
        <v>66</v>
      </c>
      <c r="B68" s="7" t="s">
        <v>961</v>
      </c>
      <c r="C68" s="7" t="s">
        <v>462</v>
      </c>
      <c r="D68" s="5" t="s">
        <v>791</v>
      </c>
      <c r="E68" s="7" t="s">
        <v>355</v>
      </c>
      <c r="F68" s="9">
        <v>1104778</v>
      </c>
      <c r="G68" s="9" t="s">
        <v>2082</v>
      </c>
      <c r="H68" s="43" t="s">
        <v>856</v>
      </c>
      <c r="I68" s="145">
        <v>44554</v>
      </c>
      <c r="J68" s="7" t="s">
        <v>12</v>
      </c>
      <c r="K68" s="94">
        <v>44919</v>
      </c>
      <c r="L68" s="5" t="s">
        <v>1900</v>
      </c>
      <c r="M68" s="5" t="s">
        <v>2780</v>
      </c>
      <c r="N68" s="5" t="s">
        <v>1197</v>
      </c>
      <c r="O68" s="162" t="b">
        <v>1</v>
      </c>
      <c r="P68" s="52" t="s">
        <v>2635</v>
      </c>
      <c r="Q68" s="176" t="s">
        <v>2044</v>
      </c>
      <c r="R68" s="178" t="s">
        <v>2778</v>
      </c>
      <c r="S68" s="62"/>
      <c r="T68" s="1">
        <v>44573</v>
      </c>
      <c r="U68" s="1">
        <v>44905</v>
      </c>
    </row>
    <row r="69" spans="1:21" s="76" customFormat="1" x14ac:dyDescent="0.25">
      <c r="A69" s="4">
        <v>67</v>
      </c>
      <c r="B69" s="7" t="s">
        <v>962</v>
      </c>
      <c r="C69" s="7" t="s">
        <v>462</v>
      </c>
      <c r="D69" s="5" t="s">
        <v>791</v>
      </c>
      <c r="E69" s="7" t="s">
        <v>356</v>
      </c>
      <c r="F69" s="37">
        <v>1079322</v>
      </c>
      <c r="G69" s="9" t="s">
        <v>2082</v>
      </c>
      <c r="H69" s="43" t="s">
        <v>856</v>
      </c>
      <c r="I69" s="145">
        <v>44554</v>
      </c>
      <c r="J69" s="7" t="s">
        <v>12</v>
      </c>
      <c r="K69" s="94">
        <v>44919</v>
      </c>
      <c r="L69" s="5" t="s">
        <v>1900</v>
      </c>
      <c r="M69" s="5" t="s">
        <v>2779</v>
      </c>
      <c r="N69" s="5" t="s">
        <v>1197</v>
      </c>
      <c r="O69" s="162" t="b">
        <v>1</v>
      </c>
      <c r="P69" s="52" t="s">
        <v>2635</v>
      </c>
      <c r="Q69" s="176" t="s">
        <v>2044</v>
      </c>
      <c r="R69" s="178" t="s">
        <v>2778</v>
      </c>
      <c r="S69" s="62"/>
      <c r="T69" s="1">
        <v>44573</v>
      </c>
      <c r="U69" s="1">
        <v>44905</v>
      </c>
    </row>
    <row r="70" spans="1:21" s="76" customFormat="1" ht="37.5" x14ac:dyDescent="0.25">
      <c r="A70" s="4">
        <v>68</v>
      </c>
      <c r="B70" s="7" t="s">
        <v>963</v>
      </c>
      <c r="C70" s="7" t="s">
        <v>129</v>
      </c>
      <c r="D70" s="5" t="s">
        <v>791</v>
      </c>
      <c r="E70" s="5" t="s">
        <v>217</v>
      </c>
      <c r="F70" s="36" t="s">
        <v>1524</v>
      </c>
      <c r="G70" s="12" t="s">
        <v>2292</v>
      </c>
      <c r="H70" s="43" t="s">
        <v>794</v>
      </c>
      <c r="I70" s="145">
        <v>44312</v>
      </c>
      <c r="J70" s="7" t="s">
        <v>12</v>
      </c>
      <c r="K70" s="94">
        <v>44677</v>
      </c>
      <c r="L70" s="5" t="s">
        <v>1900</v>
      </c>
      <c r="M70" s="5" t="s">
        <v>2291</v>
      </c>
      <c r="N70" s="5" t="s">
        <v>1197</v>
      </c>
      <c r="O70" s="162" t="b">
        <v>1</v>
      </c>
      <c r="P70" s="51" t="s">
        <v>2674</v>
      </c>
      <c r="Q70" s="173" t="s">
        <v>2044</v>
      </c>
      <c r="R70" s="173"/>
      <c r="S70" s="62"/>
      <c r="T70" s="1">
        <v>44573</v>
      </c>
      <c r="U70" s="1">
        <v>44663</v>
      </c>
    </row>
    <row r="71" spans="1:21" s="76" customFormat="1" ht="50" x14ac:dyDescent="0.25">
      <c r="A71" s="4">
        <v>69</v>
      </c>
      <c r="B71" s="19" t="s">
        <v>966</v>
      </c>
      <c r="C71" s="7" t="s">
        <v>129</v>
      </c>
      <c r="D71" s="5" t="s">
        <v>791</v>
      </c>
      <c r="E71" s="7" t="s">
        <v>170</v>
      </c>
      <c r="F71" s="37">
        <v>6129388</v>
      </c>
      <c r="G71" s="12" t="s">
        <v>2153</v>
      </c>
      <c r="H71" s="43" t="s">
        <v>794</v>
      </c>
      <c r="I71" s="145">
        <v>44460</v>
      </c>
      <c r="J71" s="7" t="s">
        <v>12</v>
      </c>
      <c r="K71" s="94">
        <v>44825</v>
      </c>
      <c r="L71" s="5" t="s">
        <v>1900</v>
      </c>
      <c r="M71" s="5" t="s">
        <v>2488</v>
      </c>
      <c r="N71" s="5" t="s">
        <v>1197</v>
      </c>
      <c r="O71" s="162" t="b">
        <v>1</v>
      </c>
      <c r="P71" s="51" t="s">
        <v>2675</v>
      </c>
      <c r="Q71" s="173" t="s">
        <v>2044</v>
      </c>
      <c r="R71" s="173"/>
      <c r="S71" s="62"/>
      <c r="T71" s="1">
        <v>44573</v>
      </c>
      <c r="U71" s="1">
        <v>44811</v>
      </c>
    </row>
    <row r="72" spans="1:21" s="76" customFormat="1" ht="37.5" x14ac:dyDescent="0.25">
      <c r="A72" s="4">
        <v>70</v>
      </c>
      <c r="B72" s="19" t="s">
        <v>967</v>
      </c>
      <c r="C72" s="7" t="s">
        <v>129</v>
      </c>
      <c r="D72" s="5" t="s">
        <v>791</v>
      </c>
      <c r="E72" s="7" t="s">
        <v>171</v>
      </c>
      <c r="F72" s="37">
        <v>11000438</v>
      </c>
      <c r="G72" s="9" t="s">
        <v>1901</v>
      </c>
      <c r="H72" s="43" t="s">
        <v>794</v>
      </c>
      <c r="I72" s="145">
        <v>44373</v>
      </c>
      <c r="J72" s="7" t="s">
        <v>12</v>
      </c>
      <c r="K72" s="94">
        <v>44738</v>
      </c>
      <c r="L72" s="7" t="s">
        <v>1900</v>
      </c>
      <c r="M72" s="7" t="s">
        <v>2399</v>
      </c>
      <c r="N72" s="5" t="s">
        <v>1197</v>
      </c>
      <c r="O72" s="162" t="b">
        <v>1</v>
      </c>
      <c r="P72" s="51" t="s">
        <v>2674</v>
      </c>
      <c r="Q72" s="173" t="s">
        <v>2044</v>
      </c>
      <c r="R72" s="173"/>
      <c r="S72" s="62"/>
      <c r="T72" s="1">
        <v>44573</v>
      </c>
      <c r="U72" s="1">
        <v>44724</v>
      </c>
    </row>
    <row r="73" spans="1:21" s="76" customFormat="1" ht="37.5" x14ac:dyDescent="0.25">
      <c r="A73" s="4">
        <v>71</v>
      </c>
      <c r="B73" s="19" t="s">
        <v>968</v>
      </c>
      <c r="C73" s="7" t="s">
        <v>129</v>
      </c>
      <c r="D73" s="5" t="s">
        <v>791</v>
      </c>
      <c r="E73" s="7" t="s">
        <v>172</v>
      </c>
      <c r="F73" s="37">
        <v>11000026</v>
      </c>
      <c r="G73" s="9" t="s">
        <v>2153</v>
      </c>
      <c r="H73" s="43" t="s">
        <v>794</v>
      </c>
      <c r="I73" s="145">
        <v>44258</v>
      </c>
      <c r="J73" s="7" t="s">
        <v>12</v>
      </c>
      <c r="K73" s="94">
        <v>44623</v>
      </c>
      <c r="L73" s="5" t="s">
        <v>1900</v>
      </c>
      <c r="M73" s="5" t="s">
        <v>2152</v>
      </c>
      <c r="N73" s="5" t="s">
        <v>1197</v>
      </c>
      <c r="O73" s="162" t="b">
        <v>1</v>
      </c>
      <c r="P73" s="51" t="s">
        <v>2674</v>
      </c>
      <c r="Q73" s="173" t="s">
        <v>2044</v>
      </c>
      <c r="R73" s="173"/>
      <c r="S73" s="62"/>
      <c r="T73" s="1">
        <v>44573</v>
      </c>
      <c r="U73" s="1">
        <v>44609</v>
      </c>
    </row>
    <row r="74" spans="1:21" s="76" customFormat="1" ht="50" x14ac:dyDescent="0.25">
      <c r="A74" s="4">
        <v>72</v>
      </c>
      <c r="B74" s="19" t="s">
        <v>969</v>
      </c>
      <c r="C74" s="7" t="s">
        <v>129</v>
      </c>
      <c r="D74" s="5" t="s">
        <v>791</v>
      </c>
      <c r="E74" s="7" t="s">
        <v>173</v>
      </c>
      <c r="F74" s="37">
        <v>1009537</v>
      </c>
      <c r="G74" s="12" t="s">
        <v>2153</v>
      </c>
      <c r="H74" s="43" t="s">
        <v>794</v>
      </c>
      <c r="I74" s="145">
        <v>44460</v>
      </c>
      <c r="J74" s="7" t="s">
        <v>12</v>
      </c>
      <c r="K74" s="94">
        <v>44825</v>
      </c>
      <c r="L74" s="5" t="s">
        <v>1900</v>
      </c>
      <c r="M74" s="5" t="s">
        <v>2496</v>
      </c>
      <c r="N74" s="5" t="s">
        <v>1197</v>
      </c>
      <c r="O74" s="162" t="b">
        <v>1</v>
      </c>
      <c r="P74" s="51" t="s">
        <v>2675</v>
      </c>
      <c r="Q74" s="173" t="s">
        <v>2044</v>
      </c>
      <c r="R74" s="173"/>
      <c r="S74" s="62"/>
      <c r="T74" s="1">
        <v>44573</v>
      </c>
      <c r="U74" s="1">
        <v>44811</v>
      </c>
    </row>
    <row r="75" spans="1:21" s="76" customFormat="1" ht="37.5" x14ac:dyDescent="0.25">
      <c r="A75" s="4">
        <v>73</v>
      </c>
      <c r="B75" s="19" t="s">
        <v>970</v>
      </c>
      <c r="C75" s="7" t="s">
        <v>129</v>
      </c>
      <c r="D75" s="5" t="s">
        <v>791</v>
      </c>
      <c r="E75" s="5" t="s">
        <v>174</v>
      </c>
      <c r="F75" s="37">
        <v>11001905</v>
      </c>
      <c r="G75" s="9" t="s">
        <v>855</v>
      </c>
      <c r="H75" s="43" t="s">
        <v>794</v>
      </c>
      <c r="I75" s="145">
        <v>44361</v>
      </c>
      <c r="J75" s="7" t="s">
        <v>12</v>
      </c>
      <c r="K75" s="94">
        <v>44726</v>
      </c>
      <c r="L75" s="5" t="s">
        <v>1900</v>
      </c>
      <c r="M75" s="5" t="s">
        <v>2370</v>
      </c>
      <c r="N75" s="5" t="s">
        <v>1197</v>
      </c>
      <c r="O75" s="162" t="b">
        <v>1</v>
      </c>
      <c r="P75" s="51" t="s">
        <v>2674</v>
      </c>
      <c r="Q75" s="173" t="s">
        <v>2044</v>
      </c>
      <c r="R75" s="173"/>
      <c r="S75" s="62"/>
      <c r="T75" s="1">
        <v>44573</v>
      </c>
      <c r="U75" s="1">
        <v>44712</v>
      </c>
    </row>
    <row r="76" spans="1:21" s="76" customFormat="1" ht="50" x14ac:dyDescent="0.25">
      <c r="A76" s="4">
        <v>74</v>
      </c>
      <c r="B76" s="19" t="s">
        <v>971</v>
      </c>
      <c r="C76" s="7" t="s">
        <v>129</v>
      </c>
      <c r="D76" s="5" t="s">
        <v>791</v>
      </c>
      <c r="E76" s="5" t="s">
        <v>175</v>
      </c>
      <c r="F76" s="37">
        <v>1005447</v>
      </c>
      <c r="G76" s="12" t="s">
        <v>2489</v>
      </c>
      <c r="H76" s="43" t="s">
        <v>794</v>
      </c>
      <c r="I76" s="145">
        <v>44460</v>
      </c>
      <c r="J76" s="7" t="s">
        <v>12</v>
      </c>
      <c r="K76" s="94">
        <v>44825</v>
      </c>
      <c r="L76" s="5" t="s">
        <v>1900</v>
      </c>
      <c r="M76" s="5" t="s">
        <v>2490</v>
      </c>
      <c r="N76" s="5" t="s">
        <v>1197</v>
      </c>
      <c r="O76" s="162" t="b">
        <v>1</v>
      </c>
      <c r="P76" s="51" t="s">
        <v>2675</v>
      </c>
      <c r="Q76" s="173" t="s">
        <v>2044</v>
      </c>
      <c r="R76" s="173"/>
      <c r="S76" s="62"/>
      <c r="T76" s="1">
        <v>44573</v>
      </c>
      <c r="U76" s="1">
        <v>44811</v>
      </c>
    </row>
    <row r="77" spans="1:21" s="76" customFormat="1" ht="37.5" x14ac:dyDescent="0.25">
      <c r="A77" s="4">
        <v>75</v>
      </c>
      <c r="B77" s="19" t="s">
        <v>972</v>
      </c>
      <c r="C77" s="7" t="s">
        <v>129</v>
      </c>
      <c r="D77" s="5" t="s">
        <v>791</v>
      </c>
      <c r="E77" s="7" t="s">
        <v>176</v>
      </c>
      <c r="F77" s="37">
        <v>11000470</v>
      </c>
      <c r="G77" s="9" t="s">
        <v>855</v>
      </c>
      <c r="H77" s="43" t="s">
        <v>794</v>
      </c>
      <c r="I77" s="145">
        <v>44361</v>
      </c>
      <c r="J77" s="7" t="s">
        <v>12</v>
      </c>
      <c r="K77" s="94">
        <v>44726</v>
      </c>
      <c r="L77" s="5" t="s">
        <v>1900</v>
      </c>
      <c r="M77" s="5" t="s">
        <v>2369</v>
      </c>
      <c r="N77" s="5" t="s">
        <v>1197</v>
      </c>
      <c r="O77" s="162" t="b">
        <v>1</v>
      </c>
      <c r="P77" s="51" t="s">
        <v>2674</v>
      </c>
      <c r="Q77" s="173" t="s">
        <v>2044</v>
      </c>
      <c r="R77" s="173"/>
      <c r="S77" s="62"/>
      <c r="T77" s="1">
        <v>44573</v>
      </c>
      <c r="U77" s="1">
        <v>44712</v>
      </c>
    </row>
    <row r="78" spans="1:21" s="76" customFormat="1" ht="37.5" x14ac:dyDescent="0.25">
      <c r="A78" s="4">
        <v>76</v>
      </c>
      <c r="B78" s="19" t="s">
        <v>974</v>
      </c>
      <c r="C78" s="7" t="s">
        <v>129</v>
      </c>
      <c r="D78" s="5" t="s">
        <v>791</v>
      </c>
      <c r="E78" s="7" t="s">
        <v>178</v>
      </c>
      <c r="F78" s="12" t="s">
        <v>1826</v>
      </c>
      <c r="G78" s="9" t="s">
        <v>1957</v>
      </c>
      <c r="H78" s="43" t="s">
        <v>794</v>
      </c>
      <c r="I78" s="145">
        <v>44438</v>
      </c>
      <c r="J78" s="7" t="s">
        <v>12</v>
      </c>
      <c r="K78" s="94">
        <v>44803</v>
      </c>
      <c r="L78" s="5" t="s">
        <v>1900</v>
      </c>
      <c r="M78" s="5" t="s">
        <v>2466</v>
      </c>
      <c r="N78" s="5" t="s">
        <v>1197</v>
      </c>
      <c r="O78" s="162" t="b">
        <v>1</v>
      </c>
      <c r="P78" s="51" t="s">
        <v>2674</v>
      </c>
      <c r="Q78" s="173" t="s">
        <v>2044</v>
      </c>
      <c r="R78" s="173"/>
      <c r="S78" s="62"/>
      <c r="T78" s="1">
        <v>44573</v>
      </c>
      <c r="U78" s="1">
        <v>44789</v>
      </c>
    </row>
    <row r="79" spans="1:21" s="76" customFormat="1" ht="50" x14ac:dyDescent="0.25">
      <c r="A79" s="4">
        <v>77</v>
      </c>
      <c r="B79" s="19" t="s">
        <v>975</v>
      </c>
      <c r="C79" s="7" t="s">
        <v>129</v>
      </c>
      <c r="D79" s="5" t="s">
        <v>791</v>
      </c>
      <c r="E79" s="7" t="s">
        <v>179</v>
      </c>
      <c r="F79" s="36">
        <v>8012828</v>
      </c>
      <c r="G79" s="12" t="s">
        <v>2481</v>
      </c>
      <c r="H79" s="43" t="s">
        <v>794</v>
      </c>
      <c r="I79" s="145">
        <v>44460</v>
      </c>
      <c r="J79" s="7" t="s">
        <v>12</v>
      </c>
      <c r="K79" s="94">
        <v>44825</v>
      </c>
      <c r="L79" s="5" t="s">
        <v>1900</v>
      </c>
      <c r="M79" s="5" t="s">
        <v>2482</v>
      </c>
      <c r="N79" s="5" t="s">
        <v>1197</v>
      </c>
      <c r="O79" s="162" t="b">
        <v>1</v>
      </c>
      <c r="P79" s="51" t="s">
        <v>2675</v>
      </c>
      <c r="Q79" s="173" t="s">
        <v>2044</v>
      </c>
      <c r="R79" s="173"/>
      <c r="S79" s="62"/>
      <c r="T79" s="1">
        <v>44573</v>
      </c>
      <c r="U79" s="1">
        <v>44811</v>
      </c>
    </row>
    <row r="80" spans="1:21" s="76" customFormat="1" ht="50" x14ac:dyDescent="0.25">
      <c r="A80" s="4">
        <v>78</v>
      </c>
      <c r="B80" s="19" t="s">
        <v>976</v>
      </c>
      <c r="C80" s="7" t="s">
        <v>129</v>
      </c>
      <c r="D80" s="5" t="s">
        <v>791</v>
      </c>
      <c r="E80" s="7" t="s">
        <v>180</v>
      </c>
      <c r="F80" s="37">
        <v>2002041</v>
      </c>
      <c r="G80" s="12" t="s">
        <v>2481</v>
      </c>
      <c r="H80" s="43" t="s">
        <v>794</v>
      </c>
      <c r="I80" s="145">
        <v>44460</v>
      </c>
      <c r="J80" s="7" t="s">
        <v>12</v>
      </c>
      <c r="K80" s="94">
        <v>44825</v>
      </c>
      <c r="L80" s="5" t="s">
        <v>1900</v>
      </c>
      <c r="M80" s="5" t="s">
        <v>2483</v>
      </c>
      <c r="N80" s="5" t="s">
        <v>1197</v>
      </c>
      <c r="O80" s="162" t="b">
        <v>1</v>
      </c>
      <c r="P80" s="51" t="s">
        <v>2675</v>
      </c>
      <c r="Q80" s="173" t="s">
        <v>2044</v>
      </c>
      <c r="R80" s="173"/>
      <c r="S80" s="62"/>
      <c r="T80" s="1">
        <v>44573</v>
      </c>
      <c r="U80" s="1">
        <v>44811</v>
      </c>
    </row>
    <row r="81" spans="1:21" s="76" customFormat="1" ht="50" x14ac:dyDescent="0.25">
      <c r="A81" s="4">
        <v>79</v>
      </c>
      <c r="B81" s="19" t="s">
        <v>978</v>
      </c>
      <c r="C81" s="7" t="s">
        <v>129</v>
      </c>
      <c r="D81" s="5" t="s">
        <v>791</v>
      </c>
      <c r="E81" s="7" t="s">
        <v>326</v>
      </c>
      <c r="F81" s="37" t="s">
        <v>1591</v>
      </c>
      <c r="G81" s="9" t="s">
        <v>1901</v>
      </c>
      <c r="H81" s="43" t="s">
        <v>794</v>
      </c>
      <c r="I81" s="145">
        <v>44287</v>
      </c>
      <c r="J81" s="7" t="s">
        <v>12</v>
      </c>
      <c r="K81" s="94">
        <v>44652</v>
      </c>
      <c r="L81" s="7" t="s">
        <v>1900</v>
      </c>
      <c r="M81" s="7" t="s">
        <v>2220</v>
      </c>
      <c r="N81" s="5" t="s">
        <v>1197</v>
      </c>
      <c r="O81" s="162" t="b">
        <v>1</v>
      </c>
      <c r="P81" s="51" t="s">
        <v>2675</v>
      </c>
      <c r="Q81" s="173" t="s">
        <v>2044</v>
      </c>
      <c r="R81" s="173"/>
      <c r="S81" s="62"/>
      <c r="T81" s="1">
        <v>44573</v>
      </c>
      <c r="U81" s="1">
        <v>44638</v>
      </c>
    </row>
    <row r="82" spans="1:21" s="76" customFormat="1" ht="37.5" x14ac:dyDescent="0.25">
      <c r="A82" s="4">
        <v>80</v>
      </c>
      <c r="B82" s="19" t="s">
        <v>979</v>
      </c>
      <c r="C82" s="7" t="s">
        <v>129</v>
      </c>
      <c r="D82" s="5" t="s">
        <v>791</v>
      </c>
      <c r="E82" s="5" t="s">
        <v>884</v>
      </c>
      <c r="F82" s="37" t="s">
        <v>1592</v>
      </c>
      <c r="G82" s="9" t="s">
        <v>1901</v>
      </c>
      <c r="H82" s="43" t="s">
        <v>794</v>
      </c>
      <c r="I82" s="145">
        <v>44287</v>
      </c>
      <c r="J82" s="7" t="s">
        <v>12</v>
      </c>
      <c r="K82" s="94">
        <v>44652</v>
      </c>
      <c r="L82" s="7" t="s">
        <v>1900</v>
      </c>
      <c r="M82" s="7" t="s">
        <v>2219</v>
      </c>
      <c r="N82" s="5" t="s">
        <v>1197</v>
      </c>
      <c r="O82" s="162" t="b">
        <v>1</v>
      </c>
      <c r="P82" s="51" t="s">
        <v>2674</v>
      </c>
      <c r="Q82" s="173" t="s">
        <v>2044</v>
      </c>
      <c r="R82" s="173"/>
      <c r="S82" s="62"/>
      <c r="T82" s="1">
        <v>44573</v>
      </c>
      <c r="U82" s="1">
        <v>44638</v>
      </c>
    </row>
    <row r="83" spans="1:21" s="76" customFormat="1" ht="37.5" x14ac:dyDescent="0.25">
      <c r="A83" s="4">
        <v>81</v>
      </c>
      <c r="B83" s="19" t="s">
        <v>980</v>
      </c>
      <c r="C83" s="7" t="s">
        <v>129</v>
      </c>
      <c r="D83" s="5" t="s">
        <v>791</v>
      </c>
      <c r="E83" s="5" t="s">
        <v>1009</v>
      </c>
      <c r="F83" s="36">
        <v>96014691</v>
      </c>
      <c r="G83" s="9" t="s">
        <v>1901</v>
      </c>
      <c r="H83" s="43" t="s">
        <v>794</v>
      </c>
      <c r="I83" s="145">
        <v>44287</v>
      </c>
      <c r="J83" s="7" t="s">
        <v>12</v>
      </c>
      <c r="K83" s="94">
        <v>44652</v>
      </c>
      <c r="L83" s="5" t="s">
        <v>1900</v>
      </c>
      <c r="M83" s="5" t="s">
        <v>2221</v>
      </c>
      <c r="N83" s="5" t="s">
        <v>1197</v>
      </c>
      <c r="O83" s="162" t="b">
        <v>1</v>
      </c>
      <c r="P83" s="51" t="s">
        <v>2674</v>
      </c>
      <c r="Q83" s="173" t="s">
        <v>2044</v>
      </c>
      <c r="R83" s="173"/>
      <c r="S83" s="62"/>
      <c r="T83" s="1">
        <v>44573</v>
      </c>
      <c r="U83" s="1">
        <v>44638</v>
      </c>
    </row>
    <row r="84" spans="1:21" s="76" customFormat="1" ht="50" x14ac:dyDescent="0.25">
      <c r="A84" s="4">
        <v>82</v>
      </c>
      <c r="B84" s="19" t="s">
        <v>982</v>
      </c>
      <c r="C84" s="7" t="s">
        <v>129</v>
      </c>
      <c r="D84" s="5" t="s">
        <v>791</v>
      </c>
      <c r="E84" s="7" t="s">
        <v>501</v>
      </c>
      <c r="F84" s="37">
        <v>11001994</v>
      </c>
      <c r="G84" s="12" t="s">
        <v>2479</v>
      </c>
      <c r="H84" s="43" t="s">
        <v>794</v>
      </c>
      <c r="I84" s="145">
        <v>44460</v>
      </c>
      <c r="J84" s="7" t="s">
        <v>12</v>
      </c>
      <c r="K84" s="94">
        <v>44825</v>
      </c>
      <c r="L84" s="5" t="s">
        <v>1900</v>
      </c>
      <c r="M84" s="5" t="s">
        <v>2480</v>
      </c>
      <c r="N84" s="5" t="s">
        <v>1197</v>
      </c>
      <c r="O84" s="162" t="b">
        <v>1</v>
      </c>
      <c r="P84" s="51" t="s">
        <v>2675</v>
      </c>
      <c r="Q84" s="173" t="s">
        <v>2044</v>
      </c>
      <c r="R84" s="173"/>
      <c r="S84" s="62"/>
      <c r="T84" s="1">
        <v>44573</v>
      </c>
      <c r="U84" s="1">
        <v>44811</v>
      </c>
    </row>
    <row r="85" spans="1:21" s="76" customFormat="1" ht="37.5" x14ac:dyDescent="0.25">
      <c r="A85" s="4">
        <v>83</v>
      </c>
      <c r="B85" s="19" t="s">
        <v>1133</v>
      </c>
      <c r="C85" s="7" t="s">
        <v>129</v>
      </c>
      <c r="D85" s="5" t="s">
        <v>791</v>
      </c>
      <c r="E85" s="7" t="s">
        <v>53</v>
      </c>
      <c r="F85" s="37" t="s">
        <v>1525</v>
      </c>
      <c r="G85" s="12" t="s">
        <v>2292</v>
      </c>
      <c r="H85" s="43" t="s">
        <v>1612</v>
      </c>
      <c r="I85" s="145">
        <v>44334</v>
      </c>
      <c r="J85" s="7" t="s">
        <v>12</v>
      </c>
      <c r="K85" s="94">
        <v>44699</v>
      </c>
      <c r="L85" s="5" t="s">
        <v>1900</v>
      </c>
      <c r="M85" s="5" t="s">
        <v>2322</v>
      </c>
      <c r="N85" s="5" t="s">
        <v>1197</v>
      </c>
      <c r="O85" s="162" t="b">
        <v>1</v>
      </c>
      <c r="P85" s="51" t="s">
        <v>2674</v>
      </c>
      <c r="Q85" s="173" t="s">
        <v>2044</v>
      </c>
      <c r="R85" s="173"/>
      <c r="S85" s="62"/>
      <c r="T85" s="1">
        <v>44573</v>
      </c>
      <c r="U85" s="1">
        <v>44685</v>
      </c>
    </row>
    <row r="86" spans="1:21" s="76" customFormat="1" ht="37.5" x14ac:dyDescent="0.25">
      <c r="A86" s="4">
        <v>84</v>
      </c>
      <c r="B86" s="19" t="s">
        <v>1136</v>
      </c>
      <c r="C86" s="7" t="s">
        <v>129</v>
      </c>
      <c r="D86" s="5" t="s">
        <v>791</v>
      </c>
      <c r="E86" s="7" t="s">
        <v>52</v>
      </c>
      <c r="F86" s="37">
        <v>47077797</v>
      </c>
      <c r="G86" s="12" t="s">
        <v>2251</v>
      </c>
      <c r="H86" s="43" t="s">
        <v>856</v>
      </c>
      <c r="I86" s="145">
        <v>44303</v>
      </c>
      <c r="J86" s="7" t="s">
        <v>12</v>
      </c>
      <c r="K86" s="94">
        <v>44668</v>
      </c>
      <c r="L86" s="5" t="s">
        <v>1900</v>
      </c>
      <c r="M86" s="5" t="s">
        <v>2250</v>
      </c>
      <c r="N86" s="5" t="s">
        <v>1197</v>
      </c>
      <c r="O86" s="162" t="b">
        <v>1</v>
      </c>
      <c r="P86" s="51" t="s">
        <v>2674</v>
      </c>
      <c r="Q86" s="173" t="s">
        <v>2044</v>
      </c>
      <c r="R86" s="173"/>
      <c r="S86" s="62"/>
      <c r="T86" s="1">
        <v>44573</v>
      </c>
      <c r="U86" s="1">
        <v>44654</v>
      </c>
    </row>
    <row r="87" spans="1:21" s="76" customFormat="1" ht="37.5" x14ac:dyDescent="0.25">
      <c r="A87" s="4">
        <v>85</v>
      </c>
      <c r="B87" s="161" t="s">
        <v>1139</v>
      </c>
      <c r="C87" s="7" t="s">
        <v>129</v>
      </c>
      <c r="D87" s="5" t="s">
        <v>791</v>
      </c>
      <c r="E87" s="7" t="s">
        <v>51</v>
      </c>
      <c r="F87" s="37" t="s">
        <v>1493</v>
      </c>
      <c r="G87" s="9" t="s">
        <v>1957</v>
      </c>
      <c r="H87" s="43" t="s">
        <v>856</v>
      </c>
      <c r="I87" s="145">
        <v>44211</v>
      </c>
      <c r="J87" s="7" t="s">
        <v>12</v>
      </c>
      <c r="K87" s="94">
        <v>44576</v>
      </c>
      <c r="L87" s="5" t="s">
        <v>1900</v>
      </c>
      <c r="M87" s="5" t="s">
        <v>2089</v>
      </c>
      <c r="N87" s="5" t="s">
        <v>1197</v>
      </c>
      <c r="O87" s="162" t="b">
        <v>0</v>
      </c>
      <c r="P87" s="51" t="s">
        <v>2674</v>
      </c>
      <c r="Q87" s="173" t="s">
        <v>2044</v>
      </c>
      <c r="R87" s="173"/>
      <c r="S87" s="62"/>
      <c r="T87" s="1">
        <v>44573</v>
      </c>
      <c r="U87" s="1">
        <v>44562</v>
      </c>
    </row>
    <row r="88" spans="1:21" s="76" customFormat="1" ht="37.5" x14ac:dyDescent="0.25">
      <c r="A88" s="4">
        <v>86</v>
      </c>
      <c r="B88" s="161" t="s">
        <v>1140</v>
      </c>
      <c r="C88" s="7" t="s">
        <v>129</v>
      </c>
      <c r="D88" s="5" t="s">
        <v>791</v>
      </c>
      <c r="E88" s="7" t="s">
        <v>1134</v>
      </c>
      <c r="F88" s="37" t="s">
        <v>2091</v>
      </c>
      <c r="G88" s="9" t="s">
        <v>1957</v>
      </c>
      <c r="H88" s="43" t="s">
        <v>856</v>
      </c>
      <c r="I88" s="145">
        <v>44211</v>
      </c>
      <c r="J88" s="7" t="s">
        <v>12</v>
      </c>
      <c r="K88" s="94">
        <v>44576</v>
      </c>
      <c r="L88" s="5" t="s">
        <v>1900</v>
      </c>
      <c r="M88" s="5" t="s">
        <v>2090</v>
      </c>
      <c r="N88" s="5" t="s">
        <v>1197</v>
      </c>
      <c r="O88" s="162" t="b">
        <v>0</v>
      </c>
      <c r="P88" s="51" t="s">
        <v>2674</v>
      </c>
      <c r="Q88" s="173" t="s">
        <v>2044</v>
      </c>
      <c r="R88" s="173"/>
      <c r="S88" s="62"/>
      <c r="T88" s="1">
        <v>44573</v>
      </c>
      <c r="U88" s="1">
        <v>44562</v>
      </c>
    </row>
    <row r="89" spans="1:21" s="76" customFormat="1" ht="37.5" x14ac:dyDescent="0.25">
      <c r="A89" s="4">
        <v>87</v>
      </c>
      <c r="B89" s="161" t="s">
        <v>1141</v>
      </c>
      <c r="C89" s="7" t="s">
        <v>129</v>
      </c>
      <c r="D89" s="5" t="s">
        <v>791</v>
      </c>
      <c r="E89" s="7" t="s">
        <v>54</v>
      </c>
      <c r="F89" s="37" t="s">
        <v>1492</v>
      </c>
      <c r="G89" s="9" t="s">
        <v>1957</v>
      </c>
      <c r="H89" s="43" t="s">
        <v>856</v>
      </c>
      <c r="I89" s="145">
        <v>44211</v>
      </c>
      <c r="J89" s="7" t="s">
        <v>12</v>
      </c>
      <c r="K89" s="94">
        <v>44576</v>
      </c>
      <c r="L89" s="5" t="s">
        <v>1900</v>
      </c>
      <c r="M89" s="5" t="s">
        <v>2092</v>
      </c>
      <c r="N89" s="5" t="s">
        <v>1197</v>
      </c>
      <c r="O89" s="162" t="b">
        <v>0</v>
      </c>
      <c r="P89" s="51" t="s">
        <v>2674</v>
      </c>
      <c r="Q89" s="173" t="s">
        <v>2044</v>
      </c>
      <c r="R89" s="173"/>
      <c r="S89" s="62"/>
      <c r="T89" s="1">
        <v>44573</v>
      </c>
      <c r="U89" s="1">
        <v>44562</v>
      </c>
    </row>
    <row r="90" spans="1:21" s="76" customFormat="1" ht="50" x14ac:dyDescent="0.25">
      <c r="A90" s="4">
        <v>88</v>
      </c>
      <c r="B90" s="19" t="s">
        <v>1142</v>
      </c>
      <c r="C90" s="7" t="s">
        <v>129</v>
      </c>
      <c r="D90" s="5" t="s">
        <v>791</v>
      </c>
      <c r="E90" s="7" t="s">
        <v>366</v>
      </c>
      <c r="F90" s="37" t="s">
        <v>1586</v>
      </c>
      <c r="G90" s="12" t="s">
        <v>2251</v>
      </c>
      <c r="H90" s="43" t="s">
        <v>856</v>
      </c>
      <c r="I90" s="145">
        <v>44554</v>
      </c>
      <c r="J90" s="7" t="s">
        <v>12</v>
      </c>
      <c r="K90" s="94">
        <v>44919</v>
      </c>
      <c r="L90" s="5" t="s">
        <v>1900</v>
      </c>
      <c r="M90" s="5" t="s">
        <v>2816</v>
      </c>
      <c r="N90" s="5" t="s">
        <v>1197</v>
      </c>
      <c r="O90" s="162" t="b">
        <v>1</v>
      </c>
      <c r="P90" s="52" t="s">
        <v>2817</v>
      </c>
      <c r="Q90" s="176" t="s">
        <v>2044</v>
      </c>
      <c r="R90" s="25" t="s">
        <v>2818</v>
      </c>
      <c r="S90" s="62"/>
      <c r="T90" s="1">
        <v>44573</v>
      </c>
      <c r="U90" s="1">
        <v>44905</v>
      </c>
    </row>
    <row r="91" spans="1:21" s="76" customFormat="1" ht="37.5" x14ac:dyDescent="0.25">
      <c r="A91" s="4">
        <v>89</v>
      </c>
      <c r="B91" s="19" t="s">
        <v>1796</v>
      </c>
      <c r="C91" s="7" t="s">
        <v>129</v>
      </c>
      <c r="D91" s="5" t="s">
        <v>791</v>
      </c>
      <c r="E91" s="7" t="s">
        <v>52</v>
      </c>
      <c r="F91" s="37">
        <v>66663436</v>
      </c>
      <c r="G91" s="12" t="s">
        <v>2414</v>
      </c>
      <c r="H91" s="43" t="s">
        <v>1612</v>
      </c>
      <c r="I91" s="145">
        <v>44381</v>
      </c>
      <c r="J91" s="7" t="s">
        <v>12</v>
      </c>
      <c r="K91" s="94">
        <v>44746</v>
      </c>
      <c r="L91" s="7" t="s">
        <v>1900</v>
      </c>
      <c r="M91" s="5" t="s">
        <v>2415</v>
      </c>
      <c r="N91" s="5" t="s">
        <v>1197</v>
      </c>
      <c r="O91" s="162" t="b">
        <v>1</v>
      </c>
      <c r="P91" s="51" t="s">
        <v>2732</v>
      </c>
      <c r="Q91" s="176" t="s">
        <v>2044</v>
      </c>
      <c r="R91" s="176"/>
      <c r="S91" s="62"/>
      <c r="T91" s="1">
        <v>44573</v>
      </c>
      <c r="U91" s="1">
        <v>44732</v>
      </c>
    </row>
    <row r="92" spans="1:21" s="76" customFormat="1" ht="37.5" x14ac:dyDescent="0.25">
      <c r="A92" s="4">
        <v>90</v>
      </c>
      <c r="B92" s="5" t="s">
        <v>1795</v>
      </c>
      <c r="C92" s="7" t="s">
        <v>129</v>
      </c>
      <c r="D92" s="5" t="s">
        <v>791</v>
      </c>
      <c r="E92" s="5" t="s">
        <v>177</v>
      </c>
      <c r="F92" s="12" t="s">
        <v>1797</v>
      </c>
      <c r="G92" s="12" t="s">
        <v>1957</v>
      </c>
      <c r="H92" s="43" t="s">
        <v>794</v>
      </c>
      <c r="I92" s="145">
        <v>44381</v>
      </c>
      <c r="J92" s="7" t="s">
        <v>12</v>
      </c>
      <c r="K92" s="94">
        <v>44746</v>
      </c>
      <c r="L92" s="7" t="s">
        <v>1900</v>
      </c>
      <c r="M92" s="5" t="s">
        <v>2406</v>
      </c>
      <c r="N92" s="5" t="s">
        <v>1197</v>
      </c>
      <c r="O92" s="162" t="b">
        <v>1</v>
      </c>
      <c r="P92" s="51" t="s">
        <v>2732</v>
      </c>
      <c r="Q92" s="176" t="s">
        <v>2044</v>
      </c>
      <c r="R92" s="176"/>
      <c r="S92" s="62"/>
      <c r="T92" s="1">
        <v>44573</v>
      </c>
      <c r="U92" s="1">
        <v>44732</v>
      </c>
    </row>
    <row r="93" spans="1:21" s="76" customFormat="1" ht="25" x14ac:dyDescent="0.25">
      <c r="A93" s="4">
        <v>91</v>
      </c>
      <c r="B93" s="5" t="s">
        <v>848</v>
      </c>
      <c r="C93" s="7" t="s">
        <v>10</v>
      </c>
      <c r="D93" s="5" t="s">
        <v>791</v>
      </c>
      <c r="E93" s="5" t="s">
        <v>849</v>
      </c>
      <c r="F93" s="37">
        <v>525372</v>
      </c>
      <c r="G93" s="15" t="s">
        <v>1909</v>
      </c>
      <c r="H93" s="43" t="s">
        <v>1974</v>
      </c>
      <c r="I93" s="145">
        <v>44287</v>
      </c>
      <c r="J93" s="7" t="s">
        <v>44</v>
      </c>
      <c r="K93" s="94">
        <v>44652</v>
      </c>
      <c r="L93" s="5" t="s">
        <v>1900</v>
      </c>
      <c r="M93" s="5" t="s">
        <v>2224</v>
      </c>
      <c r="N93" s="5" t="s">
        <v>1197</v>
      </c>
      <c r="O93" s="162" t="b">
        <v>1</v>
      </c>
      <c r="P93" s="183" t="s">
        <v>2676</v>
      </c>
      <c r="Q93" s="173" t="s">
        <v>2044</v>
      </c>
      <c r="R93" s="173"/>
      <c r="S93" s="62"/>
      <c r="T93" s="1">
        <v>44573</v>
      </c>
      <c r="U93" s="1">
        <v>44638</v>
      </c>
    </row>
    <row r="94" spans="1:21" s="76" customFormat="1" ht="25" x14ac:dyDescent="0.25">
      <c r="A94" s="4">
        <v>92</v>
      </c>
      <c r="B94" s="19" t="s">
        <v>415</v>
      </c>
      <c r="C94" s="7" t="s">
        <v>10</v>
      </c>
      <c r="D94" s="5" t="s">
        <v>791</v>
      </c>
      <c r="E94" s="5" t="s">
        <v>160</v>
      </c>
      <c r="F94" s="12" t="s">
        <v>1497</v>
      </c>
      <c r="G94" s="15" t="s">
        <v>2270</v>
      </c>
      <c r="H94" s="43" t="s">
        <v>1973</v>
      </c>
      <c r="I94" s="145">
        <v>44303</v>
      </c>
      <c r="J94" s="5" t="s">
        <v>12</v>
      </c>
      <c r="K94" s="93">
        <v>44668</v>
      </c>
      <c r="L94" s="5" t="s">
        <v>1900</v>
      </c>
      <c r="M94" s="5" t="s">
        <v>2269</v>
      </c>
      <c r="N94" s="5" t="s">
        <v>1197</v>
      </c>
      <c r="O94" s="162" t="b">
        <v>1</v>
      </c>
      <c r="P94" s="183" t="s">
        <v>2676</v>
      </c>
      <c r="Q94" s="173" t="s">
        <v>2044</v>
      </c>
      <c r="R94" s="173"/>
      <c r="S94" s="62"/>
      <c r="T94" s="1">
        <v>44573</v>
      </c>
      <c r="U94" s="1">
        <v>44654</v>
      </c>
    </row>
    <row r="95" spans="1:21" s="76" customFormat="1" ht="25" x14ac:dyDescent="0.25">
      <c r="A95" s="4">
        <v>93</v>
      </c>
      <c r="B95" s="5" t="s">
        <v>381</v>
      </c>
      <c r="C95" s="7" t="s">
        <v>10</v>
      </c>
      <c r="D95" s="5" t="s">
        <v>791</v>
      </c>
      <c r="E95" s="7" t="s">
        <v>159</v>
      </c>
      <c r="F95" s="36">
        <v>12569076</v>
      </c>
      <c r="G95" s="15" t="s">
        <v>2223</v>
      </c>
      <c r="H95" s="43" t="s">
        <v>1473</v>
      </c>
      <c r="I95" s="145">
        <v>44287</v>
      </c>
      <c r="J95" s="5" t="s">
        <v>12</v>
      </c>
      <c r="K95" s="93">
        <v>44652</v>
      </c>
      <c r="L95" s="7" t="s">
        <v>1900</v>
      </c>
      <c r="M95" s="7" t="s">
        <v>2222</v>
      </c>
      <c r="N95" s="7" t="s">
        <v>1110</v>
      </c>
      <c r="O95" s="162" t="b">
        <v>1</v>
      </c>
      <c r="P95" s="183" t="s">
        <v>2676</v>
      </c>
      <c r="Q95" s="173" t="s">
        <v>2044</v>
      </c>
      <c r="R95" s="173"/>
      <c r="S95" s="62"/>
      <c r="T95" s="1">
        <v>44573</v>
      </c>
      <c r="U95" s="1">
        <v>44638</v>
      </c>
    </row>
    <row r="96" spans="1:21" s="81" customFormat="1" ht="25" x14ac:dyDescent="0.25">
      <c r="A96" s="4">
        <v>94</v>
      </c>
      <c r="B96" s="5" t="s">
        <v>386</v>
      </c>
      <c r="C96" s="51" t="s">
        <v>10</v>
      </c>
      <c r="D96" s="52" t="s">
        <v>791</v>
      </c>
      <c r="E96" s="51" t="s">
        <v>159</v>
      </c>
      <c r="F96" s="66">
        <v>12569149</v>
      </c>
      <c r="G96" s="86" t="s">
        <v>2162</v>
      </c>
      <c r="H96" s="67" t="s">
        <v>1473</v>
      </c>
      <c r="I96" s="146">
        <v>44258</v>
      </c>
      <c r="J96" s="52" t="s">
        <v>12</v>
      </c>
      <c r="K96" s="92">
        <v>44623</v>
      </c>
      <c r="L96" s="51" t="s">
        <v>1900</v>
      </c>
      <c r="M96" s="51" t="s">
        <v>2161</v>
      </c>
      <c r="N96" s="51" t="s">
        <v>1097</v>
      </c>
      <c r="O96" s="163" t="b">
        <v>1</v>
      </c>
      <c r="P96" s="183" t="s">
        <v>2676</v>
      </c>
      <c r="Q96" s="173" t="s">
        <v>2044</v>
      </c>
      <c r="R96" s="173"/>
      <c r="S96" s="63"/>
      <c r="T96" s="80">
        <v>44573</v>
      </c>
      <c r="U96" s="80">
        <v>44609</v>
      </c>
    </row>
    <row r="97" spans="1:21" s="76" customFormat="1" ht="25" x14ac:dyDescent="0.25">
      <c r="A97" s="4">
        <v>95</v>
      </c>
      <c r="B97" s="19" t="s">
        <v>493</v>
      </c>
      <c r="C97" s="7" t="s">
        <v>10</v>
      </c>
      <c r="D97" s="5" t="s">
        <v>791</v>
      </c>
      <c r="E97" s="5" t="s">
        <v>157</v>
      </c>
      <c r="F97" s="22">
        <v>12008018</v>
      </c>
      <c r="G97" s="15" t="s">
        <v>1984</v>
      </c>
      <c r="H97" s="43" t="s">
        <v>1971</v>
      </c>
      <c r="I97" s="145">
        <v>44438</v>
      </c>
      <c r="J97" s="5" t="s">
        <v>12</v>
      </c>
      <c r="K97" s="93">
        <v>44803</v>
      </c>
      <c r="L97" s="5" t="s">
        <v>1900</v>
      </c>
      <c r="M97" s="5" t="s">
        <v>2461</v>
      </c>
      <c r="N97" s="5" t="s">
        <v>1197</v>
      </c>
      <c r="O97" s="162" t="b">
        <v>1</v>
      </c>
      <c r="P97" s="183" t="s">
        <v>2676</v>
      </c>
      <c r="Q97" s="173" t="s">
        <v>2044</v>
      </c>
      <c r="R97" s="173"/>
      <c r="S97" s="62"/>
      <c r="T97" s="1">
        <v>44573</v>
      </c>
      <c r="U97" s="1">
        <v>44789</v>
      </c>
    </row>
    <row r="98" spans="1:21" s="76" customFormat="1" ht="25" x14ac:dyDescent="0.25">
      <c r="A98" s="4">
        <v>96</v>
      </c>
      <c r="B98" s="19" t="s">
        <v>494</v>
      </c>
      <c r="C98" s="7" t="s">
        <v>10</v>
      </c>
      <c r="D98" s="5" t="s">
        <v>791</v>
      </c>
      <c r="E98" s="19" t="s">
        <v>1008</v>
      </c>
      <c r="F98" s="22">
        <v>11009322</v>
      </c>
      <c r="G98" s="15" t="s">
        <v>1984</v>
      </c>
      <c r="H98" s="43" t="s">
        <v>1972</v>
      </c>
      <c r="I98" s="145">
        <v>44438</v>
      </c>
      <c r="J98" s="5" t="s">
        <v>12</v>
      </c>
      <c r="K98" s="93">
        <v>44803</v>
      </c>
      <c r="L98" s="5" t="s">
        <v>1900</v>
      </c>
      <c r="M98" s="5" t="s">
        <v>2435</v>
      </c>
      <c r="N98" s="5" t="s">
        <v>1197</v>
      </c>
      <c r="O98" s="162" t="b">
        <v>1</v>
      </c>
      <c r="P98" s="183" t="s">
        <v>2676</v>
      </c>
      <c r="Q98" s="173" t="s">
        <v>2044</v>
      </c>
      <c r="R98" s="173"/>
      <c r="S98" s="62"/>
      <c r="T98" s="1">
        <v>44573</v>
      </c>
      <c r="U98" s="1">
        <v>44789</v>
      </c>
    </row>
    <row r="99" spans="1:21" s="76" customFormat="1" ht="25" x14ac:dyDescent="0.25">
      <c r="A99" s="4">
        <v>97</v>
      </c>
      <c r="B99" s="19" t="s">
        <v>736</v>
      </c>
      <c r="C99" s="7" t="s">
        <v>10</v>
      </c>
      <c r="D99" s="5" t="s">
        <v>791</v>
      </c>
      <c r="E99" s="7" t="s">
        <v>159</v>
      </c>
      <c r="F99" s="18" t="s">
        <v>737</v>
      </c>
      <c r="G99" s="15" t="s">
        <v>2353</v>
      </c>
      <c r="H99" s="43" t="s">
        <v>1473</v>
      </c>
      <c r="I99" s="145">
        <v>44361</v>
      </c>
      <c r="J99" s="5" t="s">
        <v>12</v>
      </c>
      <c r="K99" s="93">
        <v>44726</v>
      </c>
      <c r="L99" s="5" t="s">
        <v>1900</v>
      </c>
      <c r="M99" s="5" t="s">
        <v>2352</v>
      </c>
      <c r="N99" s="5" t="s">
        <v>1200</v>
      </c>
      <c r="O99" s="162" t="b">
        <v>1</v>
      </c>
      <c r="P99" s="183" t="s">
        <v>2676</v>
      </c>
      <c r="Q99" s="173" t="s">
        <v>2044</v>
      </c>
      <c r="R99" s="173"/>
      <c r="S99" s="62"/>
      <c r="T99" s="1">
        <v>44573</v>
      </c>
      <c r="U99" s="1">
        <v>44712</v>
      </c>
    </row>
    <row r="100" spans="1:21" s="76" customFormat="1" ht="25" x14ac:dyDescent="0.25">
      <c r="A100" s="4">
        <v>98</v>
      </c>
      <c r="B100" s="19" t="s">
        <v>744</v>
      </c>
      <c r="C100" s="7" t="s">
        <v>10</v>
      </c>
      <c r="D100" s="5" t="s">
        <v>791</v>
      </c>
      <c r="E100" s="7" t="s">
        <v>159</v>
      </c>
      <c r="F100" s="18" t="s">
        <v>745</v>
      </c>
      <c r="G100" s="15" t="s">
        <v>2353</v>
      </c>
      <c r="H100" s="43" t="s">
        <v>1473</v>
      </c>
      <c r="I100" s="145">
        <v>44361</v>
      </c>
      <c r="J100" s="5" t="s">
        <v>12</v>
      </c>
      <c r="K100" s="93">
        <v>44726</v>
      </c>
      <c r="L100" s="5" t="s">
        <v>1900</v>
      </c>
      <c r="M100" s="5" t="s">
        <v>2356</v>
      </c>
      <c r="N100" s="5" t="s">
        <v>1200</v>
      </c>
      <c r="O100" s="162" t="b">
        <v>1</v>
      </c>
      <c r="P100" s="183" t="s">
        <v>2676</v>
      </c>
      <c r="Q100" s="173" t="s">
        <v>2044</v>
      </c>
      <c r="R100" s="173"/>
      <c r="S100" s="62"/>
      <c r="T100" s="1">
        <v>44573</v>
      </c>
      <c r="U100" s="1">
        <v>44712</v>
      </c>
    </row>
    <row r="101" spans="1:21" s="76" customFormat="1" ht="25" x14ac:dyDescent="0.25">
      <c r="A101" s="4">
        <v>99</v>
      </c>
      <c r="B101" s="19" t="s">
        <v>746</v>
      </c>
      <c r="C101" s="7" t="s">
        <v>10</v>
      </c>
      <c r="D101" s="5" t="s">
        <v>791</v>
      </c>
      <c r="E101" s="7" t="s">
        <v>159</v>
      </c>
      <c r="F101" s="18" t="s">
        <v>747</v>
      </c>
      <c r="G101" s="15" t="s">
        <v>2015</v>
      </c>
      <c r="H101" s="43" t="s">
        <v>1473</v>
      </c>
      <c r="I101" s="145">
        <v>44231</v>
      </c>
      <c r="J101" s="5" t="s">
        <v>12</v>
      </c>
      <c r="K101" s="93">
        <v>44596</v>
      </c>
      <c r="L101" s="5" t="s">
        <v>1900</v>
      </c>
      <c r="M101" s="5" t="s">
        <v>2105</v>
      </c>
      <c r="N101" s="5" t="s">
        <v>1200</v>
      </c>
      <c r="O101" s="162" t="b">
        <v>1</v>
      </c>
      <c r="P101" s="183" t="s">
        <v>2676</v>
      </c>
      <c r="Q101" s="173" t="s">
        <v>2044</v>
      </c>
      <c r="R101" s="173"/>
      <c r="S101" s="62"/>
      <c r="T101" s="1">
        <v>44573</v>
      </c>
      <c r="U101" s="1">
        <v>44582</v>
      </c>
    </row>
    <row r="102" spans="1:21" s="76" customFormat="1" ht="25" x14ac:dyDescent="0.25">
      <c r="A102" s="4">
        <v>100</v>
      </c>
      <c r="B102" s="19" t="s">
        <v>1080</v>
      </c>
      <c r="C102" s="7" t="s">
        <v>761</v>
      </c>
      <c r="D102" s="5" t="s">
        <v>791</v>
      </c>
      <c r="E102" s="19" t="s">
        <v>2554</v>
      </c>
      <c r="F102" s="18" t="s">
        <v>1081</v>
      </c>
      <c r="G102" s="15" t="s">
        <v>2066</v>
      </c>
      <c r="H102" s="43" t="s">
        <v>1971</v>
      </c>
      <c r="I102" s="145">
        <v>44494</v>
      </c>
      <c r="J102" s="5" t="s">
        <v>12</v>
      </c>
      <c r="K102" s="94">
        <v>44859</v>
      </c>
      <c r="L102" s="5" t="s">
        <v>1900</v>
      </c>
      <c r="M102" s="5" t="s">
        <v>2540</v>
      </c>
      <c r="N102" s="5" t="s">
        <v>1197</v>
      </c>
      <c r="O102" s="162" t="b">
        <v>1</v>
      </c>
      <c r="P102" s="183" t="s">
        <v>2676</v>
      </c>
      <c r="Q102" s="173" t="s">
        <v>2044</v>
      </c>
      <c r="R102" s="173"/>
      <c r="S102" s="62"/>
      <c r="T102" s="1">
        <v>44573</v>
      </c>
      <c r="U102" s="1">
        <v>44845</v>
      </c>
    </row>
    <row r="103" spans="1:21" s="76" customFormat="1" ht="25" x14ac:dyDescent="0.25">
      <c r="A103" s="4">
        <v>101</v>
      </c>
      <c r="B103" s="19" t="s">
        <v>1082</v>
      </c>
      <c r="C103" s="7" t="s">
        <v>761</v>
      </c>
      <c r="D103" s="5" t="s">
        <v>791</v>
      </c>
      <c r="E103" s="5" t="s">
        <v>157</v>
      </c>
      <c r="F103" s="18" t="s">
        <v>1083</v>
      </c>
      <c r="G103" s="15" t="s">
        <v>2066</v>
      </c>
      <c r="H103" s="43" t="s">
        <v>1971</v>
      </c>
      <c r="I103" s="145">
        <v>44530</v>
      </c>
      <c r="J103" s="5" t="s">
        <v>12</v>
      </c>
      <c r="K103" s="94">
        <v>44895</v>
      </c>
      <c r="L103" s="5" t="s">
        <v>1900</v>
      </c>
      <c r="M103" s="5" t="s">
        <v>2652</v>
      </c>
      <c r="N103" s="7" t="s">
        <v>1097</v>
      </c>
      <c r="O103" s="162" t="b">
        <v>1</v>
      </c>
      <c r="P103" s="183" t="s">
        <v>2651</v>
      </c>
      <c r="Q103" s="176" t="s">
        <v>2044</v>
      </c>
      <c r="R103" s="176"/>
      <c r="S103" s="62"/>
      <c r="T103" s="1">
        <v>44573</v>
      </c>
      <c r="U103" s="1">
        <v>44881</v>
      </c>
    </row>
    <row r="104" spans="1:21" s="76" customFormat="1" ht="25" x14ac:dyDescent="0.25">
      <c r="A104" s="4">
        <v>102</v>
      </c>
      <c r="B104" s="19" t="s">
        <v>1084</v>
      </c>
      <c r="C104" s="7" t="s">
        <v>761</v>
      </c>
      <c r="D104" s="5" t="s">
        <v>791</v>
      </c>
      <c r="E104" s="19" t="s">
        <v>2554</v>
      </c>
      <c r="F104" s="18" t="s">
        <v>1085</v>
      </c>
      <c r="G104" s="15" t="s">
        <v>2066</v>
      </c>
      <c r="H104" s="43" t="s">
        <v>1971</v>
      </c>
      <c r="I104" s="145">
        <v>44494</v>
      </c>
      <c r="J104" s="5" t="s">
        <v>12</v>
      </c>
      <c r="K104" s="94">
        <v>44859</v>
      </c>
      <c r="L104" s="5" t="s">
        <v>1900</v>
      </c>
      <c r="M104" s="5" t="s">
        <v>2541</v>
      </c>
      <c r="N104" s="5" t="s">
        <v>1197</v>
      </c>
      <c r="O104" s="162" t="b">
        <v>1</v>
      </c>
      <c r="P104" s="183" t="s">
        <v>2676</v>
      </c>
      <c r="Q104" s="173" t="s">
        <v>2044</v>
      </c>
      <c r="R104" s="173"/>
      <c r="S104" s="62"/>
      <c r="T104" s="1">
        <v>44573</v>
      </c>
      <c r="U104" s="1">
        <v>44845</v>
      </c>
    </row>
    <row r="105" spans="1:21" s="76" customFormat="1" ht="25" x14ac:dyDescent="0.25">
      <c r="A105" s="4">
        <v>103</v>
      </c>
      <c r="B105" s="19" t="s">
        <v>1086</v>
      </c>
      <c r="C105" s="7" t="s">
        <v>761</v>
      </c>
      <c r="D105" s="5" t="s">
        <v>791</v>
      </c>
      <c r="E105" s="5" t="s">
        <v>157</v>
      </c>
      <c r="F105" s="18" t="s">
        <v>1087</v>
      </c>
      <c r="G105" s="15" t="s">
        <v>2066</v>
      </c>
      <c r="H105" s="43" t="s">
        <v>1971</v>
      </c>
      <c r="I105" s="145">
        <v>44530</v>
      </c>
      <c r="J105" s="5" t="s">
        <v>12</v>
      </c>
      <c r="K105" s="94">
        <v>44895</v>
      </c>
      <c r="L105" s="5" t="s">
        <v>1900</v>
      </c>
      <c r="M105" s="5" t="s">
        <v>2650</v>
      </c>
      <c r="N105" s="7" t="s">
        <v>1097</v>
      </c>
      <c r="O105" s="162" t="b">
        <v>1</v>
      </c>
      <c r="P105" s="183" t="s">
        <v>2651</v>
      </c>
      <c r="Q105" s="176" t="s">
        <v>2044</v>
      </c>
      <c r="R105" s="176"/>
      <c r="S105" s="62"/>
      <c r="T105" s="1">
        <v>44573</v>
      </c>
      <c r="U105" s="1">
        <v>44881</v>
      </c>
    </row>
    <row r="106" spans="1:21" s="76" customFormat="1" ht="25" x14ac:dyDescent="0.25">
      <c r="A106" s="4">
        <v>104</v>
      </c>
      <c r="B106" s="19" t="s">
        <v>1232</v>
      </c>
      <c r="C106" s="7" t="s">
        <v>10</v>
      </c>
      <c r="D106" s="5" t="s">
        <v>791</v>
      </c>
      <c r="E106" s="19" t="s">
        <v>159</v>
      </c>
      <c r="F106" s="22">
        <v>13524953</v>
      </c>
      <c r="G106" s="15" t="s">
        <v>2353</v>
      </c>
      <c r="H106" s="43" t="s">
        <v>1473</v>
      </c>
      <c r="I106" s="145">
        <v>44361</v>
      </c>
      <c r="J106" s="5" t="s">
        <v>12</v>
      </c>
      <c r="K106" s="93">
        <v>44726</v>
      </c>
      <c r="L106" s="7" t="s">
        <v>1900</v>
      </c>
      <c r="M106" s="7" t="s">
        <v>2354</v>
      </c>
      <c r="N106" s="5" t="s">
        <v>1200</v>
      </c>
      <c r="O106" s="162" t="b">
        <v>1</v>
      </c>
      <c r="P106" s="183" t="s">
        <v>2676</v>
      </c>
      <c r="Q106" s="173" t="s">
        <v>2044</v>
      </c>
      <c r="R106" s="173"/>
      <c r="S106" s="62"/>
      <c r="T106" s="1">
        <v>44573</v>
      </c>
      <c r="U106" s="1">
        <v>44712</v>
      </c>
    </row>
    <row r="107" spans="1:21" s="76" customFormat="1" ht="25" x14ac:dyDescent="0.25">
      <c r="A107" s="4">
        <v>105</v>
      </c>
      <c r="B107" s="19" t="s">
        <v>1236</v>
      </c>
      <c r="C107" s="7" t="s">
        <v>10</v>
      </c>
      <c r="D107" s="5" t="s">
        <v>791</v>
      </c>
      <c r="E107" s="19" t="s">
        <v>159</v>
      </c>
      <c r="F107" s="22">
        <v>14504954</v>
      </c>
      <c r="G107" s="15" t="s">
        <v>2015</v>
      </c>
      <c r="H107" s="43" t="s">
        <v>1473</v>
      </c>
      <c r="I107" s="145">
        <v>44231</v>
      </c>
      <c r="J107" s="5" t="s">
        <v>12</v>
      </c>
      <c r="K107" s="93">
        <v>44596</v>
      </c>
      <c r="L107" s="5" t="s">
        <v>1900</v>
      </c>
      <c r="M107" s="5" t="s">
        <v>2106</v>
      </c>
      <c r="N107" s="5" t="s">
        <v>1200</v>
      </c>
      <c r="O107" s="162" t="b">
        <v>1</v>
      </c>
      <c r="P107" s="183" t="s">
        <v>2676</v>
      </c>
      <c r="Q107" s="173" t="s">
        <v>2044</v>
      </c>
      <c r="R107" s="173"/>
      <c r="S107" s="62"/>
      <c r="T107" s="1">
        <v>44573</v>
      </c>
      <c r="U107" s="1">
        <v>44582</v>
      </c>
    </row>
    <row r="108" spans="1:21" s="76" customFormat="1" ht="25" x14ac:dyDescent="0.25">
      <c r="A108" s="4">
        <v>106</v>
      </c>
      <c r="B108" s="5" t="s">
        <v>1355</v>
      </c>
      <c r="C108" s="5" t="s">
        <v>761</v>
      </c>
      <c r="D108" s="5" t="s">
        <v>791</v>
      </c>
      <c r="E108" s="19" t="s">
        <v>187</v>
      </c>
      <c r="F108" s="12" t="s">
        <v>1394</v>
      </c>
      <c r="G108" s="15" t="s">
        <v>2351</v>
      </c>
      <c r="H108" s="43" t="s">
        <v>1474</v>
      </c>
      <c r="I108" s="145">
        <v>44361</v>
      </c>
      <c r="J108" s="5" t="s">
        <v>12</v>
      </c>
      <c r="K108" s="93">
        <v>44726</v>
      </c>
      <c r="L108" s="7" t="s">
        <v>1900</v>
      </c>
      <c r="M108" s="7" t="s">
        <v>2350</v>
      </c>
      <c r="N108" s="5" t="s">
        <v>1200</v>
      </c>
      <c r="O108" s="162" t="b">
        <v>1</v>
      </c>
      <c r="P108" s="183" t="s">
        <v>2676</v>
      </c>
      <c r="Q108" s="173" t="s">
        <v>2044</v>
      </c>
      <c r="R108" s="173"/>
      <c r="S108" s="62"/>
      <c r="T108" s="1">
        <v>44573</v>
      </c>
      <c r="U108" s="1">
        <v>44712</v>
      </c>
    </row>
    <row r="109" spans="1:21" s="76" customFormat="1" ht="25" x14ac:dyDescent="0.25">
      <c r="A109" s="4">
        <v>107</v>
      </c>
      <c r="B109" s="5" t="s">
        <v>1462</v>
      </c>
      <c r="C109" s="7" t="s">
        <v>10</v>
      </c>
      <c r="D109" s="5" t="s">
        <v>791</v>
      </c>
      <c r="E109" s="19" t="s">
        <v>159</v>
      </c>
      <c r="F109" s="22">
        <v>14510584</v>
      </c>
      <c r="G109" s="15" t="s">
        <v>2015</v>
      </c>
      <c r="H109" s="43" t="s">
        <v>1473</v>
      </c>
      <c r="I109" s="145">
        <v>44231</v>
      </c>
      <c r="J109" s="5" t="s">
        <v>12</v>
      </c>
      <c r="K109" s="93">
        <v>44596</v>
      </c>
      <c r="L109" s="5" t="s">
        <v>1900</v>
      </c>
      <c r="M109" s="5" t="s">
        <v>2107</v>
      </c>
      <c r="N109" s="5" t="s">
        <v>1200</v>
      </c>
      <c r="O109" s="162" t="b">
        <v>1</v>
      </c>
      <c r="P109" s="183" t="s">
        <v>2676</v>
      </c>
      <c r="Q109" s="173" t="s">
        <v>2044</v>
      </c>
      <c r="R109" s="173"/>
      <c r="S109" s="62"/>
      <c r="T109" s="1">
        <v>44573</v>
      </c>
      <c r="U109" s="1">
        <v>44582</v>
      </c>
    </row>
    <row r="110" spans="1:21" s="76" customFormat="1" ht="25" x14ac:dyDescent="0.25">
      <c r="A110" s="4">
        <v>108</v>
      </c>
      <c r="B110" s="5" t="s">
        <v>1463</v>
      </c>
      <c r="C110" s="7" t="s">
        <v>10</v>
      </c>
      <c r="D110" s="5" t="s">
        <v>791</v>
      </c>
      <c r="E110" s="19" t="s">
        <v>159</v>
      </c>
      <c r="F110" s="22">
        <v>14506790</v>
      </c>
      <c r="G110" s="12" t="s">
        <v>2270</v>
      </c>
      <c r="H110" s="43" t="s">
        <v>1473</v>
      </c>
      <c r="I110" s="145">
        <v>44303</v>
      </c>
      <c r="J110" s="5" t="s">
        <v>12</v>
      </c>
      <c r="K110" s="93">
        <v>44668</v>
      </c>
      <c r="L110" s="7" t="s">
        <v>1900</v>
      </c>
      <c r="M110" s="7" t="s">
        <v>2271</v>
      </c>
      <c r="N110" s="5" t="s">
        <v>1200</v>
      </c>
      <c r="O110" s="162" t="b">
        <v>1</v>
      </c>
      <c r="P110" s="183" t="s">
        <v>2676</v>
      </c>
      <c r="Q110" s="173" t="s">
        <v>2044</v>
      </c>
      <c r="R110" s="173"/>
      <c r="S110" s="62"/>
      <c r="T110" s="1">
        <v>44573</v>
      </c>
      <c r="U110" s="1">
        <v>44654</v>
      </c>
    </row>
    <row r="111" spans="1:21" s="76" customFormat="1" ht="25" x14ac:dyDescent="0.25">
      <c r="A111" s="4">
        <v>109</v>
      </c>
      <c r="B111" s="5" t="s">
        <v>1464</v>
      </c>
      <c r="C111" s="5" t="s">
        <v>10</v>
      </c>
      <c r="D111" s="5" t="s">
        <v>791</v>
      </c>
      <c r="E111" s="5" t="s">
        <v>159</v>
      </c>
      <c r="F111" s="36">
        <v>14510562</v>
      </c>
      <c r="G111" s="12" t="s">
        <v>2270</v>
      </c>
      <c r="H111" s="43" t="s">
        <v>1473</v>
      </c>
      <c r="I111" s="145">
        <v>44303</v>
      </c>
      <c r="J111" s="5" t="s">
        <v>12</v>
      </c>
      <c r="K111" s="93">
        <v>44668</v>
      </c>
      <c r="L111" s="5" t="s">
        <v>1900</v>
      </c>
      <c r="M111" s="5" t="s">
        <v>2272</v>
      </c>
      <c r="N111" s="5" t="s">
        <v>1200</v>
      </c>
      <c r="O111" s="162" t="b">
        <v>1</v>
      </c>
      <c r="P111" s="183" t="s">
        <v>2676</v>
      </c>
      <c r="Q111" s="173" t="s">
        <v>2044</v>
      </c>
      <c r="R111" s="173"/>
      <c r="S111" s="140"/>
      <c r="T111" s="14">
        <v>44573</v>
      </c>
      <c r="U111" s="14">
        <v>44654</v>
      </c>
    </row>
    <row r="112" spans="1:21" s="76" customFormat="1" ht="25" x14ac:dyDescent="0.25">
      <c r="A112" s="4">
        <v>110</v>
      </c>
      <c r="B112" s="5" t="s">
        <v>1513</v>
      </c>
      <c r="C112" s="7" t="s">
        <v>10</v>
      </c>
      <c r="D112" s="5" t="s">
        <v>791</v>
      </c>
      <c r="E112" s="19" t="s">
        <v>159</v>
      </c>
      <c r="F112" s="22">
        <v>14510610</v>
      </c>
      <c r="G112" s="15" t="s">
        <v>2015</v>
      </c>
      <c r="H112" s="43" t="s">
        <v>1473</v>
      </c>
      <c r="I112" s="145">
        <v>44231</v>
      </c>
      <c r="J112" s="5" t="s">
        <v>12</v>
      </c>
      <c r="K112" s="93">
        <v>44596</v>
      </c>
      <c r="L112" s="5" t="s">
        <v>1900</v>
      </c>
      <c r="M112" s="5" t="s">
        <v>2108</v>
      </c>
      <c r="N112" s="5" t="s">
        <v>1200</v>
      </c>
      <c r="O112" s="162" t="b">
        <v>1</v>
      </c>
      <c r="P112" s="183" t="s">
        <v>2676</v>
      </c>
      <c r="Q112" s="173" t="s">
        <v>2044</v>
      </c>
      <c r="R112" s="173"/>
      <c r="S112" s="62"/>
      <c r="T112" s="1">
        <v>44573</v>
      </c>
      <c r="U112" s="1">
        <v>44582</v>
      </c>
    </row>
    <row r="113" spans="1:21" s="76" customFormat="1" ht="25" x14ac:dyDescent="0.25">
      <c r="A113" s="4">
        <v>111</v>
      </c>
      <c r="B113" s="5" t="s">
        <v>1515</v>
      </c>
      <c r="C113" s="5" t="s">
        <v>10</v>
      </c>
      <c r="D113" s="5" t="s">
        <v>791</v>
      </c>
      <c r="E113" s="5" t="s">
        <v>159</v>
      </c>
      <c r="F113" s="36">
        <v>14513410</v>
      </c>
      <c r="G113" s="15" t="s">
        <v>2015</v>
      </c>
      <c r="H113" s="43" t="s">
        <v>1473</v>
      </c>
      <c r="I113" s="145">
        <v>44231</v>
      </c>
      <c r="J113" s="5" t="s">
        <v>12</v>
      </c>
      <c r="K113" s="93">
        <v>44596</v>
      </c>
      <c r="L113" s="5" t="s">
        <v>1900</v>
      </c>
      <c r="M113" s="5" t="s">
        <v>2109</v>
      </c>
      <c r="N113" s="5" t="s">
        <v>1200</v>
      </c>
      <c r="O113" s="162" t="b">
        <v>1</v>
      </c>
      <c r="P113" s="183" t="s">
        <v>2676</v>
      </c>
      <c r="Q113" s="173" t="s">
        <v>2044</v>
      </c>
      <c r="R113" s="173"/>
      <c r="S113" s="140"/>
      <c r="T113" s="14">
        <v>44573</v>
      </c>
      <c r="U113" s="14">
        <v>44582</v>
      </c>
    </row>
    <row r="114" spans="1:21" s="76" customFormat="1" ht="25" x14ac:dyDescent="0.25">
      <c r="A114" s="4">
        <v>112</v>
      </c>
      <c r="B114" s="5" t="s">
        <v>1516</v>
      </c>
      <c r="C114" s="5" t="s">
        <v>10</v>
      </c>
      <c r="D114" s="5" t="s">
        <v>791</v>
      </c>
      <c r="E114" s="5" t="s">
        <v>159</v>
      </c>
      <c r="F114" s="36">
        <v>14513453</v>
      </c>
      <c r="G114" s="15" t="s">
        <v>2015</v>
      </c>
      <c r="H114" s="43" t="s">
        <v>1473</v>
      </c>
      <c r="I114" s="145">
        <v>44231</v>
      </c>
      <c r="J114" s="5" t="s">
        <v>12</v>
      </c>
      <c r="K114" s="93">
        <v>44596</v>
      </c>
      <c r="L114" s="5" t="s">
        <v>1900</v>
      </c>
      <c r="M114" s="5" t="s">
        <v>2110</v>
      </c>
      <c r="N114" s="5" t="s">
        <v>1200</v>
      </c>
      <c r="O114" s="162" t="b">
        <v>1</v>
      </c>
      <c r="P114" s="183" t="s">
        <v>2676</v>
      </c>
      <c r="Q114" s="173" t="s">
        <v>2044</v>
      </c>
      <c r="R114" s="173"/>
      <c r="S114" s="140"/>
      <c r="T114" s="14">
        <v>44573</v>
      </c>
      <c r="U114" s="14">
        <v>44582</v>
      </c>
    </row>
    <row r="115" spans="1:21" s="76" customFormat="1" ht="25" x14ac:dyDescent="0.25">
      <c r="A115" s="4">
        <v>113</v>
      </c>
      <c r="B115" s="5" t="s">
        <v>1517</v>
      </c>
      <c r="C115" s="7" t="s">
        <v>10</v>
      </c>
      <c r="D115" s="5" t="s">
        <v>791</v>
      </c>
      <c r="E115" s="19" t="s">
        <v>159</v>
      </c>
      <c r="F115" s="22">
        <v>14513414</v>
      </c>
      <c r="G115" s="15" t="s">
        <v>2223</v>
      </c>
      <c r="H115" s="43" t="s">
        <v>1473</v>
      </c>
      <c r="I115" s="145">
        <v>44361</v>
      </c>
      <c r="J115" s="5" t="s">
        <v>12</v>
      </c>
      <c r="K115" s="93">
        <v>44726</v>
      </c>
      <c r="L115" s="5" t="s">
        <v>1900</v>
      </c>
      <c r="M115" s="5" t="s">
        <v>2355</v>
      </c>
      <c r="N115" s="5" t="s">
        <v>1200</v>
      </c>
      <c r="O115" s="162" t="b">
        <v>1</v>
      </c>
      <c r="P115" s="183" t="s">
        <v>2676</v>
      </c>
      <c r="Q115" s="173" t="s">
        <v>2044</v>
      </c>
      <c r="R115" s="173"/>
      <c r="S115" s="62"/>
      <c r="T115" s="1">
        <v>44573</v>
      </c>
      <c r="U115" s="1">
        <v>44712</v>
      </c>
    </row>
    <row r="116" spans="1:21" s="76" customFormat="1" ht="25" x14ac:dyDescent="0.25">
      <c r="A116" s="4">
        <v>114</v>
      </c>
      <c r="B116" s="5" t="s">
        <v>1551</v>
      </c>
      <c r="C116" s="5" t="s">
        <v>761</v>
      </c>
      <c r="D116" s="5" t="s">
        <v>791</v>
      </c>
      <c r="E116" s="5" t="s">
        <v>1553</v>
      </c>
      <c r="F116" s="12" t="s">
        <v>1554</v>
      </c>
      <c r="G116" s="15" t="s">
        <v>2223</v>
      </c>
      <c r="H116" s="43" t="s">
        <v>1473</v>
      </c>
      <c r="I116" s="145">
        <v>44361</v>
      </c>
      <c r="J116" s="5" t="s">
        <v>12</v>
      </c>
      <c r="K116" s="93">
        <v>44726</v>
      </c>
      <c r="L116" s="5" t="s">
        <v>1900</v>
      </c>
      <c r="M116" s="5" t="s">
        <v>2347</v>
      </c>
      <c r="N116" s="5" t="s">
        <v>11</v>
      </c>
      <c r="O116" s="162" t="b">
        <v>1</v>
      </c>
      <c r="P116" s="183" t="s">
        <v>2676</v>
      </c>
      <c r="Q116" s="173" t="s">
        <v>2044</v>
      </c>
      <c r="R116" s="173"/>
      <c r="S116" s="62"/>
      <c r="T116" s="1">
        <v>44573</v>
      </c>
      <c r="U116" s="1">
        <v>44712</v>
      </c>
    </row>
    <row r="117" spans="1:21" s="76" customFormat="1" ht="25" x14ac:dyDescent="0.25">
      <c r="A117" s="4">
        <v>115</v>
      </c>
      <c r="B117" s="5" t="s">
        <v>1552</v>
      </c>
      <c r="C117" s="5" t="s">
        <v>761</v>
      </c>
      <c r="D117" s="5" t="s">
        <v>791</v>
      </c>
      <c r="E117" s="5" t="s">
        <v>159</v>
      </c>
      <c r="F117" s="12" t="s">
        <v>1555</v>
      </c>
      <c r="G117" s="15" t="s">
        <v>2349</v>
      </c>
      <c r="H117" s="43" t="s">
        <v>1473</v>
      </c>
      <c r="I117" s="145">
        <v>44361</v>
      </c>
      <c r="J117" s="5" t="s">
        <v>12</v>
      </c>
      <c r="K117" s="93">
        <v>44726</v>
      </c>
      <c r="L117" s="5" t="s">
        <v>1900</v>
      </c>
      <c r="M117" s="5" t="s">
        <v>2348</v>
      </c>
      <c r="N117" s="5" t="s">
        <v>11</v>
      </c>
      <c r="O117" s="162" t="b">
        <v>1</v>
      </c>
      <c r="P117" s="183" t="s">
        <v>2676</v>
      </c>
      <c r="Q117" s="173" t="s">
        <v>2044</v>
      </c>
      <c r="R117" s="173"/>
      <c r="S117" s="62"/>
      <c r="T117" s="1">
        <v>44573</v>
      </c>
      <c r="U117" s="1">
        <v>44712</v>
      </c>
    </row>
    <row r="118" spans="1:21" s="76" customFormat="1" ht="25" x14ac:dyDescent="0.25">
      <c r="A118" s="4">
        <v>116</v>
      </c>
      <c r="B118" s="5" t="s">
        <v>1603</v>
      </c>
      <c r="C118" s="7" t="s">
        <v>10</v>
      </c>
      <c r="D118" s="5" t="s">
        <v>791</v>
      </c>
      <c r="E118" s="19" t="s">
        <v>159</v>
      </c>
      <c r="F118" s="12" t="s">
        <v>1609</v>
      </c>
      <c r="G118" s="12" t="s">
        <v>2270</v>
      </c>
      <c r="H118" s="43" t="s">
        <v>1473</v>
      </c>
      <c r="I118" s="145">
        <v>44303</v>
      </c>
      <c r="J118" s="5" t="s">
        <v>12</v>
      </c>
      <c r="K118" s="93">
        <v>44668</v>
      </c>
      <c r="L118" s="5" t="s">
        <v>1900</v>
      </c>
      <c r="M118" s="5" t="s">
        <v>2273</v>
      </c>
      <c r="N118" s="5" t="s">
        <v>1200</v>
      </c>
      <c r="O118" s="162" t="b">
        <v>1</v>
      </c>
      <c r="P118" s="183" t="s">
        <v>2676</v>
      </c>
      <c r="Q118" s="173" t="s">
        <v>2044</v>
      </c>
      <c r="R118" s="173"/>
      <c r="S118" s="62"/>
      <c r="T118" s="1">
        <v>44573</v>
      </c>
      <c r="U118" s="1">
        <v>44654</v>
      </c>
    </row>
    <row r="119" spans="1:21" s="76" customFormat="1" ht="37.5" x14ac:dyDescent="0.25">
      <c r="A119" s="4">
        <v>117</v>
      </c>
      <c r="B119" s="57" t="s">
        <v>1817</v>
      </c>
      <c r="C119" s="5" t="s">
        <v>10</v>
      </c>
      <c r="D119" s="57" t="s">
        <v>791</v>
      </c>
      <c r="E119" s="5" t="s">
        <v>1818</v>
      </c>
      <c r="F119" s="16">
        <v>18001041</v>
      </c>
      <c r="G119" s="12" t="s">
        <v>2473</v>
      </c>
      <c r="H119" s="43" t="s">
        <v>1973</v>
      </c>
      <c r="I119" s="145">
        <v>44448</v>
      </c>
      <c r="J119" s="7" t="s">
        <v>12</v>
      </c>
      <c r="K119" s="94">
        <v>44813</v>
      </c>
      <c r="L119" s="7" t="s">
        <v>2289</v>
      </c>
      <c r="M119" s="7" t="s">
        <v>2474</v>
      </c>
      <c r="N119" s="7" t="s">
        <v>1197</v>
      </c>
      <c r="O119" s="162" t="b">
        <v>1</v>
      </c>
      <c r="P119" s="183" t="s">
        <v>2679</v>
      </c>
      <c r="Q119" s="179" t="s">
        <v>2678</v>
      </c>
      <c r="R119" s="179"/>
      <c r="S119" s="64"/>
      <c r="T119" s="1">
        <v>44573</v>
      </c>
      <c r="U119" s="1">
        <v>44799</v>
      </c>
    </row>
    <row r="120" spans="1:21" s="76" customFormat="1" ht="37.5" x14ac:dyDescent="0.25">
      <c r="A120" s="4">
        <v>118</v>
      </c>
      <c r="B120" s="57" t="s">
        <v>1831</v>
      </c>
      <c r="C120" s="5" t="s">
        <v>761</v>
      </c>
      <c r="D120" s="57" t="s">
        <v>791</v>
      </c>
      <c r="E120" s="5" t="s">
        <v>1004</v>
      </c>
      <c r="F120" s="197" t="s">
        <v>1832</v>
      </c>
      <c r="G120" s="12" t="s">
        <v>2517</v>
      </c>
      <c r="H120" s="43" t="s">
        <v>1972</v>
      </c>
      <c r="I120" s="145">
        <v>44470</v>
      </c>
      <c r="J120" s="7" t="s">
        <v>12</v>
      </c>
      <c r="K120" s="94">
        <v>44835</v>
      </c>
      <c r="L120" s="7" t="s">
        <v>2289</v>
      </c>
      <c r="M120" s="5" t="s">
        <v>2518</v>
      </c>
      <c r="N120" s="7" t="s">
        <v>1197</v>
      </c>
      <c r="O120" s="162" t="b">
        <v>1</v>
      </c>
      <c r="P120" s="183" t="s">
        <v>2680</v>
      </c>
      <c r="Q120" s="179" t="s">
        <v>2681</v>
      </c>
      <c r="R120" s="179"/>
      <c r="S120" s="64"/>
      <c r="T120" s="1">
        <v>44573</v>
      </c>
      <c r="U120" s="1">
        <v>44821</v>
      </c>
    </row>
    <row r="121" spans="1:21" s="76" customFormat="1" ht="25" x14ac:dyDescent="0.25">
      <c r="A121" s="4">
        <v>119</v>
      </c>
      <c r="B121" s="5" t="s">
        <v>1864</v>
      </c>
      <c r="C121" s="7" t="s">
        <v>10</v>
      </c>
      <c r="D121" s="5" t="s">
        <v>791</v>
      </c>
      <c r="E121" s="19" t="s">
        <v>159</v>
      </c>
      <c r="F121" s="12" t="s">
        <v>1865</v>
      </c>
      <c r="G121" s="15" t="s">
        <v>2015</v>
      </c>
      <c r="H121" s="43" t="s">
        <v>1473</v>
      </c>
      <c r="I121" s="145">
        <v>44231</v>
      </c>
      <c r="J121" s="5" t="s">
        <v>12</v>
      </c>
      <c r="K121" s="93">
        <v>44596</v>
      </c>
      <c r="L121" s="5" t="s">
        <v>1900</v>
      </c>
      <c r="M121" s="5" t="s">
        <v>2111</v>
      </c>
      <c r="N121" s="5" t="s">
        <v>1200</v>
      </c>
      <c r="O121" s="162" t="b">
        <v>1</v>
      </c>
      <c r="P121" s="183" t="s">
        <v>2676</v>
      </c>
      <c r="Q121" s="173" t="s">
        <v>2044</v>
      </c>
      <c r="R121" s="173"/>
      <c r="S121" s="64"/>
      <c r="T121" s="1">
        <v>44573</v>
      </c>
      <c r="U121" s="1">
        <v>44582</v>
      </c>
    </row>
    <row r="122" spans="1:21" s="76" customFormat="1" ht="25" x14ac:dyDescent="0.25">
      <c r="A122" s="4">
        <v>120</v>
      </c>
      <c r="B122" s="5" t="s">
        <v>1866</v>
      </c>
      <c r="C122" s="7" t="s">
        <v>10</v>
      </c>
      <c r="D122" s="5" t="s">
        <v>791</v>
      </c>
      <c r="E122" s="19" t="s">
        <v>159</v>
      </c>
      <c r="F122" s="12" t="s">
        <v>1867</v>
      </c>
      <c r="G122" s="12" t="s">
        <v>2590</v>
      </c>
      <c r="H122" s="43" t="s">
        <v>1473</v>
      </c>
      <c r="I122" s="145">
        <v>44520</v>
      </c>
      <c r="J122" s="5" t="s">
        <v>12</v>
      </c>
      <c r="K122" s="93">
        <v>44885</v>
      </c>
      <c r="L122" s="5" t="s">
        <v>1900</v>
      </c>
      <c r="M122" s="5" t="s">
        <v>2595</v>
      </c>
      <c r="N122" s="5" t="s">
        <v>1200</v>
      </c>
      <c r="O122" s="162" t="b">
        <v>1</v>
      </c>
      <c r="P122" s="183" t="s">
        <v>2676</v>
      </c>
      <c r="Q122" s="173" t="s">
        <v>2044</v>
      </c>
      <c r="R122" s="173"/>
      <c r="S122" s="62"/>
      <c r="T122" s="1">
        <v>44573</v>
      </c>
      <c r="U122" s="1">
        <v>44871</v>
      </c>
    </row>
    <row r="123" spans="1:21" s="76" customFormat="1" ht="25" x14ac:dyDescent="0.25">
      <c r="A123" s="4">
        <v>121</v>
      </c>
      <c r="B123" s="57" t="s">
        <v>2018</v>
      </c>
      <c r="C123" s="7" t="s">
        <v>10</v>
      </c>
      <c r="D123" s="5" t="s">
        <v>791</v>
      </c>
      <c r="E123" s="19" t="s">
        <v>159</v>
      </c>
      <c r="F123" s="61" t="s">
        <v>2023</v>
      </c>
      <c r="G123" s="12" t="s">
        <v>2590</v>
      </c>
      <c r="H123" s="67" t="s">
        <v>1473</v>
      </c>
      <c r="I123" s="145">
        <v>44520</v>
      </c>
      <c r="J123" s="7" t="s">
        <v>12</v>
      </c>
      <c r="K123" s="94">
        <v>44885</v>
      </c>
      <c r="L123" s="7" t="s">
        <v>1900</v>
      </c>
      <c r="M123" s="7" t="s">
        <v>2591</v>
      </c>
      <c r="N123" s="5" t="s">
        <v>1200</v>
      </c>
      <c r="O123" s="162" t="b">
        <v>1</v>
      </c>
      <c r="P123" s="183" t="s">
        <v>2676</v>
      </c>
      <c r="Q123" s="173" t="s">
        <v>2044</v>
      </c>
      <c r="R123" s="173"/>
      <c r="S123" s="64"/>
      <c r="T123" s="1">
        <v>44573</v>
      </c>
      <c r="U123" s="1">
        <v>44871</v>
      </c>
    </row>
    <row r="124" spans="1:21" s="76" customFormat="1" ht="25" x14ac:dyDescent="0.25">
      <c r="A124" s="4">
        <v>122</v>
      </c>
      <c r="B124" s="57" t="s">
        <v>2019</v>
      </c>
      <c r="C124" s="7" t="s">
        <v>10</v>
      </c>
      <c r="D124" s="5" t="s">
        <v>791</v>
      </c>
      <c r="E124" s="19" t="s">
        <v>159</v>
      </c>
      <c r="F124" s="61" t="s">
        <v>2024</v>
      </c>
      <c r="G124" s="12" t="s">
        <v>2590</v>
      </c>
      <c r="H124" s="67" t="s">
        <v>1473</v>
      </c>
      <c r="I124" s="145">
        <v>44520</v>
      </c>
      <c r="J124" s="7" t="s">
        <v>12</v>
      </c>
      <c r="K124" s="94">
        <v>44885</v>
      </c>
      <c r="L124" s="7" t="s">
        <v>1900</v>
      </c>
      <c r="M124" s="7" t="s">
        <v>2589</v>
      </c>
      <c r="N124" s="5" t="s">
        <v>1200</v>
      </c>
      <c r="O124" s="162" t="b">
        <v>1</v>
      </c>
      <c r="P124" s="183" t="s">
        <v>2676</v>
      </c>
      <c r="Q124" s="173" t="s">
        <v>2044</v>
      </c>
      <c r="R124" s="173"/>
      <c r="S124" s="64"/>
      <c r="T124" s="1">
        <v>44573</v>
      </c>
      <c r="U124" s="1">
        <v>44871</v>
      </c>
    </row>
    <row r="125" spans="1:21" s="76" customFormat="1" ht="25" x14ac:dyDescent="0.25">
      <c r="A125" s="4">
        <v>123</v>
      </c>
      <c r="B125" s="57" t="s">
        <v>2020</v>
      </c>
      <c r="C125" s="7" t="s">
        <v>10</v>
      </c>
      <c r="D125" s="5" t="s">
        <v>791</v>
      </c>
      <c r="E125" s="19" t="s">
        <v>159</v>
      </c>
      <c r="F125" s="61" t="s">
        <v>2025</v>
      </c>
      <c r="G125" s="12" t="s">
        <v>2590</v>
      </c>
      <c r="H125" s="67" t="s">
        <v>1473</v>
      </c>
      <c r="I125" s="145">
        <v>44520</v>
      </c>
      <c r="J125" s="7" t="s">
        <v>12</v>
      </c>
      <c r="K125" s="94">
        <v>44885</v>
      </c>
      <c r="L125" s="7" t="s">
        <v>1900</v>
      </c>
      <c r="M125" s="7" t="s">
        <v>2593</v>
      </c>
      <c r="N125" s="5" t="s">
        <v>1200</v>
      </c>
      <c r="O125" s="162" t="b">
        <v>1</v>
      </c>
      <c r="P125" s="183" t="s">
        <v>2676</v>
      </c>
      <c r="Q125" s="173" t="s">
        <v>2044</v>
      </c>
      <c r="R125" s="173"/>
      <c r="S125" s="64"/>
      <c r="T125" s="1">
        <v>44573</v>
      </c>
      <c r="U125" s="1">
        <v>44871</v>
      </c>
    </row>
    <row r="126" spans="1:21" s="76" customFormat="1" ht="25" x14ac:dyDescent="0.25">
      <c r="A126" s="4">
        <v>124</v>
      </c>
      <c r="B126" s="57" t="s">
        <v>2021</v>
      </c>
      <c r="C126" s="7" t="s">
        <v>10</v>
      </c>
      <c r="D126" s="5" t="s">
        <v>791</v>
      </c>
      <c r="E126" s="19" t="s">
        <v>159</v>
      </c>
      <c r="F126" s="61" t="s">
        <v>2026</v>
      </c>
      <c r="G126" s="12" t="s">
        <v>2590</v>
      </c>
      <c r="H126" s="67" t="s">
        <v>1473</v>
      </c>
      <c r="I126" s="145">
        <v>44520</v>
      </c>
      <c r="J126" s="7" t="s">
        <v>12</v>
      </c>
      <c r="K126" s="94">
        <v>44885</v>
      </c>
      <c r="L126" s="7" t="s">
        <v>1900</v>
      </c>
      <c r="M126" s="7" t="s">
        <v>2594</v>
      </c>
      <c r="N126" s="5" t="s">
        <v>1200</v>
      </c>
      <c r="O126" s="162" t="b">
        <v>1</v>
      </c>
      <c r="P126" s="183" t="s">
        <v>2676</v>
      </c>
      <c r="Q126" s="173" t="s">
        <v>2044</v>
      </c>
      <c r="R126" s="173"/>
      <c r="S126" s="64"/>
      <c r="T126" s="1">
        <v>44573</v>
      </c>
      <c r="U126" s="1">
        <v>44871</v>
      </c>
    </row>
    <row r="127" spans="1:21" s="76" customFormat="1" ht="25" x14ac:dyDescent="0.25">
      <c r="A127" s="4">
        <v>125</v>
      </c>
      <c r="B127" s="57" t="s">
        <v>2022</v>
      </c>
      <c r="C127" s="7" t="s">
        <v>10</v>
      </c>
      <c r="D127" s="5" t="s">
        <v>791</v>
      </c>
      <c r="E127" s="19" t="s">
        <v>159</v>
      </c>
      <c r="F127" s="61" t="s">
        <v>2027</v>
      </c>
      <c r="G127" s="12" t="s">
        <v>2590</v>
      </c>
      <c r="H127" s="67" t="s">
        <v>1473</v>
      </c>
      <c r="I127" s="145">
        <v>44520</v>
      </c>
      <c r="J127" s="7" t="s">
        <v>12</v>
      </c>
      <c r="K127" s="94">
        <v>44885</v>
      </c>
      <c r="L127" s="7" t="s">
        <v>1900</v>
      </c>
      <c r="M127" s="7" t="s">
        <v>2592</v>
      </c>
      <c r="N127" s="5" t="s">
        <v>1200</v>
      </c>
      <c r="O127" s="162" t="b">
        <v>1</v>
      </c>
      <c r="P127" s="183" t="s">
        <v>2676</v>
      </c>
      <c r="Q127" s="173" t="s">
        <v>2044</v>
      </c>
      <c r="R127" s="173"/>
      <c r="S127" s="64"/>
      <c r="T127" s="1">
        <v>44573</v>
      </c>
      <c r="U127" s="1">
        <v>44871</v>
      </c>
    </row>
    <row r="128" spans="1:21" s="76" customFormat="1" ht="25" x14ac:dyDescent="0.25">
      <c r="A128" s="4">
        <v>126</v>
      </c>
      <c r="B128" s="57" t="s">
        <v>2597</v>
      </c>
      <c r="C128" s="7" t="s">
        <v>10</v>
      </c>
      <c r="D128" s="5" t="s">
        <v>791</v>
      </c>
      <c r="E128" s="19" t="s">
        <v>2603</v>
      </c>
      <c r="F128" s="61" t="s">
        <v>2604</v>
      </c>
      <c r="G128" s="12" t="s">
        <v>2605</v>
      </c>
      <c r="H128" s="67" t="s">
        <v>2606</v>
      </c>
      <c r="I128" s="145">
        <v>44526</v>
      </c>
      <c r="J128" s="7" t="s">
        <v>12</v>
      </c>
      <c r="K128" s="94">
        <v>44891</v>
      </c>
      <c r="L128" s="7" t="s">
        <v>1589</v>
      </c>
      <c r="M128" s="7" t="s">
        <v>2607</v>
      </c>
      <c r="N128" s="5" t="s">
        <v>1200</v>
      </c>
      <c r="O128" s="162" t="b">
        <v>1</v>
      </c>
      <c r="P128" s="183">
        <v>430125</v>
      </c>
      <c r="Q128" s="173" t="s">
        <v>2677</v>
      </c>
      <c r="R128" s="173"/>
      <c r="S128" s="64" t="s">
        <v>2004</v>
      </c>
      <c r="T128" s="1">
        <v>44573</v>
      </c>
      <c r="U128" s="1">
        <v>44877</v>
      </c>
    </row>
    <row r="129" spans="1:21" s="76" customFormat="1" ht="25" x14ac:dyDescent="0.25">
      <c r="A129" s="4">
        <v>127</v>
      </c>
      <c r="B129" s="57" t="s">
        <v>2598</v>
      </c>
      <c r="C129" s="7" t="s">
        <v>10</v>
      </c>
      <c r="D129" s="5" t="s">
        <v>791</v>
      </c>
      <c r="E129" s="19" t="s">
        <v>2603</v>
      </c>
      <c r="F129" s="61" t="s">
        <v>2608</v>
      </c>
      <c r="G129" s="12" t="s">
        <v>2605</v>
      </c>
      <c r="H129" s="67" t="s">
        <v>2606</v>
      </c>
      <c r="I129" s="145">
        <v>44526</v>
      </c>
      <c r="J129" s="7" t="s">
        <v>12</v>
      </c>
      <c r="K129" s="94">
        <v>44891</v>
      </c>
      <c r="L129" s="7" t="s">
        <v>1589</v>
      </c>
      <c r="M129" s="7" t="s">
        <v>2609</v>
      </c>
      <c r="N129" s="5" t="s">
        <v>1200</v>
      </c>
      <c r="O129" s="162" t="b">
        <v>1</v>
      </c>
      <c r="P129" s="183">
        <v>430125</v>
      </c>
      <c r="Q129" s="173" t="s">
        <v>2677</v>
      </c>
      <c r="R129" s="173"/>
      <c r="S129" s="64" t="s">
        <v>2004</v>
      </c>
      <c r="T129" s="1">
        <v>44573</v>
      </c>
      <c r="U129" s="1">
        <v>44877</v>
      </c>
    </row>
    <row r="130" spans="1:21" s="76" customFormat="1" ht="25" x14ac:dyDescent="0.25">
      <c r="A130" s="4">
        <v>128</v>
      </c>
      <c r="B130" s="57" t="s">
        <v>2599</v>
      </c>
      <c r="C130" s="7" t="s">
        <v>10</v>
      </c>
      <c r="D130" s="5" t="s">
        <v>791</v>
      </c>
      <c r="E130" s="19" t="s">
        <v>2603</v>
      </c>
      <c r="F130" s="61" t="s">
        <v>2614</v>
      </c>
      <c r="G130" s="12" t="s">
        <v>2605</v>
      </c>
      <c r="H130" s="67" t="s">
        <v>2606</v>
      </c>
      <c r="I130" s="145">
        <v>44526</v>
      </c>
      <c r="J130" s="7" t="s">
        <v>12</v>
      </c>
      <c r="K130" s="94">
        <v>44891</v>
      </c>
      <c r="L130" s="7" t="s">
        <v>1589</v>
      </c>
      <c r="M130" s="7" t="s">
        <v>2610</v>
      </c>
      <c r="N130" s="5" t="s">
        <v>1200</v>
      </c>
      <c r="O130" s="162" t="b">
        <v>1</v>
      </c>
      <c r="P130" s="183">
        <v>430125</v>
      </c>
      <c r="Q130" s="173" t="s">
        <v>2677</v>
      </c>
      <c r="R130" s="173"/>
      <c r="S130" s="64" t="s">
        <v>2004</v>
      </c>
      <c r="T130" s="1">
        <v>44573</v>
      </c>
      <c r="U130" s="1">
        <v>44877</v>
      </c>
    </row>
    <row r="131" spans="1:21" s="76" customFormat="1" ht="25" x14ac:dyDescent="0.25">
      <c r="A131" s="4">
        <v>129</v>
      </c>
      <c r="B131" s="57" t="s">
        <v>2600</v>
      </c>
      <c r="C131" s="7" t="s">
        <v>10</v>
      </c>
      <c r="D131" s="5" t="s">
        <v>791</v>
      </c>
      <c r="E131" s="19" t="s">
        <v>2603</v>
      </c>
      <c r="F131" s="61" t="s">
        <v>2615</v>
      </c>
      <c r="G131" s="12" t="s">
        <v>2605</v>
      </c>
      <c r="H131" s="67" t="s">
        <v>2606</v>
      </c>
      <c r="I131" s="145">
        <v>44526</v>
      </c>
      <c r="J131" s="7" t="s">
        <v>12</v>
      </c>
      <c r="K131" s="94">
        <v>44891</v>
      </c>
      <c r="L131" s="7" t="s">
        <v>1589</v>
      </c>
      <c r="M131" s="7" t="s">
        <v>2611</v>
      </c>
      <c r="N131" s="5" t="s">
        <v>1200</v>
      </c>
      <c r="O131" s="162" t="b">
        <v>1</v>
      </c>
      <c r="P131" s="183">
        <v>430125</v>
      </c>
      <c r="Q131" s="173" t="s">
        <v>2677</v>
      </c>
      <c r="R131" s="173"/>
      <c r="S131" s="64" t="s">
        <v>2004</v>
      </c>
      <c r="T131" s="1">
        <v>44573</v>
      </c>
      <c r="U131" s="1">
        <v>44877</v>
      </c>
    </row>
    <row r="132" spans="1:21" s="76" customFormat="1" ht="25" x14ac:dyDescent="0.25">
      <c r="A132" s="4">
        <v>130</v>
      </c>
      <c r="B132" s="57" t="s">
        <v>2601</v>
      </c>
      <c r="C132" s="7" t="s">
        <v>10</v>
      </c>
      <c r="D132" s="5" t="s">
        <v>791</v>
      </c>
      <c r="E132" s="19" t="s">
        <v>2603</v>
      </c>
      <c r="F132" s="61" t="s">
        <v>2616</v>
      </c>
      <c r="G132" s="12" t="s">
        <v>2605</v>
      </c>
      <c r="H132" s="67" t="s">
        <v>2606</v>
      </c>
      <c r="I132" s="145">
        <v>44526</v>
      </c>
      <c r="J132" s="7" t="s">
        <v>12</v>
      </c>
      <c r="K132" s="94">
        <v>44891</v>
      </c>
      <c r="L132" s="7" t="s">
        <v>1589</v>
      </c>
      <c r="M132" s="7" t="s">
        <v>2612</v>
      </c>
      <c r="N132" s="5" t="s">
        <v>1200</v>
      </c>
      <c r="O132" s="162" t="b">
        <v>1</v>
      </c>
      <c r="P132" s="183">
        <v>430125</v>
      </c>
      <c r="Q132" s="173" t="s">
        <v>2677</v>
      </c>
      <c r="R132" s="173"/>
      <c r="S132" s="64" t="s">
        <v>2004</v>
      </c>
      <c r="T132" s="1">
        <v>44573</v>
      </c>
      <c r="U132" s="1">
        <v>44877</v>
      </c>
    </row>
    <row r="133" spans="1:21" s="76" customFormat="1" ht="25" x14ac:dyDescent="0.25">
      <c r="A133" s="4">
        <v>131</v>
      </c>
      <c r="B133" s="57" t="s">
        <v>2602</v>
      </c>
      <c r="C133" s="7" t="s">
        <v>10</v>
      </c>
      <c r="D133" s="5" t="s">
        <v>791</v>
      </c>
      <c r="E133" s="19" t="s">
        <v>2603</v>
      </c>
      <c r="F133" s="61" t="s">
        <v>2617</v>
      </c>
      <c r="G133" s="12" t="s">
        <v>2605</v>
      </c>
      <c r="H133" s="67" t="s">
        <v>2606</v>
      </c>
      <c r="I133" s="145">
        <v>44526</v>
      </c>
      <c r="J133" s="7" t="s">
        <v>12</v>
      </c>
      <c r="K133" s="94">
        <v>44891</v>
      </c>
      <c r="L133" s="7" t="s">
        <v>1589</v>
      </c>
      <c r="M133" s="7" t="s">
        <v>2613</v>
      </c>
      <c r="N133" s="5" t="s">
        <v>1200</v>
      </c>
      <c r="O133" s="162" t="b">
        <v>1</v>
      </c>
      <c r="P133" s="183">
        <v>430125</v>
      </c>
      <c r="Q133" s="173" t="s">
        <v>2677</v>
      </c>
      <c r="R133" s="173"/>
      <c r="S133" s="64" t="s">
        <v>2004</v>
      </c>
      <c r="T133" s="1">
        <v>44573</v>
      </c>
      <c r="U133" s="1">
        <v>44877</v>
      </c>
    </row>
    <row r="134" spans="1:21" s="76" customFormat="1" ht="25" x14ac:dyDescent="0.25">
      <c r="A134" s="4">
        <v>132</v>
      </c>
      <c r="B134" s="7" t="s">
        <v>136</v>
      </c>
      <c r="C134" s="7" t="s">
        <v>41</v>
      </c>
      <c r="D134" s="5" t="s">
        <v>791</v>
      </c>
      <c r="E134" s="5" t="s">
        <v>157</v>
      </c>
      <c r="F134" s="36">
        <v>700987</v>
      </c>
      <c r="G134" s="12" t="s">
        <v>2757</v>
      </c>
      <c r="H134" s="43" t="s">
        <v>851</v>
      </c>
      <c r="I134" s="145">
        <v>44539</v>
      </c>
      <c r="J134" s="5" t="s">
        <v>12</v>
      </c>
      <c r="K134" s="93">
        <v>44904</v>
      </c>
      <c r="L134" s="19" t="s">
        <v>1900</v>
      </c>
      <c r="M134" s="19" t="s">
        <v>2758</v>
      </c>
      <c r="N134" s="7" t="s">
        <v>1097</v>
      </c>
      <c r="O134" s="162" t="b">
        <v>1</v>
      </c>
      <c r="P134" s="169">
        <v>1002</v>
      </c>
      <c r="Q134" s="173" t="s">
        <v>2044</v>
      </c>
      <c r="R134" s="173"/>
      <c r="S134" s="62"/>
      <c r="T134" s="1">
        <v>44573</v>
      </c>
      <c r="U134" s="1">
        <v>44890</v>
      </c>
    </row>
    <row r="135" spans="1:21" s="76" customFormat="1" ht="25" x14ac:dyDescent="0.25">
      <c r="A135" s="4">
        <v>133</v>
      </c>
      <c r="B135" s="7" t="s">
        <v>140</v>
      </c>
      <c r="C135" s="5" t="s">
        <v>427</v>
      </c>
      <c r="D135" s="5" t="s">
        <v>791</v>
      </c>
      <c r="E135" s="5" t="s">
        <v>152</v>
      </c>
      <c r="F135" s="12" t="s">
        <v>1437</v>
      </c>
      <c r="G135" s="12" t="s">
        <v>2398</v>
      </c>
      <c r="H135" s="43" t="s">
        <v>850</v>
      </c>
      <c r="I135" s="145">
        <v>44373</v>
      </c>
      <c r="J135" s="7" t="s">
        <v>12</v>
      </c>
      <c r="K135" s="94">
        <v>44738</v>
      </c>
      <c r="L135" s="7" t="s">
        <v>1900</v>
      </c>
      <c r="M135" s="7" t="s">
        <v>2397</v>
      </c>
      <c r="N135" s="7" t="s">
        <v>1097</v>
      </c>
      <c r="O135" s="162" t="b">
        <v>1</v>
      </c>
      <c r="P135" s="183" t="s">
        <v>2669</v>
      </c>
      <c r="Q135" s="173" t="s">
        <v>2044</v>
      </c>
      <c r="R135" s="173"/>
      <c r="S135" s="62"/>
      <c r="T135" s="1">
        <v>44573</v>
      </c>
      <c r="U135" s="1">
        <v>44724</v>
      </c>
    </row>
    <row r="136" spans="1:21" s="76" customFormat="1" ht="25" x14ac:dyDescent="0.25">
      <c r="A136" s="4">
        <v>134</v>
      </c>
      <c r="B136" s="7" t="s">
        <v>1328</v>
      </c>
      <c r="C136" s="7" t="s">
        <v>427</v>
      </c>
      <c r="D136" s="5" t="s">
        <v>791</v>
      </c>
      <c r="E136" s="7" t="s">
        <v>159</v>
      </c>
      <c r="F136" s="12" t="s">
        <v>1444</v>
      </c>
      <c r="G136" s="12" t="s">
        <v>2464</v>
      </c>
      <c r="H136" s="43" t="s">
        <v>793</v>
      </c>
      <c r="I136" s="145">
        <v>44438</v>
      </c>
      <c r="J136" s="7" t="s">
        <v>12</v>
      </c>
      <c r="K136" s="93">
        <v>44803</v>
      </c>
      <c r="L136" s="7" t="s">
        <v>1900</v>
      </c>
      <c r="M136" s="5" t="s">
        <v>2465</v>
      </c>
      <c r="N136" s="5" t="s">
        <v>1350</v>
      </c>
      <c r="O136" s="162" t="b">
        <v>1</v>
      </c>
      <c r="P136" s="183" t="s">
        <v>2670</v>
      </c>
      <c r="Q136" s="173" t="s">
        <v>2044</v>
      </c>
      <c r="R136" s="173"/>
      <c r="S136" s="62"/>
      <c r="T136" s="1">
        <v>44573</v>
      </c>
      <c r="U136" s="1">
        <v>44789</v>
      </c>
    </row>
    <row r="137" spans="1:21" s="6" customFormat="1" ht="25" x14ac:dyDescent="0.25">
      <c r="A137" s="4">
        <v>135</v>
      </c>
      <c r="B137" s="7" t="s">
        <v>606</v>
      </c>
      <c r="C137" s="7" t="s">
        <v>8</v>
      </c>
      <c r="D137" s="5" t="s">
        <v>791</v>
      </c>
      <c r="E137" s="7" t="s">
        <v>392</v>
      </c>
      <c r="F137" s="9" t="s">
        <v>648</v>
      </c>
      <c r="G137" s="15" t="s">
        <v>2114</v>
      </c>
      <c r="H137" s="43" t="s">
        <v>858</v>
      </c>
      <c r="I137" s="145">
        <v>44232</v>
      </c>
      <c r="J137" s="5" t="s">
        <v>12</v>
      </c>
      <c r="K137" s="93">
        <v>44597</v>
      </c>
      <c r="L137" s="5" t="s">
        <v>1900</v>
      </c>
      <c r="M137" s="5" t="s">
        <v>2113</v>
      </c>
      <c r="N137" s="7" t="s">
        <v>1200</v>
      </c>
      <c r="O137" s="162" t="b">
        <v>1</v>
      </c>
      <c r="P137" s="184" t="s">
        <v>2663</v>
      </c>
      <c r="Q137" s="176" t="s">
        <v>2044</v>
      </c>
      <c r="R137" s="176"/>
      <c r="S137" s="62"/>
      <c r="T137" s="1">
        <v>44573</v>
      </c>
      <c r="U137" s="1">
        <v>44583</v>
      </c>
    </row>
    <row r="138" spans="1:21" s="6" customFormat="1" ht="37.5" x14ac:dyDescent="0.25">
      <c r="A138" s="4">
        <v>136</v>
      </c>
      <c r="B138" s="7" t="s">
        <v>1225</v>
      </c>
      <c r="C138" s="7" t="s">
        <v>8</v>
      </c>
      <c r="D138" s="5" t="s">
        <v>791</v>
      </c>
      <c r="E138" s="7" t="s">
        <v>392</v>
      </c>
      <c r="F138" s="9" t="s">
        <v>1226</v>
      </c>
      <c r="G138" s="12" t="s">
        <v>2573</v>
      </c>
      <c r="H138" s="43" t="s">
        <v>858</v>
      </c>
      <c r="I138" s="145">
        <v>44516</v>
      </c>
      <c r="J138" s="7" t="s">
        <v>12</v>
      </c>
      <c r="K138" s="94">
        <v>44881</v>
      </c>
      <c r="L138" s="5" t="s">
        <v>1900</v>
      </c>
      <c r="M138" s="5" t="s">
        <v>2574</v>
      </c>
      <c r="N138" s="5" t="s">
        <v>1200</v>
      </c>
      <c r="O138" s="162" t="b">
        <v>1</v>
      </c>
      <c r="P138" s="184" t="s">
        <v>2663</v>
      </c>
      <c r="Q138" s="176" t="s">
        <v>2044</v>
      </c>
      <c r="R138" s="176"/>
      <c r="S138" s="62"/>
      <c r="T138" s="1">
        <v>44573</v>
      </c>
      <c r="U138" s="1">
        <v>44867</v>
      </c>
    </row>
    <row r="139" spans="1:21" s="6" customFormat="1" ht="37.5" x14ac:dyDescent="0.25">
      <c r="A139" s="4">
        <v>137</v>
      </c>
      <c r="B139" s="7" t="s">
        <v>1237</v>
      </c>
      <c r="C139" s="7" t="s">
        <v>8</v>
      </c>
      <c r="D139" s="5" t="s">
        <v>791</v>
      </c>
      <c r="E139" s="7" t="s">
        <v>392</v>
      </c>
      <c r="F139" s="9" t="s">
        <v>1256</v>
      </c>
      <c r="G139" s="12" t="s">
        <v>2573</v>
      </c>
      <c r="H139" s="43" t="s">
        <v>858</v>
      </c>
      <c r="I139" s="145">
        <v>44516</v>
      </c>
      <c r="J139" s="7" t="s">
        <v>12</v>
      </c>
      <c r="K139" s="94">
        <v>44881</v>
      </c>
      <c r="L139" s="7" t="s">
        <v>1900</v>
      </c>
      <c r="M139" s="7" t="s">
        <v>2575</v>
      </c>
      <c r="N139" s="5" t="s">
        <v>1200</v>
      </c>
      <c r="O139" s="162" t="b">
        <v>1</v>
      </c>
      <c r="P139" s="184" t="s">
        <v>2663</v>
      </c>
      <c r="Q139" s="176" t="s">
        <v>2044</v>
      </c>
      <c r="R139" s="176"/>
      <c r="S139" s="62"/>
      <c r="T139" s="1">
        <v>44573</v>
      </c>
      <c r="U139" s="1">
        <v>44867</v>
      </c>
    </row>
    <row r="140" spans="1:21" s="6" customFormat="1" ht="37.5" x14ac:dyDescent="0.25">
      <c r="A140" s="4">
        <v>138</v>
      </c>
      <c r="B140" s="7" t="s">
        <v>1239</v>
      </c>
      <c r="C140" s="7" t="s">
        <v>8</v>
      </c>
      <c r="D140" s="5" t="s">
        <v>791</v>
      </c>
      <c r="E140" s="7" t="s">
        <v>392</v>
      </c>
      <c r="F140" s="9" t="s">
        <v>1254</v>
      </c>
      <c r="G140" s="12" t="s">
        <v>2573</v>
      </c>
      <c r="H140" s="43" t="s">
        <v>858</v>
      </c>
      <c r="I140" s="145">
        <v>44516</v>
      </c>
      <c r="J140" s="7" t="s">
        <v>12</v>
      </c>
      <c r="K140" s="94">
        <v>44881</v>
      </c>
      <c r="L140" s="7" t="s">
        <v>1900</v>
      </c>
      <c r="M140" s="7" t="s">
        <v>2576</v>
      </c>
      <c r="N140" s="5" t="s">
        <v>1200</v>
      </c>
      <c r="O140" s="162" t="b">
        <v>1</v>
      </c>
      <c r="P140" s="184" t="s">
        <v>2663</v>
      </c>
      <c r="Q140" s="176" t="s">
        <v>2044</v>
      </c>
      <c r="R140" s="176"/>
      <c r="S140" s="62"/>
      <c r="T140" s="1">
        <v>44573</v>
      </c>
      <c r="U140" s="1">
        <v>44867</v>
      </c>
    </row>
    <row r="141" spans="1:21" s="6" customFormat="1" ht="25" x14ac:dyDescent="0.25">
      <c r="A141" s="4">
        <v>139</v>
      </c>
      <c r="B141" s="7" t="s">
        <v>1240</v>
      </c>
      <c r="C141" s="7" t="s">
        <v>8</v>
      </c>
      <c r="D141" s="5" t="s">
        <v>791</v>
      </c>
      <c r="E141" s="7" t="s">
        <v>392</v>
      </c>
      <c r="F141" s="9" t="s">
        <v>1253</v>
      </c>
      <c r="G141" s="9" t="s">
        <v>2114</v>
      </c>
      <c r="H141" s="43" t="s">
        <v>858</v>
      </c>
      <c r="I141" s="145">
        <v>44303</v>
      </c>
      <c r="J141" s="7" t="s">
        <v>12</v>
      </c>
      <c r="K141" s="94">
        <v>44668</v>
      </c>
      <c r="L141" s="7" t="s">
        <v>1900</v>
      </c>
      <c r="M141" s="7" t="s">
        <v>2274</v>
      </c>
      <c r="N141" s="5" t="s">
        <v>1200</v>
      </c>
      <c r="O141" s="162" t="b">
        <v>1</v>
      </c>
      <c r="P141" s="184" t="s">
        <v>2663</v>
      </c>
      <c r="Q141" s="176" t="s">
        <v>2044</v>
      </c>
      <c r="R141" s="176"/>
      <c r="S141" s="62"/>
      <c r="T141" s="1">
        <v>44573</v>
      </c>
      <c r="U141" s="1">
        <v>44654</v>
      </c>
    </row>
    <row r="142" spans="1:21" s="6" customFormat="1" ht="25" x14ac:dyDescent="0.25">
      <c r="A142" s="4">
        <v>140</v>
      </c>
      <c r="B142" s="7" t="s">
        <v>1246</v>
      </c>
      <c r="C142" s="7" t="s">
        <v>8</v>
      </c>
      <c r="D142" s="5" t="s">
        <v>791</v>
      </c>
      <c r="E142" s="7" t="s">
        <v>392</v>
      </c>
      <c r="F142" s="9" t="s">
        <v>1247</v>
      </c>
      <c r="G142" s="9" t="s">
        <v>2114</v>
      </c>
      <c r="H142" s="43" t="s">
        <v>858</v>
      </c>
      <c r="I142" s="145">
        <v>44303</v>
      </c>
      <c r="J142" s="7" t="s">
        <v>12</v>
      </c>
      <c r="K142" s="94">
        <v>44668</v>
      </c>
      <c r="L142" s="7" t="s">
        <v>1900</v>
      </c>
      <c r="M142" s="7" t="s">
        <v>2275</v>
      </c>
      <c r="N142" s="5" t="s">
        <v>1200</v>
      </c>
      <c r="O142" s="162" t="b">
        <v>1</v>
      </c>
      <c r="P142" s="184" t="s">
        <v>2663</v>
      </c>
      <c r="Q142" s="176" t="s">
        <v>2044</v>
      </c>
      <c r="R142" s="176"/>
      <c r="S142" s="62"/>
      <c r="T142" s="1">
        <v>44573</v>
      </c>
      <c r="U142" s="1">
        <v>44654</v>
      </c>
    </row>
    <row r="143" spans="1:21" s="6" customFormat="1" ht="25" x14ac:dyDescent="0.25">
      <c r="A143" s="4">
        <v>141</v>
      </c>
      <c r="B143" s="7" t="s">
        <v>1263</v>
      </c>
      <c r="C143" s="7" t="s">
        <v>8</v>
      </c>
      <c r="D143" s="5" t="s">
        <v>791</v>
      </c>
      <c r="E143" s="7" t="s">
        <v>392</v>
      </c>
      <c r="F143" s="9" t="s">
        <v>1264</v>
      </c>
      <c r="G143" s="15" t="s">
        <v>2360</v>
      </c>
      <c r="H143" s="43" t="s">
        <v>858</v>
      </c>
      <c r="I143" s="145">
        <v>44361</v>
      </c>
      <c r="J143" s="5" t="s">
        <v>12</v>
      </c>
      <c r="K143" s="93">
        <v>44726</v>
      </c>
      <c r="L143" s="7" t="s">
        <v>1900</v>
      </c>
      <c r="M143" s="7" t="s">
        <v>2359</v>
      </c>
      <c r="N143" s="5" t="s">
        <v>1200</v>
      </c>
      <c r="O143" s="162" t="b">
        <v>1</v>
      </c>
      <c r="P143" s="184" t="s">
        <v>2663</v>
      </c>
      <c r="Q143" s="176" t="s">
        <v>2044</v>
      </c>
      <c r="R143" s="176"/>
      <c r="S143" s="62"/>
      <c r="T143" s="1">
        <v>44573</v>
      </c>
      <c r="U143" s="1">
        <v>44712</v>
      </c>
    </row>
    <row r="144" spans="1:21" s="6" customFormat="1" ht="25" x14ac:dyDescent="0.25">
      <c r="A144" s="4">
        <v>142</v>
      </c>
      <c r="B144" s="7" t="s">
        <v>1266</v>
      </c>
      <c r="C144" s="7" t="s">
        <v>8</v>
      </c>
      <c r="D144" s="5" t="s">
        <v>791</v>
      </c>
      <c r="E144" s="7" t="s">
        <v>392</v>
      </c>
      <c r="F144" s="9" t="s">
        <v>516</v>
      </c>
      <c r="G144" s="12" t="s">
        <v>2114</v>
      </c>
      <c r="H144" s="12" t="s">
        <v>858</v>
      </c>
      <c r="I144" s="145">
        <v>44232</v>
      </c>
      <c r="J144" s="7" t="s">
        <v>12</v>
      </c>
      <c r="K144" s="94">
        <v>44597</v>
      </c>
      <c r="L144" s="7" t="s">
        <v>1900</v>
      </c>
      <c r="M144" s="5" t="s">
        <v>2115</v>
      </c>
      <c r="N144" s="5" t="s">
        <v>1417</v>
      </c>
      <c r="O144" s="162" t="b">
        <v>1</v>
      </c>
      <c r="P144" s="184" t="s">
        <v>2663</v>
      </c>
      <c r="Q144" s="176" t="s">
        <v>2044</v>
      </c>
      <c r="R144" s="176"/>
      <c r="S144" s="62"/>
      <c r="T144" s="1">
        <v>44573</v>
      </c>
      <c r="U144" s="1">
        <v>44583</v>
      </c>
    </row>
    <row r="145" spans="1:21" s="6" customFormat="1" ht="25" x14ac:dyDescent="0.25">
      <c r="A145" s="4">
        <v>143</v>
      </c>
      <c r="B145" s="7" t="s">
        <v>1335</v>
      </c>
      <c r="C145" s="7" t="s">
        <v>8</v>
      </c>
      <c r="D145" s="5" t="s">
        <v>791</v>
      </c>
      <c r="E145" s="7" t="s">
        <v>392</v>
      </c>
      <c r="F145" s="9" t="s">
        <v>1286</v>
      </c>
      <c r="G145" s="15" t="s">
        <v>2364</v>
      </c>
      <c r="H145" s="43" t="s">
        <v>858</v>
      </c>
      <c r="I145" s="145">
        <v>44361</v>
      </c>
      <c r="J145" s="5" t="s">
        <v>12</v>
      </c>
      <c r="K145" s="93">
        <v>44726</v>
      </c>
      <c r="L145" s="5" t="s">
        <v>1900</v>
      </c>
      <c r="M145" s="5" t="s">
        <v>2365</v>
      </c>
      <c r="N145" s="5" t="s">
        <v>1200</v>
      </c>
      <c r="O145" s="162" t="b">
        <v>1</v>
      </c>
      <c r="P145" s="184" t="s">
        <v>2663</v>
      </c>
      <c r="Q145" s="176" t="s">
        <v>2044</v>
      </c>
      <c r="R145" s="176"/>
      <c r="S145" s="62"/>
      <c r="T145" s="1">
        <v>44573</v>
      </c>
      <c r="U145" s="1">
        <v>44712</v>
      </c>
    </row>
    <row r="146" spans="1:21" s="76" customFormat="1" ht="25" x14ac:dyDescent="0.25">
      <c r="A146" s="4">
        <v>144</v>
      </c>
      <c r="B146" s="5" t="s">
        <v>428</v>
      </c>
      <c r="C146" s="5" t="s">
        <v>1599</v>
      </c>
      <c r="D146" s="5" t="s">
        <v>817</v>
      </c>
      <c r="E146" s="12" t="s">
        <v>432</v>
      </c>
      <c r="F146" s="12" t="s">
        <v>1001</v>
      </c>
      <c r="G146" s="12" t="s">
        <v>2268</v>
      </c>
      <c r="H146" s="43" t="s">
        <v>793</v>
      </c>
      <c r="I146" s="145">
        <v>44303</v>
      </c>
      <c r="J146" s="5" t="s">
        <v>351</v>
      </c>
      <c r="K146" s="93">
        <v>44668</v>
      </c>
      <c r="L146" s="5" t="s">
        <v>1900</v>
      </c>
      <c r="M146" s="5" t="s">
        <v>2267</v>
      </c>
      <c r="N146" s="5" t="s">
        <v>1197</v>
      </c>
      <c r="O146" s="162" t="b">
        <v>1</v>
      </c>
      <c r="P146" s="169" t="s">
        <v>2635</v>
      </c>
      <c r="Q146" s="111" t="s">
        <v>2044</v>
      </c>
      <c r="R146" s="111"/>
      <c r="S146" s="64"/>
      <c r="T146" s="1">
        <v>44573</v>
      </c>
      <c r="U146" s="14">
        <v>44654</v>
      </c>
    </row>
    <row r="147" spans="1:21" s="6" customFormat="1" x14ac:dyDescent="0.25">
      <c r="A147" s="4">
        <v>145</v>
      </c>
      <c r="B147" s="7" t="s">
        <v>1361</v>
      </c>
      <c r="C147" s="7" t="s">
        <v>8</v>
      </c>
      <c r="D147" s="5" t="s">
        <v>791</v>
      </c>
      <c r="E147" s="7" t="s">
        <v>392</v>
      </c>
      <c r="F147" s="9" t="s">
        <v>1071</v>
      </c>
      <c r="G147" s="12" t="s">
        <v>2362</v>
      </c>
      <c r="H147" s="43" t="s">
        <v>858</v>
      </c>
      <c r="I147" s="145">
        <v>44361</v>
      </c>
      <c r="J147" s="5" t="s">
        <v>12</v>
      </c>
      <c r="K147" s="93">
        <v>44726</v>
      </c>
      <c r="L147" s="5" t="s">
        <v>1900</v>
      </c>
      <c r="M147" s="5" t="s">
        <v>2361</v>
      </c>
      <c r="N147" s="5" t="s">
        <v>1200</v>
      </c>
      <c r="O147" s="162" t="b">
        <v>1</v>
      </c>
      <c r="P147" s="184" t="s">
        <v>2663</v>
      </c>
      <c r="Q147" s="176" t="s">
        <v>2044</v>
      </c>
      <c r="R147" s="176"/>
      <c r="S147" s="62"/>
      <c r="T147" s="1">
        <v>44573</v>
      </c>
      <c r="U147" s="1">
        <v>44712</v>
      </c>
    </row>
    <row r="148" spans="1:21" s="6" customFormat="1" ht="25" x14ac:dyDescent="0.25">
      <c r="A148" s="4">
        <v>146</v>
      </c>
      <c r="B148" s="7" t="s">
        <v>1363</v>
      </c>
      <c r="C148" s="7" t="s">
        <v>8</v>
      </c>
      <c r="D148" s="5" t="s">
        <v>791</v>
      </c>
      <c r="E148" s="7" t="s">
        <v>392</v>
      </c>
      <c r="F148" s="9" t="s">
        <v>1364</v>
      </c>
      <c r="G148" s="9" t="s">
        <v>2114</v>
      </c>
      <c r="H148" s="43" t="s">
        <v>858</v>
      </c>
      <c r="I148" s="145">
        <v>44303</v>
      </c>
      <c r="J148" s="7" t="s">
        <v>12</v>
      </c>
      <c r="K148" s="94">
        <v>44668</v>
      </c>
      <c r="L148" s="7" t="s">
        <v>1900</v>
      </c>
      <c r="M148" s="7" t="s">
        <v>2276</v>
      </c>
      <c r="N148" s="5" t="s">
        <v>1200</v>
      </c>
      <c r="O148" s="162" t="b">
        <v>1</v>
      </c>
      <c r="P148" s="184" t="s">
        <v>2663</v>
      </c>
      <c r="Q148" s="176" t="s">
        <v>2044</v>
      </c>
      <c r="R148" s="176"/>
      <c r="S148" s="62"/>
      <c r="T148" s="1">
        <v>44573</v>
      </c>
      <c r="U148" s="1">
        <v>44654</v>
      </c>
    </row>
    <row r="149" spans="1:21" s="6" customFormat="1" ht="25" x14ac:dyDescent="0.25">
      <c r="A149" s="4">
        <v>147</v>
      </c>
      <c r="B149" s="7" t="s">
        <v>1367</v>
      </c>
      <c r="C149" s="7" t="s">
        <v>8</v>
      </c>
      <c r="D149" s="5" t="s">
        <v>791</v>
      </c>
      <c r="E149" s="7" t="s">
        <v>392</v>
      </c>
      <c r="F149" s="9" t="s">
        <v>1368</v>
      </c>
      <c r="G149" s="9" t="s">
        <v>2114</v>
      </c>
      <c r="H149" s="43" t="s">
        <v>858</v>
      </c>
      <c r="I149" s="145">
        <v>44303</v>
      </c>
      <c r="J149" s="7" t="s">
        <v>12</v>
      </c>
      <c r="K149" s="94">
        <v>44668</v>
      </c>
      <c r="L149" s="7" t="s">
        <v>1900</v>
      </c>
      <c r="M149" s="7" t="s">
        <v>2277</v>
      </c>
      <c r="N149" s="5" t="s">
        <v>1200</v>
      </c>
      <c r="O149" s="162" t="b">
        <v>1</v>
      </c>
      <c r="P149" s="184" t="s">
        <v>2663</v>
      </c>
      <c r="Q149" s="176" t="s">
        <v>2044</v>
      </c>
      <c r="R149" s="176"/>
      <c r="S149" s="62"/>
      <c r="T149" s="1">
        <v>44573</v>
      </c>
      <c r="U149" s="1">
        <v>44654</v>
      </c>
    </row>
    <row r="150" spans="1:21" s="6" customFormat="1" ht="37.5" x14ac:dyDescent="0.25">
      <c r="A150" s="4">
        <v>148</v>
      </c>
      <c r="B150" s="7" t="s">
        <v>1371</v>
      </c>
      <c r="C150" s="7" t="s">
        <v>8</v>
      </c>
      <c r="D150" s="5" t="s">
        <v>791</v>
      </c>
      <c r="E150" s="7" t="s">
        <v>392</v>
      </c>
      <c r="F150" s="9" t="s">
        <v>1372</v>
      </c>
      <c r="G150" s="12" t="s">
        <v>2573</v>
      </c>
      <c r="H150" s="43" t="s">
        <v>858</v>
      </c>
      <c r="I150" s="145">
        <v>44516</v>
      </c>
      <c r="J150" s="7" t="s">
        <v>12</v>
      </c>
      <c r="K150" s="94">
        <v>44881</v>
      </c>
      <c r="L150" s="5" t="s">
        <v>1900</v>
      </c>
      <c r="M150" s="5" t="s">
        <v>2577</v>
      </c>
      <c r="N150" s="5" t="s">
        <v>1200</v>
      </c>
      <c r="O150" s="162" t="b">
        <v>1</v>
      </c>
      <c r="P150" s="184" t="s">
        <v>2663</v>
      </c>
      <c r="Q150" s="176" t="s">
        <v>2044</v>
      </c>
      <c r="R150" s="176"/>
      <c r="S150" s="62"/>
      <c r="T150" s="1">
        <v>44573</v>
      </c>
      <c r="U150" s="1">
        <v>44867</v>
      </c>
    </row>
    <row r="151" spans="1:21" s="6" customFormat="1" ht="37.5" x14ac:dyDescent="0.25">
      <c r="A151" s="4">
        <v>149</v>
      </c>
      <c r="B151" s="7" t="s">
        <v>1375</v>
      </c>
      <c r="C151" s="7" t="s">
        <v>8</v>
      </c>
      <c r="D151" s="5" t="s">
        <v>791</v>
      </c>
      <c r="E151" s="7" t="s">
        <v>392</v>
      </c>
      <c r="F151" s="9" t="s">
        <v>1376</v>
      </c>
      <c r="G151" s="12" t="s">
        <v>2573</v>
      </c>
      <c r="H151" s="43" t="s">
        <v>858</v>
      </c>
      <c r="I151" s="145">
        <v>44516</v>
      </c>
      <c r="J151" s="7" t="s">
        <v>12</v>
      </c>
      <c r="K151" s="94">
        <v>44881</v>
      </c>
      <c r="L151" s="7" t="s">
        <v>1900</v>
      </c>
      <c r="M151" s="7" t="s">
        <v>2578</v>
      </c>
      <c r="N151" s="5" t="s">
        <v>1200</v>
      </c>
      <c r="O151" s="162" t="b">
        <v>1</v>
      </c>
      <c r="P151" s="184" t="s">
        <v>2663</v>
      </c>
      <c r="Q151" s="176" t="s">
        <v>2044</v>
      </c>
      <c r="R151" s="176"/>
      <c r="S151" s="62"/>
      <c r="T151" s="1">
        <v>44573</v>
      </c>
      <c r="U151" s="1">
        <v>44867</v>
      </c>
    </row>
    <row r="152" spans="1:21" s="6" customFormat="1" ht="25" x14ac:dyDescent="0.25">
      <c r="A152" s="4">
        <v>150</v>
      </c>
      <c r="B152" s="7" t="s">
        <v>1379</v>
      </c>
      <c r="C152" s="7" t="s">
        <v>8</v>
      </c>
      <c r="D152" s="5" t="s">
        <v>791</v>
      </c>
      <c r="E152" s="7" t="s">
        <v>392</v>
      </c>
      <c r="F152" s="9" t="s">
        <v>1380</v>
      </c>
      <c r="G152" s="12" t="s">
        <v>2114</v>
      </c>
      <c r="H152" s="12" t="s">
        <v>858</v>
      </c>
      <c r="I152" s="145">
        <v>44232</v>
      </c>
      <c r="J152" s="7" t="s">
        <v>12</v>
      </c>
      <c r="K152" s="94">
        <v>44597</v>
      </c>
      <c r="L152" s="7" t="s">
        <v>1900</v>
      </c>
      <c r="M152" s="5" t="s">
        <v>2116</v>
      </c>
      <c r="N152" s="5" t="s">
        <v>1200</v>
      </c>
      <c r="O152" s="162" t="b">
        <v>1</v>
      </c>
      <c r="P152" s="184" t="s">
        <v>2663</v>
      </c>
      <c r="Q152" s="176" t="s">
        <v>2044</v>
      </c>
      <c r="R152" s="176"/>
      <c r="S152" s="62"/>
      <c r="T152" s="1">
        <v>44573</v>
      </c>
      <c r="U152" s="1">
        <v>44583</v>
      </c>
    </row>
    <row r="153" spans="1:21" s="6" customFormat="1" ht="25" x14ac:dyDescent="0.25">
      <c r="A153" s="4">
        <v>151</v>
      </c>
      <c r="B153" s="5" t="s">
        <v>1450</v>
      </c>
      <c r="C153" s="7" t="s">
        <v>8</v>
      </c>
      <c r="D153" s="5" t="s">
        <v>791</v>
      </c>
      <c r="E153" s="7" t="s">
        <v>392</v>
      </c>
      <c r="F153" s="12" t="s">
        <v>1451</v>
      </c>
      <c r="G153" s="12" t="s">
        <v>2114</v>
      </c>
      <c r="H153" s="12" t="s">
        <v>858</v>
      </c>
      <c r="I153" s="145">
        <v>44232</v>
      </c>
      <c r="J153" s="7" t="s">
        <v>12</v>
      </c>
      <c r="K153" s="94">
        <v>44597</v>
      </c>
      <c r="L153" s="7" t="s">
        <v>1900</v>
      </c>
      <c r="M153" s="5" t="s">
        <v>2117</v>
      </c>
      <c r="N153" s="5" t="s">
        <v>1200</v>
      </c>
      <c r="O153" s="162" t="b">
        <v>1</v>
      </c>
      <c r="P153" s="184" t="s">
        <v>2663</v>
      </c>
      <c r="Q153" s="176" t="s">
        <v>2044</v>
      </c>
      <c r="R153" s="176"/>
      <c r="S153" s="62"/>
      <c r="T153" s="1">
        <v>44573</v>
      </c>
      <c r="U153" s="1">
        <v>44583</v>
      </c>
    </row>
    <row r="154" spans="1:21" s="6" customFormat="1" ht="37.5" x14ac:dyDescent="0.25">
      <c r="A154" s="4">
        <v>152</v>
      </c>
      <c r="B154" s="5" t="s">
        <v>1454</v>
      </c>
      <c r="C154" s="7" t="s">
        <v>8</v>
      </c>
      <c r="D154" s="5" t="s">
        <v>791</v>
      </c>
      <c r="E154" s="7" t="s">
        <v>1587</v>
      </c>
      <c r="F154" s="12" t="s">
        <v>1455</v>
      </c>
      <c r="G154" s="12" t="s">
        <v>2573</v>
      </c>
      <c r="H154" s="43" t="s">
        <v>858</v>
      </c>
      <c r="I154" s="145">
        <v>44516</v>
      </c>
      <c r="J154" s="7" t="s">
        <v>12</v>
      </c>
      <c r="K154" s="94">
        <v>44881</v>
      </c>
      <c r="L154" s="7" t="s">
        <v>1900</v>
      </c>
      <c r="M154" s="7" t="s">
        <v>2579</v>
      </c>
      <c r="N154" s="5" t="s">
        <v>1200</v>
      </c>
      <c r="O154" s="162" t="b">
        <v>1</v>
      </c>
      <c r="P154" s="184" t="s">
        <v>2663</v>
      </c>
      <c r="Q154" s="176" t="s">
        <v>2044</v>
      </c>
      <c r="R154" s="176"/>
      <c r="S154" s="62"/>
      <c r="T154" s="1">
        <v>44573</v>
      </c>
      <c r="U154" s="1">
        <v>44867</v>
      </c>
    </row>
    <row r="155" spans="1:21" s="6" customFormat="1" ht="37.5" x14ac:dyDescent="0.25">
      <c r="A155" s="4">
        <v>153</v>
      </c>
      <c r="B155" s="5" t="s">
        <v>1456</v>
      </c>
      <c r="C155" s="7" t="s">
        <v>8</v>
      </c>
      <c r="D155" s="5" t="s">
        <v>791</v>
      </c>
      <c r="E155" s="7" t="s">
        <v>392</v>
      </c>
      <c r="F155" s="12" t="s">
        <v>1457</v>
      </c>
      <c r="G155" s="12" t="s">
        <v>2573</v>
      </c>
      <c r="H155" s="43" t="s">
        <v>1841</v>
      </c>
      <c r="I155" s="145">
        <v>44516</v>
      </c>
      <c r="J155" s="7" t="s">
        <v>12</v>
      </c>
      <c r="K155" s="94">
        <v>44881</v>
      </c>
      <c r="L155" s="5" t="s">
        <v>1900</v>
      </c>
      <c r="M155" s="5" t="s">
        <v>2580</v>
      </c>
      <c r="N155" s="5" t="s">
        <v>1200</v>
      </c>
      <c r="O155" s="162" t="b">
        <v>1</v>
      </c>
      <c r="P155" s="184" t="s">
        <v>2663</v>
      </c>
      <c r="Q155" s="176" t="s">
        <v>2044</v>
      </c>
      <c r="R155" s="176"/>
      <c r="S155" s="62"/>
      <c r="T155" s="1">
        <v>44573</v>
      </c>
      <c r="U155" s="1">
        <v>44867</v>
      </c>
    </row>
    <row r="156" spans="1:21" s="76" customFormat="1" ht="25" x14ac:dyDescent="0.3">
      <c r="A156" s="4">
        <v>154</v>
      </c>
      <c r="B156" s="7" t="s">
        <v>1713</v>
      </c>
      <c r="C156" s="7" t="s">
        <v>8</v>
      </c>
      <c r="D156" s="5" t="s">
        <v>791</v>
      </c>
      <c r="E156" s="7" t="s">
        <v>392</v>
      </c>
      <c r="F156" s="9" t="s">
        <v>1714</v>
      </c>
      <c r="G156" s="9" t="s">
        <v>2114</v>
      </c>
      <c r="H156" s="43" t="s">
        <v>858</v>
      </c>
      <c r="I156" s="145">
        <v>44303</v>
      </c>
      <c r="J156" s="7" t="s">
        <v>12</v>
      </c>
      <c r="K156" s="94">
        <v>44668</v>
      </c>
      <c r="L156" s="5" t="s">
        <v>1900</v>
      </c>
      <c r="M156" s="5" t="s">
        <v>2278</v>
      </c>
      <c r="N156" s="5" t="s">
        <v>1200</v>
      </c>
      <c r="O156" s="162" t="b">
        <v>1</v>
      </c>
      <c r="P156" s="184" t="s">
        <v>2663</v>
      </c>
      <c r="Q156" s="176" t="s">
        <v>2044</v>
      </c>
      <c r="R156" s="176"/>
      <c r="S156" s="107"/>
      <c r="T156" s="1">
        <v>44573</v>
      </c>
      <c r="U156" s="1">
        <v>44654</v>
      </c>
    </row>
    <row r="157" spans="1:21" s="76" customFormat="1" ht="25" x14ac:dyDescent="0.3">
      <c r="A157" s="4">
        <v>155</v>
      </c>
      <c r="B157" s="7" t="s">
        <v>1717</v>
      </c>
      <c r="C157" s="7" t="s">
        <v>8</v>
      </c>
      <c r="D157" s="5" t="s">
        <v>791</v>
      </c>
      <c r="E157" s="7" t="s">
        <v>392</v>
      </c>
      <c r="F157" s="9" t="s">
        <v>1718</v>
      </c>
      <c r="G157" s="12" t="s">
        <v>2114</v>
      </c>
      <c r="H157" s="12" t="s">
        <v>858</v>
      </c>
      <c r="I157" s="145">
        <v>44232</v>
      </c>
      <c r="J157" s="7" t="s">
        <v>12</v>
      </c>
      <c r="K157" s="94">
        <v>44597</v>
      </c>
      <c r="L157" s="7" t="s">
        <v>1900</v>
      </c>
      <c r="M157" s="5" t="s">
        <v>2118</v>
      </c>
      <c r="N157" s="5" t="s">
        <v>1200</v>
      </c>
      <c r="O157" s="162" t="b">
        <v>1</v>
      </c>
      <c r="P157" s="184" t="s">
        <v>2663</v>
      </c>
      <c r="Q157" s="176" t="s">
        <v>2044</v>
      </c>
      <c r="R157" s="176"/>
      <c r="S157" s="107"/>
      <c r="T157" s="1">
        <v>44573</v>
      </c>
      <c r="U157" s="1">
        <v>44583</v>
      </c>
    </row>
    <row r="158" spans="1:21" s="76" customFormat="1" ht="25" x14ac:dyDescent="0.3">
      <c r="A158" s="4">
        <v>156</v>
      </c>
      <c r="B158" s="7" t="s">
        <v>1719</v>
      </c>
      <c r="C158" s="7" t="s">
        <v>8</v>
      </c>
      <c r="D158" s="5" t="s">
        <v>791</v>
      </c>
      <c r="E158" s="7" t="s">
        <v>392</v>
      </c>
      <c r="F158" s="9" t="s">
        <v>1720</v>
      </c>
      <c r="G158" s="12" t="s">
        <v>2358</v>
      </c>
      <c r="H158" s="43" t="s">
        <v>858</v>
      </c>
      <c r="I158" s="145">
        <v>44361</v>
      </c>
      <c r="J158" s="7" t="s">
        <v>12</v>
      </c>
      <c r="K158" s="93">
        <v>44726</v>
      </c>
      <c r="L158" s="5" t="s">
        <v>1900</v>
      </c>
      <c r="M158" s="5" t="s">
        <v>2357</v>
      </c>
      <c r="N158" s="5" t="s">
        <v>1200</v>
      </c>
      <c r="O158" s="162" t="b">
        <v>1</v>
      </c>
      <c r="P158" s="184" t="s">
        <v>2663</v>
      </c>
      <c r="Q158" s="176" t="s">
        <v>2044</v>
      </c>
      <c r="R158" s="176"/>
      <c r="S158" s="107"/>
      <c r="T158" s="1">
        <v>44573</v>
      </c>
      <c r="U158" s="1">
        <v>44712</v>
      </c>
    </row>
    <row r="159" spans="1:21" s="76" customFormat="1" ht="37.5" x14ac:dyDescent="0.3">
      <c r="A159" s="4">
        <v>157</v>
      </c>
      <c r="B159" s="7" t="s">
        <v>1721</v>
      </c>
      <c r="C159" s="7" t="s">
        <v>8</v>
      </c>
      <c r="D159" s="5" t="s">
        <v>791</v>
      </c>
      <c r="E159" s="7" t="s">
        <v>392</v>
      </c>
      <c r="F159" s="9" t="s">
        <v>1722</v>
      </c>
      <c r="G159" s="12" t="s">
        <v>2573</v>
      </c>
      <c r="H159" s="43" t="s">
        <v>858</v>
      </c>
      <c r="I159" s="145">
        <v>44516</v>
      </c>
      <c r="J159" s="7" t="s">
        <v>12</v>
      </c>
      <c r="K159" s="93">
        <v>44881</v>
      </c>
      <c r="L159" s="5" t="s">
        <v>1900</v>
      </c>
      <c r="M159" s="5" t="s">
        <v>2581</v>
      </c>
      <c r="N159" s="5" t="s">
        <v>1200</v>
      </c>
      <c r="O159" s="162" t="b">
        <v>1</v>
      </c>
      <c r="P159" s="182" t="s">
        <v>2663</v>
      </c>
      <c r="Q159" s="173" t="s">
        <v>2044</v>
      </c>
      <c r="R159" s="173"/>
      <c r="S159" s="107"/>
      <c r="T159" s="1">
        <v>44573</v>
      </c>
      <c r="U159" s="1">
        <v>44867</v>
      </c>
    </row>
    <row r="160" spans="1:21" s="76" customFormat="1" ht="25" x14ac:dyDescent="0.3">
      <c r="A160" s="4">
        <v>158</v>
      </c>
      <c r="B160" s="7" t="s">
        <v>1723</v>
      </c>
      <c r="C160" s="7" t="s">
        <v>8</v>
      </c>
      <c r="D160" s="5" t="s">
        <v>791</v>
      </c>
      <c r="E160" s="7" t="s">
        <v>392</v>
      </c>
      <c r="F160" s="9" t="s">
        <v>1724</v>
      </c>
      <c r="G160" s="9" t="s">
        <v>2114</v>
      </c>
      <c r="H160" s="43" t="s">
        <v>858</v>
      </c>
      <c r="I160" s="145">
        <v>44303</v>
      </c>
      <c r="J160" s="7" t="s">
        <v>12</v>
      </c>
      <c r="K160" s="94">
        <v>44668</v>
      </c>
      <c r="L160" s="5" t="s">
        <v>1900</v>
      </c>
      <c r="M160" s="5" t="s">
        <v>2279</v>
      </c>
      <c r="N160" s="5" t="s">
        <v>1200</v>
      </c>
      <c r="O160" s="162" t="b">
        <v>1</v>
      </c>
      <c r="P160" s="184" t="s">
        <v>2663</v>
      </c>
      <c r="Q160" s="176" t="s">
        <v>2044</v>
      </c>
      <c r="R160" s="176"/>
      <c r="S160" s="107"/>
      <c r="T160" s="1">
        <v>44573</v>
      </c>
      <c r="U160" s="1">
        <v>44654</v>
      </c>
    </row>
    <row r="161" spans="1:21" s="76" customFormat="1" ht="25" x14ac:dyDescent="0.3">
      <c r="A161" s="4">
        <v>159</v>
      </c>
      <c r="B161" s="7" t="s">
        <v>1725</v>
      </c>
      <c r="C161" s="7" t="s">
        <v>8</v>
      </c>
      <c r="D161" s="5" t="s">
        <v>791</v>
      </c>
      <c r="E161" s="7" t="s">
        <v>392</v>
      </c>
      <c r="F161" s="9" t="s">
        <v>1726</v>
      </c>
      <c r="G161" s="9" t="s">
        <v>2114</v>
      </c>
      <c r="H161" s="43" t="s">
        <v>858</v>
      </c>
      <c r="I161" s="145">
        <v>44303</v>
      </c>
      <c r="J161" s="7" t="s">
        <v>12</v>
      </c>
      <c r="K161" s="94">
        <v>44668</v>
      </c>
      <c r="L161" s="5" t="s">
        <v>1900</v>
      </c>
      <c r="M161" s="5" t="s">
        <v>2280</v>
      </c>
      <c r="N161" s="5" t="s">
        <v>1200</v>
      </c>
      <c r="O161" s="162" t="b">
        <v>1</v>
      </c>
      <c r="P161" s="184" t="s">
        <v>2663</v>
      </c>
      <c r="Q161" s="176" t="s">
        <v>2044</v>
      </c>
      <c r="R161" s="176"/>
      <c r="S161" s="107"/>
      <c r="T161" s="1">
        <v>44573</v>
      </c>
      <c r="U161" s="1">
        <v>44654</v>
      </c>
    </row>
    <row r="162" spans="1:21" s="76" customFormat="1" ht="25" x14ac:dyDescent="0.3">
      <c r="A162" s="4">
        <v>160</v>
      </c>
      <c r="B162" s="7" t="s">
        <v>1727</v>
      </c>
      <c r="C162" s="7" t="s">
        <v>8</v>
      </c>
      <c r="D162" s="5" t="s">
        <v>791</v>
      </c>
      <c r="E162" s="7" t="s">
        <v>392</v>
      </c>
      <c r="F162" s="9" t="s">
        <v>1730</v>
      </c>
      <c r="G162" s="12" t="s">
        <v>2114</v>
      </c>
      <c r="H162" s="12" t="s">
        <v>858</v>
      </c>
      <c r="I162" s="145">
        <v>44232</v>
      </c>
      <c r="J162" s="7" t="s">
        <v>12</v>
      </c>
      <c r="K162" s="94">
        <v>44597</v>
      </c>
      <c r="L162" s="7" t="s">
        <v>1900</v>
      </c>
      <c r="M162" s="5" t="s">
        <v>2119</v>
      </c>
      <c r="N162" s="5" t="s">
        <v>1200</v>
      </c>
      <c r="O162" s="162" t="b">
        <v>1</v>
      </c>
      <c r="P162" s="184" t="s">
        <v>2663</v>
      </c>
      <c r="Q162" s="176" t="s">
        <v>2044</v>
      </c>
      <c r="R162" s="176"/>
      <c r="S162" s="107"/>
      <c r="T162" s="1">
        <v>44573</v>
      </c>
      <c r="U162" s="1">
        <v>44583</v>
      </c>
    </row>
    <row r="163" spans="1:21" s="76" customFormat="1" ht="25" x14ac:dyDescent="0.3">
      <c r="A163" s="4">
        <v>161</v>
      </c>
      <c r="B163" s="7" t="s">
        <v>1728</v>
      </c>
      <c r="C163" s="7" t="s">
        <v>8</v>
      </c>
      <c r="D163" s="5" t="s">
        <v>791</v>
      </c>
      <c r="E163" s="7" t="s">
        <v>392</v>
      </c>
      <c r="F163" s="9" t="s">
        <v>1731</v>
      </c>
      <c r="G163" s="12" t="s">
        <v>2114</v>
      </c>
      <c r="H163" s="12" t="s">
        <v>858</v>
      </c>
      <c r="I163" s="145">
        <v>44232</v>
      </c>
      <c r="J163" s="7" t="s">
        <v>12</v>
      </c>
      <c r="K163" s="94">
        <v>44597</v>
      </c>
      <c r="L163" s="7" t="s">
        <v>1900</v>
      </c>
      <c r="M163" s="5" t="s">
        <v>2120</v>
      </c>
      <c r="N163" s="5" t="s">
        <v>1200</v>
      </c>
      <c r="O163" s="162" t="b">
        <v>1</v>
      </c>
      <c r="P163" s="184" t="s">
        <v>2663</v>
      </c>
      <c r="Q163" s="176" t="s">
        <v>2044</v>
      </c>
      <c r="R163" s="176"/>
      <c r="S163" s="107"/>
      <c r="T163" s="1">
        <v>44573</v>
      </c>
      <c r="U163" s="1">
        <v>44583</v>
      </c>
    </row>
    <row r="164" spans="1:21" s="76" customFormat="1" ht="25" x14ac:dyDescent="0.3">
      <c r="A164" s="4">
        <v>162</v>
      </c>
      <c r="B164" s="7" t="s">
        <v>1729</v>
      </c>
      <c r="C164" s="7" t="s">
        <v>8</v>
      </c>
      <c r="D164" s="5" t="s">
        <v>791</v>
      </c>
      <c r="E164" s="7" t="s">
        <v>392</v>
      </c>
      <c r="F164" s="9" t="s">
        <v>1732</v>
      </c>
      <c r="G164" s="9" t="s">
        <v>2114</v>
      </c>
      <c r="H164" s="43" t="s">
        <v>858</v>
      </c>
      <c r="I164" s="145">
        <v>44303</v>
      </c>
      <c r="J164" s="7" t="s">
        <v>12</v>
      </c>
      <c r="K164" s="94">
        <v>44668</v>
      </c>
      <c r="L164" s="5" t="s">
        <v>1900</v>
      </c>
      <c r="M164" s="5" t="s">
        <v>2281</v>
      </c>
      <c r="N164" s="5" t="s">
        <v>1200</v>
      </c>
      <c r="O164" s="162" t="b">
        <v>1</v>
      </c>
      <c r="P164" s="184" t="s">
        <v>2663</v>
      </c>
      <c r="Q164" s="176" t="s">
        <v>2044</v>
      </c>
      <c r="R164" s="176"/>
      <c r="S164" s="107"/>
      <c r="T164" s="1">
        <v>44573</v>
      </c>
      <c r="U164" s="1">
        <v>44654</v>
      </c>
    </row>
    <row r="165" spans="1:21" s="76" customFormat="1" ht="37.5" x14ac:dyDescent="0.3">
      <c r="A165" s="4">
        <v>163</v>
      </c>
      <c r="B165" s="7" t="s">
        <v>1842</v>
      </c>
      <c r="C165" s="7" t="s">
        <v>8</v>
      </c>
      <c r="D165" s="5" t="s">
        <v>791</v>
      </c>
      <c r="E165" s="7" t="s">
        <v>392</v>
      </c>
      <c r="F165" s="9" t="s">
        <v>1843</v>
      </c>
      <c r="G165" s="12" t="s">
        <v>2573</v>
      </c>
      <c r="H165" s="12" t="s">
        <v>1841</v>
      </c>
      <c r="I165" s="145">
        <v>44516</v>
      </c>
      <c r="J165" s="7" t="s">
        <v>12</v>
      </c>
      <c r="K165" s="94">
        <v>44881</v>
      </c>
      <c r="L165" s="7" t="s">
        <v>1900</v>
      </c>
      <c r="M165" s="5" t="s">
        <v>2582</v>
      </c>
      <c r="N165" s="5" t="s">
        <v>1200</v>
      </c>
      <c r="O165" s="162" t="b">
        <v>1</v>
      </c>
      <c r="P165" s="184" t="s">
        <v>2663</v>
      </c>
      <c r="Q165" s="176" t="s">
        <v>2044</v>
      </c>
      <c r="R165" s="176"/>
      <c r="S165" s="107"/>
      <c r="T165" s="1">
        <v>44573</v>
      </c>
      <c r="U165" s="1">
        <v>44867</v>
      </c>
    </row>
    <row r="166" spans="1:21" s="76" customFormat="1" ht="25" x14ac:dyDescent="0.3">
      <c r="A166" s="4">
        <v>164</v>
      </c>
      <c r="B166" s="7" t="s">
        <v>1846</v>
      </c>
      <c r="C166" s="7" t="s">
        <v>8</v>
      </c>
      <c r="D166" s="5" t="s">
        <v>791</v>
      </c>
      <c r="E166" s="7" t="s">
        <v>392</v>
      </c>
      <c r="F166" s="9" t="s">
        <v>1845</v>
      </c>
      <c r="G166" s="12" t="s">
        <v>2358</v>
      </c>
      <c r="H166" s="12" t="s">
        <v>858</v>
      </c>
      <c r="I166" s="145">
        <v>44361</v>
      </c>
      <c r="J166" s="7" t="s">
        <v>12</v>
      </c>
      <c r="K166" s="94">
        <v>44726</v>
      </c>
      <c r="L166" s="7" t="s">
        <v>1900</v>
      </c>
      <c r="M166" s="5" t="s">
        <v>2363</v>
      </c>
      <c r="N166" s="5" t="s">
        <v>1200</v>
      </c>
      <c r="O166" s="162" t="b">
        <v>1</v>
      </c>
      <c r="P166" s="184" t="s">
        <v>2663</v>
      </c>
      <c r="Q166" s="176" t="s">
        <v>2044</v>
      </c>
      <c r="R166" s="176"/>
      <c r="S166" s="107"/>
      <c r="T166" s="1">
        <v>44573</v>
      </c>
      <c r="U166" s="1">
        <v>44712</v>
      </c>
    </row>
    <row r="167" spans="1:21" s="76" customFormat="1" ht="37.5" x14ac:dyDescent="0.3">
      <c r="A167" s="4">
        <v>165</v>
      </c>
      <c r="B167" s="7" t="s">
        <v>1848</v>
      </c>
      <c r="C167" s="7" t="s">
        <v>8</v>
      </c>
      <c r="D167" s="5" t="s">
        <v>791</v>
      </c>
      <c r="E167" s="7" t="s">
        <v>392</v>
      </c>
      <c r="F167" s="9" t="s">
        <v>1849</v>
      </c>
      <c r="G167" s="12" t="s">
        <v>2573</v>
      </c>
      <c r="H167" s="43" t="s">
        <v>1841</v>
      </c>
      <c r="I167" s="145">
        <v>44516</v>
      </c>
      <c r="J167" s="7" t="s">
        <v>12</v>
      </c>
      <c r="K167" s="94">
        <v>44881</v>
      </c>
      <c r="L167" s="5" t="s">
        <v>1900</v>
      </c>
      <c r="M167" s="5" t="s">
        <v>2583</v>
      </c>
      <c r="N167" s="5" t="s">
        <v>1200</v>
      </c>
      <c r="O167" s="162" t="b">
        <v>1</v>
      </c>
      <c r="P167" s="184" t="s">
        <v>2663</v>
      </c>
      <c r="Q167" s="176" t="s">
        <v>2044</v>
      </c>
      <c r="R167" s="176"/>
      <c r="S167" s="107"/>
      <c r="T167" s="1">
        <v>44573</v>
      </c>
      <c r="U167" s="1">
        <v>44867</v>
      </c>
    </row>
    <row r="168" spans="1:21" s="76" customFormat="1" ht="37.5" x14ac:dyDescent="0.3">
      <c r="A168" s="4">
        <v>166</v>
      </c>
      <c r="B168" s="7" t="s">
        <v>1850</v>
      </c>
      <c r="C168" s="7" t="s">
        <v>8</v>
      </c>
      <c r="D168" s="5" t="s">
        <v>791</v>
      </c>
      <c r="E168" s="7" t="s">
        <v>392</v>
      </c>
      <c r="F168" s="9" t="s">
        <v>1851</v>
      </c>
      <c r="G168" s="12" t="s">
        <v>2573</v>
      </c>
      <c r="H168" s="12" t="s">
        <v>858</v>
      </c>
      <c r="I168" s="145">
        <v>44516</v>
      </c>
      <c r="J168" s="7" t="s">
        <v>12</v>
      </c>
      <c r="K168" s="94">
        <v>44881</v>
      </c>
      <c r="L168" s="7" t="s">
        <v>1900</v>
      </c>
      <c r="M168" s="5" t="s">
        <v>2584</v>
      </c>
      <c r="N168" s="5" t="s">
        <v>1200</v>
      </c>
      <c r="O168" s="162" t="b">
        <v>1</v>
      </c>
      <c r="P168" s="184" t="s">
        <v>2663</v>
      </c>
      <c r="Q168" s="176" t="s">
        <v>2044</v>
      </c>
      <c r="R168" s="176"/>
      <c r="S168" s="107"/>
      <c r="T168" s="1">
        <v>44573</v>
      </c>
      <c r="U168" s="1">
        <v>44867</v>
      </c>
    </row>
    <row r="169" spans="1:21" s="76" customFormat="1" ht="37.5" x14ac:dyDescent="0.3">
      <c r="A169" s="4">
        <v>167</v>
      </c>
      <c r="B169" s="7" t="s">
        <v>1852</v>
      </c>
      <c r="C169" s="7" t="s">
        <v>8</v>
      </c>
      <c r="D169" s="5" t="s">
        <v>791</v>
      </c>
      <c r="E169" s="7" t="s">
        <v>392</v>
      </c>
      <c r="F169" s="9" t="s">
        <v>1853</v>
      </c>
      <c r="G169" s="12" t="s">
        <v>2573</v>
      </c>
      <c r="H169" s="43" t="s">
        <v>858</v>
      </c>
      <c r="I169" s="145">
        <v>44516</v>
      </c>
      <c r="J169" s="7" t="s">
        <v>12</v>
      </c>
      <c r="K169" s="94">
        <v>44881</v>
      </c>
      <c r="L169" s="5" t="s">
        <v>1900</v>
      </c>
      <c r="M169" s="5" t="s">
        <v>2585</v>
      </c>
      <c r="N169" s="5" t="s">
        <v>1200</v>
      </c>
      <c r="O169" s="162" t="b">
        <v>1</v>
      </c>
      <c r="P169" s="184" t="s">
        <v>2663</v>
      </c>
      <c r="Q169" s="176" t="s">
        <v>2044</v>
      </c>
      <c r="R169" s="176"/>
      <c r="S169" s="107"/>
      <c r="T169" s="1">
        <v>44573</v>
      </c>
      <c r="U169" s="1">
        <v>44867</v>
      </c>
    </row>
    <row r="170" spans="1:21" s="76" customFormat="1" ht="25" x14ac:dyDescent="0.3">
      <c r="A170" s="4">
        <v>168</v>
      </c>
      <c r="B170" s="7" t="s">
        <v>1854</v>
      </c>
      <c r="C170" s="7" t="s">
        <v>8</v>
      </c>
      <c r="D170" s="5" t="s">
        <v>791</v>
      </c>
      <c r="E170" s="7" t="s">
        <v>392</v>
      </c>
      <c r="F170" s="9" t="s">
        <v>1855</v>
      </c>
      <c r="G170" s="12" t="s">
        <v>2114</v>
      </c>
      <c r="H170" s="12" t="s">
        <v>858</v>
      </c>
      <c r="I170" s="145">
        <v>44232</v>
      </c>
      <c r="J170" s="7" t="s">
        <v>12</v>
      </c>
      <c r="K170" s="94">
        <v>44597</v>
      </c>
      <c r="L170" s="7" t="s">
        <v>1900</v>
      </c>
      <c r="M170" s="5" t="s">
        <v>2121</v>
      </c>
      <c r="N170" s="5" t="s">
        <v>1200</v>
      </c>
      <c r="O170" s="162" t="b">
        <v>1</v>
      </c>
      <c r="P170" s="184" t="s">
        <v>2663</v>
      </c>
      <c r="Q170" s="176" t="s">
        <v>2044</v>
      </c>
      <c r="R170" s="176"/>
      <c r="S170" s="107"/>
      <c r="T170" s="1">
        <v>44573</v>
      </c>
      <c r="U170" s="1">
        <v>44583</v>
      </c>
    </row>
    <row r="171" spans="1:21" s="76" customFormat="1" ht="37.5" x14ac:dyDescent="0.3">
      <c r="A171" s="4">
        <v>169</v>
      </c>
      <c r="B171" s="7" t="s">
        <v>1856</v>
      </c>
      <c r="C171" s="7" t="s">
        <v>8</v>
      </c>
      <c r="D171" s="5" t="s">
        <v>791</v>
      </c>
      <c r="E171" s="7" t="s">
        <v>392</v>
      </c>
      <c r="F171" s="9" t="s">
        <v>1857</v>
      </c>
      <c r="G171" s="12" t="s">
        <v>2573</v>
      </c>
      <c r="H171" s="43" t="s">
        <v>858</v>
      </c>
      <c r="I171" s="145">
        <v>44516</v>
      </c>
      <c r="J171" s="7" t="s">
        <v>12</v>
      </c>
      <c r="K171" s="94">
        <v>44881</v>
      </c>
      <c r="L171" s="5" t="s">
        <v>1900</v>
      </c>
      <c r="M171" s="5" t="s">
        <v>2586</v>
      </c>
      <c r="N171" s="5" t="s">
        <v>1200</v>
      </c>
      <c r="O171" s="162" t="b">
        <v>1</v>
      </c>
      <c r="P171" s="184" t="s">
        <v>2663</v>
      </c>
      <c r="Q171" s="176" t="s">
        <v>2044</v>
      </c>
      <c r="R171" s="176"/>
      <c r="S171" s="107"/>
      <c r="T171" s="1">
        <v>44573</v>
      </c>
      <c r="U171" s="1">
        <v>44867</v>
      </c>
    </row>
    <row r="172" spans="1:21" s="76" customFormat="1" ht="37.5" x14ac:dyDescent="0.3">
      <c r="A172" s="4">
        <v>170</v>
      </c>
      <c r="B172" s="7" t="s">
        <v>1859</v>
      </c>
      <c r="C172" s="7" t="s">
        <v>8</v>
      </c>
      <c r="D172" s="5" t="s">
        <v>791</v>
      </c>
      <c r="E172" s="7" t="s">
        <v>392</v>
      </c>
      <c r="F172" s="9" t="s">
        <v>1858</v>
      </c>
      <c r="G172" s="12" t="s">
        <v>2573</v>
      </c>
      <c r="H172" s="12" t="s">
        <v>858</v>
      </c>
      <c r="I172" s="145">
        <v>44516</v>
      </c>
      <c r="J172" s="7" t="s">
        <v>12</v>
      </c>
      <c r="K172" s="94">
        <v>44881</v>
      </c>
      <c r="L172" s="7" t="s">
        <v>1900</v>
      </c>
      <c r="M172" s="5" t="s">
        <v>2587</v>
      </c>
      <c r="N172" s="5" t="s">
        <v>1200</v>
      </c>
      <c r="O172" s="162" t="b">
        <v>1</v>
      </c>
      <c r="P172" s="184" t="s">
        <v>2663</v>
      </c>
      <c r="Q172" s="176" t="s">
        <v>2044</v>
      </c>
      <c r="R172" s="176"/>
      <c r="S172" s="107"/>
      <c r="T172" s="1">
        <v>44573</v>
      </c>
      <c r="U172" s="1">
        <v>44867</v>
      </c>
    </row>
    <row r="173" spans="1:21" s="76" customFormat="1" ht="25" x14ac:dyDescent="0.25">
      <c r="A173" s="4">
        <v>171</v>
      </c>
      <c r="B173" s="5" t="s">
        <v>1888</v>
      </c>
      <c r="C173" s="7" t="s">
        <v>8</v>
      </c>
      <c r="D173" s="5" t="s">
        <v>791</v>
      </c>
      <c r="E173" s="7" t="s">
        <v>1899</v>
      </c>
      <c r="F173" s="12" t="s">
        <v>1889</v>
      </c>
      <c r="G173" s="9" t="s">
        <v>2114</v>
      </c>
      <c r="H173" s="43" t="s">
        <v>858</v>
      </c>
      <c r="I173" s="145">
        <v>44303</v>
      </c>
      <c r="J173" s="7" t="s">
        <v>12</v>
      </c>
      <c r="K173" s="94">
        <v>44668</v>
      </c>
      <c r="L173" s="7" t="s">
        <v>1900</v>
      </c>
      <c r="M173" s="7" t="s">
        <v>2282</v>
      </c>
      <c r="N173" s="5" t="s">
        <v>1200</v>
      </c>
      <c r="O173" s="162" t="b">
        <v>1</v>
      </c>
      <c r="P173" s="184" t="s">
        <v>2663</v>
      </c>
      <c r="Q173" s="176" t="s">
        <v>2044</v>
      </c>
      <c r="R173" s="176"/>
      <c r="S173" s="64"/>
      <c r="T173" s="1">
        <v>44573</v>
      </c>
      <c r="U173" s="1">
        <v>44654</v>
      </c>
    </row>
    <row r="174" spans="1:21" s="76" customFormat="1" ht="25" x14ac:dyDescent="0.25">
      <c r="A174" s="4">
        <v>172</v>
      </c>
      <c r="B174" s="5" t="s">
        <v>2171</v>
      </c>
      <c r="C174" s="7" t="s">
        <v>8</v>
      </c>
      <c r="D174" s="5" t="s">
        <v>791</v>
      </c>
      <c r="E174" s="7" t="s">
        <v>392</v>
      </c>
      <c r="F174" s="12" t="s">
        <v>2176</v>
      </c>
      <c r="G174" s="9" t="s">
        <v>2177</v>
      </c>
      <c r="H174" s="43" t="s">
        <v>858</v>
      </c>
      <c r="I174" s="145">
        <v>44260</v>
      </c>
      <c r="J174" s="7" t="s">
        <v>12</v>
      </c>
      <c r="K174" s="94">
        <v>44624</v>
      </c>
      <c r="L174" s="7" t="s">
        <v>2178</v>
      </c>
      <c r="M174" s="7" t="s">
        <v>2179</v>
      </c>
      <c r="N174" s="5" t="s">
        <v>1200</v>
      </c>
      <c r="O174" s="162" t="b">
        <v>1</v>
      </c>
      <c r="P174" s="184">
        <v>61</v>
      </c>
      <c r="Q174" s="176" t="s">
        <v>2044</v>
      </c>
      <c r="R174" s="176"/>
      <c r="S174" s="64"/>
      <c r="T174" s="1">
        <v>44573</v>
      </c>
      <c r="U174" s="1">
        <v>44610</v>
      </c>
    </row>
    <row r="175" spans="1:21" s="76" customFormat="1" ht="25" x14ac:dyDescent="0.25">
      <c r="A175" s="4">
        <v>173</v>
      </c>
      <c r="B175" s="5" t="s">
        <v>2172</v>
      </c>
      <c r="C175" s="7" t="s">
        <v>8</v>
      </c>
      <c r="D175" s="5" t="s">
        <v>791</v>
      </c>
      <c r="E175" s="7" t="s">
        <v>392</v>
      </c>
      <c r="F175" s="12" t="s">
        <v>2180</v>
      </c>
      <c r="G175" s="9" t="s">
        <v>2177</v>
      </c>
      <c r="H175" s="43" t="s">
        <v>858</v>
      </c>
      <c r="I175" s="145">
        <v>44260</v>
      </c>
      <c r="J175" s="7" t="s">
        <v>12</v>
      </c>
      <c r="K175" s="94">
        <v>44624</v>
      </c>
      <c r="L175" s="7" t="s">
        <v>2178</v>
      </c>
      <c r="M175" s="7" t="s">
        <v>2181</v>
      </c>
      <c r="N175" s="5" t="s">
        <v>1200</v>
      </c>
      <c r="O175" s="162" t="b">
        <v>1</v>
      </c>
      <c r="P175" s="184">
        <v>61</v>
      </c>
      <c r="Q175" s="176" t="s">
        <v>2044</v>
      </c>
      <c r="R175" s="176"/>
      <c r="S175" s="64"/>
      <c r="T175" s="1">
        <v>44573</v>
      </c>
      <c r="U175" s="1">
        <v>44610</v>
      </c>
    </row>
    <row r="176" spans="1:21" s="76" customFormat="1" ht="25" x14ac:dyDescent="0.25">
      <c r="A176" s="4">
        <v>174</v>
      </c>
      <c r="B176" s="5" t="s">
        <v>2173</v>
      </c>
      <c r="C176" s="7" t="s">
        <v>8</v>
      </c>
      <c r="D176" s="5" t="s">
        <v>791</v>
      </c>
      <c r="E176" s="7" t="s">
        <v>392</v>
      </c>
      <c r="F176" s="12" t="s">
        <v>2182</v>
      </c>
      <c r="G176" s="9" t="s">
        <v>2177</v>
      </c>
      <c r="H176" s="43" t="s">
        <v>858</v>
      </c>
      <c r="I176" s="145">
        <v>44260</v>
      </c>
      <c r="J176" s="7" t="s">
        <v>12</v>
      </c>
      <c r="K176" s="94">
        <v>44624</v>
      </c>
      <c r="L176" s="7" t="s">
        <v>2178</v>
      </c>
      <c r="M176" s="7" t="s">
        <v>2183</v>
      </c>
      <c r="N176" s="5" t="s">
        <v>1200</v>
      </c>
      <c r="O176" s="162" t="b">
        <v>1</v>
      </c>
      <c r="P176" s="184">
        <v>61</v>
      </c>
      <c r="Q176" s="176" t="s">
        <v>2044</v>
      </c>
      <c r="R176" s="176"/>
      <c r="S176" s="64"/>
      <c r="T176" s="1">
        <v>44573</v>
      </c>
      <c r="U176" s="1">
        <v>44610</v>
      </c>
    </row>
    <row r="177" spans="1:21" s="76" customFormat="1" ht="25" x14ac:dyDescent="0.25">
      <c r="A177" s="4">
        <v>175</v>
      </c>
      <c r="B177" s="5" t="s">
        <v>2174</v>
      </c>
      <c r="C177" s="7" t="s">
        <v>8</v>
      </c>
      <c r="D177" s="5" t="s">
        <v>791</v>
      </c>
      <c r="E177" s="7" t="s">
        <v>392</v>
      </c>
      <c r="F177" s="12" t="s">
        <v>2184</v>
      </c>
      <c r="G177" s="9" t="s">
        <v>2177</v>
      </c>
      <c r="H177" s="43" t="s">
        <v>858</v>
      </c>
      <c r="I177" s="145">
        <v>44260</v>
      </c>
      <c r="J177" s="7" t="s">
        <v>12</v>
      </c>
      <c r="K177" s="94">
        <v>44624</v>
      </c>
      <c r="L177" s="7" t="s">
        <v>2178</v>
      </c>
      <c r="M177" s="7" t="s">
        <v>2185</v>
      </c>
      <c r="N177" s="5" t="s">
        <v>1200</v>
      </c>
      <c r="O177" s="162" t="b">
        <v>1</v>
      </c>
      <c r="P177" s="184">
        <v>61</v>
      </c>
      <c r="Q177" s="176" t="s">
        <v>2044</v>
      </c>
      <c r="R177" s="176"/>
      <c r="S177" s="64"/>
      <c r="T177" s="1">
        <v>44573</v>
      </c>
      <c r="U177" s="1">
        <v>44610</v>
      </c>
    </row>
    <row r="178" spans="1:21" s="76" customFormat="1" ht="25" x14ac:dyDescent="0.25">
      <c r="A178" s="4">
        <v>176</v>
      </c>
      <c r="B178" s="5" t="s">
        <v>2175</v>
      </c>
      <c r="C178" s="7" t="s">
        <v>8</v>
      </c>
      <c r="D178" s="5" t="s">
        <v>791</v>
      </c>
      <c r="E178" s="7" t="s">
        <v>392</v>
      </c>
      <c r="F178" s="12" t="s">
        <v>2186</v>
      </c>
      <c r="G178" s="9" t="s">
        <v>2177</v>
      </c>
      <c r="H178" s="43" t="s">
        <v>858</v>
      </c>
      <c r="I178" s="145">
        <v>44260</v>
      </c>
      <c r="J178" s="7" t="s">
        <v>12</v>
      </c>
      <c r="K178" s="94">
        <v>44624</v>
      </c>
      <c r="L178" s="7" t="s">
        <v>2178</v>
      </c>
      <c r="M178" s="7" t="s">
        <v>2187</v>
      </c>
      <c r="N178" s="5" t="s">
        <v>1200</v>
      </c>
      <c r="O178" s="162" t="b">
        <v>1</v>
      </c>
      <c r="P178" s="184">
        <v>61</v>
      </c>
      <c r="Q178" s="176" t="s">
        <v>2044</v>
      </c>
      <c r="R178" s="176"/>
      <c r="S178" s="64"/>
      <c r="T178" s="1">
        <v>44573</v>
      </c>
      <c r="U178" s="1">
        <v>44610</v>
      </c>
    </row>
    <row r="179" spans="1:21" s="76" customFormat="1" ht="50" x14ac:dyDescent="0.25">
      <c r="A179" s="4">
        <v>177</v>
      </c>
      <c r="B179" s="5" t="s">
        <v>2339</v>
      </c>
      <c r="C179" s="7" t="s">
        <v>427</v>
      </c>
      <c r="D179" s="5" t="s">
        <v>791</v>
      </c>
      <c r="E179" s="7" t="s">
        <v>187</v>
      </c>
      <c r="F179" s="12" t="s">
        <v>2337</v>
      </c>
      <c r="G179" s="12" t="s">
        <v>2338</v>
      </c>
      <c r="H179" s="43" t="s">
        <v>794</v>
      </c>
      <c r="I179" s="145">
        <v>44340</v>
      </c>
      <c r="J179" s="7" t="s">
        <v>12</v>
      </c>
      <c r="K179" s="93">
        <v>44705</v>
      </c>
      <c r="L179" s="5" t="s">
        <v>1579</v>
      </c>
      <c r="M179" s="5" t="s">
        <v>2340</v>
      </c>
      <c r="N179" s="5" t="s">
        <v>1350</v>
      </c>
      <c r="O179" s="162" t="b">
        <v>1</v>
      </c>
      <c r="P179" s="185" t="s">
        <v>2682</v>
      </c>
      <c r="Q179" s="111" t="s">
        <v>2044</v>
      </c>
      <c r="R179" s="111"/>
      <c r="S179" s="64" t="s">
        <v>2004</v>
      </c>
      <c r="T179" s="1">
        <v>44573</v>
      </c>
      <c r="U179" s="1">
        <v>44691</v>
      </c>
    </row>
    <row r="180" spans="1:21" s="76" customFormat="1" ht="37.5" x14ac:dyDescent="0.25">
      <c r="A180" s="4">
        <v>178</v>
      </c>
      <c r="B180" s="5" t="s">
        <v>2555</v>
      </c>
      <c r="C180" s="7" t="s">
        <v>8</v>
      </c>
      <c r="D180" s="5" t="s">
        <v>791</v>
      </c>
      <c r="E180" s="7" t="s">
        <v>392</v>
      </c>
      <c r="F180" s="12" t="s">
        <v>2556</v>
      </c>
      <c r="G180" s="12" t="s">
        <v>2573</v>
      </c>
      <c r="H180" s="43" t="s">
        <v>858</v>
      </c>
      <c r="I180" s="145">
        <v>44526</v>
      </c>
      <c r="J180" s="7" t="s">
        <v>12</v>
      </c>
      <c r="K180" s="94">
        <v>44891</v>
      </c>
      <c r="L180" s="7" t="s">
        <v>1900</v>
      </c>
      <c r="M180" s="7" t="s">
        <v>2588</v>
      </c>
      <c r="N180" s="5" t="s">
        <v>1200</v>
      </c>
      <c r="O180" s="162" t="b">
        <v>1</v>
      </c>
      <c r="P180" s="184" t="s">
        <v>2663</v>
      </c>
      <c r="Q180" s="176" t="s">
        <v>2044</v>
      </c>
      <c r="R180" s="176"/>
      <c r="S180" s="64"/>
      <c r="T180" s="1">
        <v>44573</v>
      </c>
      <c r="U180" s="1">
        <v>44877</v>
      </c>
    </row>
    <row r="181" spans="1:21" s="76" customFormat="1" ht="25" x14ac:dyDescent="0.25">
      <c r="A181" s="4">
        <v>179</v>
      </c>
      <c r="B181" s="5" t="s">
        <v>1051</v>
      </c>
      <c r="C181" s="5" t="s">
        <v>460</v>
      </c>
      <c r="D181" s="5" t="s">
        <v>791</v>
      </c>
      <c r="E181" s="5" t="s">
        <v>350</v>
      </c>
      <c r="F181" s="12" t="s">
        <v>1052</v>
      </c>
      <c r="G181" s="12" t="s">
        <v>2565</v>
      </c>
      <c r="H181" s="43" t="s">
        <v>1841</v>
      </c>
      <c r="I181" s="145">
        <v>44516</v>
      </c>
      <c r="J181" s="5" t="s">
        <v>351</v>
      </c>
      <c r="K181" s="93">
        <v>44881</v>
      </c>
      <c r="L181" s="5" t="s">
        <v>1900</v>
      </c>
      <c r="M181" s="5" t="s">
        <v>2564</v>
      </c>
      <c r="N181" s="5" t="s">
        <v>1200</v>
      </c>
      <c r="O181" s="162" t="b">
        <v>1</v>
      </c>
      <c r="P181" s="182" t="s">
        <v>2663</v>
      </c>
      <c r="Q181" s="173" t="s">
        <v>2044</v>
      </c>
      <c r="R181" s="173"/>
      <c r="S181" s="64"/>
      <c r="T181" s="1">
        <v>44573</v>
      </c>
      <c r="U181" s="14">
        <v>44867</v>
      </c>
    </row>
    <row r="182" spans="1:21" s="76" customFormat="1" ht="25" x14ac:dyDescent="0.25">
      <c r="A182" s="4">
        <v>180</v>
      </c>
      <c r="B182" s="5" t="s">
        <v>1214</v>
      </c>
      <c r="C182" s="5" t="s">
        <v>460</v>
      </c>
      <c r="D182" s="5" t="s">
        <v>791</v>
      </c>
      <c r="E182" s="5" t="s">
        <v>1215</v>
      </c>
      <c r="F182" s="12" t="s">
        <v>1216</v>
      </c>
      <c r="G182" s="15" t="s">
        <v>2364</v>
      </c>
      <c r="H182" s="43" t="s">
        <v>858</v>
      </c>
      <c r="I182" s="145">
        <v>44361</v>
      </c>
      <c r="J182" s="5" t="s">
        <v>12</v>
      </c>
      <c r="K182" s="93">
        <v>44726</v>
      </c>
      <c r="L182" s="5" t="s">
        <v>1900</v>
      </c>
      <c r="M182" s="5" t="s">
        <v>2366</v>
      </c>
      <c r="N182" s="5" t="s">
        <v>1200</v>
      </c>
      <c r="O182" s="162" t="b">
        <v>1</v>
      </c>
      <c r="P182" s="182" t="s">
        <v>2663</v>
      </c>
      <c r="Q182" s="173" t="s">
        <v>2044</v>
      </c>
      <c r="R182" s="173"/>
      <c r="S182" s="64"/>
      <c r="T182" s="1">
        <v>44573</v>
      </c>
      <c r="U182" s="14">
        <v>44712</v>
      </c>
    </row>
    <row r="183" spans="1:21" s="76" customFormat="1" ht="25" x14ac:dyDescent="0.25">
      <c r="A183" s="4">
        <v>181</v>
      </c>
      <c r="B183" s="5" t="s">
        <v>1217</v>
      </c>
      <c r="C183" s="5" t="s">
        <v>1872</v>
      </c>
      <c r="D183" s="5" t="s">
        <v>791</v>
      </c>
      <c r="E183" s="5" t="s">
        <v>564</v>
      </c>
      <c r="F183" s="12" t="s">
        <v>1218</v>
      </c>
      <c r="G183" s="12" t="s">
        <v>2565</v>
      </c>
      <c r="H183" s="43" t="s">
        <v>858</v>
      </c>
      <c r="I183" s="145">
        <v>44516</v>
      </c>
      <c r="J183" s="5" t="s">
        <v>351</v>
      </c>
      <c r="K183" s="93">
        <v>44881</v>
      </c>
      <c r="L183" s="7" t="s">
        <v>1900</v>
      </c>
      <c r="M183" s="7" t="s">
        <v>2566</v>
      </c>
      <c r="N183" s="5" t="s">
        <v>1200</v>
      </c>
      <c r="O183" s="162" t="b">
        <v>1</v>
      </c>
      <c r="P183" s="182" t="s">
        <v>2663</v>
      </c>
      <c r="Q183" s="173" t="s">
        <v>2044</v>
      </c>
      <c r="R183" s="173"/>
      <c r="S183" s="64"/>
      <c r="T183" s="1">
        <v>44573</v>
      </c>
      <c r="U183" s="14">
        <v>44867</v>
      </c>
    </row>
    <row r="184" spans="1:21" s="76" customFormat="1" ht="25" x14ac:dyDescent="0.25">
      <c r="A184" s="4">
        <v>182</v>
      </c>
      <c r="B184" s="5" t="s">
        <v>1318</v>
      </c>
      <c r="C184" s="5" t="s">
        <v>460</v>
      </c>
      <c r="D184" s="5" t="s">
        <v>791</v>
      </c>
      <c r="E184" s="5" t="s">
        <v>350</v>
      </c>
      <c r="F184" s="12" t="s">
        <v>1319</v>
      </c>
      <c r="G184" s="12" t="s">
        <v>2565</v>
      </c>
      <c r="H184" s="43" t="s">
        <v>858</v>
      </c>
      <c r="I184" s="145">
        <v>44516</v>
      </c>
      <c r="J184" s="5" t="s">
        <v>351</v>
      </c>
      <c r="K184" s="93">
        <v>44881</v>
      </c>
      <c r="L184" s="7" t="s">
        <v>1900</v>
      </c>
      <c r="M184" s="7" t="s">
        <v>2568</v>
      </c>
      <c r="N184" s="5" t="s">
        <v>1200</v>
      </c>
      <c r="O184" s="162" t="b">
        <v>1</v>
      </c>
      <c r="P184" s="182" t="s">
        <v>2663</v>
      </c>
      <c r="Q184" s="173" t="s">
        <v>2044</v>
      </c>
      <c r="R184" s="173"/>
      <c r="S184" s="64"/>
      <c r="T184" s="1">
        <v>44573</v>
      </c>
      <c r="U184" s="14">
        <v>44867</v>
      </c>
    </row>
    <row r="185" spans="1:21" s="6" customFormat="1" ht="25" x14ac:dyDescent="0.25">
      <c r="A185" s="4">
        <v>183</v>
      </c>
      <c r="B185" s="7" t="s">
        <v>1381</v>
      </c>
      <c r="C185" s="7" t="s">
        <v>460</v>
      </c>
      <c r="D185" s="5" t="s">
        <v>791</v>
      </c>
      <c r="E185" s="7" t="s">
        <v>350</v>
      </c>
      <c r="F185" s="9" t="s">
        <v>1054</v>
      </c>
      <c r="G185" s="12" t="s">
        <v>2565</v>
      </c>
      <c r="H185" s="43" t="s">
        <v>858</v>
      </c>
      <c r="I185" s="145">
        <v>44516</v>
      </c>
      <c r="J185" s="5" t="s">
        <v>351</v>
      </c>
      <c r="K185" s="93">
        <v>44881</v>
      </c>
      <c r="L185" s="7" t="s">
        <v>1900</v>
      </c>
      <c r="M185" s="7" t="s">
        <v>2569</v>
      </c>
      <c r="N185" s="5" t="s">
        <v>1200</v>
      </c>
      <c r="O185" s="162" t="b">
        <v>1</v>
      </c>
      <c r="P185" s="182" t="s">
        <v>2663</v>
      </c>
      <c r="Q185" s="173" t="s">
        <v>2044</v>
      </c>
      <c r="R185" s="173"/>
      <c r="S185" s="62"/>
      <c r="T185" s="1">
        <v>44573</v>
      </c>
      <c r="U185" s="1">
        <v>44867</v>
      </c>
    </row>
    <row r="186" spans="1:21" s="6" customFormat="1" ht="25" x14ac:dyDescent="0.25">
      <c r="A186" s="4">
        <v>184</v>
      </c>
      <c r="B186" s="7" t="s">
        <v>1382</v>
      </c>
      <c r="C186" s="7" t="s">
        <v>460</v>
      </c>
      <c r="D186" s="5" t="s">
        <v>791</v>
      </c>
      <c r="E186" s="7" t="s">
        <v>350</v>
      </c>
      <c r="F186" s="9" t="s">
        <v>1044</v>
      </c>
      <c r="G186" s="9" t="s">
        <v>2114</v>
      </c>
      <c r="H186" s="43" t="s">
        <v>858</v>
      </c>
      <c r="I186" s="145">
        <v>44303</v>
      </c>
      <c r="J186" s="7" t="s">
        <v>12</v>
      </c>
      <c r="K186" s="94">
        <v>44668</v>
      </c>
      <c r="L186" s="7" t="s">
        <v>1900</v>
      </c>
      <c r="M186" s="7" t="s">
        <v>2283</v>
      </c>
      <c r="N186" s="5" t="s">
        <v>1200</v>
      </c>
      <c r="O186" s="162" t="b">
        <v>1</v>
      </c>
      <c r="P186" s="182" t="s">
        <v>2663</v>
      </c>
      <c r="Q186" s="173" t="s">
        <v>2044</v>
      </c>
      <c r="R186" s="173"/>
      <c r="S186" s="62"/>
      <c r="T186" s="1">
        <v>44573</v>
      </c>
      <c r="U186" s="1">
        <v>44654</v>
      </c>
    </row>
    <row r="187" spans="1:21" s="6" customFormat="1" ht="25" x14ac:dyDescent="0.25">
      <c r="A187" s="4">
        <v>185</v>
      </c>
      <c r="B187" s="7" t="s">
        <v>1383</v>
      </c>
      <c r="C187" s="7" t="s">
        <v>460</v>
      </c>
      <c r="D187" s="5" t="s">
        <v>791</v>
      </c>
      <c r="E187" s="7" t="s">
        <v>350</v>
      </c>
      <c r="F187" s="9" t="s">
        <v>1046</v>
      </c>
      <c r="G187" s="12" t="s">
        <v>2123</v>
      </c>
      <c r="H187" s="43" t="s">
        <v>858</v>
      </c>
      <c r="I187" s="145">
        <v>44232</v>
      </c>
      <c r="J187" s="7" t="s">
        <v>12</v>
      </c>
      <c r="K187" s="94">
        <v>44597</v>
      </c>
      <c r="L187" s="7" t="s">
        <v>1900</v>
      </c>
      <c r="M187" s="5" t="s">
        <v>2122</v>
      </c>
      <c r="N187" s="5" t="s">
        <v>1200</v>
      </c>
      <c r="O187" s="162" t="b">
        <v>1</v>
      </c>
      <c r="P187" s="182" t="s">
        <v>2663</v>
      </c>
      <c r="Q187" s="173" t="s">
        <v>2044</v>
      </c>
      <c r="R187" s="173"/>
      <c r="S187" s="62"/>
      <c r="T187" s="1">
        <v>44573</v>
      </c>
      <c r="U187" s="1">
        <v>44583</v>
      </c>
    </row>
    <row r="188" spans="1:21" s="6" customFormat="1" ht="25" x14ac:dyDescent="0.25">
      <c r="A188" s="4">
        <v>186</v>
      </c>
      <c r="B188" s="5" t="s">
        <v>1541</v>
      </c>
      <c r="C188" s="7" t="s">
        <v>460</v>
      </c>
      <c r="D188" s="5" t="s">
        <v>791</v>
      </c>
      <c r="E188" s="7" t="s">
        <v>350</v>
      </c>
      <c r="F188" s="12" t="s">
        <v>1546</v>
      </c>
      <c r="G188" s="12" t="s">
        <v>2123</v>
      </c>
      <c r="H188" s="43" t="s">
        <v>858</v>
      </c>
      <c r="I188" s="145">
        <v>44232</v>
      </c>
      <c r="J188" s="7" t="s">
        <v>12</v>
      </c>
      <c r="K188" s="94">
        <v>44597</v>
      </c>
      <c r="L188" s="7" t="s">
        <v>1900</v>
      </c>
      <c r="M188" s="5" t="s">
        <v>2124</v>
      </c>
      <c r="N188" s="5" t="s">
        <v>1200</v>
      </c>
      <c r="O188" s="162" t="b">
        <v>1</v>
      </c>
      <c r="P188" s="182" t="s">
        <v>2663</v>
      </c>
      <c r="Q188" s="173" t="s">
        <v>2044</v>
      </c>
      <c r="R188" s="173"/>
      <c r="S188" s="62"/>
      <c r="T188" s="1">
        <v>44573</v>
      </c>
      <c r="U188" s="1">
        <v>44583</v>
      </c>
    </row>
    <row r="189" spans="1:21" s="6" customFormat="1" ht="25" x14ac:dyDescent="0.25">
      <c r="A189" s="4">
        <v>187</v>
      </c>
      <c r="B189" s="5" t="s">
        <v>1542</v>
      </c>
      <c r="C189" s="7" t="s">
        <v>460</v>
      </c>
      <c r="D189" s="5" t="s">
        <v>791</v>
      </c>
      <c r="E189" s="7" t="s">
        <v>350</v>
      </c>
      <c r="F189" s="12" t="s">
        <v>1547</v>
      </c>
      <c r="G189" s="15" t="s">
        <v>2364</v>
      </c>
      <c r="H189" s="43" t="s">
        <v>858</v>
      </c>
      <c r="I189" s="145">
        <v>44361</v>
      </c>
      <c r="J189" s="5" t="s">
        <v>12</v>
      </c>
      <c r="K189" s="93">
        <v>44726</v>
      </c>
      <c r="L189" s="5" t="s">
        <v>1900</v>
      </c>
      <c r="M189" s="5" t="s">
        <v>2367</v>
      </c>
      <c r="N189" s="5" t="s">
        <v>1200</v>
      </c>
      <c r="O189" s="162" t="b">
        <v>1</v>
      </c>
      <c r="P189" s="182" t="s">
        <v>2663</v>
      </c>
      <c r="Q189" s="173" t="s">
        <v>2044</v>
      </c>
      <c r="R189" s="173"/>
      <c r="S189" s="62"/>
      <c r="T189" s="1">
        <v>44573</v>
      </c>
      <c r="U189" s="1">
        <v>44712</v>
      </c>
    </row>
    <row r="190" spans="1:21" s="6" customFormat="1" ht="25" x14ac:dyDescent="0.25">
      <c r="A190" s="4">
        <v>188</v>
      </c>
      <c r="B190" s="5" t="s">
        <v>1544</v>
      </c>
      <c r="C190" s="7" t="s">
        <v>460</v>
      </c>
      <c r="D190" s="5" t="s">
        <v>791</v>
      </c>
      <c r="E190" s="7" t="s">
        <v>350</v>
      </c>
      <c r="F190" s="12" t="s">
        <v>1549</v>
      </c>
      <c r="G190" s="15" t="s">
        <v>2364</v>
      </c>
      <c r="H190" s="43" t="s">
        <v>858</v>
      </c>
      <c r="I190" s="145">
        <v>44361</v>
      </c>
      <c r="J190" s="5" t="s">
        <v>12</v>
      </c>
      <c r="K190" s="93">
        <v>44726</v>
      </c>
      <c r="L190" s="5" t="s">
        <v>1900</v>
      </c>
      <c r="M190" s="5" t="s">
        <v>2368</v>
      </c>
      <c r="N190" s="5" t="s">
        <v>1200</v>
      </c>
      <c r="O190" s="162" t="b">
        <v>1</v>
      </c>
      <c r="P190" s="182" t="s">
        <v>2663</v>
      </c>
      <c r="Q190" s="173" t="s">
        <v>2044</v>
      </c>
      <c r="R190" s="173"/>
      <c r="S190" s="62"/>
      <c r="T190" s="1">
        <v>44573</v>
      </c>
      <c r="U190" s="1">
        <v>44712</v>
      </c>
    </row>
    <row r="191" spans="1:21" s="6" customFormat="1" ht="25" x14ac:dyDescent="0.25">
      <c r="A191" s="4">
        <v>189</v>
      </c>
      <c r="B191" s="5" t="s">
        <v>1545</v>
      </c>
      <c r="C191" s="5" t="s">
        <v>460</v>
      </c>
      <c r="D191" s="5" t="s">
        <v>791</v>
      </c>
      <c r="E191" s="7" t="s">
        <v>350</v>
      </c>
      <c r="F191" s="12" t="s">
        <v>1550</v>
      </c>
      <c r="G191" s="12" t="s">
        <v>2565</v>
      </c>
      <c r="H191" s="43" t="s">
        <v>858</v>
      </c>
      <c r="I191" s="145">
        <v>44516</v>
      </c>
      <c r="J191" s="7" t="s">
        <v>12</v>
      </c>
      <c r="K191" s="94">
        <v>44881</v>
      </c>
      <c r="L191" s="7" t="s">
        <v>1900</v>
      </c>
      <c r="M191" s="7" t="s">
        <v>2570</v>
      </c>
      <c r="N191" s="5" t="s">
        <v>1200</v>
      </c>
      <c r="O191" s="162" t="b">
        <v>1</v>
      </c>
      <c r="P191" s="182" t="s">
        <v>2663</v>
      </c>
      <c r="Q191" s="173" t="s">
        <v>2044</v>
      </c>
      <c r="R191" s="173"/>
      <c r="S191" s="62"/>
      <c r="T191" s="1">
        <v>44573</v>
      </c>
      <c r="U191" s="1">
        <v>44867</v>
      </c>
    </row>
    <row r="192" spans="1:21" s="76" customFormat="1" ht="25" x14ac:dyDescent="0.3">
      <c r="A192" s="4">
        <v>190</v>
      </c>
      <c r="B192" s="111" t="s">
        <v>1701</v>
      </c>
      <c r="C192" s="7" t="s">
        <v>460</v>
      </c>
      <c r="D192" s="5" t="s">
        <v>791</v>
      </c>
      <c r="E192" s="7" t="s">
        <v>350</v>
      </c>
      <c r="F192" s="111" t="s">
        <v>1907</v>
      </c>
      <c r="G192" s="12" t="s">
        <v>2285</v>
      </c>
      <c r="H192" s="43" t="s">
        <v>858</v>
      </c>
      <c r="I192" s="145">
        <v>44303</v>
      </c>
      <c r="J192" s="5" t="s">
        <v>12</v>
      </c>
      <c r="K192" s="93">
        <v>44668</v>
      </c>
      <c r="L192" s="5" t="s">
        <v>1900</v>
      </c>
      <c r="M192" s="5" t="s">
        <v>2284</v>
      </c>
      <c r="N192" s="111" t="s">
        <v>1200</v>
      </c>
      <c r="O192" s="162" t="b">
        <v>1</v>
      </c>
      <c r="P192" s="182" t="s">
        <v>2663</v>
      </c>
      <c r="Q192" s="173" t="s">
        <v>2044</v>
      </c>
      <c r="R192" s="173"/>
      <c r="S192" s="147"/>
      <c r="T192" s="1">
        <v>44573</v>
      </c>
      <c r="U192" s="1">
        <v>44654</v>
      </c>
    </row>
    <row r="193" spans="1:21" s="76" customFormat="1" ht="25" x14ac:dyDescent="0.3">
      <c r="A193" s="4">
        <v>191</v>
      </c>
      <c r="B193" s="111" t="s">
        <v>1703</v>
      </c>
      <c r="C193" s="7" t="s">
        <v>460</v>
      </c>
      <c r="D193" s="5" t="s">
        <v>791</v>
      </c>
      <c r="E193" s="7" t="s">
        <v>350</v>
      </c>
      <c r="F193" s="111" t="s">
        <v>1704</v>
      </c>
      <c r="G193" s="12" t="s">
        <v>2285</v>
      </c>
      <c r="H193" s="43" t="s">
        <v>858</v>
      </c>
      <c r="I193" s="145">
        <v>44303</v>
      </c>
      <c r="J193" s="5" t="s">
        <v>12</v>
      </c>
      <c r="K193" s="93">
        <v>44668</v>
      </c>
      <c r="L193" s="5" t="s">
        <v>1900</v>
      </c>
      <c r="M193" s="5" t="s">
        <v>2286</v>
      </c>
      <c r="N193" s="111" t="s">
        <v>1200</v>
      </c>
      <c r="O193" s="162" t="b">
        <v>1</v>
      </c>
      <c r="P193" s="182" t="s">
        <v>2663</v>
      </c>
      <c r="Q193" s="173" t="s">
        <v>2044</v>
      </c>
      <c r="R193" s="173"/>
      <c r="S193" s="107"/>
      <c r="T193" s="1">
        <v>44573</v>
      </c>
      <c r="U193" s="1">
        <v>44654</v>
      </c>
    </row>
    <row r="194" spans="1:21" s="76" customFormat="1" ht="25" x14ac:dyDescent="0.3">
      <c r="A194" s="4">
        <v>192</v>
      </c>
      <c r="B194" s="111" t="s">
        <v>1706</v>
      </c>
      <c r="C194" s="7" t="s">
        <v>460</v>
      </c>
      <c r="D194" s="5" t="s">
        <v>791</v>
      </c>
      <c r="E194" s="7" t="s">
        <v>350</v>
      </c>
      <c r="F194" s="111" t="s">
        <v>1705</v>
      </c>
      <c r="G194" s="12" t="s">
        <v>2565</v>
      </c>
      <c r="H194" s="43" t="s">
        <v>858</v>
      </c>
      <c r="I194" s="145">
        <v>44516</v>
      </c>
      <c r="J194" s="7" t="s">
        <v>12</v>
      </c>
      <c r="K194" s="93">
        <v>44881</v>
      </c>
      <c r="L194" s="5" t="s">
        <v>1900</v>
      </c>
      <c r="M194" s="5" t="s">
        <v>2571</v>
      </c>
      <c r="N194" s="111" t="s">
        <v>1200</v>
      </c>
      <c r="O194" s="162" t="b">
        <v>1</v>
      </c>
      <c r="P194" s="182" t="s">
        <v>2663</v>
      </c>
      <c r="Q194" s="173" t="s">
        <v>2044</v>
      </c>
      <c r="R194" s="173"/>
      <c r="S194" s="107"/>
      <c r="T194" s="1">
        <v>44573</v>
      </c>
      <c r="U194" s="1">
        <v>44867</v>
      </c>
    </row>
    <row r="195" spans="1:21" s="76" customFormat="1" ht="25" x14ac:dyDescent="0.3">
      <c r="A195" s="4">
        <v>193</v>
      </c>
      <c r="B195" s="111" t="s">
        <v>1707</v>
      </c>
      <c r="C195" s="7" t="s">
        <v>460</v>
      </c>
      <c r="D195" s="5" t="s">
        <v>791</v>
      </c>
      <c r="E195" s="7" t="s">
        <v>350</v>
      </c>
      <c r="F195" s="111" t="s">
        <v>1708</v>
      </c>
      <c r="G195" s="12" t="s">
        <v>2123</v>
      </c>
      <c r="H195" s="43" t="s">
        <v>858</v>
      </c>
      <c r="I195" s="145">
        <v>44232</v>
      </c>
      <c r="J195" s="7" t="s">
        <v>12</v>
      </c>
      <c r="K195" s="94">
        <v>44597</v>
      </c>
      <c r="L195" s="7" t="s">
        <v>1900</v>
      </c>
      <c r="M195" s="5" t="s">
        <v>2125</v>
      </c>
      <c r="N195" s="111" t="s">
        <v>1200</v>
      </c>
      <c r="O195" s="162" t="b">
        <v>1</v>
      </c>
      <c r="P195" s="182" t="s">
        <v>2663</v>
      </c>
      <c r="Q195" s="173" t="s">
        <v>2044</v>
      </c>
      <c r="R195" s="173"/>
      <c r="S195" s="107"/>
      <c r="T195" s="1">
        <v>44573</v>
      </c>
      <c r="U195" s="1">
        <v>44583</v>
      </c>
    </row>
    <row r="196" spans="1:21" s="76" customFormat="1" ht="25" x14ac:dyDescent="0.3">
      <c r="A196" s="4">
        <v>194</v>
      </c>
      <c r="B196" s="111" t="s">
        <v>1709</v>
      </c>
      <c r="C196" s="7" t="s">
        <v>460</v>
      </c>
      <c r="D196" s="5" t="s">
        <v>791</v>
      </c>
      <c r="E196" s="7" t="s">
        <v>350</v>
      </c>
      <c r="F196" s="111" t="s">
        <v>1710</v>
      </c>
      <c r="G196" s="12" t="s">
        <v>2565</v>
      </c>
      <c r="H196" s="43" t="s">
        <v>858</v>
      </c>
      <c r="I196" s="145">
        <v>44515</v>
      </c>
      <c r="J196" s="7" t="s">
        <v>12</v>
      </c>
      <c r="K196" s="93">
        <v>44881</v>
      </c>
      <c r="L196" s="5" t="s">
        <v>1900</v>
      </c>
      <c r="M196" s="5" t="s">
        <v>2572</v>
      </c>
      <c r="N196" s="111" t="s">
        <v>1200</v>
      </c>
      <c r="O196" s="162" t="b">
        <v>1</v>
      </c>
      <c r="P196" s="182" t="s">
        <v>2663</v>
      </c>
      <c r="Q196" s="173" t="s">
        <v>2044</v>
      </c>
      <c r="R196" s="173"/>
      <c r="S196" s="107"/>
      <c r="T196" s="1">
        <v>44573</v>
      </c>
      <c r="U196" s="1">
        <v>44867</v>
      </c>
    </row>
    <row r="197" spans="1:21" s="76" customFormat="1" ht="25" x14ac:dyDescent="0.3">
      <c r="A197" s="4">
        <v>195</v>
      </c>
      <c r="B197" s="111" t="s">
        <v>1712</v>
      </c>
      <c r="C197" s="7" t="s">
        <v>460</v>
      </c>
      <c r="D197" s="5" t="s">
        <v>791</v>
      </c>
      <c r="E197" s="7" t="s">
        <v>350</v>
      </c>
      <c r="F197" s="111" t="s">
        <v>1711</v>
      </c>
      <c r="G197" s="12" t="s">
        <v>2123</v>
      </c>
      <c r="H197" s="43" t="s">
        <v>858</v>
      </c>
      <c r="I197" s="145">
        <v>44232</v>
      </c>
      <c r="J197" s="7" t="s">
        <v>12</v>
      </c>
      <c r="K197" s="94">
        <v>44597</v>
      </c>
      <c r="L197" s="7" t="s">
        <v>1900</v>
      </c>
      <c r="M197" s="5" t="s">
        <v>2126</v>
      </c>
      <c r="N197" s="111" t="s">
        <v>1200</v>
      </c>
      <c r="O197" s="162" t="b">
        <v>1</v>
      </c>
      <c r="P197" s="182" t="s">
        <v>2663</v>
      </c>
      <c r="Q197" s="173" t="s">
        <v>2044</v>
      </c>
      <c r="R197" s="173"/>
      <c r="S197" s="107"/>
      <c r="T197" s="1">
        <v>44573</v>
      </c>
      <c r="U197" s="1">
        <v>44583</v>
      </c>
    </row>
    <row r="198" spans="1:21" s="76" customFormat="1" ht="28.5" customHeight="1" x14ac:dyDescent="0.25">
      <c r="A198" s="4">
        <v>196</v>
      </c>
      <c r="B198" s="7" t="s">
        <v>63</v>
      </c>
      <c r="C198" s="7" t="s">
        <v>615</v>
      </c>
      <c r="D198" s="5" t="s">
        <v>817</v>
      </c>
      <c r="E198" s="7" t="s">
        <v>53</v>
      </c>
      <c r="F198" s="9" t="s">
        <v>616</v>
      </c>
      <c r="G198" s="12" t="s">
        <v>2396</v>
      </c>
      <c r="H198" s="44" t="s">
        <v>856</v>
      </c>
      <c r="I198" s="145">
        <f t="shared" ref="I198:I203" si="0">(K198-365)</f>
        <v>44373</v>
      </c>
      <c r="J198" s="7" t="s">
        <v>12</v>
      </c>
      <c r="K198" s="94">
        <v>44738</v>
      </c>
      <c r="L198" s="5" t="s">
        <v>1900</v>
      </c>
      <c r="M198" s="5" t="s">
        <v>2395</v>
      </c>
      <c r="N198" s="5" t="s">
        <v>1197</v>
      </c>
      <c r="O198" s="162" t="b">
        <f t="shared" ref="O198:O206" ca="1" si="1">(U198&lt;=T198)=FALSE()</f>
        <v>0</v>
      </c>
      <c r="P198" s="51" t="s">
        <v>2674</v>
      </c>
      <c r="Q198" s="173" t="s">
        <v>2044</v>
      </c>
      <c r="R198" s="173"/>
      <c r="S198" s="62"/>
      <c r="T198" s="1">
        <f t="shared" ref="T198:T206" ca="1" si="2">TODAY()</f>
        <v>44831</v>
      </c>
      <c r="U198" s="1">
        <f t="shared" ref="U198:U206" si="3">(K198-14)</f>
        <v>44724</v>
      </c>
    </row>
    <row r="199" spans="1:21" s="76" customFormat="1" ht="28.5" customHeight="1" x14ac:dyDescent="0.25">
      <c r="A199" s="4">
        <v>197</v>
      </c>
      <c r="B199" s="7" t="s">
        <v>64</v>
      </c>
      <c r="C199" s="7" t="s">
        <v>615</v>
      </c>
      <c r="D199" s="5" t="s">
        <v>817</v>
      </c>
      <c r="E199" s="7" t="s">
        <v>51</v>
      </c>
      <c r="F199" s="9" t="s">
        <v>189</v>
      </c>
      <c r="G199" s="12" t="s">
        <v>2292</v>
      </c>
      <c r="H199" s="43" t="s">
        <v>1612</v>
      </c>
      <c r="I199" s="145">
        <f t="shared" si="0"/>
        <v>44334</v>
      </c>
      <c r="J199" s="7" t="s">
        <v>12</v>
      </c>
      <c r="K199" s="94">
        <v>44699</v>
      </c>
      <c r="L199" s="5" t="s">
        <v>1900</v>
      </c>
      <c r="M199" s="5" t="s">
        <v>2318</v>
      </c>
      <c r="N199" s="5" t="s">
        <v>1197</v>
      </c>
      <c r="O199" s="162" t="b">
        <f t="shared" ca="1" si="1"/>
        <v>0</v>
      </c>
      <c r="P199" s="51">
        <v>707521</v>
      </c>
      <c r="Q199" s="173" t="s">
        <v>2044</v>
      </c>
      <c r="R199" s="173"/>
      <c r="S199" s="62"/>
      <c r="T199" s="1">
        <f t="shared" ca="1" si="2"/>
        <v>44831</v>
      </c>
      <c r="U199" s="1">
        <f t="shared" si="3"/>
        <v>44685</v>
      </c>
    </row>
    <row r="200" spans="1:21" s="76" customFormat="1" ht="28.5" customHeight="1" x14ac:dyDescent="0.25">
      <c r="A200" s="4">
        <v>198</v>
      </c>
      <c r="B200" s="7" t="s">
        <v>65</v>
      </c>
      <c r="C200" s="7" t="s">
        <v>615</v>
      </c>
      <c r="D200" s="5" t="s">
        <v>817</v>
      </c>
      <c r="E200" s="7" t="s">
        <v>218</v>
      </c>
      <c r="F200" s="9" t="s">
        <v>666</v>
      </c>
      <c r="G200" s="9" t="s">
        <v>2153</v>
      </c>
      <c r="H200" s="44" t="s">
        <v>856</v>
      </c>
      <c r="I200" s="145">
        <f t="shared" si="0"/>
        <v>44258</v>
      </c>
      <c r="J200" s="7" t="s">
        <v>12</v>
      </c>
      <c r="K200" s="94">
        <v>44623</v>
      </c>
      <c r="L200" s="5" t="s">
        <v>1900</v>
      </c>
      <c r="M200" s="5" t="s">
        <v>2155</v>
      </c>
      <c r="N200" s="5" t="s">
        <v>1197</v>
      </c>
      <c r="O200" s="162" t="b">
        <f t="shared" ca="1" si="1"/>
        <v>0</v>
      </c>
      <c r="P200" s="185" t="s">
        <v>2658</v>
      </c>
      <c r="Q200" s="173" t="s">
        <v>2044</v>
      </c>
      <c r="R200" s="173"/>
      <c r="S200" s="62"/>
      <c r="T200" s="1">
        <f t="shared" ca="1" si="2"/>
        <v>44831</v>
      </c>
      <c r="U200" s="1">
        <f t="shared" si="3"/>
        <v>44609</v>
      </c>
    </row>
    <row r="201" spans="1:21" s="76" customFormat="1" ht="28.5" customHeight="1" x14ac:dyDescent="0.25">
      <c r="A201" s="4">
        <v>199</v>
      </c>
      <c r="B201" s="7" t="s">
        <v>66</v>
      </c>
      <c r="C201" s="7" t="s">
        <v>615</v>
      </c>
      <c r="D201" s="5" t="s">
        <v>817</v>
      </c>
      <c r="E201" s="7" t="s">
        <v>52</v>
      </c>
      <c r="F201" s="9" t="s">
        <v>614</v>
      </c>
      <c r="G201" s="12" t="s">
        <v>2494</v>
      </c>
      <c r="H201" s="44" t="s">
        <v>856</v>
      </c>
      <c r="I201" s="145">
        <f t="shared" si="0"/>
        <v>44460</v>
      </c>
      <c r="J201" s="7" t="s">
        <v>12</v>
      </c>
      <c r="K201" s="94">
        <v>44825</v>
      </c>
      <c r="L201" s="5" t="s">
        <v>1900</v>
      </c>
      <c r="M201" s="5" t="s">
        <v>2495</v>
      </c>
      <c r="N201" s="5" t="s">
        <v>1197</v>
      </c>
      <c r="O201" s="162" t="b">
        <f t="shared" ca="1" si="1"/>
        <v>0</v>
      </c>
      <c r="P201" s="185" t="s">
        <v>2658</v>
      </c>
      <c r="Q201" s="173" t="s">
        <v>2044</v>
      </c>
      <c r="R201" s="173"/>
      <c r="S201" s="62"/>
      <c r="T201" s="1">
        <f t="shared" ca="1" si="2"/>
        <v>44831</v>
      </c>
      <c r="U201" s="1">
        <f t="shared" si="3"/>
        <v>44811</v>
      </c>
    </row>
    <row r="202" spans="1:21" s="87" customFormat="1" ht="25" x14ac:dyDescent="0.25">
      <c r="A202" s="4">
        <v>200</v>
      </c>
      <c r="B202" s="7" t="s">
        <v>616</v>
      </c>
      <c r="C202" s="51" t="s">
        <v>615</v>
      </c>
      <c r="D202" s="52" t="s">
        <v>817</v>
      </c>
      <c r="E202" s="51" t="s">
        <v>53</v>
      </c>
      <c r="F202" s="69" t="s">
        <v>2081</v>
      </c>
      <c r="G202" s="12" t="s">
        <v>2251</v>
      </c>
      <c r="H202" s="67" t="s">
        <v>856</v>
      </c>
      <c r="I202" s="146">
        <f t="shared" si="0"/>
        <v>44554</v>
      </c>
      <c r="J202" s="51" t="s">
        <v>12</v>
      </c>
      <c r="K202" s="96">
        <v>44919</v>
      </c>
      <c r="L202" s="51" t="s">
        <v>1900</v>
      </c>
      <c r="M202" s="51" t="s">
        <v>2777</v>
      </c>
      <c r="N202" s="52" t="s">
        <v>1197</v>
      </c>
      <c r="O202" s="163" t="b">
        <f t="shared" ca="1" si="1"/>
        <v>1</v>
      </c>
      <c r="P202" s="180" t="s">
        <v>2635</v>
      </c>
      <c r="Q202" s="177" t="s">
        <v>2044</v>
      </c>
      <c r="R202" s="177" t="s">
        <v>2775</v>
      </c>
      <c r="S202" s="83"/>
      <c r="T202" s="80">
        <f t="shared" ca="1" si="2"/>
        <v>44831</v>
      </c>
      <c r="U202" s="80">
        <f t="shared" si="3"/>
        <v>44905</v>
      </c>
    </row>
    <row r="203" spans="1:21" s="76" customFormat="1" ht="50" x14ac:dyDescent="0.25">
      <c r="A203" s="4">
        <v>201</v>
      </c>
      <c r="B203" s="7" t="s">
        <v>318</v>
      </c>
      <c r="C203" s="5" t="s">
        <v>2418</v>
      </c>
      <c r="D203" s="5" t="s">
        <v>2420</v>
      </c>
      <c r="E203" s="7" t="s">
        <v>667</v>
      </c>
      <c r="F203" s="9" t="s">
        <v>68</v>
      </c>
      <c r="G203" s="12" t="s">
        <v>2618</v>
      </c>
      <c r="H203" s="47" t="s">
        <v>2471</v>
      </c>
      <c r="I203" s="145">
        <f t="shared" si="0"/>
        <v>44533</v>
      </c>
      <c r="J203" s="7" t="s">
        <v>12</v>
      </c>
      <c r="K203" s="94">
        <v>44898</v>
      </c>
      <c r="L203" s="7" t="s">
        <v>2469</v>
      </c>
      <c r="M203" s="7" t="s">
        <v>2619</v>
      </c>
      <c r="N203" s="7" t="s">
        <v>1097</v>
      </c>
      <c r="O203" s="162" t="b">
        <f t="shared" ca="1" si="1"/>
        <v>1</v>
      </c>
      <c r="P203" s="183" t="s">
        <v>2662</v>
      </c>
      <c r="Q203" s="175" t="s">
        <v>2661</v>
      </c>
      <c r="R203" s="175"/>
      <c r="S203" s="62" t="s">
        <v>2032</v>
      </c>
      <c r="T203" s="1">
        <f t="shared" ca="1" si="2"/>
        <v>44831</v>
      </c>
      <c r="U203" s="1">
        <f t="shared" si="3"/>
        <v>44884</v>
      </c>
    </row>
    <row r="204" spans="1:21" s="76" customFormat="1" ht="125" x14ac:dyDescent="0.25">
      <c r="A204" s="4">
        <v>202</v>
      </c>
      <c r="B204" s="150" t="s">
        <v>317</v>
      </c>
      <c r="C204" s="5" t="s">
        <v>2419</v>
      </c>
      <c r="D204" s="5" t="s">
        <v>2420</v>
      </c>
      <c r="E204" s="7" t="s">
        <v>667</v>
      </c>
      <c r="F204" s="9" t="s">
        <v>69</v>
      </c>
      <c r="G204" s="12" t="s">
        <v>1874</v>
      </c>
      <c r="H204" s="47" t="s">
        <v>2471</v>
      </c>
      <c r="I204" s="145">
        <f>(K204-365)</f>
        <v>44217</v>
      </c>
      <c r="J204" s="7" t="s">
        <v>12</v>
      </c>
      <c r="K204" s="94">
        <v>44582</v>
      </c>
      <c r="L204" s="7" t="s">
        <v>253</v>
      </c>
      <c r="M204" s="7" t="s">
        <v>2097</v>
      </c>
      <c r="N204" s="7" t="s">
        <v>1097</v>
      </c>
      <c r="O204" s="162" t="b">
        <f t="shared" ca="1" si="1"/>
        <v>0</v>
      </c>
      <c r="P204" s="183" t="s">
        <v>2684</v>
      </c>
      <c r="Q204" s="175" t="s">
        <v>2685</v>
      </c>
      <c r="R204" s="175"/>
      <c r="S204" s="62" t="s">
        <v>2032</v>
      </c>
      <c r="T204" s="1">
        <f t="shared" ca="1" si="2"/>
        <v>44831</v>
      </c>
      <c r="U204" s="1">
        <f t="shared" si="3"/>
        <v>44568</v>
      </c>
    </row>
    <row r="205" spans="1:21" s="76" customFormat="1" ht="50" x14ac:dyDescent="0.25">
      <c r="A205" s="4">
        <v>203</v>
      </c>
      <c r="B205" s="7" t="s">
        <v>316</v>
      </c>
      <c r="C205" s="5" t="s">
        <v>2418</v>
      </c>
      <c r="D205" s="5" t="s">
        <v>2420</v>
      </c>
      <c r="E205" s="7" t="s">
        <v>667</v>
      </c>
      <c r="F205" s="9" t="s">
        <v>219</v>
      </c>
      <c r="G205" s="12" t="s">
        <v>2472</v>
      </c>
      <c r="H205" s="47" t="s">
        <v>2471</v>
      </c>
      <c r="I205" s="145">
        <f>(K205-365)</f>
        <v>44426</v>
      </c>
      <c r="J205" s="5" t="s">
        <v>1491</v>
      </c>
      <c r="K205" s="94">
        <v>44791</v>
      </c>
      <c r="L205" s="5" t="s">
        <v>2469</v>
      </c>
      <c r="M205" s="5" t="s">
        <v>2470</v>
      </c>
      <c r="N205" s="7" t="s">
        <v>1097</v>
      </c>
      <c r="O205" s="162" t="b">
        <f t="shared" ca="1" si="1"/>
        <v>0</v>
      </c>
      <c r="P205" s="183" t="s">
        <v>2662</v>
      </c>
      <c r="Q205" s="175" t="s">
        <v>2686</v>
      </c>
      <c r="R205" s="175"/>
      <c r="S205" s="62" t="s">
        <v>2032</v>
      </c>
      <c r="T205" s="1">
        <f t="shared" ca="1" si="2"/>
        <v>44831</v>
      </c>
      <c r="U205" s="1">
        <f t="shared" si="3"/>
        <v>44777</v>
      </c>
    </row>
    <row r="206" spans="1:21" s="76" customFormat="1" ht="130" x14ac:dyDescent="0.25">
      <c r="A206" s="4">
        <v>204</v>
      </c>
      <c r="B206" s="5" t="s">
        <v>315</v>
      </c>
      <c r="C206" s="5" t="s">
        <v>818</v>
      </c>
      <c r="D206" s="5" t="s">
        <v>819</v>
      </c>
      <c r="E206" s="5" t="s">
        <v>2498</v>
      </c>
      <c r="F206" s="12" t="s">
        <v>2497</v>
      </c>
      <c r="G206" s="12" t="s">
        <v>2620</v>
      </c>
      <c r="H206" s="43" t="s">
        <v>2532</v>
      </c>
      <c r="I206" s="145">
        <f>(K206-365)</f>
        <v>44533</v>
      </c>
      <c r="J206" s="5" t="s">
        <v>12</v>
      </c>
      <c r="K206" s="94">
        <v>44898</v>
      </c>
      <c r="L206" s="5" t="s">
        <v>2469</v>
      </c>
      <c r="M206" s="5" t="s">
        <v>2621</v>
      </c>
      <c r="N206" s="5" t="s">
        <v>1109</v>
      </c>
      <c r="O206" s="195" t="b">
        <f t="shared" ca="1" si="1"/>
        <v>1</v>
      </c>
      <c r="P206" s="183" t="s">
        <v>2660</v>
      </c>
      <c r="Q206" s="175" t="s">
        <v>2660</v>
      </c>
      <c r="R206" s="175"/>
      <c r="S206" s="190" t="s">
        <v>2519</v>
      </c>
      <c r="T206" s="164">
        <f t="shared" ca="1" si="2"/>
        <v>44831</v>
      </c>
      <c r="U206" s="165">
        <f t="shared" si="3"/>
        <v>44884</v>
      </c>
    </row>
    <row r="207" spans="1:21" s="76" customFormat="1" ht="42" x14ac:dyDescent="0.25">
      <c r="A207" s="4">
        <v>205</v>
      </c>
      <c r="B207" s="7" t="s">
        <v>314</v>
      </c>
      <c r="C207" s="7" t="s">
        <v>820</v>
      </c>
      <c r="D207" s="7" t="s">
        <v>2420</v>
      </c>
      <c r="E207" s="7" t="s">
        <v>821</v>
      </c>
      <c r="F207" s="9">
        <v>10173</v>
      </c>
      <c r="G207" s="9" t="s">
        <v>2715</v>
      </c>
      <c r="H207" s="43" t="s">
        <v>1617</v>
      </c>
      <c r="I207" s="145">
        <v>44537</v>
      </c>
      <c r="J207" s="7" t="s">
        <v>12</v>
      </c>
      <c r="K207" s="94">
        <v>44901</v>
      </c>
      <c r="L207" s="7" t="s">
        <v>2178</v>
      </c>
      <c r="M207" s="7" t="s">
        <v>2717</v>
      </c>
      <c r="N207" s="5" t="s">
        <v>1097</v>
      </c>
      <c r="O207" s="162" t="b">
        <v>1</v>
      </c>
      <c r="P207" s="183" t="s">
        <v>2716</v>
      </c>
      <c r="Q207" s="173" t="s">
        <v>2044</v>
      </c>
      <c r="R207" s="173"/>
      <c r="S207" s="62" t="s">
        <v>2336</v>
      </c>
      <c r="T207" s="1">
        <v>44573</v>
      </c>
      <c r="U207" s="1">
        <v>44887</v>
      </c>
    </row>
    <row r="208" spans="1:21" s="6" customFormat="1" ht="25" x14ac:dyDescent="0.25">
      <c r="A208" s="4">
        <v>206</v>
      </c>
      <c r="B208" s="7" t="s">
        <v>1075</v>
      </c>
      <c r="C208" s="7" t="s">
        <v>1076</v>
      </c>
      <c r="D208" s="5" t="s">
        <v>2420</v>
      </c>
      <c r="E208" s="5" t="s">
        <v>2476</v>
      </c>
      <c r="F208" s="9" t="s">
        <v>1077</v>
      </c>
      <c r="G208" s="5" t="s">
        <v>1804</v>
      </c>
      <c r="H208" s="43" t="s">
        <v>1616</v>
      </c>
      <c r="I208" s="145">
        <v>44454</v>
      </c>
      <c r="J208" s="7" t="s">
        <v>12</v>
      </c>
      <c r="K208" s="94">
        <v>44819</v>
      </c>
      <c r="L208" s="7" t="s">
        <v>2469</v>
      </c>
      <c r="M208" s="7" t="s">
        <v>2477</v>
      </c>
      <c r="N208" s="5" t="s">
        <v>1097</v>
      </c>
      <c r="O208" s="162" t="b">
        <v>1</v>
      </c>
      <c r="P208" s="188">
        <v>12449</v>
      </c>
      <c r="Q208" s="177">
        <v>45564</v>
      </c>
      <c r="R208" s="177"/>
      <c r="S208" s="64" t="s">
        <v>2335</v>
      </c>
      <c r="T208" s="1">
        <v>44462</v>
      </c>
      <c r="U208" s="1">
        <v>44805</v>
      </c>
    </row>
    <row r="209" spans="1:21" s="76" customFormat="1" ht="25" x14ac:dyDescent="0.25">
      <c r="A209" s="4">
        <v>207</v>
      </c>
      <c r="B209" s="57" t="s">
        <v>1829</v>
      </c>
      <c r="C209" s="5" t="s">
        <v>1983</v>
      </c>
      <c r="D209" s="5" t="s">
        <v>2420</v>
      </c>
      <c r="E209" s="5" t="s">
        <v>1827</v>
      </c>
      <c r="F209" s="16">
        <v>18063</v>
      </c>
      <c r="G209" s="5" t="s">
        <v>2502</v>
      </c>
      <c r="H209" s="43" t="s">
        <v>1828</v>
      </c>
      <c r="I209" s="145">
        <v>44454</v>
      </c>
      <c r="J209" s="7" t="s">
        <v>12</v>
      </c>
      <c r="K209" s="94">
        <v>44819</v>
      </c>
      <c r="L209" s="7" t="s">
        <v>2469</v>
      </c>
      <c r="M209" s="7" t="s">
        <v>2478</v>
      </c>
      <c r="N209" s="7" t="s">
        <v>1097</v>
      </c>
      <c r="O209" s="162" t="b">
        <v>1</v>
      </c>
      <c r="P209" s="188">
        <v>12449</v>
      </c>
      <c r="Q209" s="177">
        <v>45564</v>
      </c>
      <c r="R209" s="177"/>
      <c r="S209" s="64" t="s">
        <v>2334</v>
      </c>
      <c r="T209" s="1">
        <v>44462</v>
      </c>
      <c r="U209" s="1">
        <v>44805</v>
      </c>
    </row>
    <row r="210" spans="1:21" s="76" customFormat="1" x14ac:dyDescent="0.25">
      <c r="A210" s="4">
        <v>208</v>
      </c>
      <c r="B210" s="7" t="s">
        <v>117</v>
      </c>
      <c r="C210" s="7" t="s">
        <v>435</v>
      </c>
      <c r="D210" s="5" t="s">
        <v>808</v>
      </c>
      <c r="E210" s="9" t="s">
        <v>7</v>
      </c>
      <c r="F210" s="37">
        <v>209155</v>
      </c>
      <c r="G210" s="12" t="s">
        <v>809</v>
      </c>
      <c r="H210" s="43" t="s">
        <v>860</v>
      </c>
      <c r="I210" s="145">
        <f>(K210-183)</f>
        <v>44432</v>
      </c>
      <c r="J210" s="7" t="s">
        <v>118</v>
      </c>
      <c r="K210" s="94">
        <v>44615</v>
      </c>
      <c r="L210" s="7" t="s">
        <v>119</v>
      </c>
      <c r="M210" s="7" t="s">
        <v>2468</v>
      </c>
      <c r="N210" s="7" t="s">
        <v>1561</v>
      </c>
      <c r="O210" s="162" t="b">
        <f ca="1">(U210&lt;=T210)=FALSE()</f>
        <v>0</v>
      </c>
      <c r="P210" s="169">
        <v>72500702</v>
      </c>
      <c r="Q210" s="173" t="s">
        <v>2044</v>
      </c>
      <c r="R210" s="173"/>
      <c r="S210" s="62"/>
      <c r="T210" s="1">
        <f ca="1">TODAY()</f>
        <v>44831</v>
      </c>
      <c r="U210" s="1">
        <f>(K210-14)</f>
        <v>44601</v>
      </c>
    </row>
    <row r="211" spans="1:21" s="76" customFormat="1" ht="39" x14ac:dyDescent="0.25">
      <c r="A211" s="4">
        <v>209</v>
      </c>
      <c r="B211" s="19" t="s">
        <v>40</v>
      </c>
      <c r="C211" s="5" t="s">
        <v>461</v>
      </c>
      <c r="D211" s="5" t="s">
        <v>795</v>
      </c>
      <c r="E211" s="9" t="s">
        <v>1438</v>
      </c>
      <c r="F211" s="18" t="s">
        <v>1878</v>
      </c>
      <c r="G211" s="12" t="s">
        <v>1580</v>
      </c>
      <c r="H211" s="47" t="s">
        <v>1926</v>
      </c>
      <c r="I211" s="145">
        <f>(K211-181)</f>
        <v>44516</v>
      </c>
      <c r="J211" s="19" t="s">
        <v>118</v>
      </c>
      <c r="K211" s="93">
        <v>44697</v>
      </c>
      <c r="L211" s="5" t="s">
        <v>1579</v>
      </c>
      <c r="M211" s="5" t="s">
        <v>2596</v>
      </c>
      <c r="N211" s="19" t="s">
        <v>1109</v>
      </c>
      <c r="O211" s="162" t="b">
        <f ca="1">(U211&lt;=T211)=FALSE()</f>
        <v>0</v>
      </c>
      <c r="P211" s="183" t="s">
        <v>2720</v>
      </c>
      <c r="Q211" s="173" t="s">
        <v>2044</v>
      </c>
      <c r="R211" s="173"/>
      <c r="S211" s="140" t="s">
        <v>2006</v>
      </c>
      <c r="T211" s="1">
        <f ca="1">TODAY()</f>
        <v>44831</v>
      </c>
      <c r="U211" s="1">
        <f>(K211-14)</f>
        <v>44683</v>
      </c>
    </row>
    <row r="212" spans="1:21" s="76" customFormat="1" ht="25.5" x14ac:dyDescent="0.25">
      <c r="A212" s="4">
        <v>210</v>
      </c>
      <c r="B212" s="172" t="s">
        <v>1805</v>
      </c>
      <c r="C212" s="5" t="s">
        <v>436</v>
      </c>
      <c r="D212" s="5" t="s">
        <v>808</v>
      </c>
      <c r="E212" s="7" t="s">
        <v>1285</v>
      </c>
      <c r="F212" s="12" t="s">
        <v>1806</v>
      </c>
      <c r="G212" s="12" t="s">
        <v>1981</v>
      </c>
      <c r="H212" s="43" t="s">
        <v>1915</v>
      </c>
      <c r="I212" s="145">
        <v>44403</v>
      </c>
      <c r="J212" s="5" t="s">
        <v>118</v>
      </c>
      <c r="K212" s="93">
        <v>44587</v>
      </c>
      <c r="L212" s="7" t="s">
        <v>1900</v>
      </c>
      <c r="M212" s="7" t="s">
        <v>2425</v>
      </c>
      <c r="N212" s="5" t="s">
        <v>1109</v>
      </c>
      <c r="O212" s="162" t="b">
        <v>0</v>
      </c>
      <c r="P212" s="183" t="s">
        <v>2733</v>
      </c>
      <c r="Q212" s="111" t="s">
        <v>2734</v>
      </c>
      <c r="R212" s="111"/>
      <c r="S212" s="62"/>
      <c r="T212" s="1">
        <v>44573</v>
      </c>
      <c r="U212" s="1">
        <v>44573</v>
      </c>
    </row>
    <row r="213" spans="1:21" s="76" customFormat="1" ht="25.5" x14ac:dyDescent="0.25">
      <c r="A213" s="4">
        <v>211</v>
      </c>
      <c r="B213" s="5" t="s">
        <v>2331</v>
      </c>
      <c r="C213" s="5" t="s">
        <v>436</v>
      </c>
      <c r="D213" s="5" t="s">
        <v>808</v>
      </c>
      <c r="E213" s="7" t="s">
        <v>1285</v>
      </c>
      <c r="F213" s="12" t="s">
        <v>2332</v>
      </c>
      <c r="G213" s="12" t="s">
        <v>1981</v>
      </c>
      <c r="H213" s="43" t="s">
        <v>1915</v>
      </c>
      <c r="I213" s="145">
        <v>44519</v>
      </c>
      <c r="J213" s="5" t="s">
        <v>118</v>
      </c>
      <c r="K213" s="93">
        <v>44700</v>
      </c>
      <c r="L213" s="7" t="s">
        <v>1900</v>
      </c>
      <c r="M213" s="5" t="s">
        <v>2559</v>
      </c>
      <c r="N213" s="5" t="s">
        <v>1109</v>
      </c>
      <c r="O213" s="162" t="b">
        <v>1</v>
      </c>
      <c r="P213" s="183" t="s">
        <v>2733</v>
      </c>
      <c r="Q213" s="111" t="s">
        <v>2735</v>
      </c>
      <c r="R213" s="111"/>
      <c r="S213" s="64" t="s">
        <v>2004</v>
      </c>
      <c r="T213" s="1">
        <v>44573</v>
      </c>
      <c r="U213" s="1">
        <v>44686</v>
      </c>
    </row>
    <row r="214" spans="1:21" s="76" customFormat="1" ht="25" x14ac:dyDescent="0.25">
      <c r="A214" s="4">
        <v>212</v>
      </c>
      <c r="B214" s="7" t="s">
        <v>1807</v>
      </c>
      <c r="C214" s="5" t="s">
        <v>455</v>
      </c>
      <c r="D214" s="5" t="s">
        <v>808</v>
      </c>
      <c r="E214" s="12" t="s">
        <v>2499</v>
      </c>
      <c r="F214" s="12" t="s">
        <v>1808</v>
      </c>
      <c r="G214" s="12" t="s">
        <v>2500</v>
      </c>
      <c r="H214" s="43" t="s">
        <v>1192</v>
      </c>
      <c r="I214" s="145">
        <v>44466</v>
      </c>
      <c r="J214" s="5" t="s">
        <v>118</v>
      </c>
      <c r="K214" s="93">
        <v>44647</v>
      </c>
      <c r="L214" s="5" t="s">
        <v>1900</v>
      </c>
      <c r="M214" s="5" t="s">
        <v>2501</v>
      </c>
      <c r="N214" s="7" t="s">
        <v>1097</v>
      </c>
      <c r="O214" s="162" t="b">
        <v>1</v>
      </c>
      <c r="P214" s="189">
        <v>10856</v>
      </c>
      <c r="Q214" s="111" t="s">
        <v>2044</v>
      </c>
      <c r="R214" s="111"/>
      <c r="S214" s="64"/>
      <c r="T214" s="1">
        <v>44573</v>
      </c>
      <c r="U214" s="1">
        <v>44633</v>
      </c>
    </row>
    <row r="215" spans="1:21" s="76" customFormat="1" x14ac:dyDescent="0.25">
      <c r="A215" s="4">
        <v>213</v>
      </c>
      <c r="B215" s="5" t="s">
        <v>2243</v>
      </c>
      <c r="C215" s="5" t="s">
        <v>2245</v>
      </c>
      <c r="D215" s="5" t="s">
        <v>808</v>
      </c>
      <c r="E215" s="12" t="s">
        <v>878</v>
      </c>
      <c r="F215" s="12" t="s">
        <v>2244</v>
      </c>
      <c r="G215" s="12" t="s">
        <v>809</v>
      </c>
      <c r="H215" s="43" t="s">
        <v>1192</v>
      </c>
      <c r="I215" s="145">
        <v>44493</v>
      </c>
      <c r="J215" s="5" t="s">
        <v>118</v>
      </c>
      <c r="K215" s="93">
        <v>44675</v>
      </c>
      <c r="L215" s="5" t="s">
        <v>1900</v>
      </c>
      <c r="M215" s="5" t="s">
        <v>2553</v>
      </c>
      <c r="N215" s="7" t="s">
        <v>1097</v>
      </c>
      <c r="O215" s="162" t="b">
        <v>1</v>
      </c>
      <c r="P215" s="169">
        <v>10856</v>
      </c>
      <c r="Q215" s="173" t="s">
        <v>2044</v>
      </c>
      <c r="R215" s="173"/>
      <c r="S215" s="64" t="s">
        <v>2004</v>
      </c>
      <c r="T215" s="1">
        <v>44573</v>
      </c>
      <c r="U215" s="1">
        <v>44661</v>
      </c>
    </row>
    <row r="216" spans="1:21" s="76" customFormat="1" ht="62.5" x14ac:dyDescent="0.25">
      <c r="A216" s="4">
        <v>214</v>
      </c>
      <c r="B216" s="7" t="s">
        <v>282</v>
      </c>
      <c r="C216" s="5" t="s">
        <v>1816</v>
      </c>
      <c r="D216" s="5" t="s">
        <v>859</v>
      </c>
      <c r="E216" s="9" t="s">
        <v>1906</v>
      </c>
      <c r="F216" s="36" t="s">
        <v>1815</v>
      </c>
      <c r="G216" s="12" t="s">
        <v>1276</v>
      </c>
      <c r="H216" s="43" t="s">
        <v>1905</v>
      </c>
      <c r="I216" s="145">
        <f>(K216-364)</f>
        <v>44271</v>
      </c>
      <c r="J216" s="7" t="s">
        <v>12</v>
      </c>
      <c r="K216" s="124">
        <v>44635</v>
      </c>
      <c r="L216" s="7" t="s">
        <v>728</v>
      </c>
      <c r="M216" s="7" t="s">
        <v>2188</v>
      </c>
      <c r="N216" s="7" t="s">
        <v>1109</v>
      </c>
      <c r="O216" s="162" t="b">
        <f ca="1">(U216&lt;=T216)=FALSE()</f>
        <v>0</v>
      </c>
      <c r="P216" s="169" t="s">
        <v>2700</v>
      </c>
      <c r="Q216" s="111" t="s">
        <v>2701</v>
      </c>
      <c r="R216" s="111"/>
      <c r="S216" s="64"/>
      <c r="T216" s="1">
        <f ca="1">TODAY()</f>
        <v>44831</v>
      </c>
      <c r="U216" s="1">
        <f>(K216-14)</f>
        <v>44621</v>
      </c>
    </row>
    <row r="217" spans="1:21" s="6" customFormat="1" ht="25" x14ac:dyDescent="0.25">
      <c r="A217" s="4">
        <v>215</v>
      </c>
      <c r="B217" s="7" t="s">
        <v>1025</v>
      </c>
      <c r="C217" s="7" t="s">
        <v>1026</v>
      </c>
      <c r="D217" s="7" t="s">
        <v>1029</v>
      </c>
      <c r="E217" s="5" t="s">
        <v>1824</v>
      </c>
      <c r="F217" s="9" t="s">
        <v>1027</v>
      </c>
      <c r="G217" s="12" t="s">
        <v>2462</v>
      </c>
      <c r="H217" s="43" t="s">
        <v>1825</v>
      </c>
      <c r="I217" s="145">
        <v>44438</v>
      </c>
      <c r="J217" s="7" t="s">
        <v>12</v>
      </c>
      <c r="K217" s="94">
        <v>44803</v>
      </c>
      <c r="L217" s="7" t="s">
        <v>1900</v>
      </c>
      <c r="M217" s="5" t="s">
        <v>2463</v>
      </c>
      <c r="N217" s="5" t="s">
        <v>1109</v>
      </c>
      <c r="O217" s="162" t="b">
        <v>1</v>
      </c>
      <c r="P217" s="180" t="s">
        <v>2727</v>
      </c>
      <c r="Q217" s="176" t="s">
        <v>2044</v>
      </c>
      <c r="R217" s="176"/>
      <c r="S217" s="64"/>
      <c r="T217" s="1">
        <v>44573</v>
      </c>
      <c r="U217" s="1">
        <v>44789</v>
      </c>
    </row>
    <row r="218" spans="1:21" s="76" customFormat="1" ht="62.5" x14ac:dyDescent="0.25">
      <c r="A218" s="4">
        <v>216</v>
      </c>
      <c r="B218" s="198" t="s">
        <v>2045</v>
      </c>
      <c r="C218" s="52" t="s">
        <v>2067</v>
      </c>
      <c r="D218" s="52" t="s">
        <v>2035</v>
      </c>
      <c r="E218" s="52" t="s">
        <v>2038</v>
      </c>
      <c r="F218" s="61" t="s">
        <v>2039</v>
      </c>
      <c r="G218" s="12" t="s">
        <v>2036</v>
      </c>
      <c r="H218" s="52" t="s">
        <v>2043</v>
      </c>
      <c r="I218" s="145">
        <v>44199</v>
      </c>
      <c r="J218" s="7" t="s">
        <v>12</v>
      </c>
      <c r="K218" s="94">
        <v>44564</v>
      </c>
      <c r="L218" s="7" t="s">
        <v>2037</v>
      </c>
      <c r="M218" s="12" t="s">
        <v>2136</v>
      </c>
      <c r="N218" s="5" t="s">
        <v>11</v>
      </c>
      <c r="O218" s="162" t="b">
        <v>0</v>
      </c>
      <c r="P218" s="183" t="s">
        <v>2738</v>
      </c>
      <c r="Q218" s="175" t="s">
        <v>2739</v>
      </c>
      <c r="R218" s="175"/>
      <c r="S218" s="64"/>
      <c r="T218" s="1">
        <v>44573</v>
      </c>
      <c r="U218" s="1">
        <v>44550</v>
      </c>
    </row>
    <row r="219" spans="1:21" s="76" customFormat="1" ht="25" x14ac:dyDescent="0.25">
      <c r="A219" s="4">
        <v>217</v>
      </c>
      <c r="B219" s="7" t="s">
        <v>877</v>
      </c>
      <c r="C219" s="5" t="s">
        <v>2557</v>
      </c>
      <c r="D219" s="7" t="s">
        <v>831</v>
      </c>
      <c r="E219" s="7" t="s">
        <v>2558</v>
      </c>
      <c r="F219" s="37">
        <v>14333</v>
      </c>
      <c r="G219" s="12" t="s">
        <v>2761</v>
      </c>
      <c r="H219" s="43" t="s">
        <v>2052</v>
      </c>
      <c r="I219" s="145">
        <f>(K219-364)</f>
        <v>44538</v>
      </c>
      <c r="J219" s="5" t="s">
        <v>12</v>
      </c>
      <c r="K219" s="94">
        <v>44902</v>
      </c>
      <c r="L219" s="7" t="s">
        <v>2178</v>
      </c>
      <c r="M219" s="7" t="s">
        <v>2745</v>
      </c>
      <c r="N219" s="7" t="s">
        <v>1097</v>
      </c>
      <c r="O219" s="162" t="b">
        <f ca="1">(U219&lt;=T219)=FALSE()</f>
        <v>1</v>
      </c>
      <c r="P219" s="183" t="s">
        <v>2762</v>
      </c>
      <c r="Q219" s="175" t="s">
        <v>2763</v>
      </c>
      <c r="R219" s="175"/>
      <c r="S219" s="64"/>
      <c r="T219" s="1">
        <f ca="1">TODAY()</f>
        <v>44831</v>
      </c>
      <c r="U219" s="1">
        <f>(K219-14)</f>
        <v>44888</v>
      </c>
    </row>
    <row r="220" spans="1:21" s="76" customFormat="1" ht="25" x14ac:dyDescent="0.25">
      <c r="A220" s="4">
        <v>218</v>
      </c>
      <c r="B220" s="7" t="s">
        <v>181</v>
      </c>
      <c r="C220" s="7" t="s">
        <v>442</v>
      </c>
      <c r="D220" s="5" t="s">
        <v>791</v>
      </c>
      <c r="E220" s="5" t="s">
        <v>822</v>
      </c>
      <c r="F220" s="12" t="s">
        <v>1766</v>
      </c>
      <c r="G220" s="12" t="s">
        <v>2325</v>
      </c>
      <c r="H220" s="43" t="s">
        <v>2324</v>
      </c>
      <c r="I220" s="145">
        <f>(K220-365)</f>
        <v>44334</v>
      </c>
      <c r="J220" s="7" t="s">
        <v>12</v>
      </c>
      <c r="K220" s="94">
        <v>44699</v>
      </c>
      <c r="L220" s="5" t="s">
        <v>1900</v>
      </c>
      <c r="M220" s="5" t="s">
        <v>2330</v>
      </c>
      <c r="N220" s="7" t="s">
        <v>1097</v>
      </c>
      <c r="O220" s="162" t="b">
        <f ca="1">(U220&lt;=T220)=FALSE()</f>
        <v>0</v>
      </c>
      <c r="P220" s="169" t="s">
        <v>2702</v>
      </c>
      <c r="Q220" s="173" t="s">
        <v>2044</v>
      </c>
      <c r="R220" s="173"/>
      <c r="S220" s="64"/>
      <c r="T220" s="1">
        <f ca="1">TODAY()</f>
        <v>44831</v>
      </c>
      <c r="U220" s="21">
        <f>(K220-14)</f>
        <v>44685</v>
      </c>
    </row>
    <row r="221" spans="1:21" s="76" customFormat="1" ht="50" x14ac:dyDescent="0.25">
      <c r="A221" s="4">
        <v>219</v>
      </c>
      <c r="B221" s="7" t="s">
        <v>62</v>
      </c>
      <c r="C221" s="7" t="s">
        <v>717</v>
      </c>
      <c r="D221" s="5" t="s">
        <v>777</v>
      </c>
      <c r="E221" s="5" t="s">
        <v>324</v>
      </c>
      <c r="F221" s="12" t="s">
        <v>2429</v>
      </c>
      <c r="G221" s="12" t="s">
        <v>2428</v>
      </c>
      <c r="H221" s="46">
        <v>0.03</v>
      </c>
      <c r="I221" s="145">
        <f>(K221-1460)</f>
        <v>44412</v>
      </c>
      <c r="J221" s="7" t="s">
        <v>1975</v>
      </c>
      <c r="K221" s="94">
        <v>45872</v>
      </c>
      <c r="L221" s="5" t="s">
        <v>800</v>
      </c>
      <c r="M221" s="5" t="s">
        <v>2427</v>
      </c>
      <c r="N221" s="5" t="s">
        <v>1420</v>
      </c>
      <c r="O221" s="162" t="b">
        <f ca="1">(U221&lt;=T221)=FALSE()</f>
        <v>1</v>
      </c>
      <c r="P221" s="183" t="s">
        <v>2683</v>
      </c>
      <c r="Q221" s="173" t="s">
        <v>2044</v>
      </c>
      <c r="R221" s="173"/>
      <c r="S221" s="62"/>
      <c r="T221" s="1">
        <f ca="1">TODAY()</f>
        <v>44831</v>
      </c>
      <c r="U221" s="1">
        <f>(K221-14)</f>
        <v>45858</v>
      </c>
    </row>
    <row r="222" spans="1:21" s="76" customFormat="1" ht="25" x14ac:dyDescent="0.25">
      <c r="A222" s="4">
        <v>220</v>
      </c>
      <c r="B222" s="7" t="s">
        <v>1402</v>
      </c>
      <c r="C222" s="7" t="s">
        <v>765</v>
      </c>
      <c r="D222" s="7" t="s">
        <v>986</v>
      </c>
      <c r="E222" s="7" t="s">
        <v>1953</v>
      </c>
      <c r="F222" s="37" t="s">
        <v>1403</v>
      </c>
      <c r="G222" s="9" t="s">
        <v>2241</v>
      </c>
      <c r="H222" s="43" t="s">
        <v>1473</v>
      </c>
      <c r="I222" s="145">
        <v>44373</v>
      </c>
      <c r="J222" s="7" t="s">
        <v>12</v>
      </c>
      <c r="K222" s="94">
        <v>44738</v>
      </c>
      <c r="L222" s="7" t="s">
        <v>1900</v>
      </c>
      <c r="M222" s="7" t="s">
        <v>2388</v>
      </c>
      <c r="N222" s="5" t="s">
        <v>1197</v>
      </c>
      <c r="O222" s="162" t="b">
        <v>1</v>
      </c>
      <c r="P222" s="180" t="s">
        <v>2635</v>
      </c>
      <c r="Q222" s="173" t="s">
        <v>2044</v>
      </c>
      <c r="R222" s="173"/>
      <c r="S222" s="62"/>
      <c r="T222" s="1">
        <v>44573</v>
      </c>
      <c r="U222" s="1">
        <v>44724</v>
      </c>
    </row>
    <row r="223" spans="1:21" s="76" customFormat="1" ht="25" x14ac:dyDescent="0.25">
      <c r="A223" s="4">
        <v>221</v>
      </c>
      <c r="B223" s="7" t="s">
        <v>21</v>
      </c>
      <c r="C223" s="5" t="s">
        <v>626</v>
      </c>
      <c r="D223" s="7" t="s">
        <v>986</v>
      </c>
      <c r="E223" s="7" t="s">
        <v>668</v>
      </c>
      <c r="F223" s="37">
        <v>28046</v>
      </c>
      <c r="G223" s="12" t="s">
        <v>2770</v>
      </c>
      <c r="H223" s="43" t="s">
        <v>1473</v>
      </c>
      <c r="I223" s="145">
        <v>44554</v>
      </c>
      <c r="J223" s="7" t="s">
        <v>12</v>
      </c>
      <c r="K223" s="94">
        <v>44919</v>
      </c>
      <c r="L223" s="7" t="s">
        <v>1900</v>
      </c>
      <c r="M223" s="7" t="s">
        <v>2765</v>
      </c>
      <c r="N223" s="5" t="s">
        <v>1197</v>
      </c>
      <c r="O223" s="162" t="b">
        <v>1</v>
      </c>
      <c r="P223" s="183" t="s">
        <v>2766</v>
      </c>
      <c r="Q223" s="191" t="s">
        <v>2044</v>
      </c>
      <c r="R223" s="175" t="s">
        <v>2767</v>
      </c>
      <c r="S223" s="62"/>
      <c r="T223" s="1">
        <v>44573</v>
      </c>
      <c r="U223" s="1">
        <v>44905</v>
      </c>
    </row>
    <row r="224" spans="1:21" s="76" customFormat="1" ht="150" x14ac:dyDescent="0.25">
      <c r="A224" s="4">
        <v>222</v>
      </c>
      <c r="B224" s="7" t="s">
        <v>1521</v>
      </c>
      <c r="C224" s="5" t="s">
        <v>1522</v>
      </c>
      <c r="D224" s="7" t="s">
        <v>988</v>
      </c>
      <c r="E224" s="7" t="s">
        <v>409</v>
      </c>
      <c r="F224" s="22" t="s">
        <v>1918</v>
      </c>
      <c r="G224" s="12" t="s">
        <v>1620</v>
      </c>
      <c r="H224" s="91" t="s">
        <v>1959</v>
      </c>
      <c r="I224" s="145">
        <v>44386</v>
      </c>
      <c r="J224" s="7" t="s">
        <v>12</v>
      </c>
      <c r="K224" s="93">
        <v>44751</v>
      </c>
      <c r="L224" s="5" t="s">
        <v>2289</v>
      </c>
      <c r="M224" s="5" t="s">
        <v>2417</v>
      </c>
      <c r="N224" s="5" t="s">
        <v>1197</v>
      </c>
      <c r="O224" s="162" t="b">
        <v>1</v>
      </c>
      <c r="P224" s="183" t="s">
        <v>2687</v>
      </c>
      <c r="Q224" s="175" t="s">
        <v>2688</v>
      </c>
      <c r="R224" s="175"/>
      <c r="S224" s="62" t="s">
        <v>2344</v>
      </c>
      <c r="T224" s="1">
        <v>44573</v>
      </c>
      <c r="U224" s="1">
        <v>44737</v>
      </c>
    </row>
    <row r="225" spans="1:21" s="76" customFormat="1" ht="25" x14ac:dyDescent="0.25">
      <c r="A225" s="4">
        <v>223</v>
      </c>
      <c r="B225" s="7" t="s">
        <v>1002</v>
      </c>
      <c r="C225" s="7" t="s">
        <v>1346</v>
      </c>
      <c r="D225" s="7" t="s">
        <v>986</v>
      </c>
      <c r="E225" s="7" t="s">
        <v>669</v>
      </c>
      <c r="F225" s="37">
        <v>37282</v>
      </c>
      <c r="G225" s="9" t="s">
        <v>2302</v>
      </c>
      <c r="H225" s="43" t="s">
        <v>1473</v>
      </c>
      <c r="I225" s="145">
        <v>44312</v>
      </c>
      <c r="J225" s="7" t="s">
        <v>12</v>
      </c>
      <c r="K225" s="94">
        <v>44677</v>
      </c>
      <c r="L225" s="5" t="s">
        <v>1900</v>
      </c>
      <c r="M225" s="5" t="s">
        <v>2301</v>
      </c>
      <c r="N225" s="5" t="s">
        <v>1197</v>
      </c>
      <c r="O225" s="162" t="b">
        <v>1</v>
      </c>
      <c r="P225" s="169" t="s">
        <v>2635</v>
      </c>
      <c r="Q225" s="173" t="s">
        <v>2044</v>
      </c>
      <c r="R225" s="173"/>
      <c r="S225" s="62"/>
      <c r="T225" s="1">
        <v>44573</v>
      </c>
      <c r="U225" s="1">
        <v>44663</v>
      </c>
    </row>
    <row r="226" spans="1:21" s="76" customFormat="1" ht="25" x14ac:dyDescent="0.25">
      <c r="A226" s="4">
        <v>224</v>
      </c>
      <c r="B226" s="7" t="s">
        <v>1003</v>
      </c>
      <c r="C226" s="5" t="s">
        <v>1518</v>
      </c>
      <c r="D226" s="7" t="s">
        <v>986</v>
      </c>
      <c r="E226" s="7" t="s">
        <v>670</v>
      </c>
      <c r="F226" s="9">
        <v>37279</v>
      </c>
      <c r="G226" s="12" t="s">
        <v>2241</v>
      </c>
      <c r="H226" s="43" t="s">
        <v>1473</v>
      </c>
      <c r="I226" s="145">
        <v>44302</v>
      </c>
      <c r="J226" s="7" t="s">
        <v>12</v>
      </c>
      <c r="K226" s="94">
        <v>44667</v>
      </c>
      <c r="L226" s="5" t="s">
        <v>1900</v>
      </c>
      <c r="M226" s="5" t="s">
        <v>2252</v>
      </c>
      <c r="N226" s="5" t="s">
        <v>1197</v>
      </c>
      <c r="O226" s="162" t="b">
        <v>1</v>
      </c>
      <c r="P226" s="183" t="s">
        <v>2689</v>
      </c>
      <c r="Q226" s="173" t="s">
        <v>2044</v>
      </c>
      <c r="R226" s="173"/>
      <c r="S226" s="62"/>
      <c r="T226" s="1">
        <v>44573</v>
      </c>
      <c r="U226" s="1">
        <v>44653</v>
      </c>
    </row>
    <row r="227" spans="1:21" s="76" customFormat="1" ht="25" x14ac:dyDescent="0.25">
      <c r="A227" s="4">
        <v>225</v>
      </c>
      <c r="B227" s="7" t="s">
        <v>2</v>
      </c>
      <c r="C227" s="5" t="s">
        <v>765</v>
      </c>
      <c r="D227" s="7" t="s">
        <v>986</v>
      </c>
      <c r="E227" s="7" t="s">
        <v>671</v>
      </c>
      <c r="F227" s="18" t="s">
        <v>1954</v>
      </c>
      <c r="G227" s="9" t="s">
        <v>2241</v>
      </c>
      <c r="H227" s="43" t="s">
        <v>1473</v>
      </c>
      <c r="I227" s="145">
        <v>44373</v>
      </c>
      <c r="J227" s="7" t="s">
        <v>12</v>
      </c>
      <c r="K227" s="94">
        <v>44738</v>
      </c>
      <c r="L227" s="7" t="s">
        <v>1900</v>
      </c>
      <c r="M227" s="7" t="s">
        <v>2389</v>
      </c>
      <c r="N227" s="5" t="s">
        <v>1197</v>
      </c>
      <c r="O227" s="162" t="b">
        <v>1</v>
      </c>
      <c r="P227" s="169" t="s">
        <v>2635</v>
      </c>
      <c r="Q227" s="173" t="s">
        <v>2044</v>
      </c>
      <c r="R227" s="173"/>
      <c r="S227" s="62"/>
      <c r="T227" s="1">
        <v>44573</v>
      </c>
      <c r="U227" s="1">
        <v>44724</v>
      </c>
    </row>
    <row r="228" spans="1:21" s="76" customFormat="1" ht="25" x14ac:dyDescent="0.25">
      <c r="A228" s="4">
        <v>226</v>
      </c>
      <c r="B228" s="7" t="s">
        <v>202</v>
      </c>
      <c r="C228" s="5" t="s">
        <v>765</v>
      </c>
      <c r="D228" s="7" t="s">
        <v>986</v>
      </c>
      <c r="E228" s="7" t="s">
        <v>672</v>
      </c>
      <c r="F228" s="18" t="s">
        <v>1880</v>
      </c>
      <c r="G228" s="12" t="s">
        <v>2770</v>
      </c>
      <c r="H228" s="43" t="s">
        <v>1473</v>
      </c>
      <c r="I228" s="145">
        <v>44554</v>
      </c>
      <c r="J228" s="7" t="s">
        <v>12</v>
      </c>
      <c r="K228" s="94">
        <v>44919</v>
      </c>
      <c r="L228" s="7" t="s">
        <v>1900</v>
      </c>
      <c r="M228" s="5" t="s">
        <v>2791</v>
      </c>
      <c r="N228" s="5" t="s">
        <v>1197</v>
      </c>
      <c r="O228" s="162" t="b">
        <v>1</v>
      </c>
      <c r="P228" s="86" t="s">
        <v>2635</v>
      </c>
      <c r="Q228" s="111" t="s">
        <v>2044</v>
      </c>
      <c r="R228" s="15" t="s">
        <v>2790</v>
      </c>
      <c r="S228" s="62"/>
      <c r="T228" s="1">
        <v>44573</v>
      </c>
      <c r="U228" s="1">
        <v>44905</v>
      </c>
    </row>
    <row r="229" spans="1:21" s="76" customFormat="1" ht="37.5" x14ac:dyDescent="0.25">
      <c r="A229" s="4">
        <v>227</v>
      </c>
      <c r="B229" s="7" t="s">
        <v>72</v>
      </c>
      <c r="C229" s="7" t="s">
        <v>765</v>
      </c>
      <c r="D229" s="7" t="s">
        <v>986</v>
      </c>
      <c r="E229" s="7" t="s">
        <v>1465</v>
      </c>
      <c r="F229" s="9" t="s">
        <v>2064</v>
      </c>
      <c r="G229" s="9" t="s">
        <v>2633</v>
      </c>
      <c r="H229" s="43" t="s">
        <v>1473</v>
      </c>
      <c r="I229" s="145">
        <v>44530</v>
      </c>
      <c r="J229" s="7" t="s">
        <v>44</v>
      </c>
      <c r="K229" s="94">
        <v>44895</v>
      </c>
      <c r="L229" s="7" t="s">
        <v>1900</v>
      </c>
      <c r="M229" s="7" t="s">
        <v>2636</v>
      </c>
      <c r="N229" s="5" t="s">
        <v>1197</v>
      </c>
      <c r="O229" s="162" t="b">
        <v>1</v>
      </c>
      <c r="P229" s="183" t="s">
        <v>2635</v>
      </c>
      <c r="Q229" s="176" t="s">
        <v>2044</v>
      </c>
      <c r="R229" s="176"/>
      <c r="S229" s="62"/>
      <c r="T229" s="1">
        <v>44573</v>
      </c>
      <c r="U229" s="1">
        <v>44881</v>
      </c>
    </row>
    <row r="230" spans="1:21" s="76" customFormat="1" ht="37.5" x14ac:dyDescent="0.25">
      <c r="A230" s="4">
        <v>228</v>
      </c>
      <c r="B230" s="7" t="s">
        <v>73</v>
      </c>
      <c r="C230" s="5" t="s">
        <v>765</v>
      </c>
      <c r="D230" s="7" t="s">
        <v>986</v>
      </c>
      <c r="E230" s="7" t="s">
        <v>675</v>
      </c>
      <c r="F230" s="12" t="s">
        <v>2065</v>
      </c>
      <c r="G230" s="9" t="s">
        <v>2633</v>
      </c>
      <c r="H230" s="43" t="s">
        <v>1473</v>
      </c>
      <c r="I230" s="145">
        <v>44530</v>
      </c>
      <c r="J230" s="7" t="s">
        <v>44</v>
      </c>
      <c r="K230" s="94">
        <v>44895</v>
      </c>
      <c r="L230" s="7" t="s">
        <v>1900</v>
      </c>
      <c r="M230" s="7" t="s">
        <v>2634</v>
      </c>
      <c r="N230" s="5" t="s">
        <v>1197</v>
      </c>
      <c r="O230" s="162" t="b">
        <v>1</v>
      </c>
      <c r="P230" s="183" t="s">
        <v>2635</v>
      </c>
      <c r="Q230" s="176" t="s">
        <v>2044</v>
      </c>
      <c r="R230" s="176"/>
      <c r="S230" s="62"/>
      <c r="T230" s="1">
        <v>44573</v>
      </c>
      <c r="U230" s="1">
        <v>44881</v>
      </c>
    </row>
    <row r="231" spans="1:21" s="76" customFormat="1" ht="25" x14ac:dyDescent="0.25">
      <c r="A231" s="4">
        <v>229</v>
      </c>
      <c r="B231" s="7" t="s">
        <v>321</v>
      </c>
      <c r="C231" s="5" t="s">
        <v>626</v>
      </c>
      <c r="D231" s="7" t="s">
        <v>989</v>
      </c>
      <c r="E231" s="7" t="s">
        <v>678</v>
      </c>
      <c r="F231" s="9" t="s">
        <v>322</v>
      </c>
      <c r="G231" s="12" t="s">
        <v>2807</v>
      </c>
      <c r="H231" s="43" t="s">
        <v>1473</v>
      </c>
      <c r="I231" s="145">
        <v>44554</v>
      </c>
      <c r="J231" s="7" t="s">
        <v>12</v>
      </c>
      <c r="K231" s="94">
        <v>44919</v>
      </c>
      <c r="L231" s="7" t="s">
        <v>1900</v>
      </c>
      <c r="M231" s="5" t="s">
        <v>2808</v>
      </c>
      <c r="N231" s="5" t="s">
        <v>1197</v>
      </c>
      <c r="O231" s="162" t="b">
        <v>1</v>
      </c>
      <c r="P231" s="183" t="s">
        <v>2689</v>
      </c>
      <c r="Q231" s="111" t="s">
        <v>2044</v>
      </c>
      <c r="R231" s="175" t="s">
        <v>2776</v>
      </c>
      <c r="S231" s="62"/>
      <c r="T231" s="1">
        <v>44573</v>
      </c>
      <c r="U231" s="1">
        <v>44905</v>
      </c>
    </row>
    <row r="232" spans="1:21" s="76" customFormat="1" ht="25" x14ac:dyDescent="0.25">
      <c r="A232" s="4">
        <v>230</v>
      </c>
      <c r="B232" s="7" t="s">
        <v>76</v>
      </c>
      <c r="C232" s="7" t="s">
        <v>766</v>
      </c>
      <c r="D232" s="7" t="s">
        <v>986</v>
      </c>
      <c r="E232" s="7" t="s">
        <v>1647</v>
      </c>
      <c r="F232" s="9">
        <v>2587</v>
      </c>
      <c r="G232" s="34" t="s">
        <v>2302</v>
      </c>
      <c r="H232" s="43" t="s">
        <v>1473</v>
      </c>
      <c r="I232" s="145">
        <v>44334</v>
      </c>
      <c r="J232" s="7" t="s">
        <v>12</v>
      </c>
      <c r="K232" s="94">
        <v>44699</v>
      </c>
      <c r="L232" s="5" t="s">
        <v>1900</v>
      </c>
      <c r="M232" s="5" t="s">
        <v>2327</v>
      </c>
      <c r="N232" s="5" t="s">
        <v>1197</v>
      </c>
      <c r="O232" s="162" t="b">
        <v>1</v>
      </c>
      <c r="P232" s="183" t="s">
        <v>2689</v>
      </c>
      <c r="Q232" s="173" t="s">
        <v>2044</v>
      </c>
      <c r="R232" s="173"/>
      <c r="S232" s="62"/>
      <c r="T232" s="1">
        <v>44573</v>
      </c>
      <c r="U232" s="1">
        <v>44685</v>
      </c>
    </row>
    <row r="233" spans="1:21" s="76" customFormat="1" ht="25" x14ac:dyDescent="0.25">
      <c r="A233" s="4">
        <v>231</v>
      </c>
      <c r="B233" s="7" t="s">
        <v>77</v>
      </c>
      <c r="C233" s="5" t="s">
        <v>766</v>
      </c>
      <c r="D233" s="7" t="s">
        <v>986</v>
      </c>
      <c r="E233" s="7" t="s">
        <v>193</v>
      </c>
      <c r="F233" s="9" t="s">
        <v>1733</v>
      </c>
      <c r="G233" s="9" t="s">
        <v>2241</v>
      </c>
      <c r="H233" s="43" t="s">
        <v>1473</v>
      </c>
      <c r="I233" s="145">
        <v>44291</v>
      </c>
      <c r="J233" s="7" t="s">
        <v>12</v>
      </c>
      <c r="K233" s="94">
        <v>44656</v>
      </c>
      <c r="L233" s="7" t="s">
        <v>1900</v>
      </c>
      <c r="M233" s="7" t="s">
        <v>2228</v>
      </c>
      <c r="N233" s="5" t="s">
        <v>1197</v>
      </c>
      <c r="O233" s="162" t="b">
        <v>1</v>
      </c>
      <c r="P233" s="183" t="s">
        <v>2689</v>
      </c>
      <c r="Q233" s="173" t="s">
        <v>2044</v>
      </c>
      <c r="R233" s="173"/>
      <c r="S233" s="62"/>
      <c r="T233" s="1">
        <v>44573</v>
      </c>
      <c r="U233" s="1">
        <v>44642</v>
      </c>
    </row>
    <row r="234" spans="1:21" s="76" customFormat="1" ht="25" x14ac:dyDescent="0.25">
      <c r="A234" s="4">
        <v>232</v>
      </c>
      <c r="B234" s="7" t="s">
        <v>89</v>
      </c>
      <c r="C234" s="5" t="s">
        <v>766</v>
      </c>
      <c r="D234" s="7" t="s">
        <v>990</v>
      </c>
      <c r="E234" s="7" t="s">
        <v>679</v>
      </c>
      <c r="F234" s="9">
        <v>10011188</v>
      </c>
      <c r="G234" s="12" t="s">
        <v>2241</v>
      </c>
      <c r="H234" s="43" t="s">
        <v>1473</v>
      </c>
      <c r="I234" s="145">
        <v>44302</v>
      </c>
      <c r="J234" s="7" t="s">
        <v>12</v>
      </c>
      <c r="K234" s="94">
        <v>44667</v>
      </c>
      <c r="L234" s="5" t="s">
        <v>1900</v>
      </c>
      <c r="M234" s="5" t="s">
        <v>2253</v>
      </c>
      <c r="N234" s="5" t="s">
        <v>1197</v>
      </c>
      <c r="O234" s="162" t="b">
        <v>1</v>
      </c>
      <c r="P234" s="183" t="s">
        <v>2689</v>
      </c>
      <c r="Q234" s="173" t="s">
        <v>2044</v>
      </c>
      <c r="R234" s="173"/>
      <c r="S234" s="62"/>
      <c r="T234" s="1">
        <v>44573</v>
      </c>
      <c r="U234" s="1">
        <v>44653</v>
      </c>
    </row>
    <row r="235" spans="1:21" s="76" customFormat="1" ht="25" x14ac:dyDescent="0.25">
      <c r="A235" s="4">
        <v>233</v>
      </c>
      <c r="B235" s="7" t="s">
        <v>90</v>
      </c>
      <c r="C235" s="5" t="s">
        <v>626</v>
      </c>
      <c r="D235" s="7" t="s">
        <v>989</v>
      </c>
      <c r="E235" s="5" t="s">
        <v>681</v>
      </c>
      <c r="F235" s="5" t="s">
        <v>1600</v>
      </c>
      <c r="G235" s="9" t="s">
        <v>2303</v>
      </c>
      <c r="H235" s="43" t="s">
        <v>1473</v>
      </c>
      <c r="I235" s="145">
        <v>44312</v>
      </c>
      <c r="J235" s="7" t="s">
        <v>12</v>
      </c>
      <c r="K235" s="94">
        <v>44677</v>
      </c>
      <c r="L235" s="5" t="s">
        <v>1900</v>
      </c>
      <c r="M235" s="5" t="s">
        <v>2304</v>
      </c>
      <c r="N235" s="5" t="s">
        <v>1197</v>
      </c>
      <c r="O235" s="162" t="b">
        <v>1</v>
      </c>
      <c r="P235" s="183" t="s">
        <v>2689</v>
      </c>
      <c r="Q235" s="173" t="s">
        <v>2044</v>
      </c>
      <c r="R235" s="173"/>
      <c r="S235" s="62"/>
      <c r="T235" s="1">
        <v>44573</v>
      </c>
      <c r="U235" s="1">
        <v>44663</v>
      </c>
    </row>
    <row r="236" spans="1:21" s="76" customFormat="1" ht="25" x14ac:dyDescent="0.25">
      <c r="A236" s="4">
        <v>234</v>
      </c>
      <c r="B236" s="7" t="s">
        <v>95</v>
      </c>
      <c r="C236" s="5" t="s">
        <v>766</v>
      </c>
      <c r="D236" s="7" t="s">
        <v>991</v>
      </c>
      <c r="E236" s="5" t="s">
        <v>684</v>
      </c>
      <c r="F236" s="12" t="s">
        <v>1163</v>
      </c>
      <c r="G236" s="12" t="s">
        <v>2241</v>
      </c>
      <c r="H236" s="43" t="s">
        <v>1473</v>
      </c>
      <c r="I236" s="145">
        <v>44302</v>
      </c>
      <c r="J236" s="7" t="s">
        <v>12</v>
      </c>
      <c r="K236" s="94">
        <v>44667</v>
      </c>
      <c r="L236" s="5" t="s">
        <v>1900</v>
      </c>
      <c r="M236" s="5" t="s">
        <v>2254</v>
      </c>
      <c r="N236" s="5" t="s">
        <v>1197</v>
      </c>
      <c r="O236" s="162" t="b">
        <v>1</v>
      </c>
      <c r="P236" s="183" t="s">
        <v>2689</v>
      </c>
      <c r="Q236" s="173" t="s">
        <v>2044</v>
      </c>
      <c r="R236" s="173"/>
      <c r="S236" s="62"/>
      <c r="T236" s="1">
        <v>44573</v>
      </c>
      <c r="U236" s="1">
        <v>44653</v>
      </c>
    </row>
    <row r="237" spans="1:21" s="76" customFormat="1" ht="37.5" x14ac:dyDescent="0.25">
      <c r="A237" s="4">
        <v>235</v>
      </c>
      <c r="B237" s="7" t="s">
        <v>96</v>
      </c>
      <c r="C237" s="5" t="s">
        <v>844</v>
      </c>
      <c r="D237" s="7" t="s">
        <v>988</v>
      </c>
      <c r="E237" s="5" t="s">
        <v>1329</v>
      </c>
      <c r="F237" s="12" t="s">
        <v>845</v>
      </c>
      <c r="G237" s="9" t="s">
        <v>2510</v>
      </c>
      <c r="H237" s="43" t="s">
        <v>1682</v>
      </c>
      <c r="I237" s="145">
        <v>44466</v>
      </c>
      <c r="J237" s="7" t="s">
        <v>12</v>
      </c>
      <c r="K237" s="94">
        <v>44831</v>
      </c>
      <c r="L237" s="12" t="s">
        <v>1900</v>
      </c>
      <c r="M237" s="12" t="s">
        <v>2511</v>
      </c>
      <c r="N237" s="5" t="s">
        <v>1197</v>
      </c>
      <c r="O237" s="162" t="b">
        <v>1</v>
      </c>
      <c r="P237" s="183" t="s">
        <v>2689</v>
      </c>
      <c r="Q237" s="173" t="s">
        <v>2044</v>
      </c>
      <c r="R237" s="173"/>
      <c r="S237" s="62"/>
      <c r="T237" s="1">
        <v>44573</v>
      </c>
      <c r="U237" s="1">
        <v>44817</v>
      </c>
    </row>
    <row r="238" spans="1:21" s="76" customFormat="1" ht="25" x14ac:dyDescent="0.25">
      <c r="A238" s="4">
        <v>236</v>
      </c>
      <c r="B238" s="7" t="s">
        <v>97</v>
      </c>
      <c r="C238" s="7" t="s">
        <v>766</v>
      </c>
      <c r="D238" s="7" t="s">
        <v>986</v>
      </c>
      <c r="E238" s="7" t="s">
        <v>1520</v>
      </c>
      <c r="F238" s="9" t="s">
        <v>98</v>
      </c>
      <c r="G238" s="12" t="s">
        <v>2241</v>
      </c>
      <c r="H238" s="43" t="s">
        <v>1473</v>
      </c>
      <c r="I238" s="145">
        <v>44302</v>
      </c>
      <c r="J238" s="7" t="s">
        <v>12</v>
      </c>
      <c r="K238" s="94">
        <v>44667</v>
      </c>
      <c r="L238" s="5" t="s">
        <v>1900</v>
      </c>
      <c r="M238" s="5" t="s">
        <v>2255</v>
      </c>
      <c r="N238" s="5" t="s">
        <v>1197</v>
      </c>
      <c r="O238" s="162" t="b">
        <v>1</v>
      </c>
      <c r="P238" s="183" t="s">
        <v>2689</v>
      </c>
      <c r="Q238" s="173" t="s">
        <v>2044</v>
      </c>
      <c r="R238" s="173"/>
      <c r="S238" s="62"/>
      <c r="T238" s="1">
        <v>44573</v>
      </c>
      <c r="U238" s="1">
        <v>44653</v>
      </c>
    </row>
    <row r="239" spans="1:21" s="76" customFormat="1" ht="25" x14ac:dyDescent="0.25">
      <c r="A239" s="4">
        <v>237</v>
      </c>
      <c r="B239" s="7" t="s">
        <v>114</v>
      </c>
      <c r="C239" s="7" t="s">
        <v>766</v>
      </c>
      <c r="D239" s="7" t="s">
        <v>992</v>
      </c>
      <c r="E239" s="7" t="s">
        <v>689</v>
      </c>
      <c r="F239" s="36">
        <v>29140</v>
      </c>
      <c r="G239" s="9" t="s">
        <v>2241</v>
      </c>
      <c r="H239" s="43" t="s">
        <v>1473</v>
      </c>
      <c r="I239" s="145">
        <v>44373</v>
      </c>
      <c r="J239" s="7" t="s">
        <v>12</v>
      </c>
      <c r="K239" s="94">
        <v>44738</v>
      </c>
      <c r="L239" s="7" t="s">
        <v>1900</v>
      </c>
      <c r="M239" s="7" t="s">
        <v>2390</v>
      </c>
      <c r="N239" s="5" t="s">
        <v>1197</v>
      </c>
      <c r="O239" s="162" t="b">
        <v>1</v>
      </c>
      <c r="P239" s="183" t="s">
        <v>2689</v>
      </c>
      <c r="Q239" s="173" t="s">
        <v>2044</v>
      </c>
      <c r="R239" s="173"/>
      <c r="S239" s="62"/>
      <c r="T239" s="1">
        <v>44573</v>
      </c>
      <c r="U239" s="1">
        <v>44724</v>
      </c>
    </row>
    <row r="240" spans="1:21" s="76" customFormat="1" ht="37.5" x14ac:dyDescent="0.25">
      <c r="A240" s="4">
        <v>238</v>
      </c>
      <c r="B240" s="7" t="s">
        <v>115</v>
      </c>
      <c r="C240" s="7" t="s">
        <v>766</v>
      </c>
      <c r="D240" s="7" t="s">
        <v>992</v>
      </c>
      <c r="E240" s="7" t="s">
        <v>690</v>
      </c>
      <c r="F240" s="36" t="s">
        <v>1869</v>
      </c>
      <c r="G240" s="9" t="s">
        <v>2633</v>
      </c>
      <c r="H240" s="43" t="s">
        <v>1473</v>
      </c>
      <c r="I240" s="145">
        <v>44530</v>
      </c>
      <c r="J240" s="7" t="s">
        <v>44</v>
      </c>
      <c r="K240" s="94">
        <v>44895</v>
      </c>
      <c r="L240" s="7" t="s">
        <v>1900</v>
      </c>
      <c r="M240" s="7" t="s">
        <v>2637</v>
      </c>
      <c r="N240" s="5" t="s">
        <v>1197</v>
      </c>
      <c r="O240" s="162" t="b">
        <v>1</v>
      </c>
      <c r="P240" s="183" t="s">
        <v>2643</v>
      </c>
      <c r="Q240" s="176" t="s">
        <v>2044</v>
      </c>
      <c r="R240" s="176"/>
      <c r="S240" s="62"/>
      <c r="T240" s="1">
        <v>44573</v>
      </c>
      <c r="U240" s="1">
        <v>44881</v>
      </c>
    </row>
    <row r="241" spans="1:21" s="76" customFormat="1" ht="25" x14ac:dyDescent="0.25">
      <c r="A241" s="4">
        <v>239</v>
      </c>
      <c r="B241" s="7" t="s">
        <v>123</v>
      </c>
      <c r="C241" s="7" t="s">
        <v>766</v>
      </c>
      <c r="D241" s="7" t="s">
        <v>992</v>
      </c>
      <c r="E241" s="7" t="s">
        <v>691</v>
      </c>
      <c r="F241" s="12" t="s">
        <v>2083</v>
      </c>
      <c r="G241" s="12" t="s">
        <v>2241</v>
      </c>
      <c r="H241" s="43" t="s">
        <v>1473</v>
      </c>
      <c r="I241" s="145">
        <v>44554</v>
      </c>
      <c r="J241" s="7" t="s">
        <v>12</v>
      </c>
      <c r="K241" s="94">
        <v>44919</v>
      </c>
      <c r="L241" s="7" t="s">
        <v>1900</v>
      </c>
      <c r="M241" s="5" t="s">
        <v>2811</v>
      </c>
      <c r="N241" s="5" t="s">
        <v>1197</v>
      </c>
      <c r="O241" s="162" t="b">
        <v>1</v>
      </c>
      <c r="P241" s="183" t="s">
        <v>2689</v>
      </c>
      <c r="Q241" s="111" t="s">
        <v>2044</v>
      </c>
      <c r="R241" s="175" t="s">
        <v>2776</v>
      </c>
      <c r="S241" s="62"/>
      <c r="T241" s="1">
        <v>44573</v>
      </c>
      <c r="U241" s="1">
        <v>44905</v>
      </c>
    </row>
    <row r="242" spans="1:21" s="76" customFormat="1" ht="25" x14ac:dyDescent="0.25">
      <c r="A242" s="4">
        <v>240</v>
      </c>
      <c r="B242" s="7" t="s">
        <v>1019</v>
      </c>
      <c r="C242" s="7" t="s">
        <v>766</v>
      </c>
      <c r="D242" s="7" t="s">
        <v>992</v>
      </c>
      <c r="E242" s="7" t="s">
        <v>2445</v>
      </c>
      <c r="F242" s="12" t="s">
        <v>7</v>
      </c>
      <c r="G242" s="12" t="s">
        <v>2441</v>
      </c>
      <c r="H242" s="43" t="s">
        <v>1473</v>
      </c>
      <c r="I242" s="145">
        <v>44438</v>
      </c>
      <c r="J242" s="7" t="s">
        <v>12</v>
      </c>
      <c r="K242" s="93">
        <v>44803</v>
      </c>
      <c r="L242" s="5" t="s">
        <v>1900</v>
      </c>
      <c r="M242" s="5" t="s">
        <v>2446</v>
      </c>
      <c r="N242" s="5" t="s">
        <v>1197</v>
      </c>
      <c r="O242" s="162" t="b">
        <v>1</v>
      </c>
      <c r="P242" s="183" t="s">
        <v>2689</v>
      </c>
      <c r="Q242" s="173" t="s">
        <v>2044</v>
      </c>
      <c r="R242" s="173"/>
      <c r="S242" s="62"/>
      <c r="T242" s="1">
        <v>44573</v>
      </c>
      <c r="U242" s="1">
        <v>44789</v>
      </c>
    </row>
    <row r="243" spans="1:21" s="76" customFormat="1" ht="25" x14ac:dyDescent="0.25">
      <c r="A243" s="4">
        <v>241</v>
      </c>
      <c r="B243" s="7" t="s">
        <v>309</v>
      </c>
      <c r="C243" s="5" t="s">
        <v>766</v>
      </c>
      <c r="D243" s="5" t="s">
        <v>993</v>
      </c>
      <c r="E243" s="7" t="s">
        <v>697</v>
      </c>
      <c r="F243" s="12" t="s">
        <v>7</v>
      </c>
      <c r="G243" s="9" t="s">
        <v>2241</v>
      </c>
      <c r="H243" s="43" t="s">
        <v>1473</v>
      </c>
      <c r="I243" s="145">
        <v>44494</v>
      </c>
      <c r="J243" s="7" t="s">
        <v>12</v>
      </c>
      <c r="K243" s="94">
        <v>44859</v>
      </c>
      <c r="L243" s="5" t="s">
        <v>1900</v>
      </c>
      <c r="M243" s="5" t="s">
        <v>2542</v>
      </c>
      <c r="N243" s="5" t="s">
        <v>1197</v>
      </c>
      <c r="O243" s="162" t="b">
        <v>1</v>
      </c>
      <c r="P243" s="183" t="s">
        <v>2689</v>
      </c>
      <c r="Q243" s="173" t="s">
        <v>2044</v>
      </c>
      <c r="R243" s="173"/>
      <c r="S243" s="64"/>
      <c r="T243" s="1">
        <v>44573</v>
      </c>
      <c r="U243" s="1">
        <v>44845</v>
      </c>
    </row>
    <row r="244" spans="1:21" s="76" customFormat="1" ht="25" x14ac:dyDescent="0.25">
      <c r="A244" s="4">
        <v>242</v>
      </c>
      <c r="B244" s="7" t="s">
        <v>308</v>
      </c>
      <c r="C244" s="5" t="s">
        <v>626</v>
      </c>
      <c r="D244" s="5" t="s">
        <v>993</v>
      </c>
      <c r="E244" s="7" t="s">
        <v>674</v>
      </c>
      <c r="F244" s="12" t="s">
        <v>7</v>
      </c>
      <c r="G244" s="12" t="s">
        <v>2770</v>
      </c>
      <c r="H244" s="43" t="s">
        <v>1473</v>
      </c>
      <c r="I244" s="145">
        <v>44554</v>
      </c>
      <c r="J244" s="7" t="s">
        <v>12</v>
      </c>
      <c r="K244" s="94">
        <v>44919</v>
      </c>
      <c r="L244" s="7" t="s">
        <v>1900</v>
      </c>
      <c r="M244" s="7" t="s">
        <v>2773</v>
      </c>
      <c r="N244" s="5" t="s">
        <v>1197</v>
      </c>
      <c r="O244" s="162" t="b">
        <v>1</v>
      </c>
      <c r="P244" s="183" t="s">
        <v>2689</v>
      </c>
      <c r="Q244" s="111" t="s">
        <v>2044</v>
      </c>
      <c r="R244" s="175" t="s">
        <v>2776</v>
      </c>
      <c r="S244" s="64"/>
      <c r="T244" s="1">
        <v>44573</v>
      </c>
      <c r="U244" s="1">
        <v>44905</v>
      </c>
    </row>
    <row r="245" spans="1:21" s="76" customFormat="1" ht="25" x14ac:dyDescent="0.25">
      <c r="A245" s="4">
        <v>243</v>
      </c>
      <c r="B245" s="7" t="s">
        <v>307</v>
      </c>
      <c r="C245" s="7" t="s">
        <v>766</v>
      </c>
      <c r="D245" s="5" t="s">
        <v>993</v>
      </c>
      <c r="E245" s="7" t="s">
        <v>698</v>
      </c>
      <c r="F245" s="12" t="s">
        <v>7</v>
      </c>
      <c r="G245" s="9" t="s">
        <v>2241</v>
      </c>
      <c r="H245" s="43" t="s">
        <v>1473</v>
      </c>
      <c r="I245" s="145">
        <v>44494</v>
      </c>
      <c r="J245" s="7" t="s">
        <v>12</v>
      </c>
      <c r="K245" s="94">
        <v>44859</v>
      </c>
      <c r="L245" s="5" t="s">
        <v>1900</v>
      </c>
      <c r="M245" s="5" t="s">
        <v>2543</v>
      </c>
      <c r="N245" s="5" t="s">
        <v>1197</v>
      </c>
      <c r="O245" s="162" t="b">
        <v>1</v>
      </c>
      <c r="P245" s="183" t="s">
        <v>2689</v>
      </c>
      <c r="Q245" s="173" t="s">
        <v>2044</v>
      </c>
      <c r="R245" s="173"/>
      <c r="S245" s="64"/>
      <c r="T245" s="1">
        <v>44573</v>
      </c>
      <c r="U245" s="1">
        <v>44845</v>
      </c>
    </row>
    <row r="246" spans="1:21" s="76" customFormat="1" ht="25" x14ac:dyDescent="0.25">
      <c r="A246" s="4">
        <v>244</v>
      </c>
      <c r="B246" s="7" t="s">
        <v>304</v>
      </c>
      <c r="C246" s="7" t="s">
        <v>766</v>
      </c>
      <c r="D246" s="7" t="s">
        <v>992</v>
      </c>
      <c r="E246" s="5" t="s">
        <v>1666</v>
      </c>
      <c r="F246" s="12" t="s">
        <v>1952</v>
      </c>
      <c r="G246" s="9" t="s">
        <v>2241</v>
      </c>
      <c r="H246" s="43" t="s">
        <v>1473</v>
      </c>
      <c r="I246" s="145">
        <v>44373</v>
      </c>
      <c r="J246" s="7" t="s">
        <v>12</v>
      </c>
      <c r="K246" s="94">
        <v>44738</v>
      </c>
      <c r="L246" s="7" t="s">
        <v>1900</v>
      </c>
      <c r="M246" s="7" t="s">
        <v>2391</v>
      </c>
      <c r="N246" s="5" t="s">
        <v>1197</v>
      </c>
      <c r="O246" s="162" t="b">
        <v>1</v>
      </c>
      <c r="P246" s="183" t="s">
        <v>2689</v>
      </c>
      <c r="Q246" s="173" t="s">
        <v>2044</v>
      </c>
      <c r="R246" s="173"/>
      <c r="S246" s="64"/>
      <c r="T246" s="1">
        <v>44573</v>
      </c>
      <c r="U246" s="1">
        <v>44724</v>
      </c>
    </row>
    <row r="247" spans="1:21" s="76" customFormat="1" ht="25" x14ac:dyDescent="0.25">
      <c r="A247" s="4">
        <v>245</v>
      </c>
      <c r="B247" s="7" t="s">
        <v>301</v>
      </c>
      <c r="C247" s="7" t="s">
        <v>766</v>
      </c>
      <c r="D247" s="7" t="s">
        <v>992</v>
      </c>
      <c r="E247" s="7" t="s">
        <v>702</v>
      </c>
      <c r="F247" s="12" t="s">
        <v>1756</v>
      </c>
      <c r="G247" s="12" t="s">
        <v>2241</v>
      </c>
      <c r="H247" s="43" t="s">
        <v>1473</v>
      </c>
      <c r="I247" s="145">
        <v>44302</v>
      </c>
      <c r="J247" s="7" t="s">
        <v>12</v>
      </c>
      <c r="K247" s="94">
        <v>44667</v>
      </c>
      <c r="L247" s="5" t="s">
        <v>1900</v>
      </c>
      <c r="M247" s="5" t="s">
        <v>2256</v>
      </c>
      <c r="N247" s="5" t="s">
        <v>1197</v>
      </c>
      <c r="O247" s="162" t="b">
        <v>1</v>
      </c>
      <c r="P247" s="183" t="s">
        <v>2689</v>
      </c>
      <c r="Q247" s="173" t="s">
        <v>2044</v>
      </c>
      <c r="R247" s="173"/>
      <c r="S247" s="62"/>
      <c r="T247" s="1">
        <v>44573</v>
      </c>
      <c r="U247" s="1">
        <v>44653</v>
      </c>
    </row>
    <row r="248" spans="1:21" s="76" customFormat="1" ht="25" x14ac:dyDescent="0.25">
      <c r="A248" s="4">
        <v>246</v>
      </c>
      <c r="B248" s="7" t="s">
        <v>299</v>
      </c>
      <c r="C248" s="7" t="s">
        <v>1434</v>
      </c>
      <c r="D248" s="7" t="s">
        <v>992</v>
      </c>
      <c r="E248" s="7" t="s">
        <v>670</v>
      </c>
      <c r="F248" s="12" t="s">
        <v>1757</v>
      </c>
      <c r="G248" s="12" t="s">
        <v>2241</v>
      </c>
      <c r="H248" s="43" t="s">
        <v>1473</v>
      </c>
      <c r="I248" s="145">
        <v>44302</v>
      </c>
      <c r="J248" s="7" t="s">
        <v>12</v>
      </c>
      <c r="K248" s="94">
        <v>44667</v>
      </c>
      <c r="L248" s="5" t="s">
        <v>1900</v>
      </c>
      <c r="M248" s="5" t="s">
        <v>2257</v>
      </c>
      <c r="N248" s="5" t="s">
        <v>1197</v>
      </c>
      <c r="O248" s="162" t="b">
        <v>1</v>
      </c>
      <c r="P248" s="183" t="s">
        <v>2689</v>
      </c>
      <c r="Q248" s="173" t="s">
        <v>2044</v>
      </c>
      <c r="R248" s="173"/>
      <c r="S248" s="62"/>
      <c r="T248" s="1">
        <v>44573</v>
      </c>
      <c r="U248" s="1">
        <v>44653</v>
      </c>
    </row>
    <row r="249" spans="1:21" s="76" customFormat="1" ht="25" x14ac:dyDescent="0.25">
      <c r="A249" s="4">
        <v>247</v>
      </c>
      <c r="B249" s="7" t="s">
        <v>298</v>
      </c>
      <c r="C249" s="7" t="s">
        <v>1434</v>
      </c>
      <c r="D249" s="7" t="s">
        <v>992</v>
      </c>
      <c r="E249" s="7" t="s">
        <v>1471</v>
      </c>
      <c r="F249" s="12" t="s">
        <v>1758</v>
      </c>
      <c r="G249" s="12" t="s">
        <v>2241</v>
      </c>
      <c r="H249" s="43" t="s">
        <v>1473</v>
      </c>
      <c r="I249" s="145">
        <v>44302</v>
      </c>
      <c r="J249" s="7" t="s">
        <v>12</v>
      </c>
      <c r="K249" s="94">
        <v>44667</v>
      </c>
      <c r="L249" s="5" t="s">
        <v>1900</v>
      </c>
      <c r="M249" s="5" t="s">
        <v>2258</v>
      </c>
      <c r="N249" s="5" t="s">
        <v>1197</v>
      </c>
      <c r="O249" s="162" t="b">
        <v>1</v>
      </c>
      <c r="P249" s="183" t="s">
        <v>2689</v>
      </c>
      <c r="Q249" s="173" t="s">
        <v>2044</v>
      </c>
      <c r="R249" s="173"/>
      <c r="S249" s="62"/>
      <c r="T249" s="1">
        <v>44573</v>
      </c>
      <c r="U249" s="1">
        <v>44653</v>
      </c>
    </row>
    <row r="250" spans="1:21" s="76" customFormat="1" ht="25" x14ac:dyDescent="0.25">
      <c r="A250" s="4">
        <v>248</v>
      </c>
      <c r="B250" s="7" t="s">
        <v>296</v>
      </c>
      <c r="C250" s="7" t="s">
        <v>1434</v>
      </c>
      <c r="D250" s="7" t="s">
        <v>992</v>
      </c>
      <c r="E250" s="7" t="s">
        <v>705</v>
      </c>
      <c r="F250" s="12" t="s">
        <v>1759</v>
      </c>
      <c r="G250" s="12" t="s">
        <v>2241</v>
      </c>
      <c r="H250" s="43" t="s">
        <v>1473</v>
      </c>
      <c r="I250" s="145">
        <v>44302</v>
      </c>
      <c r="J250" s="7" t="s">
        <v>12</v>
      </c>
      <c r="K250" s="94">
        <v>44667</v>
      </c>
      <c r="L250" s="5" t="s">
        <v>1900</v>
      </c>
      <c r="M250" s="5" t="s">
        <v>2259</v>
      </c>
      <c r="N250" s="5" t="s">
        <v>1197</v>
      </c>
      <c r="O250" s="162" t="b">
        <v>1</v>
      </c>
      <c r="P250" s="183" t="s">
        <v>2689</v>
      </c>
      <c r="Q250" s="173" t="s">
        <v>2044</v>
      </c>
      <c r="R250" s="173"/>
      <c r="S250" s="62"/>
      <c r="T250" s="1">
        <v>44573</v>
      </c>
      <c r="U250" s="1">
        <v>44653</v>
      </c>
    </row>
    <row r="251" spans="1:21" s="76" customFormat="1" ht="25" x14ac:dyDescent="0.25">
      <c r="A251" s="4">
        <v>249</v>
      </c>
      <c r="B251" s="7" t="s">
        <v>293</v>
      </c>
      <c r="C251" s="7" t="s">
        <v>1434</v>
      </c>
      <c r="D251" s="7" t="s">
        <v>992</v>
      </c>
      <c r="E251" s="7" t="s">
        <v>707</v>
      </c>
      <c r="F251" s="12" t="s">
        <v>1760</v>
      </c>
      <c r="G251" s="12" t="s">
        <v>2241</v>
      </c>
      <c r="H251" s="43" t="s">
        <v>1473</v>
      </c>
      <c r="I251" s="145">
        <v>44302</v>
      </c>
      <c r="J251" s="7" t="s">
        <v>12</v>
      </c>
      <c r="K251" s="94">
        <v>44667</v>
      </c>
      <c r="L251" s="5" t="s">
        <v>1900</v>
      </c>
      <c r="M251" s="5" t="s">
        <v>2262</v>
      </c>
      <c r="N251" s="5" t="s">
        <v>1197</v>
      </c>
      <c r="O251" s="162" t="b">
        <v>1</v>
      </c>
      <c r="P251" s="183" t="s">
        <v>2689</v>
      </c>
      <c r="Q251" s="173" t="s">
        <v>2044</v>
      </c>
      <c r="R251" s="173"/>
      <c r="S251" s="62"/>
      <c r="T251" s="1">
        <v>44573</v>
      </c>
      <c r="U251" s="1">
        <v>44653</v>
      </c>
    </row>
    <row r="252" spans="1:21" s="76" customFormat="1" ht="25" x14ac:dyDescent="0.25">
      <c r="A252" s="4">
        <v>250</v>
      </c>
      <c r="B252" s="7" t="s">
        <v>292</v>
      </c>
      <c r="C252" s="7" t="s">
        <v>1434</v>
      </c>
      <c r="D252" s="7" t="s">
        <v>992</v>
      </c>
      <c r="E252" s="7" t="s">
        <v>708</v>
      </c>
      <c r="F252" s="12" t="s">
        <v>1761</v>
      </c>
      <c r="G252" s="12" t="s">
        <v>2241</v>
      </c>
      <c r="H252" s="43" t="s">
        <v>1473</v>
      </c>
      <c r="I252" s="145">
        <v>44302</v>
      </c>
      <c r="J252" s="7" t="s">
        <v>12</v>
      </c>
      <c r="K252" s="94">
        <v>44667</v>
      </c>
      <c r="L252" s="5" t="s">
        <v>1900</v>
      </c>
      <c r="M252" s="5" t="s">
        <v>2263</v>
      </c>
      <c r="N252" s="5" t="s">
        <v>1197</v>
      </c>
      <c r="O252" s="162" t="b">
        <v>1</v>
      </c>
      <c r="P252" s="183" t="s">
        <v>2689</v>
      </c>
      <c r="Q252" s="173" t="s">
        <v>2044</v>
      </c>
      <c r="R252" s="173"/>
      <c r="S252" s="62"/>
      <c r="T252" s="1">
        <v>44573</v>
      </c>
      <c r="U252" s="1">
        <v>44653</v>
      </c>
    </row>
    <row r="253" spans="1:21" s="76" customFormat="1" ht="37.5" x14ac:dyDescent="0.25">
      <c r="A253" s="4">
        <v>251</v>
      </c>
      <c r="B253" s="7" t="s">
        <v>142</v>
      </c>
      <c r="C253" s="5" t="s">
        <v>626</v>
      </c>
      <c r="D253" s="5" t="s">
        <v>993</v>
      </c>
      <c r="E253" s="7" t="s">
        <v>710</v>
      </c>
      <c r="F253" s="12" t="s">
        <v>7</v>
      </c>
      <c r="G253" s="9" t="s">
        <v>2624</v>
      </c>
      <c r="H253" s="43" t="s">
        <v>1473</v>
      </c>
      <c r="I253" s="145">
        <v>44530</v>
      </c>
      <c r="J253" s="7" t="s">
        <v>44</v>
      </c>
      <c r="K253" s="94">
        <v>44895</v>
      </c>
      <c r="L253" s="7" t="s">
        <v>1900</v>
      </c>
      <c r="M253" s="7" t="s">
        <v>2626</v>
      </c>
      <c r="N253" s="5" t="s">
        <v>1197</v>
      </c>
      <c r="O253" s="162" t="b">
        <v>1</v>
      </c>
      <c r="P253" s="183" t="s">
        <v>2630</v>
      </c>
      <c r="Q253" s="111"/>
      <c r="R253" s="111"/>
      <c r="S253" s="62"/>
      <c r="T253" s="1">
        <v>44573</v>
      </c>
      <c r="U253" s="1">
        <v>44881</v>
      </c>
    </row>
    <row r="254" spans="1:21" s="76" customFormat="1" ht="25" x14ac:dyDescent="0.25">
      <c r="A254" s="4">
        <v>252</v>
      </c>
      <c r="B254" s="7" t="s">
        <v>288</v>
      </c>
      <c r="C254" s="7" t="s">
        <v>766</v>
      </c>
      <c r="D254" s="7" t="s">
        <v>992</v>
      </c>
      <c r="E254" s="7" t="s">
        <v>192</v>
      </c>
      <c r="F254" s="9" t="s">
        <v>1976</v>
      </c>
      <c r="G254" s="12" t="s">
        <v>2449</v>
      </c>
      <c r="H254" s="43" t="s">
        <v>1473</v>
      </c>
      <c r="I254" s="145">
        <v>44438</v>
      </c>
      <c r="J254" s="7" t="s">
        <v>12</v>
      </c>
      <c r="K254" s="94">
        <v>44803</v>
      </c>
      <c r="L254" s="5" t="s">
        <v>1900</v>
      </c>
      <c r="M254" s="5" t="s">
        <v>2450</v>
      </c>
      <c r="N254" s="5" t="s">
        <v>1197</v>
      </c>
      <c r="O254" s="162" t="b">
        <v>1</v>
      </c>
      <c r="P254" s="183" t="s">
        <v>2689</v>
      </c>
      <c r="Q254" s="173" t="s">
        <v>2044</v>
      </c>
      <c r="R254" s="173"/>
      <c r="S254" s="62"/>
      <c r="T254" s="1">
        <v>44573</v>
      </c>
      <c r="U254" s="1">
        <v>44789</v>
      </c>
    </row>
    <row r="255" spans="1:21" s="76" customFormat="1" ht="25" x14ac:dyDescent="0.25">
      <c r="A255" s="4">
        <v>253</v>
      </c>
      <c r="B255" s="7" t="s">
        <v>286</v>
      </c>
      <c r="C255" s="5" t="s">
        <v>766</v>
      </c>
      <c r="D255" s="7" t="s">
        <v>992</v>
      </c>
      <c r="E255" s="7" t="s">
        <v>195</v>
      </c>
      <c r="F255" s="9" t="s">
        <v>1977</v>
      </c>
      <c r="G255" s="12" t="s">
        <v>2441</v>
      </c>
      <c r="H255" s="43" t="s">
        <v>1473</v>
      </c>
      <c r="I255" s="145">
        <v>44438</v>
      </c>
      <c r="J255" s="7" t="s">
        <v>12</v>
      </c>
      <c r="K255" s="93">
        <v>44803</v>
      </c>
      <c r="L255" s="5" t="s">
        <v>1900</v>
      </c>
      <c r="M255" s="5" t="s">
        <v>2453</v>
      </c>
      <c r="N255" s="5" t="s">
        <v>1197</v>
      </c>
      <c r="O255" s="162" t="b">
        <v>1</v>
      </c>
      <c r="P255" s="183" t="s">
        <v>2689</v>
      </c>
      <c r="Q255" s="173" t="s">
        <v>2044</v>
      </c>
      <c r="R255" s="173"/>
      <c r="S255" s="62"/>
      <c r="T255" s="1">
        <v>44573</v>
      </c>
      <c r="U255" s="1">
        <v>44789</v>
      </c>
    </row>
    <row r="256" spans="1:21" s="76" customFormat="1" ht="37.5" x14ac:dyDescent="0.25">
      <c r="A256" s="4">
        <v>254</v>
      </c>
      <c r="B256" s="7" t="s">
        <v>284</v>
      </c>
      <c r="C256" s="5" t="s">
        <v>626</v>
      </c>
      <c r="D256" s="7" t="s">
        <v>992</v>
      </c>
      <c r="E256" s="7" t="s">
        <v>1809</v>
      </c>
      <c r="F256" s="9" t="s">
        <v>198</v>
      </c>
      <c r="G256" s="9" t="s">
        <v>2447</v>
      </c>
      <c r="H256" s="43" t="s">
        <v>1473</v>
      </c>
      <c r="I256" s="145">
        <v>44438</v>
      </c>
      <c r="J256" s="7" t="s">
        <v>12</v>
      </c>
      <c r="K256" s="94">
        <v>44803</v>
      </c>
      <c r="L256" s="7" t="s">
        <v>1900</v>
      </c>
      <c r="M256" s="7" t="s">
        <v>2448</v>
      </c>
      <c r="N256" s="5" t="s">
        <v>1197</v>
      </c>
      <c r="O256" s="162" t="b">
        <v>1</v>
      </c>
      <c r="P256" s="183" t="s">
        <v>2689</v>
      </c>
      <c r="Q256" s="173" t="s">
        <v>2044</v>
      </c>
      <c r="R256" s="173"/>
      <c r="S256" s="62"/>
      <c r="T256" s="1">
        <v>44573</v>
      </c>
      <c r="U256" s="1">
        <v>44789</v>
      </c>
    </row>
    <row r="257" spans="1:21" s="76" customFormat="1" ht="37.5" x14ac:dyDescent="0.25">
      <c r="A257" s="4">
        <v>255</v>
      </c>
      <c r="B257" s="7" t="s">
        <v>254</v>
      </c>
      <c r="C257" s="7" t="s">
        <v>766</v>
      </c>
      <c r="D257" s="7" t="s">
        <v>986</v>
      </c>
      <c r="E257" s="7" t="s">
        <v>714</v>
      </c>
      <c r="F257" s="37">
        <v>61970</v>
      </c>
      <c r="G257" s="9" t="s">
        <v>2624</v>
      </c>
      <c r="H257" s="43" t="s">
        <v>1473</v>
      </c>
      <c r="I257" s="145">
        <v>44530</v>
      </c>
      <c r="J257" s="7" t="s">
        <v>44</v>
      </c>
      <c r="K257" s="94">
        <v>44895</v>
      </c>
      <c r="L257" s="7" t="s">
        <v>1900</v>
      </c>
      <c r="M257" s="7" t="s">
        <v>2622</v>
      </c>
      <c r="N257" s="5" t="s">
        <v>1197</v>
      </c>
      <c r="O257" s="162" t="b">
        <v>1</v>
      </c>
      <c r="P257" s="183" t="s">
        <v>2623</v>
      </c>
      <c r="Q257" s="111"/>
      <c r="R257" s="111"/>
      <c r="S257" s="62"/>
      <c r="T257" s="1">
        <v>44573</v>
      </c>
      <c r="U257" s="1">
        <v>44881</v>
      </c>
    </row>
    <row r="258" spans="1:21" s="76" customFormat="1" ht="25" x14ac:dyDescent="0.25">
      <c r="A258" s="4">
        <v>256</v>
      </c>
      <c r="B258" s="7" t="s">
        <v>345</v>
      </c>
      <c r="C258" s="7" t="s">
        <v>766</v>
      </c>
      <c r="D258" s="7" t="s">
        <v>986</v>
      </c>
      <c r="E258" s="7" t="s">
        <v>879</v>
      </c>
      <c r="F258" s="37">
        <v>73248</v>
      </c>
      <c r="G258" s="9" t="s">
        <v>2241</v>
      </c>
      <c r="H258" s="43" t="s">
        <v>1473</v>
      </c>
      <c r="I258" s="145">
        <v>44373</v>
      </c>
      <c r="J258" s="7" t="s">
        <v>12</v>
      </c>
      <c r="K258" s="94">
        <v>44738</v>
      </c>
      <c r="L258" s="7" t="s">
        <v>1900</v>
      </c>
      <c r="M258" s="7" t="s">
        <v>2392</v>
      </c>
      <c r="N258" s="5" t="s">
        <v>1197</v>
      </c>
      <c r="O258" s="162" t="b">
        <v>1</v>
      </c>
      <c r="P258" s="183" t="s">
        <v>2689</v>
      </c>
      <c r="Q258" s="173" t="s">
        <v>2044</v>
      </c>
      <c r="R258" s="173"/>
      <c r="S258" s="62"/>
      <c r="T258" s="1">
        <v>44573</v>
      </c>
      <c r="U258" s="1">
        <v>44724</v>
      </c>
    </row>
    <row r="259" spans="1:21" s="76" customFormat="1" ht="37.5" x14ac:dyDescent="0.25">
      <c r="A259" s="4">
        <v>257</v>
      </c>
      <c r="B259" s="7" t="s">
        <v>358</v>
      </c>
      <c r="C259" s="7" t="s">
        <v>766</v>
      </c>
      <c r="D259" s="7" t="s">
        <v>986</v>
      </c>
      <c r="E259" s="7" t="s">
        <v>362</v>
      </c>
      <c r="F259" s="37">
        <v>85564</v>
      </c>
      <c r="G259" s="9" t="s">
        <v>2633</v>
      </c>
      <c r="H259" s="43" t="s">
        <v>1473</v>
      </c>
      <c r="I259" s="145">
        <v>44530</v>
      </c>
      <c r="J259" s="7" t="s">
        <v>44</v>
      </c>
      <c r="K259" s="94">
        <v>44895</v>
      </c>
      <c r="L259" s="7" t="s">
        <v>1900</v>
      </c>
      <c r="M259" s="7" t="s">
        <v>2649</v>
      </c>
      <c r="N259" s="5" t="s">
        <v>1197</v>
      </c>
      <c r="O259" s="162" t="b">
        <v>1</v>
      </c>
      <c r="P259" s="183" t="s">
        <v>2643</v>
      </c>
      <c r="Q259" s="176" t="s">
        <v>2044</v>
      </c>
      <c r="R259" s="176"/>
      <c r="S259" s="62"/>
      <c r="T259" s="1">
        <v>44573</v>
      </c>
      <c r="U259" s="1">
        <v>44881</v>
      </c>
    </row>
    <row r="260" spans="1:21" s="76" customFormat="1" ht="37.5" x14ac:dyDescent="0.25">
      <c r="A260" s="4">
        <v>258</v>
      </c>
      <c r="B260" s="7" t="s">
        <v>359</v>
      </c>
      <c r="C260" s="7" t="s">
        <v>1332</v>
      </c>
      <c r="D260" s="7" t="s">
        <v>986</v>
      </c>
      <c r="E260" s="7" t="s">
        <v>363</v>
      </c>
      <c r="F260" s="37">
        <v>85565</v>
      </c>
      <c r="G260" s="9" t="s">
        <v>2633</v>
      </c>
      <c r="H260" s="43" t="s">
        <v>1473</v>
      </c>
      <c r="I260" s="145">
        <v>44530</v>
      </c>
      <c r="J260" s="7" t="s">
        <v>44</v>
      </c>
      <c r="K260" s="94">
        <v>44895</v>
      </c>
      <c r="L260" s="7" t="s">
        <v>1900</v>
      </c>
      <c r="M260" s="7" t="s">
        <v>2642</v>
      </c>
      <c r="N260" s="5" t="s">
        <v>1197</v>
      </c>
      <c r="O260" s="162" t="b">
        <v>1</v>
      </c>
      <c r="P260" s="183" t="s">
        <v>2643</v>
      </c>
      <c r="Q260" s="176" t="s">
        <v>2044</v>
      </c>
      <c r="R260" s="176"/>
      <c r="S260" s="62"/>
      <c r="T260" s="1">
        <v>44573</v>
      </c>
      <c r="U260" s="1">
        <v>44881</v>
      </c>
    </row>
    <row r="261" spans="1:21" s="76" customFormat="1" ht="25" x14ac:dyDescent="0.25">
      <c r="A261" s="4">
        <v>259</v>
      </c>
      <c r="B261" s="7" t="s">
        <v>361</v>
      </c>
      <c r="C261" s="5" t="s">
        <v>765</v>
      </c>
      <c r="D261" s="7" t="s">
        <v>986</v>
      </c>
      <c r="E261" s="7" t="s">
        <v>365</v>
      </c>
      <c r="F261" s="12" t="s">
        <v>1881</v>
      </c>
      <c r="G261" s="12" t="s">
        <v>2241</v>
      </c>
      <c r="H261" s="43" t="s">
        <v>1473</v>
      </c>
      <c r="I261" s="145">
        <v>44554</v>
      </c>
      <c r="J261" s="7" t="s">
        <v>12</v>
      </c>
      <c r="K261" s="94">
        <v>44919</v>
      </c>
      <c r="L261" s="7" t="s">
        <v>1900</v>
      </c>
      <c r="M261" s="5" t="s">
        <v>2789</v>
      </c>
      <c r="N261" s="5" t="s">
        <v>1197</v>
      </c>
      <c r="O261" s="162" t="b">
        <v>1</v>
      </c>
      <c r="P261" s="86" t="s">
        <v>2635</v>
      </c>
      <c r="Q261" s="111" t="s">
        <v>2044</v>
      </c>
      <c r="R261" s="15" t="s">
        <v>2790</v>
      </c>
      <c r="S261" s="62"/>
      <c r="T261" s="1">
        <v>44573</v>
      </c>
      <c r="U261" s="1">
        <v>44905</v>
      </c>
    </row>
    <row r="262" spans="1:21" s="76" customFormat="1" ht="37.5" x14ac:dyDescent="0.25">
      <c r="A262" s="4">
        <v>260</v>
      </c>
      <c r="B262" s="7" t="s">
        <v>393</v>
      </c>
      <c r="C262" s="5" t="s">
        <v>631</v>
      </c>
      <c r="D262" s="7" t="s">
        <v>988</v>
      </c>
      <c r="E262" s="5" t="s">
        <v>1407</v>
      </c>
      <c r="F262" s="9" t="s">
        <v>394</v>
      </c>
      <c r="G262" s="9" t="s">
        <v>2510</v>
      </c>
      <c r="H262" s="43" t="s">
        <v>1683</v>
      </c>
      <c r="I262" s="145">
        <v>44466</v>
      </c>
      <c r="J262" s="7" t="s">
        <v>12</v>
      </c>
      <c r="K262" s="94">
        <v>44831</v>
      </c>
      <c r="L262" s="12" t="s">
        <v>1900</v>
      </c>
      <c r="M262" s="12" t="s">
        <v>2513</v>
      </c>
      <c r="N262" s="5" t="s">
        <v>1197</v>
      </c>
      <c r="O262" s="162" t="b">
        <v>1</v>
      </c>
      <c r="P262" s="183" t="s">
        <v>2689</v>
      </c>
      <c r="Q262" s="173" t="s">
        <v>2044</v>
      </c>
      <c r="R262" s="173"/>
      <c r="S262" s="62"/>
      <c r="T262" s="1">
        <v>44573</v>
      </c>
      <c r="U262" s="1">
        <v>44817</v>
      </c>
    </row>
    <row r="263" spans="1:21" s="76" customFormat="1" ht="37.5" x14ac:dyDescent="0.25">
      <c r="A263" s="4">
        <v>261</v>
      </c>
      <c r="B263" s="7" t="s">
        <v>419</v>
      </c>
      <c r="C263" s="5" t="s">
        <v>626</v>
      </c>
      <c r="D263" s="7" t="s">
        <v>2646</v>
      </c>
      <c r="E263" s="7" t="s">
        <v>715</v>
      </c>
      <c r="F263" s="12" t="s">
        <v>1468</v>
      </c>
      <c r="G263" s="9" t="s">
        <v>2644</v>
      </c>
      <c r="H263" s="43" t="s">
        <v>1473</v>
      </c>
      <c r="I263" s="145">
        <v>44530</v>
      </c>
      <c r="J263" s="7" t="s">
        <v>44</v>
      </c>
      <c r="K263" s="94">
        <v>44895</v>
      </c>
      <c r="L263" s="7" t="s">
        <v>1900</v>
      </c>
      <c r="M263" s="7" t="s">
        <v>2645</v>
      </c>
      <c r="N263" s="5" t="s">
        <v>1197</v>
      </c>
      <c r="O263" s="162" t="b">
        <v>1</v>
      </c>
      <c r="P263" s="183" t="s">
        <v>2643</v>
      </c>
      <c r="Q263" s="176" t="s">
        <v>2044</v>
      </c>
      <c r="R263" s="176"/>
      <c r="S263" s="62"/>
      <c r="T263" s="1">
        <v>44573</v>
      </c>
      <c r="U263" s="1">
        <v>44881</v>
      </c>
    </row>
    <row r="264" spans="1:21" s="76" customFormat="1" ht="25" x14ac:dyDescent="0.25">
      <c r="A264" s="4">
        <v>262</v>
      </c>
      <c r="B264" s="7" t="s">
        <v>420</v>
      </c>
      <c r="C264" s="5" t="s">
        <v>766</v>
      </c>
      <c r="D264" s="5" t="s">
        <v>987</v>
      </c>
      <c r="E264" s="7" t="s">
        <v>1576</v>
      </c>
      <c r="F264" s="12" t="s">
        <v>1470</v>
      </c>
      <c r="G264" s="12" t="s">
        <v>2802</v>
      </c>
      <c r="H264" s="43" t="s">
        <v>1473</v>
      </c>
      <c r="I264" s="145">
        <v>44554</v>
      </c>
      <c r="J264" s="7" t="s">
        <v>12</v>
      </c>
      <c r="K264" s="94">
        <v>44919</v>
      </c>
      <c r="L264" s="7" t="s">
        <v>1900</v>
      </c>
      <c r="M264" s="5" t="s">
        <v>2803</v>
      </c>
      <c r="N264" s="5" t="s">
        <v>1197</v>
      </c>
      <c r="O264" s="162" t="b">
        <v>1</v>
      </c>
      <c r="P264" s="183" t="s">
        <v>2689</v>
      </c>
      <c r="Q264" s="111" t="s">
        <v>2044</v>
      </c>
      <c r="R264" s="175" t="s">
        <v>2776</v>
      </c>
      <c r="S264" s="62"/>
      <c r="T264" s="1">
        <v>44573</v>
      </c>
      <c r="U264" s="1">
        <v>44905</v>
      </c>
    </row>
    <row r="265" spans="1:21" s="76" customFormat="1" ht="25" x14ac:dyDescent="0.25">
      <c r="A265" s="4">
        <v>263</v>
      </c>
      <c r="B265" s="7" t="s">
        <v>421</v>
      </c>
      <c r="C265" s="5" t="s">
        <v>766</v>
      </c>
      <c r="D265" s="5" t="s">
        <v>987</v>
      </c>
      <c r="E265" s="7" t="s">
        <v>1577</v>
      </c>
      <c r="F265" s="12" t="s">
        <v>1735</v>
      </c>
      <c r="G265" s="9" t="s">
        <v>1910</v>
      </c>
      <c r="H265" s="43" t="s">
        <v>1473</v>
      </c>
      <c r="I265" s="145">
        <v>44264</v>
      </c>
      <c r="J265" s="7" t="s">
        <v>12</v>
      </c>
      <c r="K265" s="94">
        <v>44629</v>
      </c>
      <c r="L265" s="5" t="s">
        <v>1900</v>
      </c>
      <c r="M265" s="5" t="s">
        <v>2151</v>
      </c>
      <c r="N265" s="5" t="s">
        <v>1197</v>
      </c>
      <c r="O265" s="162" t="b">
        <v>1</v>
      </c>
      <c r="P265" s="183" t="s">
        <v>2689</v>
      </c>
      <c r="Q265" s="173" t="s">
        <v>2044</v>
      </c>
      <c r="R265" s="173"/>
      <c r="S265" s="62"/>
      <c r="T265" s="1">
        <v>44573</v>
      </c>
      <c r="U265" s="1">
        <v>44615</v>
      </c>
    </row>
    <row r="266" spans="1:21" ht="25" x14ac:dyDescent="0.25">
      <c r="A266" s="4">
        <v>264</v>
      </c>
      <c r="B266" s="7" t="s">
        <v>495</v>
      </c>
      <c r="C266" s="5" t="s">
        <v>626</v>
      </c>
      <c r="D266" s="7" t="s">
        <v>988</v>
      </c>
      <c r="E266" s="7" t="s">
        <v>196</v>
      </c>
      <c r="F266" s="12" t="s">
        <v>1166</v>
      </c>
      <c r="G266" s="12" t="s">
        <v>2812</v>
      </c>
      <c r="H266" s="43" t="s">
        <v>1473</v>
      </c>
      <c r="I266" s="145">
        <v>44565</v>
      </c>
      <c r="J266" s="7" t="s">
        <v>12</v>
      </c>
      <c r="K266" s="94">
        <v>44930</v>
      </c>
      <c r="L266" s="12" t="s">
        <v>1900</v>
      </c>
      <c r="M266" s="12" t="s">
        <v>2813</v>
      </c>
      <c r="N266" s="5" t="s">
        <v>1197</v>
      </c>
      <c r="O266" s="162" t="b">
        <v>1</v>
      </c>
      <c r="P266" s="183" t="s">
        <v>2689</v>
      </c>
      <c r="Q266" s="111" t="s">
        <v>2044</v>
      </c>
      <c r="R266" s="175" t="s">
        <v>2776</v>
      </c>
      <c r="S266" s="62"/>
      <c r="T266" s="1">
        <v>44573</v>
      </c>
      <c r="U266" s="1">
        <v>44916</v>
      </c>
    </row>
    <row r="267" spans="1:21" s="76" customFormat="1" ht="37.5" x14ac:dyDescent="0.25">
      <c r="A267" s="4">
        <v>265</v>
      </c>
      <c r="B267" s="7" t="s">
        <v>554</v>
      </c>
      <c r="C267" s="5" t="s">
        <v>766</v>
      </c>
      <c r="D267" s="7" t="s">
        <v>986</v>
      </c>
      <c r="E267" s="7" t="s">
        <v>555</v>
      </c>
      <c r="F267" s="37">
        <v>103291</v>
      </c>
      <c r="G267" s="9" t="s">
        <v>2633</v>
      </c>
      <c r="H267" s="43" t="s">
        <v>1473</v>
      </c>
      <c r="I267" s="145">
        <v>44530</v>
      </c>
      <c r="J267" s="7" t="s">
        <v>44</v>
      </c>
      <c r="K267" s="94">
        <v>44895</v>
      </c>
      <c r="L267" s="7" t="s">
        <v>1900</v>
      </c>
      <c r="M267" s="7" t="s">
        <v>2647</v>
      </c>
      <c r="N267" s="5" t="s">
        <v>1197</v>
      </c>
      <c r="O267" s="162" t="b">
        <v>1</v>
      </c>
      <c r="P267" s="183" t="s">
        <v>2643</v>
      </c>
      <c r="Q267" s="176" t="s">
        <v>2044</v>
      </c>
      <c r="R267" s="176"/>
      <c r="S267" s="62"/>
      <c r="T267" s="1">
        <v>44573</v>
      </c>
      <c r="U267" s="1">
        <v>44881</v>
      </c>
    </row>
    <row r="268" spans="1:21" s="76" customFormat="1" ht="25" x14ac:dyDescent="0.25">
      <c r="A268" s="4">
        <v>266</v>
      </c>
      <c r="B268" s="7" t="s">
        <v>617</v>
      </c>
      <c r="C268" s="5" t="s">
        <v>766</v>
      </c>
      <c r="D268" s="7" t="s">
        <v>986</v>
      </c>
      <c r="E268" s="7" t="s">
        <v>1527</v>
      </c>
      <c r="F268" s="36">
        <v>107508</v>
      </c>
      <c r="G268" s="9" t="s">
        <v>2241</v>
      </c>
      <c r="H268" s="43" t="s">
        <v>1473</v>
      </c>
      <c r="I268" s="145">
        <v>44291</v>
      </c>
      <c r="J268" s="7" t="s">
        <v>12</v>
      </c>
      <c r="K268" s="94">
        <v>44656</v>
      </c>
      <c r="L268" s="12" t="s">
        <v>1900</v>
      </c>
      <c r="M268" s="12" t="s">
        <v>2242</v>
      </c>
      <c r="N268" s="5" t="s">
        <v>1197</v>
      </c>
      <c r="O268" s="162" t="b">
        <v>1</v>
      </c>
      <c r="P268" s="183" t="s">
        <v>2689</v>
      </c>
      <c r="Q268" s="173" t="s">
        <v>2044</v>
      </c>
      <c r="R268" s="173"/>
      <c r="S268" s="62"/>
      <c r="T268" s="1">
        <v>44573</v>
      </c>
      <c r="U268" s="1">
        <v>44642</v>
      </c>
    </row>
    <row r="269" spans="1:21" s="76" customFormat="1" ht="25" x14ac:dyDescent="0.25">
      <c r="A269" s="4">
        <v>267</v>
      </c>
      <c r="B269" s="5" t="s">
        <v>752</v>
      </c>
      <c r="C269" s="5" t="s">
        <v>766</v>
      </c>
      <c r="D269" s="5" t="s">
        <v>987</v>
      </c>
      <c r="E269" s="5" t="s">
        <v>753</v>
      </c>
      <c r="F269" s="12" t="s">
        <v>1498</v>
      </c>
      <c r="G269" s="12" t="s">
        <v>1982</v>
      </c>
      <c r="H269" s="43" t="s">
        <v>1473</v>
      </c>
      <c r="I269" s="145">
        <v>44280</v>
      </c>
      <c r="J269" s="7" t="s">
        <v>12</v>
      </c>
      <c r="K269" s="94">
        <v>44645</v>
      </c>
      <c r="L269" s="5" t="s">
        <v>1884</v>
      </c>
      <c r="M269" s="5" t="s">
        <v>2212</v>
      </c>
      <c r="N269" s="5" t="s">
        <v>1197</v>
      </c>
      <c r="O269" s="162" t="b">
        <v>1</v>
      </c>
      <c r="P269" s="183" t="s">
        <v>2690</v>
      </c>
      <c r="Q269" s="173" t="s">
        <v>2044</v>
      </c>
      <c r="R269" s="173"/>
      <c r="S269" s="62"/>
      <c r="T269" s="1">
        <v>44573</v>
      </c>
      <c r="U269" s="1">
        <v>44631</v>
      </c>
    </row>
    <row r="270" spans="1:21" s="76" customFormat="1" ht="25" x14ac:dyDescent="0.25">
      <c r="A270" s="4">
        <v>268</v>
      </c>
      <c r="B270" s="5" t="s">
        <v>754</v>
      </c>
      <c r="C270" s="5" t="s">
        <v>766</v>
      </c>
      <c r="D270" s="5" t="s">
        <v>987</v>
      </c>
      <c r="E270" s="5" t="s">
        <v>755</v>
      </c>
      <c r="F270" s="12" t="s">
        <v>1499</v>
      </c>
      <c r="G270" s="12" t="s">
        <v>1982</v>
      </c>
      <c r="H270" s="43" t="s">
        <v>1473</v>
      </c>
      <c r="I270" s="145">
        <v>44280</v>
      </c>
      <c r="J270" s="7" t="s">
        <v>12</v>
      </c>
      <c r="K270" s="94">
        <v>44645</v>
      </c>
      <c r="L270" s="5" t="s">
        <v>1884</v>
      </c>
      <c r="M270" s="5" t="s">
        <v>2213</v>
      </c>
      <c r="N270" s="5" t="s">
        <v>1197</v>
      </c>
      <c r="O270" s="162" t="b">
        <v>1</v>
      </c>
      <c r="P270" s="183" t="s">
        <v>2690</v>
      </c>
      <c r="Q270" s="173" t="s">
        <v>2044</v>
      </c>
      <c r="R270" s="173"/>
      <c r="S270" s="62"/>
      <c r="T270" s="1">
        <v>44573</v>
      </c>
      <c r="U270" s="1">
        <v>44631</v>
      </c>
    </row>
    <row r="271" spans="1:21" s="76" customFormat="1" ht="25" x14ac:dyDescent="0.25">
      <c r="A271" s="4">
        <v>269</v>
      </c>
      <c r="B271" s="5" t="s">
        <v>1055</v>
      </c>
      <c r="C271" s="5" t="s">
        <v>766</v>
      </c>
      <c r="D271" s="5" t="s">
        <v>986</v>
      </c>
      <c r="E271" s="5" t="s">
        <v>1469</v>
      </c>
      <c r="F271" s="36">
        <v>50574</v>
      </c>
      <c r="G271" s="9" t="s">
        <v>2241</v>
      </c>
      <c r="H271" s="43" t="s">
        <v>1473</v>
      </c>
      <c r="I271" s="145">
        <v>44494</v>
      </c>
      <c r="J271" s="7" t="s">
        <v>12</v>
      </c>
      <c r="K271" s="94">
        <v>44859</v>
      </c>
      <c r="L271" s="5" t="s">
        <v>1900</v>
      </c>
      <c r="M271" s="5" t="s">
        <v>2544</v>
      </c>
      <c r="N271" s="5" t="s">
        <v>1197</v>
      </c>
      <c r="O271" s="162" t="b">
        <v>1</v>
      </c>
      <c r="P271" s="183" t="s">
        <v>2689</v>
      </c>
      <c r="Q271" s="173" t="s">
        <v>2044</v>
      </c>
      <c r="R271" s="173"/>
      <c r="S271" s="62"/>
      <c r="T271" s="1">
        <v>44573</v>
      </c>
      <c r="U271" s="1">
        <v>44845</v>
      </c>
    </row>
    <row r="272" spans="1:21" s="76" customFormat="1" ht="37.5" x14ac:dyDescent="0.25">
      <c r="A272" s="4">
        <v>270</v>
      </c>
      <c r="B272" s="5" t="s">
        <v>1088</v>
      </c>
      <c r="C272" s="5" t="s">
        <v>766</v>
      </c>
      <c r="D272" s="5" t="s">
        <v>986</v>
      </c>
      <c r="E272" s="5" t="s">
        <v>685</v>
      </c>
      <c r="F272" s="37">
        <v>122266</v>
      </c>
      <c r="G272" s="9" t="s">
        <v>2633</v>
      </c>
      <c r="H272" s="43" t="s">
        <v>1473</v>
      </c>
      <c r="I272" s="145">
        <v>44530</v>
      </c>
      <c r="J272" s="7" t="s">
        <v>44</v>
      </c>
      <c r="K272" s="94">
        <v>44895</v>
      </c>
      <c r="L272" s="7" t="s">
        <v>1900</v>
      </c>
      <c r="M272" s="7" t="s">
        <v>2648</v>
      </c>
      <c r="N272" s="5" t="s">
        <v>1197</v>
      </c>
      <c r="O272" s="162" t="b">
        <v>1</v>
      </c>
      <c r="P272" s="183" t="s">
        <v>2643</v>
      </c>
      <c r="Q272" s="176" t="s">
        <v>2044</v>
      </c>
      <c r="R272" s="176"/>
      <c r="S272" s="62"/>
      <c r="T272" s="1">
        <v>44573</v>
      </c>
      <c r="U272" s="1">
        <v>44881</v>
      </c>
    </row>
    <row r="273" spans="1:21" s="81" customFormat="1" x14ac:dyDescent="0.25">
      <c r="A273" s="4">
        <v>271</v>
      </c>
      <c r="B273" s="5" t="s">
        <v>1089</v>
      </c>
      <c r="C273" s="52" t="s">
        <v>766</v>
      </c>
      <c r="D273" s="52" t="s">
        <v>986</v>
      </c>
      <c r="E273" s="52" t="s">
        <v>685</v>
      </c>
      <c r="F273" s="68">
        <v>122265</v>
      </c>
      <c r="G273" s="69" t="s">
        <v>1885</v>
      </c>
      <c r="H273" s="67" t="s">
        <v>1473</v>
      </c>
      <c r="I273" s="146">
        <v>44261</v>
      </c>
      <c r="J273" s="51" t="s">
        <v>12</v>
      </c>
      <c r="K273" s="96">
        <v>44626</v>
      </c>
      <c r="L273" s="52" t="s">
        <v>1900</v>
      </c>
      <c r="M273" s="52" t="s">
        <v>2164</v>
      </c>
      <c r="N273" s="52" t="s">
        <v>1197</v>
      </c>
      <c r="O273" s="163" t="b">
        <v>1</v>
      </c>
      <c r="P273" s="183" t="s">
        <v>2643</v>
      </c>
      <c r="Q273" s="176" t="s">
        <v>2044</v>
      </c>
      <c r="R273" s="176"/>
      <c r="S273" s="63"/>
      <c r="T273" s="80">
        <v>44573</v>
      </c>
      <c r="U273" s="80">
        <v>44612</v>
      </c>
    </row>
    <row r="274" spans="1:21" s="76" customFormat="1" ht="37.5" x14ac:dyDescent="0.25">
      <c r="A274" s="4">
        <v>272</v>
      </c>
      <c r="B274" s="5" t="s">
        <v>1090</v>
      </c>
      <c r="C274" s="5" t="s">
        <v>766</v>
      </c>
      <c r="D274" s="5" t="s">
        <v>986</v>
      </c>
      <c r="E274" s="5" t="s">
        <v>1091</v>
      </c>
      <c r="F274" s="37">
        <v>122267</v>
      </c>
      <c r="G274" s="9" t="s">
        <v>2633</v>
      </c>
      <c r="H274" s="43" t="s">
        <v>1473</v>
      </c>
      <c r="I274" s="145">
        <v>44530</v>
      </c>
      <c r="J274" s="7" t="s">
        <v>44</v>
      </c>
      <c r="K274" s="94">
        <v>44895</v>
      </c>
      <c r="L274" s="7" t="s">
        <v>1900</v>
      </c>
      <c r="M274" s="7" t="s">
        <v>2641</v>
      </c>
      <c r="N274" s="5" t="s">
        <v>1197</v>
      </c>
      <c r="O274" s="162" t="b">
        <v>1</v>
      </c>
      <c r="P274" s="183" t="s">
        <v>2643</v>
      </c>
      <c r="Q274" s="176" t="s">
        <v>2044</v>
      </c>
      <c r="R274" s="176"/>
      <c r="S274" s="62"/>
      <c r="T274" s="1">
        <v>44573</v>
      </c>
      <c r="U274" s="1">
        <v>44881</v>
      </c>
    </row>
    <row r="275" spans="1:21" s="76" customFormat="1" ht="37.5" x14ac:dyDescent="0.25">
      <c r="A275" s="4">
        <v>273</v>
      </c>
      <c r="B275" s="5" t="s">
        <v>1092</v>
      </c>
      <c r="C275" s="5" t="s">
        <v>766</v>
      </c>
      <c r="D275" s="5" t="s">
        <v>986</v>
      </c>
      <c r="E275" s="5" t="s">
        <v>1093</v>
      </c>
      <c r="F275" s="37">
        <v>122268</v>
      </c>
      <c r="G275" s="9" t="s">
        <v>2633</v>
      </c>
      <c r="H275" s="43" t="s">
        <v>1473</v>
      </c>
      <c r="I275" s="145">
        <v>44530</v>
      </c>
      <c r="J275" s="7" t="s">
        <v>44</v>
      </c>
      <c r="K275" s="94">
        <v>44895</v>
      </c>
      <c r="L275" s="7" t="s">
        <v>1900</v>
      </c>
      <c r="M275" s="7" t="s">
        <v>2639</v>
      </c>
      <c r="N275" s="5" t="s">
        <v>1197</v>
      </c>
      <c r="O275" s="162" t="b">
        <v>1</v>
      </c>
      <c r="P275" s="183" t="s">
        <v>2643</v>
      </c>
      <c r="Q275" s="176" t="s">
        <v>2044</v>
      </c>
      <c r="R275" s="176"/>
      <c r="S275" s="62"/>
      <c r="T275" s="1">
        <v>44573</v>
      </c>
      <c r="U275" s="1">
        <v>44881</v>
      </c>
    </row>
    <row r="276" spans="1:21" s="76" customFormat="1" ht="37.5" x14ac:dyDescent="0.25">
      <c r="A276" s="4">
        <v>274</v>
      </c>
      <c r="B276" s="5" t="s">
        <v>1094</v>
      </c>
      <c r="C276" s="5" t="s">
        <v>766</v>
      </c>
      <c r="D276" s="5" t="s">
        <v>986</v>
      </c>
      <c r="E276" s="5" t="s">
        <v>686</v>
      </c>
      <c r="F276" s="37">
        <v>122269</v>
      </c>
      <c r="G276" s="9" t="s">
        <v>2633</v>
      </c>
      <c r="H276" s="43" t="s">
        <v>1473</v>
      </c>
      <c r="I276" s="145">
        <v>44530</v>
      </c>
      <c r="J276" s="7" t="s">
        <v>44</v>
      </c>
      <c r="K276" s="94">
        <v>44895</v>
      </c>
      <c r="L276" s="7" t="s">
        <v>1900</v>
      </c>
      <c r="M276" s="7" t="s">
        <v>2640</v>
      </c>
      <c r="N276" s="5" t="s">
        <v>1197</v>
      </c>
      <c r="O276" s="162" t="b">
        <v>1</v>
      </c>
      <c r="P276" s="183" t="s">
        <v>2643</v>
      </c>
      <c r="Q276" s="176" t="s">
        <v>2044</v>
      </c>
      <c r="R276" s="176"/>
      <c r="S276" s="62"/>
      <c r="T276" s="1">
        <v>44573</v>
      </c>
      <c r="U276" s="1">
        <v>44881</v>
      </c>
    </row>
    <row r="277" spans="1:21" s="76" customFormat="1" ht="37.5" x14ac:dyDescent="0.25">
      <c r="A277" s="4">
        <v>275</v>
      </c>
      <c r="B277" s="5" t="s">
        <v>1095</v>
      </c>
      <c r="C277" s="5" t="s">
        <v>766</v>
      </c>
      <c r="D277" s="5" t="s">
        <v>986</v>
      </c>
      <c r="E277" s="5" t="s">
        <v>699</v>
      </c>
      <c r="F277" s="37">
        <v>122273</v>
      </c>
      <c r="G277" s="9" t="s">
        <v>2624</v>
      </c>
      <c r="H277" s="43" t="s">
        <v>1473</v>
      </c>
      <c r="I277" s="145">
        <v>44530</v>
      </c>
      <c r="J277" s="7" t="s">
        <v>44</v>
      </c>
      <c r="K277" s="94">
        <v>44895</v>
      </c>
      <c r="L277" s="7" t="s">
        <v>1900</v>
      </c>
      <c r="M277" s="7" t="s">
        <v>2625</v>
      </c>
      <c r="N277" s="5" t="s">
        <v>1197</v>
      </c>
      <c r="O277" s="162" t="b">
        <v>1</v>
      </c>
      <c r="P277" s="183" t="s">
        <v>2623</v>
      </c>
      <c r="Q277" s="111"/>
      <c r="R277" s="111"/>
      <c r="S277" s="62"/>
      <c r="T277" s="1">
        <v>44573</v>
      </c>
      <c r="U277" s="1">
        <v>44881</v>
      </c>
    </row>
    <row r="278" spans="1:21" s="76" customFormat="1" ht="37.5" x14ac:dyDescent="0.25">
      <c r="A278" s="4">
        <v>276</v>
      </c>
      <c r="B278" s="5" t="s">
        <v>1096</v>
      </c>
      <c r="C278" s="5" t="s">
        <v>766</v>
      </c>
      <c r="D278" s="5" t="s">
        <v>986</v>
      </c>
      <c r="E278" s="5" t="s">
        <v>701</v>
      </c>
      <c r="F278" s="37">
        <v>122275</v>
      </c>
      <c r="G278" s="9" t="s">
        <v>2633</v>
      </c>
      <c r="H278" s="43" t="s">
        <v>1473</v>
      </c>
      <c r="I278" s="145">
        <v>44530</v>
      </c>
      <c r="J278" s="7" t="s">
        <v>44</v>
      </c>
      <c r="K278" s="94">
        <v>44895</v>
      </c>
      <c r="L278" s="7" t="s">
        <v>1900</v>
      </c>
      <c r="M278" s="7" t="s">
        <v>2638</v>
      </c>
      <c r="N278" s="5" t="s">
        <v>1197</v>
      </c>
      <c r="O278" s="162" t="b">
        <v>1</v>
      </c>
      <c r="P278" s="183" t="s">
        <v>2643</v>
      </c>
      <c r="Q278" s="176" t="s">
        <v>2044</v>
      </c>
      <c r="R278" s="176"/>
      <c r="S278" s="62"/>
      <c r="T278" s="1">
        <v>44573</v>
      </c>
      <c r="U278" s="1">
        <v>44881</v>
      </c>
    </row>
    <row r="279" spans="1:21" s="76" customFormat="1" x14ac:dyDescent="0.25">
      <c r="A279" s="4">
        <v>277</v>
      </c>
      <c r="B279" s="151" t="s">
        <v>1112</v>
      </c>
      <c r="C279" s="5" t="s">
        <v>766</v>
      </c>
      <c r="D279" s="5" t="s">
        <v>986</v>
      </c>
      <c r="E279" s="5" t="s">
        <v>191</v>
      </c>
      <c r="F279" s="37">
        <v>123071</v>
      </c>
      <c r="G279" s="9" t="s">
        <v>1885</v>
      </c>
      <c r="H279" s="43" t="s">
        <v>1473</v>
      </c>
      <c r="I279" s="145">
        <v>44211</v>
      </c>
      <c r="J279" s="7" t="s">
        <v>12</v>
      </c>
      <c r="K279" s="94">
        <v>44576</v>
      </c>
      <c r="L279" s="5" t="s">
        <v>1900</v>
      </c>
      <c r="M279" s="5" t="s">
        <v>2087</v>
      </c>
      <c r="N279" s="5" t="s">
        <v>1197</v>
      </c>
      <c r="O279" s="162" t="b">
        <v>0</v>
      </c>
      <c r="P279" s="183" t="s">
        <v>2643</v>
      </c>
      <c r="Q279" s="176" t="s">
        <v>2044</v>
      </c>
      <c r="R279" s="176"/>
      <c r="S279" s="62"/>
      <c r="T279" s="1">
        <v>44573</v>
      </c>
      <c r="U279" s="1">
        <v>44562</v>
      </c>
    </row>
    <row r="280" spans="1:21" s="76" customFormat="1" ht="25" x14ac:dyDescent="0.25">
      <c r="A280" s="4">
        <v>278</v>
      </c>
      <c r="B280" s="5" t="s">
        <v>1113</v>
      </c>
      <c r="C280" s="5" t="s">
        <v>1434</v>
      </c>
      <c r="D280" s="5" t="s">
        <v>986</v>
      </c>
      <c r="E280" s="5" t="s">
        <v>709</v>
      </c>
      <c r="F280" s="37">
        <v>122280</v>
      </c>
      <c r="G280" s="9" t="s">
        <v>2241</v>
      </c>
      <c r="H280" s="43" t="s">
        <v>1473</v>
      </c>
      <c r="I280" s="145">
        <v>44373</v>
      </c>
      <c r="J280" s="7" t="s">
        <v>12</v>
      </c>
      <c r="K280" s="94">
        <v>44738</v>
      </c>
      <c r="L280" s="7" t="s">
        <v>1900</v>
      </c>
      <c r="M280" s="7" t="s">
        <v>2393</v>
      </c>
      <c r="N280" s="5" t="s">
        <v>1197</v>
      </c>
      <c r="O280" s="162" t="b">
        <v>1</v>
      </c>
      <c r="P280" s="183" t="s">
        <v>2643</v>
      </c>
      <c r="Q280" s="176" t="s">
        <v>2044</v>
      </c>
      <c r="R280" s="176"/>
      <c r="S280" s="62"/>
      <c r="T280" s="1">
        <v>44573</v>
      </c>
      <c r="U280" s="1">
        <v>44724</v>
      </c>
    </row>
    <row r="281" spans="1:21" s="76" customFormat="1" ht="25" x14ac:dyDescent="0.25">
      <c r="A281" s="4">
        <v>279</v>
      </c>
      <c r="B281" s="5" t="s">
        <v>1116</v>
      </c>
      <c r="C281" s="5" t="s">
        <v>766</v>
      </c>
      <c r="D281" s="5" t="s">
        <v>986</v>
      </c>
      <c r="E281" s="5" t="s">
        <v>704</v>
      </c>
      <c r="F281" s="37">
        <v>122277</v>
      </c>
      <c r="G281" s="12" t="s">
        <v>2241</v>
      </c>
      <c r="H281" s="43" t="s">
        <v>1473</v>
      </c>
      <c r="I281" s="145">
        <v>44554</v>
      </c>
      <c r="J281" s="7" t="s">
        <v>12</v>
      </c>
      <c r="K281" s="94">
        <v>44919</v>
      </c>
      <c r="L281" s="7" t="s">
        <v>1900</v>
      </c>
      <c r="M281" s="5" t="s">
        <v>2788</v>
      </c>
      <c r="N281" s="5" t="s">
        <v>1197</v>
      </c>
      <c r="O281" s="162" t="b">
        <v>1</v>
      </c>
      <c r="P281" s="183" t="s">
        <v>2689</v>
      </c>
      <c r="Q281" s="111" t="s">
        <v>2044</v>
      </c>
      <c r="R281" s="175" t="s">
        <v>2776</v>
      </c>
      <c r="S281" s="62"/>
      <c r="T281" s="1">
        <v>44573</v>
      </c>
      <c r="U281" s="1">
        <v>44905</v>
      </c>
    </row>
    <row r="282" spans="1:21" s="76" customFormat="1" x14ac:dyDescent="0.25">
      <c r="A282" s="4">
        <v>280</v>
      </c>
      <c r="B282" s="151" t="s">
        <v>1117</v>
      </c>
      <c r="C282" s="5" t="s">
        <v>766</v>
      </c>
      <c r="D282" s="5" t="s">
        <v>986</v>
      </c>
      <c r="E282" s="5" t="s">
        <v>703</v>
      </c>
      <c r="F282" s="37">
        <v>122276</v>
      </c>
      <c r="G282" s="9" t="s">
        <v>1885</v>
      </c>
      <c r="H282" s="43" t="s">
        <v>1473</v>
      </c>
      <c r="I282" s="145">
        <v>44211</v>
      </c>
      <c r="J282" s="7" t="s">
        <v>12</v>
      </c>
      <c r="K282" s="94">
        <v>44576</v>
      </c>
      <c r="L282" s="5" t="s">
        <v>1900</v>
      </c>
      <c r="M282" s="5" t="s">
        <v>2088</v>
      </c>
      <c r="N282" s="5" t="s">
        <v>1197</v>
      </c>
      <c r="O282" s="162" t="b">
        <v>0</v>
      </c>
      <c r="P282" s="183" t="s">
        <v>2643</v>
      </c>
      <c r="Q282" s="176" t="s">
        <v>2044</v>
      </c>
      <c r="R282" s="176"/>
      <c r="S282" s="62"/>
      <c r="T282" s="1">
        <v>44573</v>
      </c>
      <c r="U282" s="1">
        <v>44562</v>
      </c>
    </row>
    <row r="283" spans="1:21" s="76" customFormat="1" ht="25" x14ac:dyDescent="0.25">
      <c r="A283" s="4">
        <v>281</v>
      </c>
      <c r="B283" s="5" t="s">
        <v>1119</v>
      </c>
      <c r="C283" s="5" t="s">
        <v>766</v>
      </c>
      <c r="D283" s="5" t="s">
        <v>986</v>
      </c>
      <c r="E283" s="5" t="s">
        <v>687</v>
      </c>
      <c r="F283" s="37">
        <v>122270</v>
      </c>
      <c r="G283" s="12" t="s">
        <v>2241</v>
      </c>
      <c r="H283" s="43" t="s">
        <v>1473</v>
      </c>
      <c r="I283" s="145">
        <v>44554</v>
      </c>
      <c r="J283" s="7" t="s">
        <v>12</v>
      </c>
      <c r="K283" s="94">
        <v>44919</v>
      </c>
      <c r="L283" s="7" t="s">
        <v>1900</v>
      </c>
      <c r="M283" s="5" t="s">
        <v>2810</v>
      </c>
      <c r="N283" s="5" t="s">
        <v>1197</v>
      </c>
      <c r="O283" s="162" t="b">
        <v>1</v>
      </c>
      <c r="P283" s="183" t="s">
        <v>2689</v>
      </c>
      <c r="Q283" s="111" t="s">
        <v>2044</v>
      </c>
      <c r="R283" s="175" t="s">
        <v>2776</v>
      </c>
      <c r="S283" s="62"/>
      <c r="T283" s="1">
        <v>44573</v>
      </c>
      <c r="U283" s="1">
        <v>44905</v>
      </c>
    </row>
    <row r="284" spans="1:21" s="76" customFormat="1" ht="25" x14ac:dyDescent="0.25">
      <c r="A284" s="4">
        <v>282</v>
      </c>
      <c r="B284" s="5" t="s">
        <v>1120</v>
      </c>
      <c r="C284" s="5" t="s">
        <v>766</v>
      </c>
      <c r="D284" s="5" t="s">
        <v>986</v>
      </c>
      <c r="E284" s="5" t="s">
        <v>688</v>
      </c>
      <c r="F284" s="37">
        <v>122271</v>
      </c>
      <c r="G284" s="12" t="s">
        <v>2241</v>
      </c>
      <c r="H284" s="43" t="s">
        <v>1473</v>
      </c>
      <c r="I284" s="145">
        <v>44554</v>
      </c>
      <c r="J284" s="7" t="s">
        <v>12</v>
      </c>
      <c r="K284" s="94">
        <v>44919</v>
      </c>
      <c r="L284" s="7" t="s">
        <v>1900</v>
      </c>
      <c r="M284" s="5" t="s">
        <v>2801</v>
      </c>
      <c r="N284" s="5" t="s">
        <v>1197</v>
      </c>
      <c r="O284" s="162" t="b">
        <v>1</v>
      </c>
      <c r="P284" s="183" t="s">
        <v>2689</v>
      </c>
      <c r="Q284" s="111" t="s">
        <v>2044</v>
      </c>
      <c r="R284" s="175" t="s">
        <v>2776</v>
      </c>
      <c r="S284" s="62"/>
      <c r="T284" s="1">
        <v>44573</v>
      </c>
      <c r="U284" s="1">
        <v>44905</v>
      </c>
    </row>
    <row r="285" spans="1:21" s="76" customFormat="1" ht="25" x14ac:dyDescent="0.25">
      <c r="A285" s="4">
        <v>283</v>
      </c>
      <c r="B285" s="5" t="s">
        <v>1121</v>
      </c>
      <c r="C285" s="5" t="s">
        <v>766</v>
      </c>
      <c r="D285" s="5" t="s">
        <v>986</v>
      </c>
      <c r="E285" s="5" t="s">
        <v>706</v>
      </c>
      <c r="F285" s="37">
        <v>122278</v>
      </c>
      <c r="G285" s="12" t="s">
        <v>2241</v>
      </c>
      <c r="H285" s="43" t="s">
        <v>1473</v>
      </c>
      <c r="I285" s="145">
        <v>44554</v>
      </c>
      <c r="J285" s="7" t="s">
        <v>12</v>
      </c>
      <c r="K285" s="94">
        <v>44919</v>
      </c>
      <c r="L285" s="7" t="s">
        <v>1900</v>
      </c>
      <c r="M285" s="5" t="s">
        <v>2787</v>
      </c>
      <c r="N285" s="5" t="s">
        <v>1197</v>
      </c>
      <c r="O285" s="162" t="b">
        <v>1</v>
      </c>
      <c r="P285" s="183" t="s">
        <v>2689</v>
      </c>
      <c r="Q285" s="111" t="s">
        <v>2044</v>
      </c>
      <c r="R285" s="175" t="s">
        <v>2776</v>
      </c>
      <c r="S285" s="62"/>
      <c r="T285" s="1">
        <v>44573</v>
      </c>
      <c r="U285" s="1">
        <v>44905</v>
      </c>
    </row>
    <row r="286" spans="1:21" s="76" customFormat="1" ht="25" x14ac:dyDescent="0.25">
      <c r="A286" s="4">
        <v>284</v>
      </c>
      <c r="B286" s="5" t="s">
        <v>1122</v>
      </c>
      <c r="C286" s="5" t="s">
        <v>766</v>
      </c>
      <c r="D286" s="5" t="s">
        <v>986</v>
      </c>
      <c r="E286" s="5" t="s">
        <v>700</v>
      </c>
      <c r="F286" s="37">
        <v>122274</v>
      </c>
      <c r="G286" s="12" t="s">
        <v>2241</v>
      </c>
      <c r="H286" s="43" t="s">
        <v>1473</v>
      </c>
      <c r="I286" s="145">
        <v>44554</v>
      </c>
      <c r="J286" s="7" t="s">
        <v>12</v>
      </c>
      <c r="K286" s="94">
        <v>44919</v>
      </c>
      <c r="L286" s="7" t="s">
        <v>1900</v>
      </c>
      <c r="M286" s="5" t="s">
        <v>2809</v>
      </c>
      <c r="N286" s="5" t="s">
        <v>1197</v>
      </c>
      <c r="O286" s="162" t="b">
        <v>1</v>
      </c>
      <c r="P286" s="183" t="s">
        <v>2689</v>
      </c>
      <c r="Q286" s="111" t="s">
        <v>2044</v>
      </c>
      <c r="R286" s="175" t="s">
        <v>2776</v>
      </c>
      <c r="S286" s="62"/>
      <c r="T286" s="1">
        <v>44573</v>
      </c>
      <c r="U286" s="1">
        <v>44905</v>
      </c>
    </row>
    <row r="287" spans="1:21" s="76" customFormat="1" ht="25" x14ac:dyDescent="0.25">
      <c r="A287" s="4">
        <v>285</v>
      </c>
      <c r="B287" s="5" t="s">
        <v>1123</v>
      </c>
      <c r="C287" s="5" t="s">
        <v>766</v>
      </c>
      <c r="D287" s="5" t="s">
        <v>986</v>
      </c>
      <c r="E287" s="5" t="s">
        <v>696</v>
      </c>
      <c r="F287" s="37">
        <v>103456</v>
      </c>
      <c r="G287" s="9" t="s">
        <v>2241</v>
      </c>
      <c r="H287" s="43" t="s">
        <v>1473</v>
      </c>
      <c r="I287" s="145">
        <v>44494</v>
      </c>
      <c r="J287" s="7" t="s">
        <v>12</v>
      </c>
      <c r="K287" s="94">
        <v>44859</v>
      </c>
      <c r="L287" s="5" t="s">
        <v>1900</v>
      </c>
      <c r="M287" s="5" t="s">
        <v>2545</v>
      </c>
      <c r="N287" s="5" t="s">
        <v>1197</v>
      </c>
      <c r="O287" s="162" t="b">
        <v>1</v>
      </c>
      <c r="P287" s="183" t="s">
        <v>2643</v>
      </c>
      <c r="Q287" s="176" t="s">
        <v>2044</v>
      </c>
      <c r="R287" s="176"/>
      <c r="S287" s="62"/>
      <c r="T287" s="1">
        <v>44573</v>
      </c>
      <c r="U287" s="1">
        <v>44845</v>
      </c>
    </row>
    <row r="288" spans="1:21" s="76" customFormat="1" ht="25" x14ac:dyDescent="0.25">
      <c r="A288" s="4">
        <v>286</v>
      </c>
      <c r="B288" s="5" t="s">
        <v>1124</v>
      </c>
      <c r="C288" s="5" t="s">
        <v>1787</v>
      </c>
      <c r="D288" s="5" t="s">
        <v>989</v>
      </c>
      <c r="E288" s="7" t="s">
        <v>677</v>
      </c>
      <c r="F288" s="34" t="s">
        <v>1168</v>
      </c>
      <c r="G288" s="9" t="s">
        <v>2407</v>
      </c>
      <c r="H288" s="43" t="s">
        <v>1473</v>
      </c>
      <c r="I288" s="145">
        <v>44381</v>
      </c>
      <c r="J288" s="7" t="s">
        <v>12</v>
      </c>
      <c r="K288" s="94">
        <v>44746</v>
      </c>
      <c r="L288" s="5" t="s">
        <v>1900</v>
      </c>
      <c r="M288" s="5" t="s">
        <v>2410</v>
      </c>
      <c r="N288" s="5" t="s">
        <v>1197</v>
      </c>
      <c r="O288" s="162" t="b">
        <v>1</v>
      </c>
      <c r="P288" s="183" t="s">
        <v>2643</v>
      </c>
      <c r="Q288" s="176" t="s">
        <v>2044</v>
      </c>
      <c r="R288" s="176"/>
      <c r="S288" s="62"/>
      <c r="T288" s="1">
        <v>44573</v>
      </c>
      <c r="U288" s="1">
        <v>44732</v>
      </c>
    </row>
    <row r="289" spans="1:21" s="76" customFormat="1" x14ac:dyDescent="0.25">
      <c r="A289" s="4">
        <v>287</v>
      </c>
      <c r="B289" s="151" t="s">
        <v>1258</v>
      </c>
      <c r="C289" s="5" t="s">
        <v>766</v>
      </c>
      <c r="D289" s="5" t="s">
        <v>986</v>
      </c>
      <c r="E289" s="5" t="s">
        <v>258</v>
      </c>
      <c r="F289" s="40" t="s">
        <v>7</v>
      </c>
      <c r="G289" s="9" t="s">
        <v>1885</v>
      </c>
      <c r="H289" s="43" t="s">
        <v>1473</v>
      </c>
      <c r="I289" s="145">
        <v>44211</v>
      </c>
      <c r="J289" s="7" t="s">
        <v>12</v>
      </c>
      <c r="K289" s="94">
        <v>44576</v>
      </c>
      <c r="L289" s="5" t="s">
        <v>1900</v>
      </c>
      <c r="M289" s="5" t="s">
        <v>2086</v>
      </c>
      <c r="N289" s="5" t="s">
        <v>1197</v>
      </c>
      <c r="O289" s="162" t="b">
        <v>0</v>
      </c>
      <c r="P289" s="183" t="s">
        <v>2643</v>
      </c>
      <c r="Q289" s="176" t="s">
        <v>2044</v>
      </c>
      <c r="R289" s="176"/>
      <c r="S289" s="62"/>
      <c r="T289" s="1">
        <v>44573</v>
      </c>
      <c r="U289" s="1">
        <v>44562</v>
      </c>
    </row>
    <row r="290" spans="1:21" s="76" customFormat="1" ht="25" x14ac:dyDescent="0.25">
      <c r="A290" s="4">
        <v>288</v>
      </c>
      <c r="B290" s="5" t="s">
        <v>1275</v>
      </c>
      <c r="C290" s="5" t="s">
        <v>766</v>
      </c>
      <c r="D290" s="5" t="s">
        <v>986</v>
      </c>
      <c r="E290" s="5" t="s">
        <v>258</v>
      </c>
      <c r="F290" s="40">
        <v>50056</v>
      </c>
      <c r="G290" s="9" t="s">
        <v>2241</v>
      </c>
      <c r="H290" s="43" t="s">
        <v>1473</v>
      </c>
      <c r="I290" s="145">
        <v>44291</v>
      </c>
      <c r="J290" s="7" t="s">
        <v>12</v>
      </c>
      <c r="K290" s="94">
        <v>44656</v>
      </c>
      <c r="L290" s="7" t="s">
        <v>1900</v>
      </c>
      <c r="M290" s="7" t="s">
        <v>2240</v>
      </c>
      <c r="N290" s="5" t="s">
        <v>1197</v>
      </c>
      <c r="O290" s="162" t="b">
        <v>1</v>
      </c>
      <c r="P290" s="183" t="s">
        <v>2643</v>
      </c>
      <c r="Q290" s="176" t="s">
        <v>2044</v>
      </c>
      <c r="R290" s="176"/>
      <c r="S290" s="62"/>
      <c r="T290" s="1">
        <v>44573</v>
      </c>
      <c r="U290" s="1">
        <v>44642</v>
      </c>
    </row>
    <row r="291" spans="1:21" s="76" customFormat="1" ht="25" x14ac:dyDescent="0.25">
      <c r="A291" s="4">
        <v>289</v>
      </c>
      <c r="B291" s="5" t="s">
        <v>1300</v>
      </c>
      <c r="C291" s="5" t="s">
        <v>626</v>
      </c>
      <c r="D291" s="5" t="s">
        <v>986</v>
      </c>
      <c r="E291" s="5" t="s">
        <v>682</v>
      </c>
      <c r="F291" s="40" t="s">
        <v>1387</v>
      </c>
      <c r="G291" s="9" t="s">
        <v>2305</v>
      </c>
      <c r="H291" s="43" t="s">
        <v>1473</v>
      </c>
      <c r="I291" s="145">
        <v>44312</v>
      </c>
      <c r="J291" s="7" t="s">
        <v>12</v>
      </c>
      <c r="K291" s="94">
        <v>44677</v>
      </c>
      <c r="L291" s="5" t="s">
        <v>1900</v>
      </c>
      <c r="M291" s="5" t="s">
        <v>2306</v>
      </c>
      <c r="N291" s="5" t="s">
        <v>1197</v>
      </c>
      <c r="O291" s="162" t="b">
        <v>1</v>
      </c>
      <c r="P291" s="183" t="s">
        <v>2643</v>
      </c>
      <c r="Q291" s="176" t="s">
        <v>2044</v>
      </c>
      <c r="R291" s="176"/>
      <c r="S291" s="62"/>
      <c r="T291" s="1">
        <v>44573</v>
      </c>
      <c r="U291" s="1">
        <v>44663</v>
      </c>
    </row>
    <row r="292" spans="1:21" s="76" customFormat="1" ht="25" x14ac:dyDescent="0.25">
      <c r="A292" s="4">
        <v>290</v>
      </c>
      <c r="B292" s="5" t="s">
        <v>1301</v>
      </c>
      <c r="C292" s="5" t="s">
        <v>766</v>
      </c>
      <c r="D292" s="5" t="s">
        <v>1302</v>
      </c>
      <c r="E292" s="5" t="s">
        <v>1303</v>
      </c>
      <c r="F292" s="40" t="s">
        <v>1304</v>
      </c>
      <c r="G292" s="12" t="s">
        <v>2265</v>
      </c>
      <c r="H292" s="43" t="s">
        <v>1473</v>
      </c>
      <c r="I292" s="145">
        <v>44302</v>
      </c>
      <c r="J292" s="7" t="s">
        <v>12</v>
      </c>
      <c r="K292" s="94">
        <v>44667</v>
      </c>
      <c r="L292" s="5" t="s">
        <v>1900</v>
      </c>
      <c r="M292" s="5" t="s">
        <v>2264</v>
      </c>
      <c r="N292" s="5" t="s">
        <v>1197</v>
      </c>
      <c r="O292" s="162" t="b">
        <v>1</v>
      </c>
      <c r="P292" s="183" t="s">
        <v>2643</v>
      </c>
      <c r="Q292" s="176" t="s">
        <v>2044</v>
      </c>
      <c r="R292" s="176"/>
      <c r="S292" s="62"/>
      <c r="T292" s="1">
        <v>44573</v>
      </c>
      <c r="U292" s="1">
        <v>44653</v>
      </c>
    </row>
    <row r="293" spans="1:21" s="76" customFormat="1" ht="37.5" x14ac:dyDescent="0.25">
      <c r="A293" s="4">
        <v>291</v>
      </c>
      <c r="B293" s="5" t="s">
        <v>1305</v>
      </c>
      <c r="C293" s="5" t="s">
        <v>631</v>
      </c>
      <c r="D293" s="5" t="s">
        <v>1306</v>
      </c>
      <c r="E293" s="5" t="s">
        <v>1519</v>
      </c>
      <c r="F293" s="40" t="s">
        <v>1307</v>
      </c>
      <c r="G293" s="9" t="s">
        <v>2007</v>
      </c>
      <c r="H293" s="43" t="s">
        <v>1681</v>
      </c>
      <c r="I293" s="145">
        <v>44466</v>
      </c>
      <c r="J293" s="7" t="s">
        <v>12</v>
      </c>
      <c r="K293" s="94">
        <v>44831</v>
      </c>
      <c r="L293" s="12" t="s">
        <v>1900</v>
      </c>
      <c r="M293" s="12" t="s">
        <v>2512</v>
      </c>
      <c r="N293" s="5" t="s">
        <v>1197</v>
      </c>
      <c r="O293" s="162" t="b">
        <v>1</v>
      </c>
      <c r="P293" s="183" t="s">
        <v>2643</v>
      </c>
      <c r="Q293" s="176" t="s">
        <v>2044</v>
      </c>
      <c r="R293" s="176"/>
      <c r="S293" s="62"/>
      <c r="T293" s="1">
        <v>44573</v>
      </c>
      <c r="U293" s="1">
        <v>44817</v>
      </c>
    </row>
    <row r="294" spans="1:21" s="76" customFormat="1" ht="25" x14ac:dyDescent="0.25">
      <c r="A294" s="4">
        <v>292</v>
      </c>
      <c r="B294" s="5" t="s">
        <v>1309</v>
      </c>
      <c r="C294" s="5" t="s">
        <v>766</v>
      </c>
      <c r="D294" s="5" t="s">
        <v>986</v>
      </c>
      <c r="E294" s="5" t="s">
        <v>191</v>
      </c>
      <c r="F294" s="40">
        <v>131840</v>
      </c>
      <c r="G294" s="12" t="s">
        <v>2241</v>
      </c>
      <c r="H294" s="43" t="s">
        <v>1473</v>
      </c>
      <c r="I294" s="145">
        <v>44302</v>
      </c>
      <c r="J294" s="7" t="s">
        <v>12</v>
      </c>
      <c r="K294" s="94">
        <v>44667</v>
      </c>
      <c r="L294" s="5" t="s">
        <v>1900</v>
      </c>
      <c r="M294" s="5" t="s">
        <v>2266</v>
      </c>
      <c r="N294" s="5" t="s">
        <v>1197</v>
      </c>
      <c r="O294" s="162" t="b">
        <v>1</v>
      </c>
      <c r="P294" s="183" t="s">
        <v>2643</v>
      </c>
      <c r="Q294" s="176" t="s">
        <v>2044</v>
      </c>
      <c r="R294" s="176"/>
      <c r="S294" s="62"/>
      <c r="T294" s="1">
        <v>44573</v>
      </c>
      <c r="U294" s="1">
        <v>44653</v>
      </c>
    </row>
    <row r="295" spans="1:21" s="76" customFormat="1" ht="25" x14ac:dyDescent="0.25">
      <c r="A295" s="4">
        <v>293</v>
      </c>
      <c r="B295" s="5" t="s">
        <v>1324</v>
      </c>
      <c r="C295" s="5" t="s">
        <v>1434</v>
      </c>
      <c r="D295" s="5" t="s">
        <v>986</v>
      </c>
      <c r="E295" s="5" t="s">
        <v>262</v>
      </c>
      <c r="F295" s="40" t="s">
        <v>1927</v>
      </c>
      <c r="G295" s="34" t="s">
        <v>2302</v>
      </c>
      <c r="H295" s="43" t="s">
        <v>1473</v>
      </c>
      <c r="I295" s="145">
        <v>44334</v>
      </c>
      <c r="J295" s="7" t="s">
        <v>12</v>
      </c>
      <c r="K295" s="94">
        <v>44699</v>
      </c>
      <c r="L295" s="5" t="s">
        <v>1900</v>
      </c>
      <c r="M295" s="5" t="s">
        <v>2328</v>
      </c>
      <c r="N295" s="5" t="s">
        <v>1197</v>
      </c>
      <c r="O295" s="162" t="b">
        <v>1</v>
      </c>
      <c r="P295" s="183" t="s">
        <v>2643</v>
      </c>
      <c r="Q295" s="176" t="s">
        <v>2044</v>
      </c>
      <c r="R295" s="176"/>
      <c r="S295" s="62"/>
      <c r="T295" s="1">
        <v>44573</v>
      </c>
      <c r="U295" s="1">
        <v>44685</v>
      </c>
    </row>
    <row r="296" spans="1:21" s="76" customFormat="1" ht="25" x14ac:dyDescent="0.25">
      <c r="A296" s="4">
        <v>294</v>
      </c>
      <c r="B296" s="7" t="s">
        <v>1331</v>
      </c>
      <c r="C296" s="7" t="s">
        <v>1558</v>
      </c>
      <c r="D296" s="5" t="s">
        <v>986</v>
      </c>
      <c r="E296" s="5" t="s">
        <v>711</v>
      </c>
      <c r="F296" s="12" t="s">
        <v>1559</v>
      </c>
      <c r="G296" s="12" t="s">
        <v>2407</v>
      </c>
      <c r="H296" s="43" t="s">
        <v>1473</v>
      </c>
      <c r="I296" s="145">
        <v>44381</v>
      </c>
      <c r="J296" s="7" t="s">
        <v>12</v>
      </c>
      <c r="K296" s="94">
        <v>44746</v>
      </c>
      <c r="L296" s="7" t="s">
        <v>1900</v>
      </c>
      <c r="M296" s="7" t="s">
        <v>2409</v>
      </c>
      <c r="N296" s="5" t="s">
        <v>1197</v>
      </c>
      <c r="O296" s="162" t="b">
        <v>1</v>
      </c>
      <c r="P296" s="183" t="s">
        <v>2643</v>
      </c>
      <c r="Q296" s="176" t="s">
        <v>2044</v>
      </c>
      <c r="R296" s="176"/>
      <c r="S296" s="62"/>
      <c r="T296" s="1">
        <v>44573</v>
      </c>
      <c r="U296" s="1">
        <v>44732</v>
      </c>
    </row>
    <row r="297" spans="1:21" s="76" customFormat="1" ht="25" x14ac:dyDescent="0.25">
      <c r="A297" s="4">
        <v>295</v>
      </c>
      <c r="B297" s="7" t="s">
        <v>1334</v>
      </c>
      <c r="C297" s="7" t="s">
        <v>1332</v>
      </c>
      <c r="D297" s="5" t="s">
        <v>989</v>
      </c>
      <c r="E297" s="5" t="s">
        <v>676</v>
      </c>
      <c r="F297" s="12" t="s">
        <v>7</v>
      </c>
      <c r="G297" s="12" t="s">
        <v>2407</v>
      </c>
      <c r="H297" s="43" t="s">
        <v>1473</v>
      </c>
      <c r="I297" s="145">
        <v>44381</v>
      </c>
      <c r="J297" s="7" t="s">
        <v>12</v>
      </c>
      <c r="K297" s="94">
        <v>44746</v>
      </c>
      <c r="L297" s="7" t="s">
        <v>1900</v>
      </c>
      <c r="M297" s="5" t="s">
        <v>2408</v>
      </c>
      <c r="N297" s="5" t="s">
        <v>1197</v>
      </c>
      <c r="O297" s="162" t="b">
        <v>1</v>
      </c>
      <c r="P297" s="183" t="s">
        <v>2643</v>
      </c>
      <c r="Q297" s="176" t="s">
        <v>2044</v>
      </c>
      <c r="R297" s="176"/>
      <c r="S297" s="62"/>
      <c r="T297" s="1">
        <v>44573</v>
      </c>
      <c r="U297" s="1">
        <v>44732</v>
      </c>
    </row>
    <row r="298" spans="1:21" s="76" customFormat="1" ht="25" x14ac:dyDescent="0.25">
      <c r="A298" s="4">
        <v>296</v>
      </c>
      <c r="B298" s="7" t="s">
        <v>1409</v>
      </c>
      <c r="C298" s="7" t="s">
        <v>766</v>
      </c>
      <c r="D298" s="7" t="s">
        <v>986</v>
      </c>
      <c r="E298" s="5" t="s">
        <v>348</v>
      </c>
      <c r="F298" s="12" t="s">
        <v>1410</v>
      </c>
      <c r="G298" s="12" t="s">
        <v>1982</v>
      </c>
      <c r="H298" s="43" t="s">
        <v>1473</v>
      </c>
      <c r="I298" s="145">
        <v>44280</v>
      </c>
      <c r="J298" s="7" t="s">
        <v>12</v>
      </c>
      <c r="K298" s="94">
        <v>44645</v>
      </c>
      <c r="L298" s="5" t="s">
        <v>1884</v>
      </c>
      <c r="M298" s="5" t="s">
        <v>2210</v>
      </c>
      <c r="N298" s="5" t="s">
        <v>1197</v>
      </c>
      <c r="O298" s="162" t="b">
        <v>1</v>
      </c>
      <c r="P298" s="183" t="s">
        <v>2690</v>
      </c>
      <c r="Q298" s="173" t="s">
        <v>2044</v>
      </c>
      <c r="R298" s="173"/>
      <c r="S298" s="62"/>
      <c r="T298" s="1">
        <v>44573</v>
      </c>
      <c r="U298" s="1">
        <v>44631</v>
      </c>
    </row>
    <row r="299" spans="1:21" s="76" customFormat="1" ht="37.5" x14ac:dyDescent="0.3">
      <c r="A299" s="4">
        <v>297</v>
      </c>
      <c r="B299" s="7" t="s">
        <v>1485</v>
      </c>
      <c r="C299" s="5" t="s">
        <v>626</v>
      </c>
      <c r="D299" s="5" t="s">
        <v>986</v>
      </c>
      <c r="E299" s="5" t="s">
        <v>1650</v>
      </c>
      <c r="F299" s="12" t="s">
        <v>1486</v>
      </c>
      <c r="G299" s="12" t="s">
        <v>2447</v>
      </c>
      <c r="H299" s="43" t="s">
        <v>1473</v>
      </c>
      <c r="I299" s="145">
        <v>44438</v>
      </c>
      <c r="J299" s="7" t="s">
        <v>12</v>
      </c>
      <c r="K299" s="94">
        <v>44803</v>
      </c>
      <c r="L299" s="7" t="s">
        <v>1900</v>
      </c>
      <c r="M299" s="5" t="s">
        <v>2452</v>
      </c>
      <c r="N299" s="5" t="s">
        <v>1197</v>
      </c>
      <c r="O299" s="162" t="b">
        <v>1</v>
      </c>
      <c r="P299" s="183" t="s">
        <v>2643</v>
      </c>
      <c r="Q299" s="176" t="s">
        <v>2044</v>
      </c>
      <c r="R299" s="176"/>
      <c r="S299" s="107"/>
      <c r="T299" s="1">
        <v>44573</v>
      </c>
      <c r="U299" s="1">
        <v>44789</v>
      </c>
    </row>
    <row r="300" spans="1:21" s="76" customFormat="1" ht="25" x14ac:dyDescent="0.3">
      <c r="A300" s="4">
        <v>298</v>
      </c>
      <c r="B300" s="7" t="s">
        <v>1573</v>
      </c>
      <c r="C300" s="5" t="s">
        <v>766</v>
      </c>
      <c r="D300" s="5" t="s">
        <v>986</v>
      </c>
      <c r="E300" s="5" t="s">
        <v>1574</v>
      </c>
      <c r="F300" s="12" t="s">
        <v>1575</v>
      </c>
      <c r="G300" s="12" t="s">
        <v>2769</v>
      </c>
      <c r="H300" s="43" t="s">
        <v>1473</v>
      </c>
      <c r="I300" s="145">
        <v>44554</v>
      </c>
      <c r="J300" s="7" t="s">
        <v>12</v>
      </c>
      <c r="K300" s="94">
        <v>44919</v>
      </c>
      <c r="L300" s="7" t="s">
        <v>1900</v>
      </c>
      <c r="M300" s="7" t="s">
        <v>2768</v>
      </c>
      <c r="N300" s="5" t="s">
        <v>1197</v>
      </c>
      <c r="O300" s="162" t="b">
        <v>1</v>
      </c>
      <c r="P300" s="183" t="s">
        <v>2766</v>
      </c>
      <c r="Q300" s="191" t="s">
        <v>2044</v>
      </c>
      <c r="R300" s="175" t="s">
        <v>2767</v>
      </c>
      <c r="S300" s="107"/>
      <c r="T300" s="1">
        <v>44573</v>
      </c>
      <c r="U300" s="1">
        <v>44905</v>
      </c>
    </row>
    <row r="301" spans="1:21" s="76" customFormat="1" ht="25" x14ac:dyDescent="0.3">
      <c r="A301" s="4">
        <v>299</v>
      </c>
      <c r="B301" s="7" t="s">
        <v>1664</v>
      </c>
      <c r="C301" s="5" t="s">
        <v>626</v>
      </c>
      <c r="D301" s="5" t="s">
        <v>986</v>
      </c>
      <c r="E301" s="5" t="s">
        <v>1650</v>
      </c>
      <c r="F301" s="12" t="s">
        <v>1665</v>
      </c>
      <c r="G301" s="12" t="s">
        <v>2404</v>
      </c>
      <c r="H301" s="43" t="s">
        <v>1473</v>
      </c>
      <c r="I301" s="145">
        <v>44381</v>
      </c>
      <c r="J301" s="7" t="s">
        <v>12</v>
      </c>
      <c r="K301" s="94">
        <v>44746</v>
      </c>
      <c r="L301" s="7" t="s">
        <v>1900</v>
      </c>
      <c r="M301" s="5" t="s">
        <v>2405</v>
      </c>
      <c r="N301" s="5" t="s">
        <v>1197</v>
      </c>
      <c r="O301" s="162" t="b">
        <v>1</v>
      </c>
      <c r="P301" s="183" t="s">
        <v>2643</v>
      </c>
      <c r="Q301" s="176" t="s">
        <v>2044</v>
      </c>
      <c r="R301" s="176"/>
      <c r="S301" s="107"/>
      <c r="T301" s="1">
        <v>44573</v>
      </c>
      <c r="U301" s="1">
        <v>44732</v>
      </c>
    </row>
    <row r="302" spans="1:21" s="76" customFormat="1" x14ac:dyDescent="0.3">
      <c r="A302" s="4">
        <v>300</v>
      </c>
      <c r="B302" s="57" t="s">
        <v>1694</v>
      </c>
      <c r="C302" s="5" t="s">
        <v>766</v>
      </c>
      <c r="D302" s="57" t="s">
        <v>986</v>
      </c>
      <c r="E302" s="5" t="s">
        <v>1666</v>
      </c>
      <c r="F302" s="15">
        <v>187543</v>
      </c>
      <c r="G302" s="12" t="s">
        <v>1910</v>
      </c>
      <c r="H302" s="43" t="s">
        <v>1473</v>
      </c>
      <c r="I302" s="145">
        <v>44460</v>
      </c>
      <c r="J302" s="7" t="s">
        <v>12</v>
      </c>
      <c r="K302" s="94">
        <v>44825</v>
      </c>
      <c r="L302" s="7" t="s">
        <v>1900</v>
      </c>
      <c r="M302" s="5" t="s">
        <v>2487</v>
      </c>
      <c r="N302" s="7" t="s">
        <v>1197</v>
      </c>
      <c r="O302" s="162" t="b">
        <v>1</v>
      </c>
      <c r="P302" s="183" t="s">
        <v>2643</v>
      </c>
      <c r="Q302" s="176" t="s">
        <v>2044</v>
      </c>
      <c r="R302" s="176"/>
      <c r="S302" s="107"/>
      <c r="T302" s="1">
        <v>44573</v>
      </c>
      <c r="U302" s="1">
        <v>44811</v>
      </c>
    </row>
    <row r="303" spans="1:21" ht="25" x14ac:dyDescent="0.3">
      <c r="A303" s="4">
        <v>301</v>
      </c>
      <c r="B303" s="57" t="s">
        <v>1810</v>
      </c>
      <c r="C303" s="5" t="s">
        <v>766</v>
      </c>
      <c r="D303" s="57" t="s">
        <v>1814</v>
      </c>
      <c r="E303" s="5" t="s">
        <v>1812</v>
      </c>
      <c r="F303" s="16" t="s">
        <v>7</v>
      </c>
      <c r="G303" s="12" t="s">
        <v>2441</v>
      </c>
      <c r="H303" s="43" t="s">
        <v>1473</v>
      </c>
      <c r="I303" s="145">
        <v>44438</v>
      </c>
      <c r="J303" s="7" t="s">
        <v>12</v>
      </c>
      <c r="K303" s="94">
        <v>44803</v>
      </c>
      <c r="L303" s="7" t="s">
        <v>1900</v>
      </c>
      <c r="M303" s="7" t="s">
        <v>2451</v>
      </c>
      <c r="N303" s="7" t="s">
        <v>1197</v>
      </c>
      <c r="O303" s="162" t="b">
        <v>1</v>
      </c>
      <c r="P303" s="183" t="s">
        <v>2643</v>
      </c>
      <c r="Q303" s="176" t="s">
        <v>2044</v>
      </c>
      <c r="R303" s="176"/>
      <c r="S303" s="65"/>
      <c r="T303" s="1">
        <v>44573</v>
      </c>
      <c r="U303" s="1">
        <v>44789</v>
      </c>
    </row>
    <row r="304" spans="1:21" s="76" customFormat="1" ht="37.5" x14ac:dyDescent="0.25">
      <c r="A304" s="4">
        <v>302</v>
      </c>
      <c r="B304" s="57" t="s">
        <v>1811</v>
      </c>
      <c r="C304" s="5" t="s">
        <v>766</v>
      </c>
      <c r="D304" s="57" t="s">
        <v>1814</v>
      </c>
      <c r="E304" s="5" t="s">
        <v>1813</v>
      </c>
      <c r="F304" s="16" t="s">
        <v>7</v>
      </c>
      <c r="G304" s="12" t="s">
        <v>2443</v>
      </c>
      <c r="H304" s="43" t="s">
        <v>1473</v>
      </c>
      <c r="I304" s="145">
        <v>44438</v>
      </c>
      <c r="J304" s="7" t="s">
        <v>12</v>
      </c>
      <c r="K304" s="94">
        <v>44803</v>
      </c>
      <c r="L304" s="7" t="s">
        <v>1900</v>
      </c>
      <c r="M304" s="7" t="s">
        <v>2444</v>
      </c>
      <c r="N304" s="7" t="s">
        <v>1197</v>
      </c>
      <c r="O304" s="162" t="b">
        <v>1</v>
      </c>
      <c r="P304" s="183" t="s">
        <v>2643</v>
      </c>
      <c r="Q304" s="176" t="s">
        <v>2044</v>
      </c>
      <c r="R304" s="176"/>
      <c r="S304" s="64"/>
      <c r="T304" s="1">
        <v>44573</v>
      </c>
      <c r="U304" s="1">
        <v>44789</v>
      </c>
    </row>
    <row r="305" spans="1:21" s="76" customFormat="1" ht="25" x14ac:dyDescent="0.25">
      <c r="A305" s="4">
        <v>303</v>
      </c>
      <c r="B305" s="57" t="s">
        <v>1821</v>
      </c>
      <c r="C305" s="5" t="s">
        <v>766</v>
      </c>
      <c r="D305" s="57" t="s">
        <v>1814</v>
      </c>
      <c r="E305" s="5" t="s">
        <v>1822</v>
      </c>
      <c r="F305" s="16" t="s">
        <v>7</v>
      </c>
      <c r="G305" s="12" t="s">
        <v>2441</v>
      </c>
      <c r="H305" s="43" t="s">
        <v>1473</v>
      </c>
      <c r="I305" s="145">
        <v>44438</v>
      </c>
      <c r="J305" s="7" t="s">
        <v>12</v>
      </c>
      <c r="K305" s="94">
        <v>44803</v>
      </c>
      <c r="L305" s="7" t="s">
        <v>1900</v>
      </c>
      <c r="M305" s="7" t="s">
        <v>2442</v>
      </c>
      <c r="N305" s="7" t="s">
        <v>1197</v>
      </c>
      <c r="O305" s="162" t="b">
        <v>1</v>
      </c>
      <c r="P305" s="183" t="s">
        <v>2643</v>
      </c>
      <c r="Q305" s="176" t="s">
        <v>2044</v>
      </c>
      <c r="R305" s="176"/>
      <c r="S305" s="64"/>
      <c r="T305" s="1">
        <v>44573</v>
      </c>
      <c r="U305" s="1">
        <v>44789</v>
      </c>
    </row>
    <row r="306" spans="1:21" s="76" customFormat="1" ht="25" x14ac:dyDescent="0.25">
      <c r="A306" s="4">
        <v>304</v>
      </c>
      <c r="B306" s="57" t="s">
        <v>1962</v>
      </c>
      <c r="C306" s="5" t="s">
        <v>766</v>
      </c>
      <c r="D306" s="57" t="s">
        <v>989</v>
      </c>
      <c r="E306" s="5" t="s">
        <v>1964</v>
      </c>
      <c r="F306" s="16" t="s">
        <v>7</v>
      </c>
      <c r="G306" s="12" t="s">
        <v>2302</v>
      </c>
      <c r="H306" s="43" t="s">
        <v>1473</v>
      </c>
      <c r="I306" s="145">
        <v>44402</v>
      </c>
      <c r="J306" s="7" t="s">
        <v>12</v>
      </c>
      <c r="K306" s="94">
        <v>44767</v>
      </c>
      <c r="L306" s="7" t="s">
        <v>1900</v>
      </c>
      <c r="M306" s="7" t="s">
        <v>2423</v>
      </c>
      <c r="N306" s="7" t="s">
        <v>1966</v>
      </c>
      <c r="O306" s="162" t="b">
        <v>1</v>
      </c>
      <c r="P306" s="183" t="s">
        <v>2643</v>
      </c>
      <c r="Q306" s="176" t="s">
        <v>2044</v>
      </c>
      <c r="R306" s="176"/>
      <c r="S306" s="64"/>
      <c r="T306" s="1">
        <v>44573</v>
      </c>
      <c r="U306" s="1">
        <v>44753</v>
      </c>
    </row>
    <row r="307" spans="1:21" s="76" customFormat="1" ht="25" x14ac:dyDescent="0.25">
      <c r="A307" s="4">
        <v>305</v>
      </c>
      <c r="B307" s="57" t="s">
        <v>1963</v>
      </c>
      <c r="C307" s="5" t="s">
        <v>766</v>
      </c>
      <c r="D307" s="57" t="s">
        <v>989</v>
      </c>
      <c r="E307" s="5" t="s">
        <v>1965</v>
      </c>
      <c r="F307" s="16" t="s">
        <v>7</v>
      </c>
      <c r="G307" s="12" t="s">
        <v>2302</v>
      </c>
      <c r="H307" s="43" t="s">
        <v>1473</v>
      </c>
      <c r="I307" s="145">
        <v>44402</v>
      </c>
      <c r="J307" s="7" t="s">
        <v>12</v>
      </c>
      <c r="K307" s="94">
        <v>44767</v>
      </c>
      <c r="L307" s="7" t="s">
        <v>1900</v>
      </c>
      <c r="M307" s="7" t="s">
        <v>2424</v>
      </c>
      <c r="N307" s="7" t="s">
        <v>1966</v>
      </c>
      <c r="O307" s="162" t="b">
        <v>1</v>
      </c>
      <c r="P307" s="183" t="s">
        <v>2643</v>
      </c>
      <c r="Q307" s="176" t="s">
        <v>2044</v>
      </c>
      <c r="R307" s="176"/>
      <c r="S307" s="64"/>
      <c r="T307" s="1">
        <v>44573</v>
      </c>
      <c r="U307" s="1">
        <v>44753</v>
      </c>
    </row>
    <row r="308" spans="1:21" s="76" customFormat="1" ht="37.5" x14ac:dyDescent="0.25">
      <c r="A308" s="4">
        <v>306</v>
      </c>
      <c r="B308" s="57" t="s">
        <v>2002</v>
      </c>
      <c r="C308" s="5" t="s">
        <v>766</v>
      </c>
      <c r="D308" s="5" t="s">
        <v>986</v>
      </c>
      <c r="E308" s="5" t="s">
        <v>2003</v>
      </c>
      <c r="F308" s="12" t="s">
        <v>2033</v>
      </c>
      <c r="G308" s="12" t="s">
        <v>2560</v>
      </c>
      <c r="H308" s="43" t="s">
        <v>1473</v>
      </c>
      <c r="I308" s="145">
        <v>44517</v>
      </c>
      <c r="J308" s="7" t="s">
        <v>12</v>
      </c>
      <c r="K308" s="94">
        <v>44882</v>
      </c>
      <c r="L308" s="7" t="s">
        <v>1900</v>
      </c>
      <c r="M308" s="7" t="s">
        <v>2561</v>
      </c>
      <c r="N308" s="7" t="s">
        <v>1197</v>
      </c>
      <c r="O308" s="162" t="b">
        <v>1</v>
      </c>
      <c r="P308" s="183" t="s">
        <v>2643</v>
      </c>
      <c r="Q308" s="176" t="s">
        <v>2044</v>
      </c>
      <c r="R308" s="176"/>
      <c r="S308" s="64" t="s">
        <v>2004</v>
      </c>
      <c r="T308" s="1">
        <v>44573</v>
      </c>
      <c r="U308" s="1">
        <v>44868</v>
      </c>
    </row>
    <row r="309" spans="1:21" s="76" customFormat="1" ht="37.5" x14ac:dyDescent="0.25">
      <c r="A309" s="4">
        <v>307</v>
      </c>
      <c r="B309" s="5" t="s">
        <v>2068</v>
      </c>
      <c r="C309" s="7" t="s">
        <v>626</v>
      </c>
      <c r="D309" s="5" t="s">
        <v>991</v>
      </c>
      <c r="E309" s="19" t="s">
        <v>2069</v>
      </c>
      <c r="F309" s="12" t="s">
        <v>2070</v>
      </c>
      <c r="G309" s="12" t="s">
        <v>2562</v>
      </c>
      <c r="H309" s="43" t="s">
        <v>1473</v>
      </c>
      <c r="I309" s="145">
        <v>44517</v>
      </c>
      <c r="J309" s="5" t="s">
        <v>12</v>
      </c>
      <c r="K309" s="94">
        <v>44882</v>
      </c>
      <c r="L309" s="5" t="s">
        <v>1900</v>
      </c>
      <c r="M309" s="5" t="s">
        <v>2563</v>
      </c>
      <c r="N309" s="5" t="s">
        <v>1197</v>
      </c>
      <c r="O309" s="162" t="b">
        <v>1</v>
      </c>
      <c r="P309" s="183" t="s">
        <v>2643</v>
      </c>
      <c r="Q309" s="176" t="s">
        <v>2044</v>
      </c>
      <c r="R309" s="176"/>
      <c r="S309" s="62" t="s">
        <v>2004</v>
      </c>
      <c r="T309" s="1">
        <v>44573</v>
      </c>
      <c r="U309" s="1">
        <v>44868</v>
      </c>
    </row>
    <row r="310" spans="1:21" s="76" customFormat="1" x14ac:dyDescent="0.25">
      <c r="A310" s="4">
        <v>308</v>
      </c>
      <c r="B310" s="172" t="s">
        <v>2132</v>
      </c>
      <c r="C310" s="7" t="s">
        <v>766</v>
      </c>
      <c r="D310" s="7" t="s">
        <v>986</v>
      </c>
      <c r="E310" s="7" t="s">
        <v>2133</v>
      </c>
      <c r="F310" s="12" t="s">
        <v>2134</v>
      </c>
      <c r="G310" s="12" t="s">
        <v>0</v>
      </c>
      <c r="H310" s="43" t="s">
        <v>1473</v>
      </c>
      <c r="I310" s="145">
        <v>44222</v>
      </c>
      <c r="J310" s="7" t="s">
        <v>12</v>
      </c>
      <c r="K310" s="94">
        <v>44587</v>
      </c>
      <c r="L310" s="7" t="s">
        <v>1079</v>
      </c>
      <c r="M310" s="7">
        <v>59120</v>
      </c>
      <c r="N310" s="5" t="s">
        <v>1197</v>
      </c>
      <c r="O310" s="162" t="b">
        <v>0</v>
      </c>
      <c r="P310" s="169" t="s">
        <v>2693</v>
      </c>
      <c r="Q310" s="111" t="s">
        <v>2694</v>
      </c>
      <c r="R310" s="111"/>
      <c r="S310" s="64" t="s">
        <v>2004</v>
      </c>
      <c r="T310" s="1">
        <v>44573</v>
      </c>
      <c r="U310" s="1">
        <v>44573</v>
      </c>
    </row>
    <row r="311" spans="1:21" s="76" customFormat="1" ht="37.5" x14ac:dyDescent="0.25">
      <c r="A311" s="4">
        <v>309</v>
      </c>
      <c r="B311" s="5" t="s">
        <v>2372</v>
      </c>
      <c r="C311" s="5" t="s">
        <v>2373</v>
      </c>
      <c r="D311" s="7" t="s">
        <v>2374</v>
      </c>
      <c r="E311" s="7" t="s">
        <v>2375</v>
      </c>
      <c r="F311" s="18" t="s">
        <v>2376</v>
      </c>
      <c r="G311" s="9" t="s">
        <v>2379</v>
      </c>
      <c r="H311" s="43" t="s">
        <v>1473</v>
      </c>
      <c r="I311" s="145">
        <v>44363</v>
      </c>
      <c r="J311" s="7" t="s">
        <v>12</v>
      </c>
      <c r="K311" s="94">
        <v>44728</v>
      </c>
      <c r="L311" s="7" t="s">
        <v>2377</v>
      </c>
      <c r="M311" s="7" t="s">
        <v>2378</v>
      </c>
      <c r="N311" s="5" t="s">
        <v>1197</v>
      </c>
      <c r="O311" s="162" t="b">
        <v>1</v>
      </c>
      <c r="P311" s="183" t="s">
        <v>2691</v>
      </c>
      <c r="Q311" s="175" t="s">
        <v>2692</v>
      </c>
      <c r="R311" s="175"/>
      <c r="S311" s="64" t="s">
        <v>2004</v>
      </c>
      <c r="T311" s="1">
        <v>44573</v>
      </c>
      <c r="U311" s="1">
        <v>44714</v>
      </c>
    </row>
    <row r="312" spans="1:21" s="76" customFormat="1" ht="62.5" x14ac:dyDescent="0.25">
      <c r="A312" s="4">
        <v>310</v>
      </c>
      <c r="B312" s="7" t="s">
        <v>983</v>
      </c>
      <c r="C312" s="5" t="s">
        <v>1917</v>
      </c>
      <c r="D312" s="5" t="s">
        <v>803</v>
      </c>
      <c r="E312" s="15" t="s">
        <v>1916</v>
      </c>
      <c r="F312" s="15" t="s">
        <v>1925</v>
      </c>
      <c r="G312" s="12" t="s">
        <v>1922</v>
      </c>
      <c r="H312" s="44" t="s">
        <v>1744</v>
      </c>
      <c r="I312" s="145">
        <v>44306</v>
      </c>
      <c r="J312" s="5" t="s">
        <v>12</v>
      </c>
      <c r="K312" s="94">
        <v>44671</v>
      </c>
      <c r="L312" s="7" t="s">
        <v>1884</v>
      </c>
      <c r="M312" s="7" t="s">
        <v>2307</v>
      </c>
      <c r="N312" s="5" t="s">
        <v>1100</v>
      </c>
      <c r="O312" s="162" t="b">
        <v>1</v>
      </c>
      <c r="P312" s="169">
        <v>10285290</v>
      </c>
      <c r="Q312" s="173" t="s">
        <v>2044</v>
      </c>
      <c r="R312" s="173"/>
      <c r="S312" s="62"/>
      <c r="T312" s="1">
        <v>44573</v>
      </c>
      <c r="U312" s="1">
        <v>44657</v>
      </c>
    </row>
    <row r="313" spans="1:21" s="76" customFormat="1" ht="50" x14ac:dyDescent="0.25">
      <c r="A313" s="4">
        <v>311</v>
      </c>
      <c r="B313" s="7" t="s">
        <v>1277</v>
      </c>
      <c r="C313" s="5" t="s">
        <v>2343</v>
      </c>
      <c r="D313" s="57" t="s">
        <v>1278</v>
      </c>
      <c r="E313" s="15" t="s">
        <v>1279</v>
      </c>
      <c r="F313" s="12" t="s">
        <v>2403</v>
      </c>
      <c r="G313" s="12" t="s">
        <v>2402</v>
      </c>
      <c r="H313" s="128" t="s">
        <v>2401</v>
      </c>
      <c r="I313" s="145">
        <v>44372</v>
      </c>
      <c r="J313" s="5" t="s">
        <v>12</v>
      </c>
      <c r="K313" s="94">
        <v>44737</v>
      </c>
      <c r="L313" s="5" t="s">
        <v>800</v>
      </c>
      <c r="M313" s="5" t="s">
        <v>2400</v>
      </c>
      <c r="N313" s="5" t="s">
        <v>1196</v>
      </c>
      <c r="O313" s="162" t="b">
        <v>1</v>
      </c>
      <c r="P313" s="183" t="s">
        <v>2695</v>
      </c>
      <c r="Q313" s="173" t="s">
        <v>2044</v>
      </c>
      <c r="R313" s="173"/>
      <c r="S313" s="62"/>
      <c r="T313" s="1">
        <v>44573</v>
      </c>
      <c r="U313" s="1">
        <v>44723</v>
      </c>
    </row>
    <row r="314" spans="1:21" s="76" customFormat="1" ht="25" x14ac:dyDescent="0.25">
      <c r="A314" s="4">
        <v>312</v>
      </c>
      <c r="B314" s="5" t="s">
        <v>82</v>
      </c>
      <c r="C314" s="5" t="s">
        <v>430</v>
      </c>
      <c r="D314" s="5" t="s">
        <v>791</v>
      </c>
      <c r="E314" s="5" t="s">
        <v>1833</v>
      </c>
      <c r="F314" s="12" t="s">
        <v>2009</v>
      </c>
      <c r="G314" s="12" t="s">
        <v>2008</v>
      </c>
      <c r="H314" s="43" t="s">
        <v>1189</v>
      </c>
      <c r="I314" s="145">
        <v>44465</v>
      </c>
      <c r="J314" s="5" t="s">
        <v>12</v>
      </c>
      <c r="K314" s="93">
        <v>44830</v>
      </c>
      <c r="L314" s="5" t="s">
        <v>1900</v>
      </c>
      <c r="M314" s="5" t="s">
        <v>2503</v>
      </c>
      <c r="N314" s="5" t="s">
        <v>1350</v>
      </c>
      <c r="O314" s="162" t="b">
        <v>1</v>
      </c>
      <c r="P314" s="86" t="s">
        <v>2696</v>
      </c>
      <c r="Q314" s="173" t="s">
        <v>2044</v>
      </c>
      <c r="R314" s="173"/>
      <c r="S314" s="140"/>
      <c r="T314" s="14">
        <v>44573</v>
      </c>
      <c r="U314" s="14">
        <v>44816</v>
      </c>
    </row>
    <row r="315" spans="1:21" s="76" customFormat="1" ht="25" x14ac:dyDescent="0.25">
      <c r="A315" s="4">
        <v>313</v>
      </c>
      <c r="B315" s="7" t="s">
        <v>621</v>
      </c>
      <c r="C315" s="7" t="s">
        <v>430</v>
      </c>
      <c r="D315" s="5" t="s">
        <v>791</v>
      </c>
      <c r="E315" s="5" t="s">
        <v>1838</v>
      </c>
      <c r="F315" s="22">
        <v>13010878</v>
      </c>
      <c r="G315" s="12" t="s">
        <v>2653</v>
      </c>
      <c r="H315" s="43" t="s">
        <v>1189</v>
      </c>
      <c r="I315" s="145">
        <v>44530</v>
      </c>
      <c r="J315" s="7" t="s">
        <v>12</v>
      </c>
      <c r="K315" s="94">
        <v>44895</v>
      </c>
      <c r="L315" s="7" t="s">
        <v>1900</v>
      </c>
      <c r="M315" s="7" t="s">
        <v>2654</v>
      </c>
      <c r="N315" s="7" t="s">
        <v>2533</v>
      </c>
      <c r="O315" s="162" t="b">
        <v>1</v>
      </c>
      <c r="P315" s="183" t="s">
        <v>2655</v>
      </c>
      <c r="Q315" s="176" t="s">
        <v>2044</v>
      </c>
      <c r="R315" s="176"/>
      <c r="S315" s="62"/>
      <c r="T315" s="14">
        <v>44573</v>
      </c>
      <c r="U315" s="14">
        <v>44881</v>
      </c>
    </row>
    <row r="316" spans="1:21" s="76" customFormat="1" x14ac:dyDescent="0.25">
      <c r="A316" s="4">
        <v>314</v>
      </c>
      <c r="B316" s="7" t="s">
        <v>120</v>
      </c>
      <c r="C316" s="7" t="s">
        <v>437</v>
      </c>
      <c r="D316" s="125" t="s">
        <v>1284</v>
      </c>
      <c r="E316" s="9" t="s">
        <v>1185</v>
      </c>
      <c r="F316" s="9" t="s">
        <v>190</v>
      </c>
      <c r="G316" s="12" t="s">
        <v>1750</v>
      </c>
      <c r="H316" s="43" t="s">
        <v>1288</v>
      </c>
      <c r="I316" s="145">
        <f t="shared" ref="I316:I321" si="4">(K316-365)</f>
        <v>44263</v>
      </c>
      <c r="J316" s="7" t="s">
        <v>12</v>
      </c>
      <c r="K316" s="94">
        <v>44628</v>
      </c>
      <c r="L316" s="5" t="s">
        <v>810</v>
      </c>
      <c r="M316" s="5" t="s">
        <v>2168</v>
      </c>
      <c r="N316" s="5" t="s">
        <v>1262</v>
      </c>
      <c r="O316" s="162" t="b">
        <f t="shared" ref="O316:O321" ca="1" si="5">(U316&lt;=T316)=FALSE()</f>
        <v>0</v>
      </c>
      <c r="P316" s="169" t="s">
        <v>2697</v>
      </c>
      <c r="Q316" s="173" t="s">
        <v>2044</v>
      </c>
      <c r="R316" s="173"/>
      <c r="S316" s="62"/>
      <c r="T316" s="1">
        <f t="shared" ref="T316:T321" ca="1" si="6">TODAY()</f>
        <v>44831</v>
      </c>
      <c r="U316" s="1">
        <f t="shared" ref="U316:U321" si="7">(K316-14)</f>
        <v>44614</v>
      </c>
    </row>
    <row r="317" spans="1:21" s="76" customFormat="1" x14ac:dyDescent="0.25">
      <c r="A317" s="4">
        <v>315</v>
      </c>
      <c r="B317" s="7" t="s">
        <v>327</v>
      </c>
      <c r="C317" s="7" t="s">
        <v>437</v>
      </c>
      <c r="D317" s="125" t="s">
        <v>1284</v>
      </c>
      <c r="E317" s="9" t="s">
        <v>1185</v>
      </c>
      <c r="F317" s="9" t="s">
        <v>190</v>
      </c>
      <c r="G317" s="12" t="s">
        <v>1174</v>
      </c>
      <c r="H317" s="43" t="s">
        <v>1288</v>
      </c>
      <c r="I317" s="145">
        <f t="shared" si="4"/>
        <v>44243</v>
      </c>
      <c r="J317" s="7" t="s">
        <v>12</v>
      </c>
      <c r="K317" s="94">
        <v>44608</v>
      </c>
      <c r="L317" s="7" t="s">
        <v>810</v>
      </c>
      <c r="M317" s="7" t="s">
        <v>2135</v>
      </c>
      <c r="N317" s="5" t="s">
        <v>1262</v>
      </c>
      <c r="O317" s="162" t="b">
        <f t="shared" ca="1" si="5"/>
        <v>0</v>
      </c>
      <c r="P317" s="169" t="s">
        <v>2697</v>
      </c>
      <c r="Q317" s="173" t="s">
        <v>2044</v>
      </c>
      <c r="R317" s="173"/>
      <c r="S317" s="62"/>
      <c r="T317" s="1">
        <f t="shared" ca="1" si="6"/>
        <v>44831</v>
      </c>
      <c r="U317" s="1">
        <f t="shared" si="7"/>
        <v>44594</v>
      </c>
    </row>
    <row r="318" spans="1:21" s="81" customFormat="1" ht="25.5" x14ac:dyDescent="0.25">
      <c r="A318" s="4">
        <v>316</v>
      </c>
      <c r="B318" s="150" t="s">
        <v>100</v>
      </c>
      <c r="C318" s="52" t="s">
        <v>101</v>
      </c>
      <c r="D318" s="52" t="s">
        <v>103</v>
      </c>
      <c r="E318" s="52" t="s">
        <v>473</v>
      </c>
      <c r="F318" s="69" t="s">
        <v>102</v>
      </c>
      <c r="G318" s="61" t="s">
        <v>1669</v>
      </c>
      <c r="H318" s="67" t="s">
        <v>1615</v>
      </c>
      <c r="I318" s="146">
        <f t="shared" si="4"/>
        <v>44189</v>
      </c>
      <c r="J318" s="51" t="s">
        <v>12</v>
      </c>
      <c r="K318" s="96">
        <v>44554</v>
      </c>
      <c r="L318" s="51" t="s">
        <v>103</v>
      </c>
      <c r="M318" s="51" t="s">
        <v>2078</v>
      </c>
      <c r="N318" s="51" t="s">
        <v>1098</v>
      </c>
      <c r="O318" s="163" t="b">
        <f t="shared" ca="1" si="5"/>
        <v>0</v>
      </c>
      <c r="P318" s="169"/>
      <c r="Q318" s="169"/>
      <c r="R318" s="169"/>
      <c r="S318" s="63"/>
      <c r="T318" s="80">
        <f t="shared" ca="1" si="6"/>
        <v>44831</v>
      </c>
      <c r="U318" s="80">
        <f t="shared" si="7"/>
        <v>44540</v>
      </c>
    </row>
    <row r="319" spans="1:21" s="76" customFormat="1" ht="137.5" x14ac:dyDescent="0.25">
      <c r="A319" s="258">
        <v>317</v>
      </c>
      <c r="B319" s="153" t="s">
        <v>2137</v>
      </c>
      <c r="C319" s="5" t="s">
        <v>2138</v>
      </c>
      <c r="D319" s="5" t="s">
        <v>103</v>
      </c>
      <c r="E319" s="5" t="s">
        <v>190</v>
      </c>
      <c r="F319" s="12" t="s">
        <v>2143</v>
      </c>
      <c r="G319" s="12" t="s">
        <v>2141</v>
      </c>
      <c r="H319" s="43" t="s">
        <v>190</v>
      </c>
      <c r="I319" s="145">
        <f t="shared" si="4"/>
        <v>44230</v>
      </c>
      <c r="J319" s="7" t="s">
        <v>12</v>
      </c>
      <c r="K319" s="94">
        <v>44595</v>
      </c>
      <c r="L319" s="7" t="s">
        <v>103</v>
      </c>
      <c r="M319" s="7" t="s">
        <v>2142</v>
      </c>
      <c r="N319" s="5" t="s">
        <v>1197</v>
      </c>
      <c r="O319" s="162" t="b">
        <f t="shared" ca="1" si="5"/>
        <v>0</v>
      </c>
      <c r="P319" s="183" t="s">
        <v>2740</v>
      </c>
      <c r="Q319" s="175" t="s">
        <v>2744</v>
      </c>
      <c r="R319" s="175"/>
      <c r="S319" s="64" t="s">
        <v>2004</v>
      </c>
      <c r="T319" s="1">
        <f t="shared" ca="1" si="6"/>
        <v>44831</v>
      </c>
      <c r="U319" s="1">
        <f t="shared" si="7"/>
        <v>44581</v>
      </c>
    </row>
    <row r="320" spans="1:21" s="76" customFormat="1" x14ac:dyDescent="0.25">
      <c r="A320" s="258"/>
      <c r="B320" s="153" t="s">
        <v>2137</v>
      </c>
      <c r="C320" s="5" t="s">
        <v>2139</v>
      </c>
      <c r="D320" s="5" t="s">
        <v>103</v>
      </c>
      <c r="E320" s="5" t="s">
        <v>190</v>
      </c>
      <c r="F320" s="12" t="s">
        <v>2143</v>
      </c>
      <c r="G320" s="12" t="s">
        <v>2146</v>
      </c>
      <c r="H320" s="43" t="s">
        <v>2145</v>
      </c>
      <c r="I320" s="145">
        <f t="shared" si="4"/>
        <v>44230</v>
      </c>
      <c r="J320" s="7" t="s">
        <v>12</v>
      </c>
      <c r="K320" s="94">
        <v>44595</v>
      </c>
      <c r="L320" s="7" t="s">
        <v>103</v>
      </c>
      <c r="M320" s="7" t="s">
        <v>2144</v>
      </c>
      <c r="N320" s="5" t="s">
        <v>1197</v>
      </c>
      <c r="O320" s="162" t="b">
        <f t="shared" ca="1" si="5"/>
        <v>0</v>
      </c>
      <c r="P320" s="169">
        <v>4895</v>
      </c>
      <c r="Q320" s="111" t="s">
        <v>2741</v>
      </c>
      <c r="R320" s="111"/>
      <c r="S320" s="64" t="s">
        <v>2004</v>
      </c>
      <c r="T320" s="1">
        <f t="shared" ca="1" si="6"/>
        <v>44831</v>
      </c>
      <c r="U320" s="1">
        <f t="shared" si="7"/>
        <v>44581</v>
      </c>
    </row>
    <row r="321" spans="1:21" s="76" customFormat="1" ht="50" x14ac:dyDescent="0.25">
      <c r="A321" s="258"/>
      <c r="B321" s="153" t="s">
        <v>2137</v>
      </c>
      <c r="C321" s="5" t="s">
        <v>2140</v>
      </c>
      <c r="D321" s="5" t="s">
        <v>103</v>
      </c>
      <c r="E321" s="5" t="s">
        <v>190</v>
      </c>
      <c r="F321" s="12" t="s">
        <v>2150</v>
      </c>
      <c r="G321" s="12" t="s">
        <v>2147</v>
      </c>
      <c r="H321" s="5" t="s">
        <v>2148</v>
      </c>
      <c r="I321" s="145">
        <f t="shared" si="4"/>
        <v>44210</v>
      </c>
      <c r="J321" s="7" t="s">
        <v>12</v>
      </c>
      <c r="K321" s="94">
        <v>44575</v>
      </c>
      <c r="L321" s="7" t="s">
        <v>103</v>
      </c>
      <c r="M321" s="7" t="s">
        <v>2149</v>
      </c>
      <c r="N321" s="5" t="s">
        <v>1197</v>
      </c>
      <c r="O321" s="162" t="b">
        <f t="shared" ca="1" si="5"/>
        <v>0</v>
      </c>
      <c r="P321" s="183" t="s">
        <v>2742</v>
      </c>
      <c r="Q321" s="175" t="s">
        <v>2743</v>
      </c>
      <c r="R321" s="175"/>
      <c r="S321" s="64" t="s">
        <v>2004</v>
      </c>
      <c r="T321" s="1">
        <f t="shared" ca="1" si="6"/>
        <v>44831</v>
      </c>
      <c r="U321" s="1">
        <f t="shared" si="7"/>
        <v>44561</v>
      </c>
    </row>
    <row r="322" spans="1:21" s="76" customFormat="1" x14ac:dyDescent="0.25">
      <c r="A322" s="4">
        <v>318</v>
      </c>
      <c r="B322" s="7" t="s">
        <v>405</v>
      </c>
      <c r="C322" s="7" t="s">
        <v>1999</v>
      </c>
      <c r="D322" s="5" t="s">
        <v>811</v>
      </c>
      <c r="E322" s="7" t="s">
        <v>722</v>
      </c>
      <c r="F322" s="9" t="s">
        <v>635</v>
      </c>
      <c r="G322" s="12" t="s">
        <v>2166</v>
      </c>
      <c r="H322" s="43" t="s">
        <v>1619</v>
      </c>
      <c r="I322" s="145">
        <v>44291</v>
      </c>
      <c r="J322" s="7" t="s">
        <v>12</v>
      </c>
      <c r="K322" s="94">
        <v>44656</v>
      </c>
      <c r="L322" s="5" t="s">
        <v>1900</v>
      </c>
      <c r="M322" s="5" t="s">
        <v>2215</v>
      </c>
      <c r="N322" s="5" t="s">
        <v>1350</v>
      </c>
      <c r="O322" s="162" t="b">
        <v>1</v>
      </c>
      <c r="P322" s="169" t="s">
        <v>2635</v>
      </c>
      <c r="Q322" s="173" t="s">
        <v>2044</v>
      </c>
      <c r="R322" s="173"/>
      <c r="S322" s="64"/>
      <c r="T322" s="1">
        <v>44573</v>
      </c>
      <c r="U322" s="1">
        <v>44642</v>
      </c>
    </row>
    <row r="323" spans="1:21" s="81" customFormat="1" x14ac:dyDescent="0.25">
      <c r="A323" s="4">
        <v>319</v>
      </c>
      <c r="B323" s="7" t="s">
        <v>1135</v>
      </c>
      <c r="C323" s="51" t="s">
        <v>1999</v>
      </c>
      <c r="D323" s="52" t="s">
        <v>811</v>
      </c>
      <c r="E323" s="52" t="s">
        <v>722</v>
      </c>
      <c r="F323" s="61" t="s">
        <v>1172</v>
      </c>
      <c r="G323" s="61" t="s">
        <v>2166</v>
      </c>
      <c r="H323" s="67" t="s">
        <v>1619</v>
      </c>
      <c r="I323" s="146">
        <v>44261</v>
      </c>
      <c r="J323" s="51" t="s">
        <v>12</v>
      </c>
      <c r="K323" s="96">
        <v>44626</v>
      </c>
      <c r="L323" s="51" t="s">
        <v>1900</v>
      </c>
      <c r="M323" s="51" t="s">
        <v>2165</v>
      </c>
      <c r="N323" s="52" t="s">
        <v>1417</v>
      </c>
      <c r="O323" s="163" t="b">
        <v>1</v>
      </c>
      <c r="P323" s="169" t="s">
        <v>2635</v>
      </c>
      <c r="Q323" s="173" t="s">
        <v>2044</v>
      </c>
      <c r="R323" s="173"/>
      <c r="S323" s="83"/>
      <c r="T323" s="80">
        <v>44573</v>
      </c>
      <c r="U323" s="80">
        <v>44612</v>
      </c>
    </row>
    <row r="324" spans="1:21" s="81" customFormat="1" x14ac:dyDescent="0.25">
      <c r="A324" s="4">
        <v>320</v>
      </c>
      <c r="B324" s="7" t="s">
        <v>1228</v>
      </c>
      <c r="C324" s="51" t="s">
        <v>1999</v>
      </c>
      <c r="D324" s="52" t="s">
        <v>811</v>
      </c>
      <c r="E324" s="52" t="s">
        <v>722</v>
      </c>
      <c r="F324" s="61" t="s">
        <v>1281</v>
      </c>
      <c r="G324" s="61" t="s">
        <v>2166</v>
      </c>
      <c r="H324" s="67" t="s">
        <v>1619</v>
      </c>
      <c r="I324" s="146">
        <v>44261</v>
      </c>
      <c r="J324" s="51" t="s">
        <v>12</v>
      </c>
      <c r="K324" s="96">
        <v>44626</v>
      </c>
      <c r="L324" s="51" t="s">
        <v>1900</v>
      </c>
      <c r="M324" s="51" t="s">
        <v>2167</v>
      </c>
      <c r="N324" s="52" t="s">
        <v>1417</v>
      </c>
      <c r="O324" s="163" t="b">
        <v>1</v>
      </c>
      <c r="P324" s="169" t="s">
        <v>2635</v>
      </c>
      <c r="Q324" s="173" t="s">
        <v>2044</v>
      </c>
      <c r="R324" s="173"/>
      <c r="S324" s="83"/>
      <c r="T324" s="80">
        <v>44573</v>
      </c>
      <c r="U324" s="80">
        <v>44612</v>
      </c>
    </row>
    <row r="325" spans="1:21" s="76" customFormat="1" ht="25" x14ac:dyDescent="0.25">
      <c r="A325" s="4">
        <v>321</v>
      </c>
      <c r="B325" s="57" t="s">
        <v>1994</v>
      </c>
      <c r="C325" s="5" t="s">
        <v>1998</v>
      </c>
      <c r="D325" s="199" t="s">
        <v>1997</v>
      </c>
      <c r="E325" s="5" t="s">
        <v>727</v>
      </c>
      <c r="F325" s="200" t="s">
        <v>1995</v>
      </c>
      <c r="G325" s="12" t="s">
        <v>2485</v>
      </c>
      <c r="H325" s="43" t="s">
        <v>1996</v>
      </c>
      <c r="I325" s="145">
        <v>44460</v>
      </c>
      <c r="J325" s="7" t="s">
        <v>12</v>
      </c>
      <c r="K325" s="94">
        <v>44825</v>
      </c>
      <c r="L325" s="5" t="s">
        <v>1900</v>
      </c>
      <c r="M325" s="5" t="s">
        <v>2486</v>
      </c>
      <c r="N325" s="7" t="s">
        <v>1100</v>
      </c>
      <c r="O325" s="162" t="b">
        <v>1</v>
      </c>
      <c r="P325" s="187" t="s">
        <v>2698</v>
      </c>
      <c r="Q325" s="173" t="s">
        <v>2044</v>
      </c>
      <c r="R325" s="173"/>
      <c r="S325" s="64"/>
      <c r="T325" s="1">
        <v>44573</v>
      </c>
      <c r="U325" s="1">
        <v>44811</v>
      </c>
    </row>
    <row r="326" spans="1:21" s="76" customFormat="1" ht="25" x14ac:dyDescent="0.25">
      <c r="A326" s="4">
        <v>322</v>
      </c>
      <c r="B326" s="7" t="s">
        <v>281</v>
      </c>
      <c r="C326" s="7" t="s">
        <v>131</v>
      </c>
      <c r="D326" s="5" t="s">
        <v>791</v>
      </c>
      <c r="E326" s="9" t="s">
        <v>1908</v>
      </c>
      <c r="F326" s="12" t="s">
        <v>1490</v>
      </c>
      <c r="G326" s="18" t="s">
        <v>2226</v>
      </c>
      <c r="H326" s="43" t="s">
        <v>1327</v>
      </c>
      <c r="I326" s="145">
        <f>(K326-365)</f>
        <v>44287</v>
      </c>
      <c r="J326" s="7" t="s">
        <v>12</v>
      </c>
      <c r="K326" s="94">
        <v>44652</v>
      </c>
      <c r="L326" s="7" t="s">
        <v>1900</v>
      </c>
      <c r="M326" s="7" t="s">
        <v>2225</v>
      </c>
      <c r="N326" s="5" t="s">
        <v>1197</v>
      </c>
      <c r="O326" s="162" t="b">
        <f ca="1">(U326&lt;=T326)=FALSE()</f>
        <v>0</v>
      </c>
      <c r="P326" s="169" t="s">
        <v>2635</v>
      </c>
      <c r="Q326" s="173" t="s">
        <v>2044</v>
      </c>
      <c r="R326" s="173"/>
      <c r="S326" s="64"/>
      <c r="T326" s="1">
        <f ca="1">TODAY()</f>
        <v>44831</v>
      </c>
      <c r="U326" s="1">
        <f>(K326-14)</f>
        <v>44638</v>
      </c>
    </row>
    <row r="327" spans="1:21" s="76" customFormat="1" ht="25" x14ac:dyDescent="0.25">
      <c r="A327" s="4">
        <v>323</v>
      </c>
      <c r="B327" s="7" t="s">
        <v>280</v>
      </c>
      <c r="C327" s="5" t="s">
        <v>131</v>
      </c>
      <c r="D327" s="5" t="s">
        <v>791</v>
      </c>
      <c r="E327" s="12" t="s">
        <v>1146</v>
      </c>
      <c r="F327" s="36">
        <v>303755</v>
      </c>
      <c r="G327" s="18" t="s">
        <v>2226</v>
      </c>
      <c r="H327" s="43" t="s">
        <v>1293</v>
      </c>
      <c r="I327" s="145">
        <f>(K327-365)</f>
        <v>44287</v>
      </c>
      <c r="J327" s="7" t="s">
        <v>12</v>
      </c>
      <c r="K327" s="94">
        <v>44652</v>
      </c>
      <c r="L327" s="7" t="s">
        <v>1900</v>
      </c>
      <c r="M327" s="7" t="s">
        <v>2227</v>
      </c>
      <c r="N327" s="5" t="s">
        <v>1197</v>
      </c>
      <c r="O327" s="162" t="b">
        <f ca="1">(U327&lt;=T327)=FALSE()</f>
        <v>0</v>
      </c>
      <c r="P327" s="169" t="s">
        <v>2635</v>
      </c>
      <c r="Q327" s="173" t="s">
        <v>2044</v>
      </c>
      <c r="R327" s="173"/>
      <c r="S327" s="64"/>
      <c r="T327" s="1">
        <f ca="1">TODAY()</f>
        <v>44831</v>
      </c>
      <c r="U327" s="1">
        <f>(K327-14)</f>
        <v>44638</v>
      </c>
    </row>
    <row r="328" spans="1:21" s="76" customFormat="1" ht="25" x14ac:dyDescent="0.25">
      <c r="A328" s="4">
        <v>324</v>
      </c>
      <c r="B328" s="7" t="s">
        <v>279</v>
      </c>
      <c r="C328" s="7" t="s">
        <v>439</v>
      </c>
      <c r="D328" s="5" t="s">
        <v>791</v>
      </c>
      <c r="E328" s="19" t="s">
        <v>716</v>
      </c>
      <c r="F328" s="12" t="s">
        <v>1467</v>
      </c>
      <c r="G328" s="12" t="s">
        <v>2546</v>
      </c>
      <c r="H328" s="43" t="s">
        <v>794</v>
      </c>
      <c r="I328" s="145">
        <f>(K328-365)</f>
        <v>44494</v>
      </c>
      <c r="J328" s="7" t="s">
        <v>12</v>
      </c>
      <c r="K328" s="94">
        <v>44859</v>
      </c>
      <c r="L328" s="5" t="s">
        <v>1900</v>
      </c>
      <c r="M328" s="5" t="s">
        <v>2547</v>
      </c>
      <c r="N328" s="5" t="s">
        <v>1197</v>
      </c>
      <c r="O328" s="162" t="b">
        <f ca="1">(U328&lt;=T328)=FALSE()</f>
        <v>1</v>
      </c>
      <c r="P328" s="169">
        <v>802731</v>
      </c>
      <c r="Q328" s="173" t="s">
        <v>2044</v>
      </c>
      <c r="R328" s="173"/>
      <c r="S328" s="64"/>
      <c r="T328" s="1">
        <f ca="1">TODAY()</f>
        <v>44831</v>
      </c>
      <c r="U328" s="1">
        <f>(K328-14)</f>
        <v>44845</v>
      </c>
    </row>
    <row r="329" spans="1:21" s="76" customFormat="1" x14ac:dyDescent="0.25">
      <c r="A329" s="4">
        <v>325</v>
      </c>
      <c r="B329" s="7" t="s">
        <v>352</v>
      </c>
      <c r="C329" s="7" t="s">
        <v>439</v>
      </c>
      <c r="D329" s="5" t="s">
        <v>791</v>
      </c>
      <c r="E329" s="19" t="s">
        <v>716</v>
      </c>
      <c r="F329" s="36">
        <v>11429</v>
      </c>
      <c r="G329" s="12" t="s">
        <v>2209</v>
      </c>
      <c r="H329" s="43" t="s">
        <v>794</v>
      </c>
      <c r="I329" s="145">
        <f>(K329-365)</f>
        <v>44280</v>
      </c>
      <c r="J329" s="5" t="s">
        <v>12</v>
      </c>
      <c r="K329" s="94">
        <v>44645</v>
      </c>
      <c r="L329" s="5" t="s">
        <v>1884</v>
      </c>
      <c r="M329" s="5" t="s">
        <v>2208</v>
      </c>
      <c r="N329" s="5" t="s">
        <v>1197</v>
      </c>
      <c r="O329" s="162" t="b">
        <f ca="1">(U329&lt;=T329)=FALSE()</f>
        <v>0</v>
      </c>
      <c r="P329" s="169">
        <v>200007</v>
      </c>
      <c r="Q329" s="173" t="s">
        <v>2044</v>
      </c>
      <c r="R329" s="173"/>
      <c r="S329" s="64"/>
      <c r="T329" s="1">
        <f ca="1">TODAY()</f>
        <v>44831</v>
      </c>
      <c r="U329" s="1">
        <f>(K329-14)</f>
        <v>44631</v>
      </c>
    </row>
    <row r="330" spans="1:21" s="76" customFormat="1" x14ac:dyDescent="0.25">
      <c r="A330" s="4">
        <v>326</v>
      </c>
      <c r="B330" s="5" t="s">
        <v>341</v>
      </c>
      <c r="C330" s="5" t="s">
        <v>457</v>
      </c>
      <c r="D330" s="5" t="s">
        <v>834</v>
      </c>
      <c r="E330" s="5" t="s">
        <v>458</v>
      </c>
      <c r="F330" s="36">
        <v>79841</v>
      </c>
      <c r="G330" s="12" t="s">
        <v>1987</v>
      </c>
      <c r="H330" s="43" t="s">
        <v>1194</v>
      </c>
      <c r="I330" s="145">
        <f>(K330-365)</f>
        <v>44442</v>
      </c>
      <c r="J330" s="7" t="s">
        <v>12</v>
      </c>
      <c r="K330" s="94">
        <v>44807</v>
      </c>
      <c r="L330" s="5" t="s">
        <v>1884</v>
      </c>
      <c r="M330" s="5" t="s">
        <v>2433</v>
      </c>
      <c r="N330" s="5" t="s">
        <v>1350</v>
      </c>
      <c r="O330" s="162" t="b">
        <f ca="1">(U330&lt;=T330)=FALSE()</f>
        <v>0</v>
      </c>
      <c r="P330" s="169">
        <v>3599</v>
      </c>
      <c r="Q330" s="173" t="s">
        <v>2044</v>
      </c>
      <c r="R330" s="173"/>
      <c r="S330" s="64"/>
      <c r="T330" s="1">
        <f ca="1">TODAY()</f>
        <v>44831</v>
      </c>
      <c r="U330" s="14">
        <f>(K330-14)</f>
        <v>44793</v>
      </c>
    </row>
    <row r="331" spans="1:21" s="76" customFormat="1" ht="25" x14ac:dyDescent="0.25">
      <c r="A331" s="4">
        <v>327</v>
      </c>
      <c r="B331" s="7" t="s">
        <v>43</v>
      </c>
      <c r="C331" s="7" t="s">
        <v>836</v>
      </c>
      <c r="D331" s="7" t="s">
        <v>791</v>
      </c>
      <c r="E331" s="7" t="s">
        <v>212</v>
      </c>
      <c r="F331" s="22" t="s">
        <v>1903</v>
      </c>
      <c r="G331" s="22" t="s">
        <v>2129</v>
      </c>
      <c r="H331" s="43" t="s">
        <v>858</v>
      </c>
      <c r="I331" s="145">
        <v>44258</v>
      </c>
      <c r="J331" s="7" t="s">
        <v>12</v>
      </c>
      <c r="K331" s="94">
        <v>44623</v>
      </c>
      <c r="L331" s="7" t="s">
        <v>1900</v>
      </c>
      <c r="M331" s="7" t="s">
        <v>2159</v>
      </c>
      <c r="N331" s="5" t="s">
        <v>1197</v>
      </c>
      <c r="O331" s="162" t="b">
        <v>1</v>
      </c>
      <c r="P331" s="187" t="s">
        <v>2698</v>
      </c>
      <c r="Q331" s="173" t="s">
        <v>2044</v>
      </c>
      <c r="R331" s="173"/>
      <c r="S331" s="62"/>
      <c r="T331" s="1">
        <v>44573</v>
      </c>
      <c r="U331" s="1">
        <v>44609</v>
      </c>
    </row>
    <row r="332" spans="1:21" s="6" customFormat="1" ht="25" x14ac:dyDescent="0.25">
      <c r="A332" s="4">
        <v>328</v>
      </c>
      <c r="B332" s="7" t="s">
        <v>503</v>
      </c>
      <c r="C332" s="7" t="s">
        <v>836</v>
      </c>
      <c r="D332" s="7" t="s">
        <v>791</v>
      </c>
      <c r="E332" s="5" t="s">
        <v>2013</v>
      </c>
      <c r="F332" s="36" t="s">
        <v>2011</v>
      </c>
      <c r="G332" s="36" t="s">
        <v>2506</v>
      </c>
      <c r="H332" s="43" t="s">
        <v>858</v>
      </c>
      <c r="I332" s="145">
        <v>44466</v>
      </c>
      <c r="J332" s="7" t="s">
        <v>12</v>
      </c>
      <c r="K332" s="94">
        <v>44831</v>
      </c>
      <c r="L332" s="5" t="s">
        <v>1900</v>
      </c>
      <c r="M332" s="5" t="s">
        <v>2507</v>
      </c>
      <c r="N332" s="7" t="s">
        <v>1097</v>
      </c>
      <c r="O332" s="162" t="b">
        <v>1</v>
      </c>
      <c r="P332" s="185" t="s">
        <v>2699</v>
      </c>
      <c r="Q332" s="173" t="s">
        <v>2044</v>
      </c>
      <c r="R332" s="173"/>
      <c r="S332" s="62"/>
      <c r="T332" s="1">
        <v>44573</v>
      </c>
      <c r="U332" s="1">
        <v>44817</v>
      </c>
    </row>
    <row r="333" spans="1:21" s="6" customFormat="1" ht="25" x14ac:dyDescent="0.25">
      <c r="A333" s="4">
        <v>329</v>
      </c>
      <c r="B333" s="7" t="s">
        <v>508</v>
      </c>
      <c r="C333" s="7" t="s">
        <v>836</v>
      </c>
      <c r="D333" s="7" t="s">
        <v>791</v>
      </c>
      <c r="E333" s="5" t="s">
        <v>2012</v>
      </c>
      <c r="F333" s="36" t="s">
        <v>2010</v>
      </c>
      <c r="G333" s="36" t="s">
        <v>2506</v>
      </c>
      <c r="H333" s="43" t="s">
        <v>858</v>
      </c>
      <c r="I333" s="145">
        <v>44466</v>
      </c>
      <c r="J333" s="7" t="s">
        <v>12</v>
      </c>
      <c r="K333" s="94">
        <v>44831</v>
      </c>
      <c r="L333" s="5" t="s">
        <v>1900</v>
      </c>
      <c r="M333" s="5" t="s">
        <v>2508</v>
      </c>
      <c r="N333" s="7" t="s">
        <v>1097</v>
      </c>
      <c r="O333" s="162" t="b">
        <v>1</v>
      </c>
      <c r="P333" s="185" t="s">
        <v>2699</v>
      </c>
      <c r="Q333" s="173" t="s">
        <v>2044</v>
      </c>
      <c r="R333" s="173"/>
      <c r="S333" s="62"/>
      <c r="T333" s="1">
        <v>44573</v>
      </c>
      <c r="U333" s="1">
        <v>44817</v>
      </c>
    </row>
    <row r="334" spans="1:21" s="6" customFormat="1" ht="25" x14ac:dyDescent="0.25">
      <c r="A334" s="4">
        <v>330</v>
      </c>
      <c r="B334" s="7" t="s">
        <v>509</v>
      </c>
      <c r="C334" s="7" t="s">
        <v>836</v>
      </c>
      <c r="D334" s="7" t="s">
        <v>791</v>
      </c>
      <c r="E334" s="5" t="s">
        <v>1697</v>
      </c>
      <c r="F334" s="22" t="s">
        <v>1696</v>
      </c>
      <c r="G334" s="36" t="s">
        <v>2506</v>
      </c>
      <c r="H334" s="43" t="s">
        <v>858</v>
      </c>
      <c r="I334" s="145">
        <v>44466</v>
      </c>
      <c r="J334" s="7" t="s">
        <v>12</v>
      </c>
      <c r="K334" s="94">
        <v>44831</v>
      </c>
      <c r="L334" s="5" t="s">
        <v>1900</v>
      </c>
      <c r="M334" s="5" t="s">
        <v>2509</v>
      </c>
      <c r="N334" s="7" t="s">
        <v>1097</v>
      </c>
      <c r="O334" s="162" t="b">
        <v>1</v>
      </c>
      <c r="P334" s="185" t="s">
        <v>2699</v>
      </c>
      <c r="Q334" s="173" t="s">
        <v>2044</v>
      </c>
      <c r="R334" s="173"/>
      <c r="S334" s="62"/>
      <c r="T334" s="1">
        <v>44573</v>
      </c>
      <c r="U334" s="1">
        <v>44817</v>
      </c>
    </row>
    <row r="335" spans="1:21" s="6" customFormat="1" ht="25" x14ac:dyDescent="0.25">
      <c r="A335" s="4">
        <v>331</v>
      </c>
      <c r="B335" s="7" t="s">
        <v>1740</v>
      </c>
      <c r="C335" s="7" t="s">
        <v>836</v>
      </c>
      <c r="D335" s="7" t="s">
        <v>791</v>
      </c>
      <c r="E335" s="7" t="s">
        <v>1697</v>
      </c>
      <c r="F335" s="22" t="s">
        <v>1741</v>
      </c>
      <c r="G335" s="36" t="s">
        <v>2129</v>
      </c>
      <c r="H335" s="43" t="s">
        <v>858</v>
      </c>
      <c r="I335" s="145">
        <v>44232</v>
      </c>
      <c r="J335" s="7" t="s">
        <v>12</v>
      </c>
      <c r="K335" s="94">
        <v>44597</v>
      </c>
      <c r="L335" s="5" t="s">
        <v>1900</v>
      </c>
      <c r="M335" s="5" t="s">
        <v>2130</v>
      </c>
      <c r="N335" s="5" t="s">
        <v>1109</v>
      </c>
      <c r="O335" s="162" t="b">
        <v>1</v>
      </c>
      <c r="P335" s="185" t="s">
        <v>2699</v>
      </c>
      <c r="Q335" s="173" t="s">
        <v>2044</v>
      </c>
      <c r="R335" s="173"/>
      <c r="S335" s="62"/>
      <c r="T335" s="1">
        <v>44573</v>
      </c>
      <c r="U335" s="1">
        <v>44583</v>
      </c>
    </row>
    <row r="336" spans="1:21" s="76" customFormat="1" ht="25" x14ac:dyDescent="0.25">
      <c r="A336" s="4">
        <v>332</v>
      </c>
      <c r="B336" s="7" t="s">
        <v>2071</v>
      </c>
      <c r="C336" s="7" t="s">
        <v>836</v>
      </c>
      <c r="D336" s="7" t="s">
        <v>791</v>
      </c>
      <c r="E336" s="7" t="s">
        <v>2074</v>
      </c>
      <c r="F336" s="12" t="s">
        <v>2072</v>
      </c>
      <c r="G336" s="12" t="s">
        <v>2754</v>
      </c>
      <c r="H336" s="43" t="s">
        <v>858</v>
      </c>
      <c r="I336" s="145">
        <v>44539</v>
      </c>
      <c r="J336" s="7" t="s">
        <v>12</v>
      </c>
      <c r="K336" s="94">
        <v>44904</v>
      </c>
      <c r="L336" s="7" t="s">
        <v>1900</v>
      </c>
      <c r="M336" s="7" t="s">
        <v>2755</v>
      </c>
      <c r="N336" s="5" t="s">
        <v>1109</v>
      </c>
      <c r="O336" s="162" t="b">
        <v>1</v>
      </c>
      <c r="P336" s="183" t="s">
        <v>2756</v>
      </c>
      <c r="Q336" s="173" t="s">
        <v>2044</v>
      </c>
      <c r="R336" s="173"/>
      <c r="S336" s="64" t="s">
        <v>2004</v>
      </c>
      <c r="T336" s="1">
        <v>44573</v>
      </c>
      <c r="U336" s="1">
        <v>44890</v>
      </c>
    </row>
    <row r="337" spans="1:21" s="76" customFormat="1" ht="25" x14ac:dyDescent="0.25">
      <c r="A337" s="4">
        <v>333</v>
      </c>
      <c r="B337" s="5" t="s">
        <v>277</v>
      </c>
      <c r="C337" s="5" t="s">
        <v>452</v>
      </c>
      <c r="D337" s="5" t="s">
        <v>817</v>
      </c>
      <c r="E337" s="7" t="s">
        <v>52</v>
      </c>
      <c r="F337" s="12" t="s">
        <v>997</v>
      </c>
      <c r="G337" s="12" t="s">
        <v>2411</v>
      </c>
      <c r="H337" s="43" t="s">
        <v>1612</v>
      </c>
      <c r="I337" s="145">
        <f>(K337-365)</f>
        <v>44381</v>
      </c>
      <c r="J337" s="7" t="s">
        <v>12</v>
      </c>
      <c r="K337" s="94">
        <v>44746</v>
      </c>
      <c r="L337" s="7" t="s">
        <v>1900</v>
      </c>
      <c r="M337" s="5" t="s">
        <v>2416</v>
      </c>
      <c r="N337" s="5" t="s">
        <v>1197</v>
      </c>
      <c r="O337" s="162" t="b">
        <f ca="1">(U337&lt;=T337)=FALSE()</f>
        <v>0</v>
      </c>
      <c r="P337" s="169" t="s">
        <v>2635</v>
      </c>
      <c r="Q337" s="173" t="s">
        <v>2044</v>
      </c>
      <c r="R337" s="173"/>
      <c r="S337" s="71"/>
      <c r="T337" s="1">
        <f ca="1">TODAY()</f>
        <v>44831</v>
      </c>
      <c r="U337" s="14">
        <f>(K337-14)</f>
        <v>44732</v>
      </c>
    </row>
    <row r="338" spans="1:21" s="76" customFormat="1" ht="25" x14ac:dyDescent="0.25">
      <c r="A338" s="4">
        <v>334</v>
      </c>
      <c r="B338" s="5" t="s">
        <v>278</v>
      </c>
      <c r="C338" s="5" t="s">
        <v>453</v>
      </c>
      <c r="D338" s="5" t="s">
        <v>817</v>
      </c>
      <c r="E338" s="5" t="s">
        <v>52</v>
      </c>
      <c r="F338" s="12" t="s">
        <v>998</v>
      </c>
      <c r="G338" s="12" t="s">
        <v>2459</v>
      </c>
      <c r="H338" s="43" t="s">
        <v>856</v>
      </c>
      <c r="I338" s="145">
        <f>(K338-365)</f>
        <v>44438</v>
      </c>
      <c r="J338" s="5" t="s">
        <v>12</v>
      </c>
      <c r="K338" s="93">
        <v>44803</v>
      </c>
      <c r="L338" s="5" t="s">
        <v>1900</v>
      </c>
      <c r="M338" s="5" t="s">
        <v>2460</v>
      </c>
      <c r="N338" s="5" t="s">
        <v>1197</v>
      </c>
      <c r="O338" s="162" t="b">
        <f ca="1">(U338&lt;=T338)=FALSE()</f>
        <v>0</v>
      </c>
      <c r="P338" s="169" t="s">
        <v>2635</v>
      </c>
      <c r="Q338" s="173" t="s">
        <v>2044</v>
      </c>
      <c r="R338" s="173"/>
      <c r="S338" s="64"/>
      <c r="T338" s="1">
        <f ca="1">TODAY()</f>
        <v>44831</v>
      </c>
      <c r="U338" s="14">
        <f>(K338-14)</f>
        <v>44789</v>
      </c>
    </row>
    <row r="339" spans="1:21" s="6" customFormat="1" ht="25" x14ac:dyDescent="0.25">
      <c r="A339" s="4">
        <v>335</v>
      </c>
      <c r="B339" s="7" t="s">
        <v>566</v>
      </c>
      <c r="C339" s="7" t="s">
        <v>1536</v>
      </c>
      <c r="D339" s="5" t="s">
        <v>817</v>
      </c>
      <c r="E339" s="9" t="s">
        <v>432</v>
      </c>
      <c r="F339" s="9" t="s">
        <v>1487</v>
      </c>
      <c r="G339" s="12" t="s">
        <v>2251</v>
      </c>
      <c r="H339" s="43" t="s">
        <v>856</v>
      </c>
      <c r="I339" s="145">
        <f>(K339-365)</f>
        <v>44554</v>
      </c>
      <c r="J339" s="7" t="s">
        <v>12</v>
      </c>
      <c r="K339" s="94">
        <v>44919</v>
      </c>
      <c r="L339" s="7" t="s">
        <v>1900</v>
      </c>
      <c r="M339" s="5" t="s">
        <v>2786</v>
      </c>
      <c r="N339" s="19" t="s">
        <v>1197</v>
      </c>
      <c r="O339" s="162" t="b">
        <f ca="1">(U339&lt;=T339)=FALSE()</f>
        <v>1</v>
      </c>
      <c r="P339" s="180" t="s">
        <v>2635</v>
      </c>
      <c r="Q339" s="177" t="s">
        <v>2044</v>
      </c>
      <c r="R339" s="177" t="s">
        <v>2775</v>
      </c>
      <c r="S339" s="64"/>
      <c r="T339" s="1">
        <f ca="1">TODAY()</f>
        <v>44831</v>
      </c>
      <c r="U339" s="1">
        <f>(K339-14)</f>
        <v>44905</v>
      </c>
    </row>
    <row r="340" spans="1:21" s="76" customFormat="1" ht="50" x14ac:dyDescent="0.25">
      <c r="A340" s="4">
        <v>336</v>
      </c>
      <c r="B340" s="5" t="s">
        <v>2371</v>
      </c>
      <c r="C340" s="7" t="s">
        <v>2380</v>
      </c>
      <c r="D340" s="5" t="s">
        <v>817</v>
      </c>
      <c r="E340" s="7" t="s">
        <v>432</v>
      </c>
      <c r="F340" s="12" t="s">
        <v>2381</v>
      </c>
      <c r="G340" s="12" t="s">
        <v>1153</v>
      </c>
      <c r="H340" s="43" t="s">
        <v>2422</v>
      </c>
      <c r="I340" s="145">
        <f>(K340-365)</f>
        <v>44380</v>
      </c>
      <c r="J340" s="7" t="s">
        <v>12</v>
      </c>
      <c r="K340" s="93">
        <v>44745</v>
      </c>
      <c r="L340" s="7" t="s">
        <v>1884</v>
      </c>
      <c r="M340" s="5" t="s">
        <v>2421</v>
      </c>
      <c r="N340" s="5" t="s">
        <v>1197</v>
      </c>
      <c r="O340" s="162" t="b">
        <f ca="1">(U340&lt;=T340)=FALSE()</f>
        <v>0</v>
      </c>
      <c r="P340" s="169" t="s">
        <v>2708</v>
      </c>
      <c r="Q340" s="173" t="s">
        <v>2044</v>
      </c>
      <c r="R340" s="173"/>
      <c r="S340" s="64" t="s">
        <v>2004</v>
      </c>
      <c r="T340" s="1">
        <f ca="1">TODAY()</f>
        <v>44831</v>
      </c>
      <c r="U340" s="1">
        <f>(K340-14)</f>
        <v>44731</v>
      </c>
    </row>
    <row r="341" spans="1:21" s="6" customFormat="1" ht="37.5" x14ac:dyDescent="0.25">
      <c r="A341" s="4">
        <v>337</v>
      </c>
      <c r="B341" s="7" t="s">
        <v>567</v>
      </c>
      <c r="C341" s="5" t="s">
        <v>1539</v>
      </c>
      <c r="D341" s="5" t="s">
        <v>1537</v>
      </c>
      <c r="E341" s="12" t="s">
        <v>1961</v>
      </c>
      <c r="F341" s="12" t="s">
        <v>1960</v>
      </c>
      <c r="G341" s="12" t="s">
        <v>2411</v>
      </c>
      <c r="H341" s="43" t="s">
        <v>1612</v>
      </c>
      <c r="I341" s="145">
        <v>44381</v>
      </c>
      <c r="J341" s="7" t="s">
        <v>12</v>
      </c>
      <c r="K341" s="94">
        <v>44746</v>
      </c>
      <c r="L341" s="7" t="s">
        <v>1900</v>
      </c>
      <c r="M341" s="5" t="s">
        <v>2413</v>
      </c>
      <c r="N341" s="5" t="s">
        <v>1197</v>
      </c>
      <c r="O341" s="162" t="b">
        <v>1</v>
      </c>
      <c r="P341" s="180" t="s">
        <v>2723</v>
      </c>
      <c r="Q341" s="176" t="s">
        <v>2044</v>
      </c>
      <c r="R341" s="176"/>
      <c r="S341" s="64"/>
      <c r="T341" s="1">
        <v>44573</v>
      </c>
      <c r="U341" s="1">
        <v>44732</v>
      </c>
    </row>
    <row r="342" spans="1:21" s="76" customFormat="1" ht="37.5" x14ac:dyDescent="0.25">
      <c r="A342" s="4">
        <v>338</v>
      </c>
      <c r="B342" s="5" t="s">
        <v>1435</v>
      </c>
      <c r="C342" s="5" t="s">
        <v>1436</v>
      </c>
      <c r="D342" s="5" t="s">
        <v>1538</v>
      </c>
      <c r="E342" s="12" t="s">
        <v>1961</v>
      </c>
      <c r="F342" s="12" t="s">
        <v>1540</v>
      </c>
      <c r="G342" s="12" t="s">
        <v>2411</v>
      </c>
      <c r="H342" s="43" t="s">
        <v>1612</v>
      </c>
      <c r="I342" s="145">
        <v>44381</v>
      </c>
      <c r="J342" s="7" t="s">
        <v>12</v>
      </c>
      <c r="K342" s="94">
        <v>44746</v>
      </c>
      <c r="L342" s="7" t="s">
        <v>1900</v>
      </c>
      <c r="M342" s="5" t="s">
        <v>2412</v>
      </c>
      <c r="N342" s="5" t="s">
        <v>1197</v>
      </c>
      <c r="O342" s="162" t="b">
        <v>1</v>
      </c>
      <c r="P342" s="180" t="s">
        <v>2723</v>
      </c>
      <c r="Q342" s="176" t="s">
        <v>2044</v>
      </c>
      <c r="R342" s="176"/>
      <c r="S342" s="64"/>
      <c r="T342" s="1">
        <v>44573</v>
      </c>
      <c r="U342" s="14">
        <v>44732</v>
      </c>
    </row>
    <row r="343" spans="1:21" s="76" customFormat="1" ht="25" x14ac:dyDescent="0.25">
      <c r="A343" s="4">
        <v>339</v>
      </c>
      <c r="B343" s="5" t="s">
        <v>428</v>
      </c>
      <c r="C343" s="5" t="s">
        <v>1599</v>
      </c>
      <c r="D343" s="5" t="s">
        <v>817</v>
      </c>
      <c r="E343" s="12" t="s">
        <v>432</v>
      </c>
      <c r="F343" s="12" t="s">
        <v>1001</v>
      </c>
      <c r="G343" s="12" t="s">
        <v>2268</v>
      </c>
      <c r="H343" s="43" t="s">
        <v>793</v>
      </c>
      <c r="I343" s="145">
        <f>(K343-365)</f>
        <v>44303</v>
      </c>
      <c r="J343" s="5" t="s">
        <v>351</v>
      </c>
      <c r="K343" s="93">
        <v>44668</v>
      </c>
      <c r="L343" s="5" t="s">
        <v>1900</v>
      </c>
      <c r="M343" s="5" t="s">
        <v>2267</v>
      </c>
      <c r="N343" s="5" t="s">
        <v>1197</v>
      </c>
      <c r="O343" s="162" t="b">
        <f ca="1">(U343&lt;=T343)=FALSE()</f>
        <v>0</v>
      </c>
      <c r="P343" s="169" t="s">
        <v>2635</v>
      </c>
      <c r="Q343" s="111" t="s">
        <v>2044</v>
      </c>
      <c r="R343" s="111"/>
      <c r="S343" s="64"/>
      <c r="T343" s="1">
        <f t="shared" ref="T343:T353" ca="1" si="8">TODAY()</f>
        <v>44831</v>
      </c>
      <c r="U343" s="14">
        <f t="shared" ref="U343:U353" si="9">(K343-14)</f>
        <v>44654</v>
      </c>
    </row>
    <row r="344" spans="1:21" s="6" customFormat="1" ht="24" customHeight="1" x14ac:dyDescent="0.25">
      <c r="A344" s="4">
        <v>340</v>
      </c>
      <c r="B344" s="7" t="s">
        <v>511</v>
      </c>
      <c r="C344" s="7" t="s">
        <v>512</v>
      </c>
      <c r="D344" s="7" t="s">
        <v>791</v>
      </c>
      <c r="E344" s="5" t="s">
        <v>467</v>
      </c>
      <c r="F344" s="12" t="s">
        <v>1877</v>
      </c>
      <c r="G344" s="12" t="s">
        <v>2326</v>
      </c>
      <c r="H344" s="43" t="s">
        <v>1836</v>
      </c>
      <c r="I344" s="145">
        <f>(K344-365)</f>
        <v>44466</v>
      </c>
      <c r="J344" s="7" t="s">
        <v>12</v>
      </c>
      <c r="K344" s="94">
        <v>44831</v>
      </c>
      <c r="L344" s="7" t="s">
        <v>1900</v>
      </c>
      <c r="M344" s="5" t="s">
        <v>2530</v>
      </c>
      <c r="N344" s="5" t="s">
        <v>1197</v>
      </c>
      <c r="O344" s="162" t="b">
        <f ca="1">(U344&lt;=T344)=FALSE()</f>
        <v>0</v>
      </c>
      <c r="P344" s="180" t="s">
        <v>2721</v>
      </c>
      <c r="Q344" s="176" t="s">
        <v>2044</v>
      </c>
      <c r="R344" s="176"/>
      <c r="S344" s="71"/>
      <c r="T344" s="1">
        <f t="shared" ca="1" si="8"/>
        <v>44831</v>
      </c>
      <c r="U344" s="1">
        <f t="shared" si="9"/>
        <v>44817</v>
      </c>
    </row>
    <row r="345" spans="1:21" s="6" customFormat="1" ht="25" x14ac:dyDescent="0.25">
      <c r="A345" s="4">
        <v>341</v>
      </c>
      <c r="B345" s="7" t="s">
        <v>513</v>
      </c>
      <c r="C345" s="7" t="s">
        <v>512</v>
      </c>
      <c r="D345" s="7" t="s">
        <v>791</v>
      </c>
      <c r="E345" s="19" t="s">
        <v>1348</v>
      </c>
      <c r="F345" s="12" t="s">
        <v>1876</v>
      </c>
      <c r="G345" s="12" t="s">
        <v>2804</v>
      </c>
      <c r="H345" s="43" t="s">
        <v>1835</v>
      </c>
      <c r="I345" s="145">
        <f>(K345-365)</f>
        <v>44554</v>
      </c>
      <c r="J345" s="7" t="s">
        <v>12</v>
      </c>
      <c r="K345" s="94">
        <v>44919</v>
      </c>
      <c r="L345" s="7" t="s">
        <v>1900</v>
      </c>
      <c r="M345" s="5" t="s">
        <v>2805</v>
      </c>
      <c r="N345" s="5" t="s">
        <v>1197</v>
      </c>
      <c r="O345" s="162" t="b">
        <f ca="1">(U345&lt;=T345)=FALSE()</f>
        <v>1</v>
      </c>
      <c r="P345" s="79" t="s">
        <v>2721</v>
      </c>
      <c r="Q345" s="4" t="s">
        <v>2806</v>
      </c>
      <c r="R345" s="177"/>
      <c r="S345" s="71"/>
      <c r="T345" s="1">
        <f t="shared" ca="1" si="8"/>
        <v>44831</v>
      </c>
      <c r="U345" s="1">
        <f t="shared" si="9"/>
        <v>44905</v>
      </c>
    </row>
    <row r="346" spans="1:21" s="6" customFormat="1" ht="50" x14ac:dyDescent="0.25">
      <c r="A346" s="4">
        <v>342</v>
      </c>
      <c r="B346" s="7" t="s">
        <v>546</v>
      </c>
      <c r="C346" s="5" t="s">
        <v>1572</v>
      </c>
      <c r="D346" s="7" t="s">
        <v>791</v>
      </c>
      <c r="E346" s="5" t="s">
        <v>1929</v>
      </c>
      <c r="F346" s="12" t="s">
        <v>1781</v>
      </c>
      <c r="G346" s="12" t="s">
        <v>2326</v>
      </c>
      <c r="H346" s="43" t="s">
        <v>2077</v>
      </c>
      <c r="I346" s="145">
        <f>(K346-365)</f>
        <v>44334</v>
      </c>
      <c r="J346" s="7" t="s">
        <v>12</v>
      </c>
      <c r="K346" s="94">
        <v>44699</v>
      </c>
      <c r="L346" s="7" t="s">
        <v>1900</v>
      </c>
      <c r="M346" s="5" t="s">
        <v>2323</v>
      </c>
      <c r="N346" s="5" t="s">
        <v>2329</v>
      </c>
      <c r="O346" s="162" t="b">
        <f ca="1">(U346&lt;=T346)=FALSE()</f>
        <v>0</v>
      </c>
      <c r="P346" s="51" t="s">
        <v>2722</v>
      </c>
      <c r="Q346" s="176" t="s">
        <v>2044</v>
      </c>
      <c r="R346" s="176"/>
      <c r="S346" s="71"/>
      <c r="T346" s="1">
        <f t="shared" ca="1" si="8"/>
        <v>44831</v>
      </c>
      <c r="U346" s="1">
        <f t="shared" si="9"/>
        <v>44685</v>
      </c>
    </row>
    <row r="347" spans="1:21" s="6" customFormat="1" ht="112.5" x14ac:dyDescent="0.25">
      <c r="A347" s="4">
        <v>343</v>
      </c>
      <c r="B347" s="7" t="s">
        <v>640</v>
      </c>
      <c r="C347" s="7" t="s">
        <v>641</v>
      </c>
      <c r="D347" s="7" t="s">
        <v>791</v>
      </c>
      <c r="E347" s="5" t="s">
        <v>1489</v>
      </c>
      <c r="F347" s="12" t="s">
        <v>1488</v>
      </c>
      <c r="G347" s="12" t="s">
        <v>1584</v>
      </c>
      <c r="H347" s="43" t="s">
        <v>1871</v>
      </c>
      <c r="I347" s="145">
        <f>(K347-364)</f>
        <v>44546</v>
      </c>
      <c r="J347" s="7" t="s">
        <v>12</v>
      </c>
      <c r="K347" s="94">
        <v>44910</v>
      </c>
      <c r="L347" s="7" t="s">
        <v>517</v>
      </c>
      <c r="M347" s="7">
        <v>77370</v>
      </c>
      <c r="N347" s="5" t="s">
        <v>1197</v>
      </c>
      <c r="O347" s="162" t="b">
        <f t="shared" ref="O347:O353" ca="1" si="10">(U347&lt;=T347)=FALSE()</f>
        <v>1</v>
      </c>
      <c r="P347" s="51" t="s">
        <v>2759</v>
      </c>
      <c r="Q347" s="7" t="s">
        <v>2760</v>
      </c>
      <c r="R347" s="7"/>
      <c r="S347" s="64"/>
      <c r="T347" s="1">
        <f t="shared" ca="1" si="8"/>
        <v>44831</v>
      </c>
      <c r="U347" s="1">
        <f t="shared" si="9"/>
        <v>44896</v>
      </c>
    </row>
    <row r="348" spans="1:21" s="6" customFormat="1" ht="25" x14ac:dyDescent="0.25">
      <c r="A348" s="4">
        <v>344</v>
      </c>
      <c r="B348" s="7" t="s">
        <v>642</v>
      </c>
      <c r="C348" s="5" t="s">
        <v>643</v>
      </c>
      <c r="D348" s="7" t="s">
        <v>791</v>
      </c>
      <c r="E348" s="5" t="s">
        <v>1449</v>
      </c>
      <c r="F348" s="37">
        <v>121894</v>
      </c>
      <c r="G348" s="61" t="s">
        <v>2514</v>
      </c>
      <c r="H348" s="44" t="s">
        <v>1695</v>
      </c>
      <c r="I348" s="145">
        <f t="shared" ref="I348:I353" si="11">(K348-365)</f>
        <v>44466</v>
      </c>
      <c r="J348" s="7" t="s">
        <v>12</v>
      </c>
      <c r="K348" s="94">
        <v>44831</v>
      </c>
      <c r="L348" s="5" t="s">
        <v>1900</v>
      </c>
      <c r="M348" s="5" t="s">
        <v>2515</v>
      </c>
      <c r="N348" s="5" t="s">
        <v>1350</v>
      </c>
      <c r="O348" s="162" t="b">
        <f t="shared" ca="1" si="10"/>
        <v>0</v>
      </c>
      <c r="P348" s="180" t="s">
        <v>2635</v>
      </c>
      <c r="Q348" s="176" t="s">
        <v>2044</v>
      </c>
      <c r="R348" s="176"/>
      <c r="S348" s="64"/>
      <c r="T348" s="1">
        <f t="shared" ca="1" si="8"/>
        <v>44831</v>
      </c>
      <c r="U348" s="1">
        <f t="shared" si="9"/>
        <v>44817</v>
      </c>
    </row>
    <row r="349" spans="1:21" s="6" customFormat="1" ht="37.5" x14ac:dyDescent="0.25">
      <c r="A349" s="4">
        <v>345</v>
      </c>
      <c r="B349" s="151" t="s">
        <v>655</v>
      </c>
      <c r="C349" s="5" t="s">
        <v>840</v>
      </c>
      <c r="D349" s="5" t="s">
        <v>817</v>
      </c>
      <c r="E349" s="5" t="s">
        <v>1004</v>
      </c>
      <c r="F349" s="12" t="s">
        <v>656</v>
      </c>
      <c r="G349" s="12" t="s">
        <v>1495</v>
      </c>
      <c r="H349" s="44" t="s">
        <v>1229</v>
      </c>
      <c r="I349" s="145">
        <f t="shared" si="11"/>
        <v>44203</v>
      </c>
      <c r="J349" s="7" t="s">
        <v>12</v>
      </c>
      <c r="K349" s="93">
        <v>44568</v>
      </c>
      <c r="L349" s="5" t="s">
        <v>253</v>
      </c>
      <c r="M349" s="5" t="s">
        <v>2085</v>
      </c>
      <c r="N349" s="5" t="s">
        <v>1098</v>
      </c>
      <c r="O349" s="162" t="b">
        <f t="shared" ca="1" si="10"/>
        <v>0</v>
      </c>
      <c r="P349" s="180" t="s">
        <v>2710</v>
      </c>
      <c r="Q349" s="7" t="s">
        <v>2711</v>
      </c>
      <c r="R349" s="7"/>
      <c r="S349" s="64" t="s">
        <v>2333</v>
      </c>
      <c r="T349" s="1">
        <f t="shared" ca="1" si="8"/>
        <v>44831</v>
      </c>
      <c r="U349" s="1">
        <f t="shared" si="9"/>
        <v>44554</v>
      </c>
    </row>
    <row r="350" spans="1:21" s="76" customFormat="1" ht="25" x14ac:dyDescent="0.25">
      <c r="A350" s="4">
        <v>346</v>
      </c>
      <c r="B350" s="5" t="s">
        <v>657</v>
      </c>
      <c r="C350" s="5" t="s">
        <v>658</v>
      </c>
      <c r="D350" s="5" t="s">
        <v>817</v>
      </c>
      <c r="E350" s="9" t="s">
        <v>7</v>
      </c>
      <c r="F350" s="12" t="s">
        <v>659</v>
      </c>
      <c r="G350" s="12" t="s">
        <v>2096</v>
      </c>
      <c r="H350" s="43" t="s">
        <v>1911</v>
      </c>
      <c r="I350" s="145">
        <f t="shared" si="11"/>
        <v>44305</v>
      </c>
      <c r="J350" s="7" t="s">
        <v>12</v>
      </c>
      <c r="K350" s="93">
        <v>44670</v>
      </c>
      <c r="L350" s="5" t="s">
        <v>1900</v>
      </c>
      <c r="M350" s="5" t="s">
        <v>2246</v>
      </c>
      <c r="N350" s="5" t="s">
        <v>1098</v>
      </c>
      <c r="O350" s="162" t="b">
        <f t="shared" ca="1" si="10"/>
        <v>0</v>
      </c>
      <c r="P350" s="169" t="s">
        <v>2702</v>
      </c>
      <c r="Q350" s="173" t="s">
        <v>2044</v>
      </c>
      <c r="R350" s="173"/>
      <c r="S350" s="62"/>
      <c r="T350" s="1">
        <f t="shared" ca="1" si="8"/>
        <v>44831</v>
      </c>
      <c r="U350" s="1">
        <f t="shared" si="9"/>
        <v>44656</v>
      </c>
    </row>
    <row r="351" spans="1:21" s="76" customFormat="1" ht="25" x14ac:dyDescent="0.25">
      <c r="A351" s="4">
        <v>347</v>
      </c>
      <c r="B351" s="5" t="s">
        <v>1130</v>
      </c>
      <c r="C351" s="5" t="s">
        <v>660</v>
      </c>
      <c r="D351" s="5" t="s">
        <v>817</v>
      </c>
      <c r="E351" s="5" t="s">
        <v>1187</v>
      </c>
      <c r="F351" s="12" t="s">
        <v>661</v>
      </c>
      <c r="G351" s="12" t="s">
        <v>2096</v>
      </c>
      <c r="H351" s="43" t="s">
        <v>1912</v>
      </c>
      <c r="I351" s="145">
        <f t="shared" si="11"/>
        <v>44303</v>
      </c>
      <c r="J351" s="7" t="s">
        <v>12</v>
      </c>
      <c r="K351" s="93">
        <v>44668</v>
      </c>
      <c r="L351" s="5" t="s">
        <v>1900</v>
      </c>
      <c r="M351" s="5" t="s">
        <v>2247</v>
      </c>
      <c r="N351" s="5" t="s">
        <v>1098</v>
      </c>
      <c r="O351" s="162" t="b">
        <f t="shared" ca="1" si="10"/>
        <v>0</v>
      </c>
      <c r="P351" s="169" t="s">
        <v>2702</v>
      </c>
      <c r="Q351" s="173" t="s">
        <v>2044</v>
      </c>
      <c r="R351" s="173"/>
      <c r="S351" s="62"/>
      <c r="T351" s="1">
        <f t="shared" ca="1" si="8"/>
        <v>44831</v>
      </c>
      <c r="U351" s="1">
        <f t="shared" si="9"/>
        <v>44654</v>
      </c>
    </row>
    <row r="352" spans="1:21" s="76" customFormat="1" ht="25" x14ac:dyDescent="0.25">
      <c r="A352" s="4">
        <v>348</v>
      </c>
      <c r="B352" s="151" t="s">
        <v>1131</v>
      </c>
      <c r="C352" s="5" t="s">
        <v>660</v>
      </c>
      <c r="D352" s="5" t="s">
        <v>817</v>
      </c>
      <c r="E352" s="5" t="s">
        <v>1187</v>
      </c>
      <c r="F352" s="12" t="s">
        <v>1132</v>
      </c>
      <c r="G352" s="12" t="s">
        <v>2096</v>
      </c>
      <c r="H352" s="43" t="s">
        <v>1912</v>
      </c>
      <c r="I352" s="145">
        <f t="shared" si="11"/>
        <v>44211</v>
      </c>
      <c r="J352" s="7" t="s">
        <v>12</v>
      </c>
      <c r="K352" s="94">
        <v>44576</v>
      </c>
      <c r="L352" s="5" t="s">
        <v>1900</v>
      </c>
      <c r="M352" s="5" t="s">
        <v>2095</v>
      </c>
      <c r="N352" s="5" t="s">
        <v>1098</v>
      </c>
      <c r="O352" s="162" t="b">
        <f t="shared" ca="1" si="10"/>
        <v>0</v>
      </c>
      <c r="P352" s="169" t="s">
        <v>2702</v>
      </c>
      <c r="Q352" s="173" t="s">
        <v>2044</v>
      </c>
      <c r="R352" s="173"/>
      <c r="S352" s="62"/>
      <c r="T352" s="1">
        <f t="shared" ca="1" si="8"/>
        <v>44831</v>
      </c>
      <c r="U352" s="1">
        <f t="shared" si="9"/>
        <v>44562</v>
      </c>
    </row>
    <row r="353" spans="1:21" s="6" customFormat="1" ht="37.5" x14ac:dyDescent="0.25">
      <c r="A353" s="4">
        <v>349</v>
      </c>
      <c r="B353" s="7" t="s">
        <v>1028</v>
      </c>
      <c r="C353" s="7" t="s">
        <v>1968</v>
      </c>
      <c r="D353" s="5" t="s">
        <v>817</v>
      </c>
      <c r="E353" s="5" t="s">
        <v>1969</v>
      </c>
      <c r="F353" s="12" t="s">
        <v>1970</v>
      </c>
      <c r="G353" s="12" t="s">
        <v>2456</v>
      </c>
      <c r="H353" s="43" t="s">
        <v>2457</v>
      </c>
      <c r="I353" s="145">
        <f t="shared" si="11"/>
        <v>44438</v>
      </c>
      <c r="J353" s="7" t="s">
        <v>12</v>
      </c>
      <c r="K353" s="94">
        <v>44803</v>
      </c>
      <c r="L353" s="7" t="s">
        <v>1900</v>
      </c>
      <c r="M353" s="5" t="s">
        <v>2458</v>
      </c>
      <c r="N353" s="5" t="s">
        <v>1098</v>
      </c>
      <c r="O353" s="162" t="b">
        <f t="shared" ca="1" si="10"/>
        <v>0</v>
      </c>
      <c r="P353" s="180" t="s">
        <v>2635</v>
      </c>
      <c r="Q353" s="176" t="s">
        <v>2044</v>
      </c>
      <c r="R353" s="176"/>
      <c r="S353" s="64"/>
      <c r="T353" s="1">
        <f t="shared" ca="1" si="8"/>
        <v>44831</v>
      </c>
      <c r="U353" s="1">
        <f t="shared" si="9"/>
        <v>44789</v>
      </c>
    </row>
    <row r="354" spans="1:21" s="6" customFormat="1" ht="25" x14ac:dyDescent="0.25">
      <c r="A354" s="4">
        <v>350</v>
      </c>
      <c r="B354" s="7" t="s">
        <v>1103</v>
      </c>
      <c r="C354" s="5" t="s">
        <v>1774</v>
      </c>
      <c r="D354" s="5" t="s">
        <v>817</v>
      </c>
      <c r="E354" s="5" t="s">
        <v>2231</v>
      </c>
      <c r="F354" s="36" t="s">
        <v>1478</v>
      </c>
      <c r="G354" s="12" t="s">
        <v>2157</v>
      </c>
      <c r="H354" s="43" t="s">
        <v>1612</v>
      </c>
      <c r="I354" s="145">
        <v>44258</v>
      </c>
      <c r="J354" s="7" t="s">
        <v>12</v>
      </c>
      <c r="K354" s="94">
        <v>44623</v>
      </c>
      <c r="L354" s="7" t="s">
        <v>1900</v>
      </c>
      <c r="M354" s="7" t="s">
        <v>2156</v>
      </c>
      <c r="N354" s="7" t="s">
        <v>1097</v>
      </c>
      <c r="O354" s="162" t="b">
        <v>1</v>
      </c>
      <c r="P354" s="184" t="s">
        <v>2663</v>
      </c>
      <c r="Q354" s="176" t="s">
        <v>2044</v>
      </c>
      <c r="R354" s="176"/>
      <c r="S354" s="64"/>
      <c r="T354" s="1">
        <v>44573</v>
      </c>
      <c r="U354" s="1">
        <v>44609</v>
      </c>
    </row>
    <row r="355" spans="1:21" s="6" customFormat="1" ht="25" x14ac:dyDescent="0.25">
      <c r="A355" s="4">
        <v>351</v>
      </c>
      <c r="B355" s="7" t="s">
        <v>1104</v>
      </c>
      <c r="C355" s="5" t="s">
        <v>1778</v>
      </c>
      <c r="D355" s="5" t="s">
        <v>817</v>
      </c>
      <c r="E355" s="5" t="s">
        <v>2230</v>
      </c>
      <c r="F355" s="36" t="s">
        <v>1479</v>
      </c>
      <c r="G355" s="12" t="s">
        <v>2157</v>
      </c>
      <c r="H355" s="43" t="s">
        <v>1612</v>
      </c>
      <c r="I355" s="145">
        <v>44258</v>
      </c>
      <c r="J355" s="7" t="s">
        <v>12</v>
      </c>
      <c r="K355" s="94">
        <v>44623</v>
      </c>
      <c r="L355" s="7" t="s">
        <v>1900</v>
      </c>
      <c r="M355" s="7" t="s">
        <v>2158</v>
      </c>
      <c r="N355" s="7" t="s">
        <v>1097</v>
      </c>
      <c r="O355" s="162" t="b">
        <v>1</v>
      </c>
      <c r="P355" s="184" t="s">
        <v>2663</v>
      </c>
      <c r="Q355" s="176" t="s">
        <v>2044</v>
      </c>
      <c r="R355" s="176"/>
      <c r="S355" s="64"/>
      <c r="T355" s="1">
        <v>44573</v>
      </c>
      <c r="U355" s="1">
        <v>44609</v>
      </c>
    </row>
    <row r="356" spans="1:21" s="6" customFormat="1" ht="25" x14ac:dyDescent="0.25">
      <c r="A356" s="4">
        <v>352</v>
      </c>
      <c r="B356" s="7" t="s">
        <v>1105</v>
      </c>
      <c r="C356" s="5" t="s">
        <v>1774</v>
      </c>
      <c r="D356" s="5" t="s">
        <v>817</v>
      </c>
      <c r="E356" s="5" t="s">
        <v>2231</v>
      </c>
      <c r="F356" s="12" t="s">
        <v>1768</v>
      </c>
      <c r="G356" s="12" t="s">
        <v>2114</v>
      </c>
      <c r="H356" s="43" t="s">
        <v>1612</v>
      </c>
      <c r="I356" s="145">
        <v>44334</v>
      </c>
      <c r="J356" s="7" t="s">
        <v>12</v>
      </c>
      <c r="K356" s="94">
        <v>44699</v>
      </c>
      <c r="L356" s="5" t="s">
        <v>1900</v>
      </c>
      <c r="M356" s="5" t="s">
        <v>2317</v>
      </c>
      <c r="N356" s="5" t="s">
        <v>1776</v>
      </c>
      <c r="O356" s="162" t="b">
        <v>1</v>
      </c>
      <c r="P356" s="184" t="s">
        <v>2663</v>
      </c>
      <c r="Q356" s="176" t="s">
        <v>2044</v>
      </c>
      <c r="R356" s="176"/>
      <c r="S356" s="108"/>
      <c r="T356" s="1">
        <v>44573</v>
      </c>
      <c r="U356" s="1">
        <v>44685</v>
      </c>
    </row>
    <row r="357" spans="1:21" s="6" customFormat="1" ht="25" x14ac:dyDescent="0.25">
      <c r="A357" s="4">
        <v>353</v>
      </c>
      <c r="B357" s="7" t="s">
        <v>1106</v>
      </c>
      <c r="C357" s="5" t="s">
        <v>1778</v>
      </c>
      <c r="D357" s="5" t="s">
        <v>817</v>
      </c>
      <c r="E357" s="5" t="s">
        <v>2230</v>
      </c>
      <c r="F357" s="12" t="s">
        <v>1773</v>
      </c>
      <c r="G357" s="12" t="s">
        <v>2114</v>
      </c>
      <c r="H357" s="43" t="s">
        <v>1612</v>
      </c>
      <c r="I357" s="145">
        <v>44334</v>
      </c>
      <c r="J357" s="7" t="s">
        <v>12</v>
      </c>
      <c r="K357" s="94">
        <v>44699</v>
      </c>
      <c r="L357" s="5" t="s">
        <v>1900</v>
      </c>
      <c r="M357" s="5" t="s">
        <v>2316</v>
      </c>
      <c r="N357" s="5" t="s">
        <v>1776</v>
      </c>
      <c r="O357" s="162" t="b">
        <v>1</v>
      </c>
      <c r="P357" s="184" t="s">
        <v>2663</v>
      </c>
      <c r="Q357" s="176" t="s">
        <v>2044</v>
      </c>
      <c r="R357" s="176"/>
      <c r="S357" s="108"/>
      <c r="T357" s="1">
        <v>44573</v>
      </c>
      <c r="U357" s="1">
        <v>44685</v>
      </c>
    </row>
    <row r="358" spans="1:21" s="6" customFormat="1" ht="25" x14ac:dyDescent="0.25">
      <c r="A358" s="4">
        <v>354</v>
      </c>
      <c r="B358" s="7" t="s">
        <v>1273</v>
      </c>
      <c r="C358" s="5" t="s">
        <v>1774</v>
      </c>
      <c r="D358" s="5" t="s">
        <v>817</v>
      </c>
      <c r="E358" s="5" t="s">
        <v>2231</v>
      </c>
      <c r="F358" s="12" t="s">
        <v>1767</v>
      </c>
      <c r="G358" s="12" t="s">
        <v>2114</v>
      </c>
      <c r="H358" s="43" t="s">
        <v>1612</v>
      </c>
      <c r="I358" s="145">
        <v>44334</v>
      </c>
      <c r="J358" s="7" t="s">
        <v>12</v>
      </c>
      <c r="K358" s="94">
        <v>44699</v>
      </c>
      <c r="L358" s="5" t="s">
        <v>1900</v>
      </c>
      <c r="M358" s="5" t="s">
        <v>2315</v>
      </c>
      <c r="N358" s="5" t="s">
        <v>1776</v>
      </c>
      <c r="O358" s="162" t="b">
        <v>1</v>
      </c>
      <c r="P358" s="184" t="s">
        <v>2663</v>
      </c>
      <c r="Q358" s="176" t="s">
        <v>2044</v>
      </c>
      <c r="R358" s="176"/>
      <c r="S358" s="64"/>
      <c r="T358" s="1">
        <v>44573</v>
      </c>
      <c r="U358" s="1">
        <v>44685</v>
      </c>
    </row>
    <row r="359" spans="1:21" s="6" customFormat="1" ht="25" x14ac:dyDescent="0.25">
      <c r="A359" s="4">
        <v>355</v>
      </c>
      <c r="B359" s="7" t="s">
        <v>1274</v>
      </c>
      <c r="C359" s="5" t="s">
        <v>1778</v>
      </c>
      <c r="D359" s="5" t="s">
        <v>817</v>
      </c>
      <c r="E359" s="5" t="s">
        <v>2230</v>
      </c>
      <c r="F359" s="9" t="s">
        <v>1601</v>
      </c>
      <c r="G359" s="12" t="s">
        <v>2157</v>
      </c>
      <c r="H359" s="43" t="s">
        <v>1612</v>
      </c>
      <c r="I359" s="145">
        <v>44287</v>
      </c>
      <c r="J359" s="7" t="s">
        <v>12</v>
      </c>
      <c r="K359" s="93">
        <v>44652</v>
      </c>
      <c r="L359" s="7" t="s">
        <v>1900</v>
      </c>
      <c r="M359" s="7" t="s">
        <v>2229</v>
      </c>
      <c r="N359" s="5" t="s">
        <v>1776</v>
      </c>
      <c r="O359" s="162" t="b">
        <v>1</v>
      </c>
      <c r="P359" s="184" t="s">
        <v>2663</v>
      </c>
      <c r="Q359" s="176" t="s">
        <v>2044</v>
      </c>
      <c r="R359" s="176"/>
      <c r="S359" s="64"/>
      <c r="T359" s="1">
        <v>44573</v>
      </c>
      <c r="U359" s="1">
        <v>44638</v>
      </c>
    </row>
    <row r="360" spans="1:21" s="6" customFormat="1" ht="25" x14ac:dyDescent="0.25">
      <c r="A360" s="4">
        <v>356</v>
      </c>
      <c r="B360" s="7" t="s">
        <v>1338</v>
      </c>
      <c r="C360" s="5" t="s">
        <v>1774</v>
      </c>
      <c r="D360" s="5" t="s">
        <v>817</v>
      </c>
      <c r="E360" s="5" t="s">
        <v>2231</v>
      </c>
      <c r="F360" s="9" t="s">
        <v>1480</v>
      </c>
      <c r="G360" s="12" t="s">
        <v>2251</v>
      </c>
      <c r="H360" s="43" t="s">
        <v>1612</v>
      </c>
      <c r="I360" s="145">
        <v>44554</v>
      </c>
      <c r="J360" s="7" t="s">
        <v>12</v>
      </c>
      <c r="K360" s="94">
        <v>44919</v>
      </c>
      <c r="L360" s="7" t="s">
        <v>1900</v>
      </c>
      <c r="M360" s="7" t="s">
        <v>2774</v>
      </c>
      <c r="N360" s="7" t="s">
        <v>1097</v>
      </c>
      <c r="O360" s="162" t="b">
        <v>1</v>
      </c>
      <c r="P360" s="180" t="s">
        <v>2635</v>
      </c>
      <c r="Q360" s="177" t="s">
        <v>2044</v>
      </c>
      <c r="R360" s="177" t="s">
        <v>2775</v>
      </c>
      <c r="S360" s="64"/>
      <c r="T360" s="1">
        <v>44573</v>
      </c>
      <c r="U360" s="1">
        <v>44905</v>
      </c>
    </row>
    <row r="361" spans="1:21" s="6" customFormat="1" ht="25" x14ac:dyDescent="0.25">
      <c r="A361" s="4">
        <v>357</v>
      </c>
      <c r="B361" s="7" t="s">
        <v>1339</v>
      </c>
      <c r="C361" s="5" t="s">
        <v>1778</v>
      </c>
      <c r="D361" s="5" t="s">
        <v>817</v>
      </c>
      <c r="E361" s="5" t="s">
        <v>2230</v>
      </c>
      <c r="F361" s="9" t="s">
        <v>1481</v>
      </c>
      <c r="G361" s="12" t="s">
        <v>2251</v>
      </c>
      <c r="H361" s="43" t="s">
        <v>1612</v>
      </c>
      <c r="I361" s="145">
        <v>44565</v>
      </c>
      <c r="J361" s="7" t="s">
        <v>12</v>
      </c>
      <c r="K361" s="94">
        <v>44930</v>
      </c>
      <c r="L361" s="7" t="s">
        <v>1900</v>
      </c>
      <c r="M361" s="5" t="s">
        <v>2815</v>
      </c>
      <c r="N361" s="7" t="s">
        <v>1097</v>
      </c>
      <c r="O361" s="162" t="b">
        <v>1</v>
      </c>
      <c r="P361" s="180" t="s">
        <v>2635</v>
      </c>
      <c r="Q361" s="177" t="s">
        <v>2044</v>
      </c>
      <c r="R361" s="177" t="s">
        <v>2775</v>
      </c>
      <c r="S361" s="64"/>
      <c r="T361" s="1">
        <v>44573</v>
      </c>
      <c r="U361" s="1">
        <v>44916</v>
      </c>
    </row>
    <row r="362" spans="1:21" s="6" customFormat="1" ht="25" x14ac:dyDescent="0.25">
      <c r="A362" s="4">
        <v>358</v>
      </c>
      <c r="B362" s="7" t="s">
        <v>1356</v>
      </c>
      <c r="C362" s="5" t="s">
        <v>1774</v>
      </c>
      <c r="D362" s="5" t="s">
        <v>817</v>
      </c>
      <c r="E362" s="5" t="s">
        <v>2231</v>
      </c>
      <c r="F362" s="12" t="s">
        <v>1500</v>
      </c>
      <c r="G362" s="12" t="s">
        <v>2157</v>
      </c>
      <c r="H362" s="43" t="s">
        <v>1612</v>
      </c>
      <c r="I362" s="145">
        <v>44287</v>
      </c>
      <c r="J362" s="7" t="s">
        <v>12</v>
      </c>
      <c r="K362" s="93">
        <v>44652</v>
      </c>
      <c r="L362" s="7" t="s">
        <v>1900</v>
      </c>
      <c r="M362" s="7" t="s">
        <v>2232</v>
      </c>
      <c r="N362" s="5" t="s">
        <v>1109</v>
      </c>
      <c r="O362" s="162" t="b">
        <v>1</v>
      </c>
      <c r="P362" s="184" t="s">
        <v>2663</v>
      </c>
      <c r="Q362" s="176" t="s">
        <v>2044</v>
      </c>
      <c r="R362" s="176"/>
      <c r="S362" s="64"/>
      <c r="T362" s="1">
        <v>44573</v>
      </c>
      <c r="U362" s="1">
        <v>44638</v>
      </c>
    </row>
    <row r="363" spans="1:21" s="6" customFormat="1" ht="25" x14ac:dyDescent="0.25">
      <c r="A363" s="4">
        <v>359</v>
      </c>
      <c r="B363" s="7" t="s">
        <v>1357</v>
      </c>
      <c r="C363" s="5" t="s">
        <v>1778</v>
      </c>
      <c r="D363" s="5" t="s">
        <v>817</v>
      </c>
      <c r="E363" s="5" t="s">
        <v>2230</v>
      </c>
      <c r="F363" s="12" t="s">
        <v>1501</v>
      </c>
      <c r="G363" s="12" t="s">
        <v>2157</v>
      </c>
      <c r="H363" s="43" t="s">
        <v>1612</v>
      </c>
      <c r="I363" s="145">
        <v>44287</v>
      </c>
      <c r="J363" s="7" t="s">
        <v>12</v>
      </c>
      <c r="K363" s="93">
        <v>44652</v>
      </c>
      <c r="L363" s="7" t="s">
        <v>1900</v>
      </c>
      <c r="M363" s="7" t="s">
        <v>2233</v>
      </c>
      <c r="N363" s="5" t="s">
        <v>1109</v>
      </c>
      <c r="O363" s="162" t="b">
        <v>1</v>
      </c>
      <c r="P363" s="184" t="s">
        <v>2663</v>
      </c>
      <c r="Q363" s="176" t="s">
        <v>2044</v>
      </c>
      <c r="R363" s="176"/>
      <c r="S363" s="64"/>
      <c r="T363" s="1">
        <v>44573</v>
      </c>
      <c r="U363" s="1">
        <v>44638</v>
      </c>
    </row>
    <row r="364" spans="1:21" s="6" customFormat="1" ht="25" x14ac:dyDescent="0.25">
      <c r="A364" s="4">
        <v>360</v>
      </c>
      <c r="B364" s="7" t="s">
        <v>1358</v>
      </c>
      <c r="C364" s="5" t="s">
        <v>1774</v>
      </c>
      <c r="D364" s="5" t="s">
        <v>817</v>
      </c>
      <c r="E364" s="5" t="s">
        <v>2231</v>
      </c>
      <c r="F364" s="12" t="s">
        <v>1502</v>
      </c>
      <c r="G364" s="12" t="s">
        <v>2157</v>
      </c>
      <c r="H364" s="43" t="s">
        <v>1612</v>
      </c>
      <c r="I364" s="145">
        <v>44287</v>
      </c>
      <c r="J364" s="7" t="s">
        <v>12</v>
      </c>
      <c r="K364" s="93">
        <v>44652</v>
      </c>
      <c r="L364" s="7" t="s">
        <v>1900</v>
      </c>
      <c r="M364" s="7" t="s">
        <v>2234</v>
      </c>
      <c r="N364" s="5" t="s">
        <v>1776</v>
      </c>
      <c r="O364" s="162" t="b">
        <v>1</v>
      </c>
      <c r="P364" s="184" t="s">
        <v>2663</v>
      </c>
      <c r="Q364" s="176" t="s">
        <v>2044</v>
      </c>
      <c r="R364" s="176"/>
      <c r="S364" s="64"/>
      <c r="T364" s="1">
        <v>44573</v>
      </c>
      <c r="U364" s="1">
        <v>44638</v>
      </c>
    </row>
    <row r="365" spans="1:21" s="6" customFormat="1" ht="25" x14ac:dyDescent="0.25">
      <c r="A365" s="4">
        <v>361</v>
      </c>
      <c r="B365" s="7" t="s">
        <v>1359</v>
      </c>
      <c r="C365" s="5" t="s">
        <v>1778</v>
      </c>
      <c r="D365" s="5" t="s">
        <v>817</v>
      </c>
      <c r="E365" s="5" t="s">
        <v>2230</v>
      </c>
      <c r="F365" s="12" t="s">
        <v>1503</v>
      </c>
      <c r="G365" s="12" t="s">
        <v>2157</v>
      </c>
      <c r="H365" s="43" t="s">
        <v>1612</v>
      </c>
      <c r="I365" s="145">
        <v>44287</v>
      </c>
      <c r="J365" s="7" t="s">
        <v>12</v>
      </c>
      <c r="K365" s="93">
        <v>44652</v>
      </c>
      <c r="L365" s="7" t="s">
        <v>1900</v>
      </c>
      <c r="M365" s="7" t="s">
        <v>2235</v>
      </c>
      <c r="N365" s="5" t="s">
        <v>1776</v>
      </c>
      <c r="O365" s="162" t="b">
        <v>1</v>
      </c>
      <c r="P365" s="184" t="s">
        <v>2663</v>
      </c>
      <c r="Q365" s="176" t="s">
        <v>2044</v>
      </c>
      <c r="R365" s="176"/>
      <c r="S365" s="64"/>
      <c r="T365" s="1">
        <v>44573</v>
      </c>
      <c r="U365" s="1">
        <v>44638</v>
      </c>
    </row>
    <row r="366" spans="1:21" s="6" customFormat="1" ht="25" x14ac:dyDescent="0.25">
      <c r="A366" s="4">
        <v>362</v>
      </c>
      <c r="B366" s="7" t="s">
        <v>1396</v>
      </c>
      <c r="C366" s="5" t="s">
        <v>1774</v>
      </c>
      <c r="D366" s="5" t="s">
        <v>817</v>
      </c>
      <c r="E366" s="5" t="s">
        <v>2231</v>
      </c>
      <c r="F366" s="9" t="s">
        <v>1511</v>
      </c>
      <c r="G366" s="12" t="s">
        <v>2550</v>
      </c>
      <c r="H366" s="43" t="s">
        <v>1612</v>
      </c>
      <c r="I366" s="145">
        <v>44494</v>
      </c>
      <c r="J366" s="7" t="s">
        <v>12</v>
      </c>
      <c r="K366" s="94">
        <v>44859</v>
      </c>
      <c r="L366" s="7" t="s">
        <v>1900</v>
      </c>
      <c r="M366" s="7" t="s">
        <v>2551</v>
      </c>
      <c r="N366" s="5" t="s">
        <v>1776</v>
      </c>
      <c r="O366" s="162" t="b">
        <v>1</v>
      </c>
      <c r="P366" s="180" t="s">
        <v>2635</v>
      </c>
      <c r="Q366" s="176" t="s">
        <v>2044</v>
      </c>
      <c r="R366" s="176"/>
      <c r="S366" s="64"/>
      <c r="T366" s="1">
        <v>44573</v>
      </c>
      <c r="U366" s="1">
        <v>44845</v>
      </c>
    </row>
    <row r="367" spans="1:21" s="6" customFormat="1" ht="25" x14ac:dyDescent="0.25">
      <c r="A367" s="4">
        <v>363</v>
      </c>
      <c r="B367" s="7" t="s">
        <v>1397</v>
      </c>
      <c r="C367" s="5" t="s">
        <v>1778</v>
      </c>
      <c r="D367" s="5" t="s">
        <v>817</v>
      </c>
      <c r="E367" s="5" t="s">
        <v>2230</v>
      </c>
      <c r="F367" s="12" t="s">
        <v>1504</v>
      </c>
      <c r="G367" s="12" t="s">
        <v>2157</v>
      </c>
      <c r="H367" s="43" t="s">
        <v>1612</v>
      </c>
      <c r="I367" s="145">
        <v>44287</v>
      </c>
      <c r="J367" s="7" t="s">
        <v>12</v>
      </c>
      <c r="K367" s="93">
        <v>44652</v>
      </c>
      <c r="L367" s="7" t="s">
        <v>1900</v>
      </c>
      <c r="M367" s="7" t="s">
        <v>2236</v>
      </c>
      <c r="N367" s="5" t="s">
        <v>1776</v>
      </c>
      <c r="O367" s="162" t="b">
        <v>1</v>
      </c>
      <c r="P367" s="184" t="s">
        <v>2663</v>
      </c>
      <c r="Q367" s="176" t="s">
        <v>2044</v>
      </c>
      <c r="R367" s="176"/>
      <c r="S367" s="64"/>
      <c r="T367" s="1">
        <v>44573</v>
      </c>
      <c r="U367" s="1">
        <v>44638</v>
      </c>
    </row>
    <row r="368" spans="1:21" s="76" customFormat="1" ht="25" x14ac:dyDescent="0.3">
      <c r="A368" s="4">
        <v>364</v>
      </c>
      <c r="B368" s="57" t="s">
        <v>1769</v>
      </c>
      <c r="C368" s="5" t="s">
        <v>1774</v>
      </c>
      <c r="D368" s="5" t="s">
        <v>817</v>
      </c>
      <c r="E368" s="5" t="s">
        <v>2231</v>
      </c>
      <c r="F368" s="12" t="s">
        <v>1775</v>
      </c>
      <c r="G368" s="12" t="s">
        <v>2114</v>
      </c>
      <c r="H368" s="43" t="s">
        <v>1612</v>
      </c>
      <c r="I368" s="145">
        <v>44334</v>
      </c>
      <c r="J368" s="7" t="s">
        <v>12</v>
      </c>
      <c r="K368" s="94">
        <v>44699</v>
      </c>
      <c r="L368" s="5" t="s">
        <v>1900</v>
      </c>
      <c r="M368" s="5" t="s">
        <v>2314</v>
      </c>
      <c r="N368" s="5" t="s">
        <v>1776</v>
      </c>
      <c r="O368" s="162" t="b">
        <v>1</v>
      </c>
      <c r="P368" s="184" t="s">
        <v>2663</v>
      </c>
      <c r="Q368" s="176" t="s">
        <v>2044</v>
      </c>
      <c r="R368" s="176"/>
      <c r="S368" s="107"/>
      <c r="T368" s="1">
        <v>44573</v>
      </c>
      <c r="U368" s="1">
        <v>44685</v>
      </c>
    </row>
    <row r="369" spans="1:21" s="76" customFormat="1" ht="25" x14ac:dyDescent="0.3">
      <c r="A369" s="4">
        <v>365</v>
      </c>
      <c r="B369" s="57" t="s">
        <v>1770</v>
      </c>
      <c r="C369" s="5" t="s">
        <v>1778</v>
      </c>
      <c r="D369" s="5" t="s">
        <v>817</v>
      </c>
      <c r="E369" s="5" t="s">
        <v>2230</v>
      </c>
      <c r="F369" s="12" t="s">
        <v>1780</v>
      </c>
      <c r="G369" s="12" t="s">
        <v>2492</v>
      </c>
      <c r="H369" s="43" t="s">
        <v>1612</v>
      </c>
      <c r="I369" s="145">
        <v>44460</v>
      </c>
      <c r="J369" s="7" t="s">
        <v>12</v>
      </c>
      <c r="K369" s="94">
        <v>44825</v>
      </c>
      <c r="L369" s="5" t="s">
        <v>1900</v>
      </c>
      <c r="M369" s="5" t="s">
        <v>2493</v>
      </c>
      <c r="N369" s="5" t="s">
        <v>1776</v>
      </c>
      <c r="O369" s="162" t="b">
        <v>1</v>
      </c>
      <c r="P369" s="180" t="s">
        <v>2635</v>
      </c>
      <c r="Q369" s="176" t="s">
        <v>2044</v>
      </c>
      <c r="R369" s="176"/>
      <c r="S369" s="107"/>
      <c r="T369" s="1">
        <v>44573</v>
      </c>
      <c r="U369" s="1">
        <v>44811</v>
      </c>
    </row>
    <row r="370" spans="1:21" s="76" customFormat="1" ht="25" x14ac:dyDescent="0.3">
      <c r="A370" s="4">
        <v>366</v>
      </c>
      <c r="B370" s="57" t="s">
        <v>1771</v>
      </c>
      <c r="C370" s="5" t="s">
        <v>1774</v>
      </c>
      <c r="D370" s="5" t="s">
        <v>817</v>
      </c>
      <c r="E370" s="5" t="s">
        <v>2231</v>
      </c>
      <c r="F370" s="12" t="s">
        <v>1777</v>
      </c>
      <c r="G370" s="12" t="s">
        <v>2114</v>
      </c>
      <c r="H370" s="43" t="s">
        <v>1612</v>
      </c>
      <c r="I370" s="145">
        <v>44334</v>
      </c>
      <c r="J370" s="7" t="s">
        <v>12</v>
      </c>
      <c r="K370" s="94">
        <v>44699</v>
      </c>
      <c r="L370" s="5" t="s">
        <v>1900</v>
      </c>
      <c r="M370" s="5" t="s">
        <v>2313</v>
      </c>
      <c r="N370" s="5" t="s">
        <v>1776</v>
      </c>
      <c r="O370" s="162" t="b">
        <v>1</v>
      </c>
      <c r="P370" s="184" t="s">
        <v>2663</v>
      </c>
      <c r="Q370" s="176" t="s">
        <v>2044</v>
      </c>
      <c r="R370" s="176"/>
      <c r="S370" s="107"/>
      <c r="T370" s="1">
        <v>44573</v>
      </c>
      <c r="U370" s="1">
        <v>44685</v>
      </c>
    </row>
    <row r="371" spans="1:21" s="76" customFormat="1" ht="25" x14ac:dyDescent="0.3">
      <c r="A371" s="4">
        <v>367</v>
      </c>
      <c r="B371" s="57" t="s">
        <v>1772</v>
      </c>
      <c r="C371" s="5" t="s">
        <v>1778</v>
      </c>
      <c r="D371" s="5" t="s">
        <v>817</v>
      </c>
      <c r="E371" s="5" t="s">
        <v>2230</v>
      </c>
      <c r="F371" s="12" t="s">
        <v>1779</v>
      </c>
      <c r="G371" s="12" t="s">
        <v>2114</v>
      </c>
      <c r="H371" s="43" t="s">
        <v>1612</v>
      </c>
      <c r="I371" s="145">
        <v>44334</v>
      </c>
      <c r="J371" s="7" t="s">
        <v>12</v>
      </c>
      <c r="K371" s="94">
        <v>44699</v>
      </c>
      <c r="L371" s="5" t="s">
        <v>1900</v>
      </c>
      <c r="M371" s="5" t="s">
        <v>2312</v>
      </c>
      <c r="N371" s="5" t="s">
        <v>1776</v>
      </c>
      <c r="O371" s="162" t="b">
        <v>1</v>
      </c>
      <c r="P371" s="184" t="s">
        <v>2663</v>
      </c>
      <c r="Q371" s="176" t="s">
        <v>2044</v>
      </c>
      <c r="R371" s="176"/>
      <c r="S371" s="107"/>
      <c r="T371" s="1">
        <v>44573</v>
      </c>
      <c r="U371" s="1">
        <v>44685</v>
      </c>
    </row>
    <row r="372" spans="1:21" s="76" customFormat="1" ht="31.5" customHeight="1" x14ac:dyDescent="0.25">
      <c r="A372" s="4">
        <v>368</v>
      </c>
      <c r="B372" s="5" t="s">
        <v>412</v>
      </c>
      <c r="C372" s="19" t="s">
        <v>429</v>
      </c>
      <c r="D372" s="7" t="s">
        <v>1426</v>
      </c>
      <c r="E372" s="34" t="s">
        <v>1427</v>
      </c>
      <c r="F372" s="12" t="s">
        <v>7</v>
      </c>
      <c r="G372" s="12" t="s">
        <v>1958</v>
      </c>
      <c r="H372" s="43" t="s">
        <v>1425</v>
      </c>
      <c r="I372" s="145">
        <v>44462</v>
      </c>
      <c r="J372" s="5" t="s">
        <v>351</v>
      </c>
      <c r="K372" s="93">
        <v>44827</v>
      </c>
      <c r="L372" s="5" t="s">
        <v>1900</v>
      </c>
      <c r="M372" s="5" t="s">
        <v>2491</v>
      </c>
      <c r="N372" s="5" t="s">
        <v>11</v>
      </c>
      <c r="O372" s="162" t="b">
        <v>1</v>
      </c>
      <c r="P372" s="169" t="s">
        <v>2718</v>
      </c>
      <c r="Q372" s="111" t="s">
        <v>2719</v>
      </c>
      <c r="R372" s="111"/>
      <c r="S372" s="72"/>
      <c r="T372" s="1">
        <v>44573</v>
      </c>
      <c r="U372" s="14">
        <v>44813</v>
      </c>
    </row>
    <row r="373" spans="1:21" s="76" customFormat="1" x14ac:dyDescent="0.25">
      <c r="A373" s="4">
        <v>369</v>
      </c>
      <c r="B373" s="5" t="s">
        <v>413</v>
      </c>
      <c r="C373" s="19" t="s">
        <v>429</v>
      </c>
      <c r="D373" s="7" t="s">
        <v>1426</v>
      </c>
      <c r="E373" s="34" t="s">
        <v>1427</v>
      </c>
      <c r="F373" s="12" t="s">
        <v>7</v>
      </c>
      <c r="G373" s="12" t="s">
        <v>1958</v>
      </c>
      <c r="H373" s="43" t="s">
        <v>1425</v>
      </c>
      <c r="I373" s="145">
        <v>44374</v>
      </c>
      <c r="J373" s="5" t="s">
        <v>351</v>
      </c>
      <c r="K373" s="93">
        <v>44739</v>
      </c>
      <c r="L373" s="5" t="s">
        <v>1900</v>
      </c>
      <c r="M373" s="5" t="s">
        <v>2383</v>
      </c>
      <c r="N373" s="7" t="s">
        <v>1098</v>
      </c>
      <c r="O373" s="162" t="b">
        <v>1</v>
      </c>
      <c r="P373" s="169" t="s">
        <v>2718</v>
      </c>
      <c r="Q373" s="111" t="s">
        <v>2719</v>
      </c>
      <c r="R373" s="111"/>
      <c r="S373" s="64"/>
      <c r="T373" s="1">
        <v>44573</v>
      </c>
      <c r="U373" s="14">
        <v>44725</v>
      </c>
    </row>
    <row r="374" spans="1:21" s="76" customFormat="1" x14ac:dyDescent="0.25">
      <c r="A374" s="4">
        <v>370</v>
      </c>
      <c r="B374" s="5" t="s">
        <v>417</v>
      </c>
      <c r="C374" s="19" t="s">
        <v>429</v>
      </c>
      <c r="D374" s="7" t="s">
        <v>1426</v>
      </c>
      <c r="E374" s="34" t="s">
        <v>1427</v>
      </c>
      <c r="F374" s="12" t="s">
        <v>7</v>
      </c>
      <c r="G374" s="12" t="s">
        <v>1958</v>
      </c>
      <c r="H374" s="43" t="s">
        <v>1425</v>
      </c>
      <c r="I374" s="145">
        <v>44374</v>
      </c>
      <c r="J374" s="5" t="s">
        <v>351</v>
      </c>
      <c r="K374" s="93">
        <v>44739</v>
      </c>
      <c r="L374" s="5" t="s">
        <v>1900</v>
      </c>
      <c r="M374" s="5" t="s">
        <v>2384</v>
      </c>
      <c r="N374" s="5" t="s">
        <v>1197</v>
      </c>
      <c r="O374" s="162" t="b">
        <v>1</v>
      </c>
      <c r="P374" s="169" t="s">
        <v>2718</v>
      </c>
      <c r="Q374" s="111" t="s">
        <v>2719</v>
      </c>
      <c r="R374" s="111"/>
      <c r="S374" s="64"/>
      <c r="T374" s="1">
        <v>44573</v>
      </c>
      <c r="U374" s="14">
        <v>44725</v>
      </c>
    </row>
    <row r="375" spans="1:21" s="76" customFormat="1" x14ac:dyDescent="0.25">
      <c r="A375" s="4">
        <v>371</v>
      </c>
      <c r="B375" s="5" t="s">
        <v>418</v>
      </c>
      <c r="C375" s="19" t="s">
        <v>429</v>
      </c>
      <c r="D375" s="7" t="s">
        <v>1426</v>
      </c>
      <c r="E375" s="34" t="s">
        <v>1427</v>
      </c>
      <c r="F375" s="12" t="s">
        <v>7</v>
      </c>
      <c r="G375" s="12" t="s">
        <v>1958</v>
      </c>
      <c r="H375" s="43" t="s">
        <v>1425</v>
      </c>
      <c r="I375" s="145">
        <v>44374</v>
      </c>
      <c r="J375" s="5" t="s">
        <v>351</v>
      </c>
      <c r="K375" s="93">
        <v>44739</v>
      </c>
      <c r="L375" s="5" t="s">
        <v>1900</v>
      </c>
      <c r="M375" s="5" t="s">
        <v>2385</v>
      </c>
      <c r="N375" s="5" t="s">
        <v>1198</v>
      </c>
      <c r="O375" s="162" t="b">
        <v>1</v>
      </c>
      <c r="P375" s="169" t="s">
        <v>2718</v>
      </c>
      <c r="Q375" s="111" t="s">
        <v>2719</v>
      </c>
      <c r="R375" s="111"/>
      <c r="S375" s="64"/>
      <c r="T375" s="1">
        <v>44573</v>
      </c>
      <c r="U375" s="14">
        <v>44725</v>
      </c>
    </row>
    <row r="376" spans="1:21" s="76" customFormat="1" x14ac:dyDescent="0.25">
      <c r="A376" s="4">
        <v>372</v>
      </c>
      <c r="B376" s="5" t="s">
        <v>1422</v>
      </c>
      <c r="C376" s="19" t="s">
        <v>429</v>
      </c>
      <c r="D376" s="7" t="s">
        <v>1426</v>
      </c>
      <c r="E376" s="34" t="s">
        <v>1427</v>
      </c>
      <c r="F376" s="12" t="s">
        <v>7</v>
      </c>
      <c r="G376" s="12" t="s">
        <v>1958</v>
      </c>
      <c r="H376" s="43" t="s">
        <v>1425</v>
      </c>
      <c r="I376" s="145">
        <v>44374</v>
      </c>
      <c r="J376" s="5" t="s">
        <v>351</v>
      </c>
      <c r="K376" s="93">
        <v>44739</v>
      </c>
      <c r="L376" s="5" t="s">
        <v>1900</v>
      </c>
      <c r="M376" s="5" t="s">
        <v>2386</v>
      </c>
      <c r="N376" s="5" t="s">
        <v>1560</v>
      </c>
      <c r="O376" s="162" t="b">
        <v>1</v>
      </c>
      <c r="P376" s="169" t="s">
        <v>2718</v>
      </c>
      <c r="Q376" s="111" t="s">
        <v>2719</v>
      </c>
      <c r="R376" s="111"/>
      <c r="S376" s="64"/>
      <c r="T376" s="1">
        <v>44573</v>
      </c>
      <c r="U376" s="14">
        <v>44725</v>
      </c>
    </row>
    <row r="377" spans="1:21" s="76" customFormat="1" x14ac:dyDescent="0.25">
      <c r="A377" s="4">
        <v>373</v>
      </c>
      <c r="B377" s="5" t="s">
        <v>1423</v>
      </c>
      <c r="C377" s="19" t="s">
        <v>429</v>
      </c>
      <c r="D377" s="7" t="s">
        <v>1426</v>
      </c>
      <c r="E377" s="34" t="s">
        <v>1427</v>
      </c>
      <c r="F377" s="12" t="s">
        <v>7</v>
      </c>
      <c r="G377" s="12" t="s">
        <v>1958</v>
      </c>
      <c r="H377" s="43" t="s">
        <v>1425</v>
      </c>
      <c r="I377" s="145">
        <v>44374</v>
      </c>
      <c r="J377" s="5" t="s">
        <v>351</v>
      </c>
      <c r="K377" s="93">
        <v>44739</v>
      </c>
      <c r="L377" s="5" t="s">
        <v>1900</v>
      </c>
      <c r="M377" s="5" t="s">
        <v>2386</v>
      </c>
      <c r="N377" s="5" t="s">
        <v>1198</v>
      </c>
      <c r="O377" s="162" t="b">
        <v>1</v>
      </c>
      <c r="P377" s="169" t="s">
        <v>2718</v>
      </c>
      <c r="Q377" s="111" t="s">
        <v>2719</v>
      </c>
      <c r="R377" s="111"/>
      <c r="S377" s="64"/>
      <c r="T377" s="1">
        <v>44573</v>
      </c>
      <c r="U377" s="14">
        <v>44725</v>
      </c>
    </row>
    <row r="378" spans="1:21" s="76" customFormat="1" ht="75" x14ac:dyDescent="0.3">
      <c r="A378" s="4">
        <v>374</v>
      </c>
      <c r="B378" s="57" t="s">
        <v>1685</v>
      </c>
      <c r="C378" s="5" t="s">
        <v>1684</v>
      </c>
      <c r="D378" s="15" t="s">
        <v>1687</v>
      </c>
      <c r="E378" s="16" t="s">
        <v>1688</v>
      </c>
      <c r="F378" s="15" t="s">
        <v>1686</v>
      </c>
      <c r="G378" s="12" t="s">
        <v>2016</v>
      </c>
      <c r="H378" s="12" t="s">
        <v>1689</v>
      </c>
      <c r="I378" s="145">
        <f>(K378-365)</f>
        <v>44493</v>
      </c>
      <c r="J378" s="5" t="s">
        <v>12</v>
      </c>
      <c r="K378" s="93">
        <v>44858</v>
      </c>
      <c r="L378" s="5" t="s">
        <v>1900</v>
      </c>
      <c r="M378" s="5" t="s">
        <v>2552</v>
      </c>
      <c r="N378" s="5" t="s">
        <v>1100</v>
      </c>
      <c r="O378" s="162" t="b">
        <f ca="1">(U378&lt;=T378)=FALSE()</f>
        <v>1</v>
      </c>
      <c r="P378" s="84" t="s">
        <v>2718</v>
      </c>
      <c r="Q378" s="111" t="s">
        <v>2719</v>
      </c>
      <c r="R378" s="111"/>
      <c r="S378" s="141"/>
      <c r="T378" s="14">
        <f ca="1">TODAY()</f>
        <v>44831</v>
      </c>
      <c r="U378" s="14">
        <f>(K378-14)</f>
        <v>44844</v>
      </c>
    </row>
    <row r="379" spans="1:21" s="76" customFormat="1" ht="25" x14ac:dyDescent="0.25">
      <c r="A379" s="4">
        <v>375</v>
      </c>
      <c r="B379" s="5" t="s">
        <v>339</v>
      </c>
      <c r="C379" s="5" t="s">
        <v>445</v>
      </c>
      <c r="D379" s="5" t="s">
        <v>826</v>
      </c>
      <c r="E379" s="19" t="s">
        <v>447</v>
      </c>
      <c r="F379" s="12" t="s">
        <v>340</v>
      </c>
      <c r="G379" s="12" t="s">
        <v>1924</v>
      </c>
      <c r="H379" s="47" t="s">
        <v>1439</v>
      </c>
      <c r="I379" s="145">
        <v>44310</v>
      </c>
      <c r="J379" s="5" t="s">
        <v>12</v>
      </c>
      <c r="K379" s="93">
        <v>44675</v>
      </c>
      <c r="L379" s="5" t="s">
        <v>1900</v>
      </c>
      <c r="M379" s="5" t="s">
        <v>2296</v>
      </c>
      <c r="N379" s="5" t="s">
        <v>1197</v>
      </c>
      <c r="O379" s="162" t="b">
        <v>1</v>
      </c>
      <c r="P379" s="183" t="s">
        <v>2703</v>
      </c>
      <c r="Q379" s="175" t="s">
        <v>2704</v>
      </c>
      <c r="R379" s="175"/>
      <c r="S379" s="64"/>
      <c r="T379" s="1">
        <v>44573</v>
      </c>
      <c r="U379" s="14">
        <v>44661</v>
      </c>
    </row>
    <row r="380" spans="1:21" s="76" customFormat="1" ht="25" x14ac:dyDescent="0.25">
      <c r="A380" s="4">
        <v>376</v>
      </c>
      <c r="B380" s="5" t="s">
        <v>1528</v>
      </c>
      <c r="C380" s="7" t="s">
        <v>445</v>
      </c>
      <c r="D380" s="5" t="s">
        <v>1529</v>
      </c>
      <c r="E380" s="5" t="s">
        <v>1530</v>
      </c>
      <c r="F380" s="22" t="s">
        <v>1531</v>
      </c>
      <c r="G380" s="12" t="s">
        <v>1924</v>
      </c>
      <c r="H380" s="47" t="s">
        <v>1439</v>
      </c>
      <c r="I380" s="145">
        <v>44310</v>
      </c>
      <c r="J380" s="5" t="s">
        <v>12</v>
      </c>
      <c r="K380" s="93">
        <v>44675</v>
      </c>
      <c r="L380" s="5" t="s">
        <v>1900</v>
      </c>
      <c r="M380" s="5" t="s">
        <v>2297</v>
      </c>
      <c r="N380" s="5" t="s">
        <v>1197</v>
      </c>
      <c r="O380" s="162" t="b">
        <v>1</v>
      </c>
      <c r="P380" s="183" t="s">
        <v>2706</v>
      </c>
      <c r="Q380" s="175" t="s">
        <v>2705</v>
      </c>
      <c r="R380" s="175"/>
      <c r="S380" s="62"/>
      <c r="T380" s="1">
        <v>44573</v>
      </c>
      <c r="U380" s="1">
        <v>44661</v>
      </c>
    </row>
    <row r="381" spans="1:21" s="76" customFormat="1" ht="62.5" x14ac:dyDescent="0.25">
      <c r="A381" s="4">
        <v>377</v>
      </c>
      <c r="B381" s="153" t="s">
        <v>1594</v>
      </c>
      <c r="C381" s="7" t="s">
        <v>1598</v>
      </c>
      <c r="D381" s="5" t="s">
        <v>1595</v>
      </c>
      <c r="E381" s="19" t="s">
        <v>1596</v>
      </c>
      <c r="F381" s="22" t="s">
        <v>1597</v>
      </c>
      <c r="G381" s="12" t="s">
        <v>1886</v>
      </c>
      <c r="H381" s="43" t="s">
        <v>1439</v>
      </c>
      <c r="I381" s="145">
        <v>44221</v>
      </c>
      <c r="J381" s="5" t="s">
        <v>12</v>
      </c>
      <c r="K381" s="93">
        <v>44586</v>
      </c>
      <c r="L381" s="5" t="s">
        <v>1884</v>
      </c>
      <c r="M381" s="5" t="s">
        <v>2098</v>
      </c>
      <c r="N381" s="5" t="s">
        <v>1197</v>
      </c>
      <c r="O381" s="162" t="b">
        <v>0</v>
      </c>
      <c r="P381" s="183" t="s">
        <v>2707</v>
      </c>
      <c r="Q381" s="173" t="s">
        <v>2044</v>
      </c>
      <c r="R381" s="173"/>
      <c r="S381" s="62"/>
      <c r="T381" s="1">
        <v>44573</v>
      </c>
      <c r="U381" s="1">
        <v>44572</v>
      </c>
    </row>
    <row r="382" spans="1:21" s="76" customFormat="1" ht="25" x14ac:dyDescent="0.25">
      <c r="A382" s="4">
        <v>378</v>
      </c>
      <c r="B382" s="5" t="s">
        <v>1622</v>
      </c>
      <c r="C382" s="5" t="s">
        <v>445</v>
      </c>
      <c r="D382" s="5" t="s">
        <v>825</v>
      </c>
      <c r="E382" s="5" t="s">
        <v>1629</v>
      </c>
      <c r="F382" s="36" t="s">
        <v>1628</v>
      </c>
      <c r="G382" s="12" t="s">
        <v>1924</v>
      </c>
      <c r="H382" s="47" t="s">
        <v>1439</v>
      </c>
      <c r="I382" s="145">
        <v>44310</v>
      </c>
      <c r="J382" s="5" t="s">
        <v>12</v>
      </c>
      <c r="K382" s="93">
        <v>44675</v>
      </c>
      <c r="L382" s="5" t="s">
        <v>1900</v>
      </c>
      <c r="M382" s="5" t="s">
        <v>2298</v>
      </c>
      <c r="N382" s="5" t="s">
        <v>1197</v>
      </c>
      <c r="O382" s="162" t="b">
        <v>1</v>
      </c>
      <c r="P382" s="183" t="s">
        <v>2703</v>
      </c>
      <c r="Q382" s="175" t="s">
        <v>2704</v>
      </c>
      <c r="R382" s="175"/>
      <c r="S382" s="62"/>
      <c r="T382" s="1">
        <v>44573</v>
      </c>
      <c r="U382" s="1">
        <v>44661</v>
      </c>
    </row>
    <row r="383" spans="1:21" s="76" customFormat="1" ht="25" x14ac:dyDescent="0.25">
      <c r="A383" s="4">
        <v>379</v>
      </c>
      <c r="B383" s="5" t="s">
        <v>1623</v>
      </c>
      <c r="C383" s="5" t="s">
        <v>444</v>
      </c>
      <c r="D383" s="5" t="s">
        <v>825</v>
      </c>
      <c r="E383" s="5" t="s">
        <v>1630</v>
      </c>
      <c r="F383" s="36" t="s">
        <v>1631</v>
      </c>
      <c r="G383" s="12" t="s">
        <v>1924</v>
      </c>
      <c r="H383" s="47" t="s">
        <v>1439</v>
      </c>
      <c r="I383" s="145">
        <v>44310</v>
      </c>
      <c r="J383" s="5" t="s">
        <v>12</v>
      </c>
      <c r="K383" s="93">
        <v>44675</v>
      </c>
      <c r="L383" s="5" t="s">
        <v>1900</v>
      </c>
      <c r="M383" s="5" t="s">
        <v>2299</v>
      </c>
      <c r="N383" s="5" t="s">
        <v>1197</v>
      </c>
      <c r="O383" s="162" t="b">
        <v>1</v>
      </c>
      <c r="P383" s="183" t="s">
        <v>2703</v>
      </c>
      <c r="Q383" s="175" t="s">
        <v>2704</v>
      </c>
      <c r="R383" s="175"/>
      <c r="S383" s="62"/>
      <c r="T383" s="1">
        <v>44573</v>
      </c>
      <c r="U383" s="1">
        <v>44661</v>
      </c>
    </row>
    <row r="384" spans="1:21" s="76" customFormat="1" ht="25" x14ac:dyDescent="0.25">
      <c r="A384" s="4">
        <v>380</v>
      </c>
      <c r="B384" s="5" t="s">
        <v>1625</v>
      </c>
      <c r="C384" s="5" t="s">
        <v>444</v>
      </c>
      <c r="D384" s="5" t="s">
        <v>825</v>
      </c>
      <c r="E384" s="5" t="s">
        <v>1627</v>
      </c>
      <c r="F384" s="36" t="s">
        <v>1626</v>
      </c>
      <c r="G384" s="12" t="s">
        <v>1924</v>
      </c>
      <c r="H384" s="47" t="s">
        <v>1439</v>
      </c>
      <c r="I384" s="145">
        <v>44310</v>
      </c>
      <c r="J384" s="5" t="s">
        <v>12</v>
      </c>
      <c r="K384" s="93">
        <v>44675</v>
      </c>
      <c r="L384" s="5" t="s">
        <v>1900</v>
      </c>
      <c r="M384" s="5" t="s">
        <v>2300</v>
      </c>
      <c r="N384" s="5" t="s">
        <v>1197</v>
      </c>
      <c r="O384" s="162" t="b">
        <v>1</v>
      </c>
      <c r="P384" s="183" t="s">
        <v>2706</v>
      </c>
      <c r="Q384" s="175" t="s">
        <v>2705</v>
      </c>
      <c r="R384" s="175"/>
      <c r="S384" s="62"/>
      <c r="T384" s="1">
        <v>44573</v>
      </c>
      <c r="U384" s="1">
        <v>44661</v>
      </c>
    </row>
    <row r="385" spans="1:21" s="76" customFormat="1" ht="37.5" x14ac:dyDescent="0.25">
      <c r="A385" s="4">
        <v>381</v>
      </c>
      <c r="B385" s="5" t="s">
        <v>2189</v>
      </c>
      <c r="C385" s="5" t="s">
        <v>2194</v>
      </c>
      <c r="D385" s="5" t="s">
        <v>2191</v>
      </c>
      <c r="E385" s="5" t="s">
        <v>2193</v>
      </c>
      <c r="F385" s="12" t="s">
        <v>2192</v>
      </c>
      <c r="G385" s="9" t="s">
        <v>2202</v>
      </c>
      <c r="H385" s="47" t="s">
        <v>1439</v>
      </c>
      <c r="I385" s="145">
        <v>44280</v>
      </c>
      <c r="J385" s="7" t="s">
        <v>12</v>
      </c>
      <c r="K385" s="94">
        <v>44645</v>
      </c>
      <c r="L385" s="7" t="s">
        <v>1884</v>
      </c>
      <c r="M385" s="7" t="s">
        <v>2203</v>
      </c>
      <c r="N385" s="5" t="s">
        <v>1100</v>
      </c>
      <c r="O385" s="162" t="b">
        <v>1</v>
      </c>
      <c r="P385" s="183" t="s">
        <v>2707</v>
      </c>
      <c r="Q385" s="173" t="s">
        <v>2044</v>
      </c>
      <c r="R385" s="173"/>
      <c r="S385" s="64"/>
      <c r="T385" s="1">
        <v>44573</v>
      </c>
      <c r="U385" s="1">
        <v>44631</v>
      </c>
    </row>
    <row r="386" spans="1:21" s="76" customFormat="1" ht="37.5" x14ac:dyDescent="0.25">
      <c r="A386" s="4">
        <v>382</v>
      </c>
      <c r="B386" s="5" t="s">
        <v>2190</v>
      </c>
      <c r="C386" s="5" t="s">
        <v>2204</v>
      </c>
      <c r="D386" s="5" t="s">
        <v>2205</v>
      </c>
      <c r="E386" s="5" t="s">
        <v>2196</v>
      </c>
      <c r="F386" s="12" t="s">
        <v>2206</v>
      </c>
      <c r="G386" s="9" t="s">
        <v>2202</v>
      </c>
      <c r="H386" s="47" t="s">
        <v>2195</v>
      </c>
      <c r="I386" s="145">
        <v>44280</v>
      </c>
      <c r="J386" s="7" t="s">
        <v>12</v>
      </c>
      <c r="K386" s="94">
        <v>44645</v>
      </c>
      <c r="L386" s="7" t="s">
        <v>1884</v>
      </c>
      <c r="M386" s="7" t="s">
        <v>2207</v>
      </c>
      <c r="N386" s="5" t="s">
        <v>1100</v>
      </c>
      <c r="O386" s="162" t="b">
        <v>1</v>
      </c>
      <c r="P386" s="183" t="s">
        <v>2707</v>
      </c>
      <c r="Q386" s="173" t="s">
        <v>2044</v>
      </c>
      <c r="R386" s="173"/>
      <c r="S386" s="64"/>
      <c r="T386" s="1">
        <v>44573</v>
      </c>
      <c r="U386" s="1">
        <v>44631</v>
      </c>
    </row>
    <row r="387" spans="1:21" s="11" customFormat="1" ht="25" x14ac:dyDescent="0.25">
      <c r="A387" s="4">
        <v>383</v>
      </c>
      <c r="B387" s="5" t="s">
        <v>448</v>
      </c>
      <c r="C387" s="5" t="s">
        <v>454</v>
      </c>
      <c r="D387" s="5" t="s">
        <v>830</v>
      </c>
      <c r="E387" s="5" t="s">
        <v>449</v>
      </c>
      <c r="F387" s="12" t="s">
        <v>7</v>
      </c>
      <c r="G387" s="12" t="s">
        <v>2548</v>
      </c>
      <c r="H387" s="43" t="s">
        <v>794</v>
      </c>
      <c r="I387" s="145">
        <v>44494</v>
      </c>
      <c r="J387" s="5" t="s">
        <v>12</v>
      </c>
      <c r="K387" s="94">
        <v>44859</v>
      </c>
      <c r="L387" s="5" t="s">
        <v>1900</v>
      </c>
      <c r="M387" s="5" t="s">
        <v>2549</v>
      </c>
      <c r="N387" s="7" t="s">
        <v>1099</v>
      </c>
      <c r="O387" s="162" t="b">
        <v>1</v>
      </c>
      <c r="P387" s="52" t="s">
        <v>2709</v>
      </c>
      <c r="Q387" s="178" t="s">
        <v>2044</v>
      </c>
      <c r="R387" s="178"/>
      <c r="S387" s="64"/>
      <c r="T387" s="1">
        <v>44573</v>
      </c>
      <c r="U387" s="14">
        <v>44845</v>
      </c>
    </row>
    <row r="388" spans="1:21" s="76" customFormat="1" ht="25" x14ac:dyDescent="0.25">
      <c r="A388" s="4">
        <v>384</v>
      </c>
      <c r="B388" s="5" t="s">
        <v>1671</v>
      </c>
      <c r="C388" s="5" t="s">
        <v>454</v>
      </c>
      <c r="D388" s="5" t="s">
        <v>1321</v>
      </c>
      <c r="E388" s="57" t="s">
        <v>1674</v>
      </c>
      <c r="F388" s="40" t="s">
        <v>7</v>
      </c>
      <c r="G388" s="12" t="s">
        <v>1986</v>
      </c>
      <c r="H388" s="42" t="s">
        <v>2001</v>
      </c>
      <c r="I388" s="145">
        <v>44442</v>
      </c>
      <c r="J388" s="7" t="s">
        <v>12</v>
      </c>
      <c r="K388" s="94">
        <v>44807</v>
      </c>
      <c r="L388" s="5" t="s">
        <v>1884</v>
      </c>
      <c r="M388" s="5" t="s">
        <v>2431</v>
      </c>
      <c r="N388" s="5" t="s">
        <v>1350</v>
      </c>
      <c r="O388" s="162" t="b">
        <v>1</v>
      </c>
      <c r="P388" s="180">
        <v>1207</v>
      </c>
      <c r="Q388" s="176" t="s">
        <v>2044</v>
      </c>
      <c r="R388" s="176"/>
      <c r="S388" s="62"/>
      <c r="T388" s="1">
        <v>44573</v>
      </c>
      <c r="U388" s="1">
        <v>44793</v>
      </c>
    </row>
    <row r="389" spans="1:21" s="76" customFormat="1" ht="25" x14ac:dyDescent="0.3">
      <c r="A389" s="4">
        <v>385</v>
      </c>
      <c r="B389" s="7" t="s">
        <v>1672</v>
      </c>
      <c r="C389" s="5" t="s">
        <v>454</v>
      </c>
      <c r="D389" s="5" t="s">
        <v>1673</v>
      </c>
      <c r="E389" s="57" t="s">
        <v>1675</v>
      </c>
      <c r="F389" s="12" t="s">
        <v>7</v>
      </c>
      <c r="G389" s="12" t="s">
        <v>1986</v>
      </c>
      <c r="H389" s="42" t="s">
        <v>2001</v>
      </c>
      <c r="I389" s="145">
        <v>44442</v>
      </c>
      <c r="J389" s="7" t="s">
        <v>12</v>
      </c>
      <c r="K389" s="94">
        <v>44807</v>
      </c>
      <c r="L389" s="5" t="s">
        <v>1884</v>
      </c>
      <c r="M389" s="5" t="s">
        <v>2432</v>
      </c>
      <c r="N389" s="5" t="s">
        <v>1350</v>
      </c>
      <c r="O389" s="162" t="b">
        <v>1</v>
      </c>
      <c r="P389" s="180">
        <v>1207</v>
      </c>
      <c r="Q389" s="176" t="s">
        <v>2044</v>
      </c>
      <c r="R389" s="176"/>
      <c r="S389" s="107"/>
      <c r="T389" s="1">
        <v>44573</v>
      </c>
      <c r="U389" s="1">
        <v>44793</v>
      </c>
    </row>
    <row r="390" spans="1:21" s="76" customFormat="1" ht="50" x14ac:dyDescent="0.25">
      <c r="A390" s="4">
        <v>386</v>
      </c>
      <c r="B390" s="57" t="s">
        <v>1676</v>
      </c>
      <c r="C390" s="5" t="s">
        <v>433</v>
      </c>
      <c r="D390" s="57" t="s">
        <v>807</v>
      </c>
      <c r="E390" s="131" t="s">
        <v>1107</v>
      </c>
      <c r="F390" s="57" t="s">
        <v>1677</v>
      </c>
      <c r="G390" s="12" t="s">
        <v>2439</v>
      </c>
      <c r="H390" s="12" t="s">
        <v>2467</v>
      </c>
      <c r="I390" s="145">
        <f>(K390-365)</f>
        <v>44439</v>
      </c>
      <c r="J390" s="7" t="s">
        <v>12</v>
      </c>
      <c r="K390" s="132">
        <v>44804</v>
      </c>
      <c r="L390" s="7" t="s">
        <v>1900</v>
      </c>
      <c r="M390" s="5" t="s">
        <v>2440</v>
      </c>
      <c r="N390" s="7" t="s">
        <v>1100</v>
      </c>
      <c r="O390" s="162" t="b">
        <f ca="1">(U390&lt;=T390)=FALSE()</f>
        <v>0</v>
      </c>
      <c r="P390" s="183" t="s">
        <v>2729</v>
      </c>
      <c r="Q390" s="175" t="s">
        <v>2730</v>
      </c>
      <c r="R390" s="175"/>
      <c r="S390" s="133"/>
      <c r="T390" s="1">
        <f ca="1">TODAY()</f>
        <v>44831</v>
      </c>
      <c r="U390" s="1">
        <f>(K390-14)</f>
        <v>44790</v>
      </c>
    </row>
    <row r="391" spans="1:21" s="6" customFormat="1" ht="37.5" x14ac:dyDescent="0.25">
      <c r="A391" s="4">
        <v>387</v>
      </c>
      <c r="B391" s="7" t="s">
        <v>1699</v>
      </c>
      <c r="C391" s="7" t="s">
        <v>576</v>
      </c>
      <c r="D391" s="5" t="s">
        <v>817</v>
      </c>
      <c r="E391" s="23" t="s">
        <v>1700</v>
      </c>
      <c r="F391" s="9" t="s">
        <v>1734</v>
      </c>
      <c r="G391" s="12" t="s">
        <v>1887</v>
      </c>
      <c r="H391" s="144" t="s">
        <v>2084</v>
      </c>
      <c r="I391" s="145">
        <f>(K391-365)</f>
        <v>44223</v>
      </c>
      <c r="J391" s="7" t="s">
        <v>12</v>
      </c>
      <c r="K391" s="94">
        <v>44588</v>
      </c>
      <c r="L391" s="12" t="s">
        <v>1884</v>
      </c>
      <c r="M391" s="12" t="s">
        <v>2100</v>
      </c>
      <c r="N391" s="5" t="s">
        <v>11</v>
      </c>
      <c r="O391" s="162" t="b">
        <f ca="1">(U391&lt;=T391)=FALSE()</f>
        <v>0</v>
      </c>
      <c r="P391" s="180" t="s">
        <v>2731</v>
      </c>
      <c r="Q391" s="176" t="s">
        <v>2044</v>
      </c>
      <c r="R391" s="176"/>
      <c r="S391" s="64"/>
      <c r="T391" s="1">
        <f ca="1">TODAY()</f>
        <v>44831</v>
      </c>
      <c r="U391" s="1">
        <f>(K391-14)</f>
        <v>44574</v>
      </c>
    </row>
    <row r="392" spans="1:21" s="76" customFormat="1" ht="38.25" customHeight="1" x14ac:dyDescent="0.25">
      <c r="A392" s="258">
        <v>388</v>
      </c>
      <c r="B392" s="5" t="s">
        <v>500</v>
      </c>
      <c r="C392" s="5" t="s">
        <v>1895</v>
      </c>
      <c r="D392" s="5" t="s">
        <v>791</v>
      </c>
      <c r="E392" s="9" t="s">
        <v>7</v>
      </c>
      <c r="F392" s="36">
        <v>217310707</v>
      </c>
      <c r="G392" s="12" t="s">
        <v>190</v>
      </c>
      <c r="H392" s="44" t="s">
        <v>7</v>
      </c>
      <c r="I392" s="145">
        <f>(K392-365)</f>
        <v>44442</v>
      </c>
      <c r="J392" s="5" t="s">
        <v>12</v>
      </c>
      <c r="K392" s="94">
        <v>44807</v>
      </c>
      <c r="L392" s="5" t="s">
        <v>1884</v>
      </c>
      <c r="M392" s="5" t="s">
        <v>2434</v>
      </c>
      <c r="N392" s="5" t="s">
        <v>1350</v>
      </c>
      <c r="O392" s="162" t="b">
        <f ca="1">(R392&lt;=Q392)=FALSE()</f>
        <v>0</v>
      </c>
      <c r="P392" s="64"/>
      <c r="Q392" s="1">
        <f ca="1">TODAY()</f>
        <v>44831</v>
      </c>
      <c r="R392" s="14">
        <f>(K392-14)</f>
        <v>44793</v>
      </c>
    </row>
    <row r="393" spans="1:21" s="6" customFormat="1" ht="37.5" customHeight="1" x14ac:dyDescent="0.25">
      <c r="A393" s="258"/>
      <c r="B393" s="7" t="s">
        <v>499</v>
      </c>
      <c r="C393" s="7" t="s">
        <v>838</v>
      </c>
      <c r="D393" s="7" t="s">
        <v>791</v>
      </c>
      <c r="E393" s="9" t="s">
        <v>7</v>
      </c>
      <c r="F393" s="36" t="s">
        <v>1988</v>
      </c>
      <c r="G393" s="12" t="s">
        <v>190</v>
      </c>
      <c r="H393" s="44" t="s">
        <v>7</v>
      </c>
      <c r="I393" s="145">
        <f>(K393-365)</f>
        <v>44442</v>
      </c>
      <c r="J393" s="5" t="s">
        <v>12</v>
      </c>
      <c r="K393" s="94">
        <v>44807</v>
      </c>
      <c r="L393" s="5" t="s">
        <v>1884</v>
      </c>
      <c r="M393" s="5" t="s">
        <v>2434</v>
      </c>
      <c r="N393" s="5" t="s">
        <v>1350</v>
      </c>
      <c r="O393" s="162" t="b">
        <f ca="1">(R393&lt;=Q393)=FALSE()</f>
        <v>0</v>
      </c>
      <c r="P393" s="71"/>
      <c r="Q393" s="1">
        <f ca="1">TODAY()</f>
        <v>44831</v>
      </c>
      <c r="R393" s="1">
        <f>(K393-14)</f>
        <v>44793</v>
      </c>
    </row>
    <row r="394" spans="1:21" s="76" customFormat="1" ht="25" x14ac:dyDescent="0.25">
      <c r="A394" s="4">
        <v>389</v>
      </c>
      <c r="B394" s="5" t="s">
        <v>500</v>
      </c>
      <c r="C394" s="5" t="s">
        <v>1895</v>
      </c>
      <c r="D394" s="5" t="s">
        <v>791</v>
      </c>
      <c r="E394" s="9" t="s">
        <v>7</v>
      </c>
      <c r="F394" s="36">
        <v>217310707</v>
      </c>
      <c r="G394" s="12" t="s">
        <v>190</v>
      </c>
      <c r="H394" s="44" t="s">
        <v>7</v>
      </c>
      <c r="I394" s="145">
        <f>(K394-365)</f>
        <v>44442</v>
      </c>
      <c r="J394" s="5" t="s">
        <v>12</v>
      </c>
      <c r="K394" s="94">
        <v>44807</v>
      </c>
      <c r="L394" s="5" t="s">
        <v>1884</v>
      </c>
      <c r="M394" s="5" t="s">
        <v>2434</v>
      </c>
      <c r="N394" s="5" t="s">
        <v>1350</v>
      </c>
      <c r="O394" s="162" t="b">
        <f ca="1">(U394&lt;=T394)=FALSE()</f>
        <v>0</v>
      </c>
      <c r="P394" s="183" t="s">
        <v>2712</v>
      </c>
      <c r="Q394" s="173" t="s">
        <v>2044</v>
      </c>
      <c r="R394" s="173"/>
      <c r="S394" s="64"/>
      <c r="T394" s="1">
        <f ca="1">TODAY()</f>
        <v>44831</v>
      </c>
      <c r="U394" s="14">
        <f>(K394-14)</f>
        <v>44793</v>
      </c>
    </row>
    <row r="395" spans="1:21" s="76" customFormat="1" ht="50" x14ac:dyDescent="0.25">
      <c r="A395" s="4">
        <v>390</v>
      </c>
      <c r="B395" s="5" t="s">
        <v>1894</v>
      </c>
      <c r="C395" s="5" t="s">
        <v>1896</v>
      </c>
      <c r="D395" s="5" t="s">
        <v>791</v>
      </c>
      <c r="E395" s="25" t="s">
        <v>1898</v>
      </c>
      <c r="F395" s="22" t="s">
        <v>1897</v>
      </c>
      <c r="G395" s="9" t="s">
        <v>2715</v>
      </c>
      <c r="H395" s="42" t="s">
        <v>7</v>
      </c>
      <c r="I395" s="145">
        <f>(K395-364)</f>
        <v>44537</v>
      </c>
      <c r="J395" s="7" t="s">
        <v>12</v>
      </c>
      <c r="K395" s="94">
        <v>44901</v>
      </c>
      <c r="L395" s="5" t="s">
        <v>2178</v>
      </c>
      <c r="M395" s="5" t="s">
        <v>2713</v>
      </c>
      <c r="N395" s="5" t="s">
        <v>1350</v>
      </c>
      <c r="O395" s="162" t="b">
        <f ca="1">(U395&lt;=T395)=FALSE()</f>
        <v>1</v>
      </c>
      <c r="P395" s="183" t="s">
        <v>2714</v>
      </c>
      <c r="Q395" s="173" t="s">
        <v>2044</v>
      </c>
      <c r="R395" s="173"/>
      <c r="S395" s="62"/>
      <c r="T395" s="1">
        <f ca="1">TODAY()</f>
        <v>44831</v>
      </c>
      <c r="U395" s="1">
        <f>(K395-14)</f>
        <v>44887</v>
      </c>
    </row>
    <row r="396" spans="1:21" s="76" customFormat="1" ht="37.5" x14ac:dyDescent="0.25">
      <c r="A396" s="4">
        <v>391</v>
      </c>
      <c r="B396" s="57" t="s">
        <v>1989</v>
      </c>
      <c r="C396" s="5" t="s">
        <v>1990</v>
      </c>
      <c r="D396" s="57" t="s">
        <v>1991</v>
      </c>
      <c r="E396" s="5" t="s">
        <v>1992</v>
      </c>
      <c r="F396" s="16" t="s">
        <v>1993</v>
      </c>
      <c r="G396" s="12" t="s">
        <v>1985</v>
      </c>
      <c r="H396" s="47">
        <v>0.03</v>
      </c>
      <c r="I396" s="145">
        <f>(K396-1095)</f>
        <v>44093</v>
      </c>
      <c r="J396" s="7" t="s">
        <v>434</v>
      </c>
      <c r="K396" s="94">
        <v>45188</v>
      </c>
      <c r="L396" s="7" t="s">
        <v>1900</v>
      </c>
      <c r="M396" s="7" t="s">
        <v>2000</v>
      </c>
      <c r="N396" s="7" t="s">
        <v>1100</v>
      </c>
      <c r="O396" s="162" t="b">
        <f ca="1">(U396&lt;=T396)=FALSE()</f>
        <v>1</v>
      </c>
      <c r="P396" s="183" t="s">
        <v>2736</v>
      </c>
      <c r="Q396" s="173" t="s">
        <v>2044</v>
      </c>
      <c r="R396" s="173"/>
      <c r="S396" s="64"/>
      <c r="T396" s="1">
        <f ca="1">TODAY()</f>
        <v>44831</v>
      </c>
      <c r="U396" s="1">
        <f>(K396-14)</f>
        <v>45174</v>
      </c>
    </row>
    <row r="397" spans="1:21" s="6" customFormat="1" x14ac:dyDescent="0.25">
      <c r="A397" s="4">
        <v>392</v>
      </c>
      <c r="B397" s="7" t="s">
        <v>1280</v>
      </c>
      <c r="C397" s="7" t="s">
        <v>1259</v>
      </c>
      <c r="D397" s="5" t="s">
        <v>1260</v>
      </c>
      <c r="E397" s="9" t="s">
        <v>7</v>
      </c>
      <c r="F397" s="12" t="s">
        <v>7</v>
      </c>
      <c r="G397" s="12" t="s">
        <v>1261</v>
      </c>
      <c r="H397" s="42" t="s">
        <v>2426</v>
      </c>
      <c r="I397" s="145">
        <f>(K397-364)</f>
        <v>44420</v>
      </c>
      <c r="J397" s="7" t="s">
        <v>12</v>
      </c>
      <c r="K397" s="94">
        <v>44784</v>
      </c>
      <c r="L397" s="7" t="s">
        <v>1260</v>
      </c>
      <c r="M397" s="152" t="s">
        <v>7</v>
      </c>
      <c r="N397" s="5" t="s">
        <v>1262</v>
      </c>
      <c r="O397" s="162" t="b">
        <f ca="1">(U397&lt;=T397)=FALSE()</f>
        <v>0</v>
      </c>
      <c r="P397" s="184" t="s">
        <v>2044</v>
      </c>
      <c r="Q397" s="176" t="s">
        <v>2044</v>
      </c>
      <c r="R397" s="176"/>
      <c r="S397" s="64"/>
      <c r="T397" s="1">
        <f ca="1">TODAY()</f>
        <v>44831</v>
      </c>
      <c r="U397" s="1">
        <f>(K397-14)</f>
        <v>44770</v>
      </c>
    </row>
    <row r="398" spans="1:21" s="76" customFormat="1" ht="37.5" x14ac:dyDescent="0.25">
      <c r="A398" s="4">
        <v>393</v>
      </c>
      <c r="B398" s="57" t="s">
        <v>2034</v>
      </c>
      <c r="C398" s="52" t="s">
        <v>2041</v>
      </c>
      <c r="D398" s="52" t="s">
        <v>2040</v>
      </c>
      <c r="E398" s="52" t="s">
        <v>2048</v>
      </c>
      <c r="F398" s="61" t="s">
        <v>2042</v>
      </c>
      <c r="G398" s="12" t="s">
        <v>2520</v>
      </c>
      <c r="H398" s="52" t="s">
        <v>2046</v>
      </c>
      <c r="I398" s="145">
        <f>(K398-365)</f>
        <v>44462</v>
      </c>
      <c r="J398" s="7" t="s">
        <v>12</v>
      </c>
      <c r="K398" s="94">
        <v>44827</v>
      </c>
      <c r="L398" s="5" t="s">
        <v>1900</v>
      </c>
      <c r="M398" s="25" t="s">
        <v>2521</v>
      </c>
      <c r="N398" s="7" t="s">
        <v>2029</v>
      </c>
      <c r="O398" s="162" t="b">
        <f ca="1">(U398&lt;=T398)=FALSE()</f>
        <v>0</v>
      </c>
      <c r="P398" s="169" t="s">
        <v>2737</v>
      </c>
      <c r="Q398" s="173" t="s">
        <v>2044</v>
      </c>
      <c r="R398" s="173"/>
      <c r="S398" s="64"/>
      <c r="T398" s="1">
        <f ca="1">TODAY()</f>
        <v>44831</v>
      </c>
      <c r="U398" s="1">
        <f>(K398-14)</f>
        <v>44813</v>
      </c>
    </row>
    <row r="399" spans="1:21" ht="23.25" customHeight="1" x14ac:dyDescent="0.3">
      <c r="B399" s="8"/>
      <c r="C399" s="112"/>
      <c r="D399" s="113"/>
      <c r="E399" s="112"/>
      <c r="F399" s="114"/>
      <c r="G399" s="115"/>
      <c r="H399" s="116"/>
      <c r="I399" s="117"/>
      <c r="J399" s="112"/>
      <c r="K399" s="118"/>
      <c r="L399" s="112"/>
      <c r="M399" s="112"/>
      <c r="N399" s="113"/>
      <c r="O399" s="119"/>
    </row>
    <row r="400" spans="1:21" ht="23.25" customHeight="1" x14ac:dyDescent="0.3">
      <c r="B400" s="8"/>
      <c r="C400" s="112"/>
      <c r="D400" s="113"/>
      <c r="E400" s="112"/>
      <c r="F400" s="114"/>
      <c r="G400" s="115"/>
      <c r="H400" s="116"/>
      <c r="I400" s="117"/>
      <c r="J400" s="112"/>
      <c r="K400" s="118"/>
      <c r="L400" s="112"/>
      <c r="M400" s="112"/>
      <c r="N400" s="113"/>
      <c r="O400" s="119"/>
    </row>
    <row r="401" spans="1:20" s="65" customFormat="1" ht="23.25" customHeight="1" x14ac:dyDescent="0.3">
      <c r="A401"/>
      <c r="B401" s="8"/>
      <c r="C401" s="112"/>
      <c r="D401" s="113"/>
      <c r="E401" s="112"/>
      <c r="F401" s="114"/>
      <c r="G401" s="115"/>
      <c r="H401" s="116"/>
      <c r="I401" s="117"/>
      <c r="J401" s="112"/>
      <c r="K401" s="118"/>
      <c r="L401" s="112"/>
      <c r="M401" s="112"/>
      <c r="N401" s="113"/>
      <c r="O401" s="119"/>
      <c r="Q401"/>
      <c r="R401"/>
      <c r="S401"/>
      <c r="T401"/>
    </row>
    <row r="402" spans="1:20" s="65" customFormat="1" ht="23.25" customHeight="1" x14ac:dyDescent="0.3">
      <c r="A402"/>
      <c r="B402" s="8"/>
      <c r="C402" s="112"/>
      <c r="D402" s="113"/>
      <c r="E402" s="112"/>
      <c r="F402" s="114"/>
      <c r="G402" s="115"/>
      <c r="H402" s="116"/>
      <c r="I402" s="117"/>
      <c r="J402" s="112"/>
      <c r="K402" s="118"/>
      <c r="L402" s="112"/>
      <c r="M402" s="112"/>
      <c r="N402" s="113"/>
      <c r="O402" s="119"/>
      <c r="Q402"/>
      <c r="R402"/>
      <c r="S402"/>
      <c r="T402"/>
    </row>
    <row r="403" spans="1:20" s="65" customFormat="1" ht="23.25" customHeight="1" x14ac:dyDescent="0.3">
      <c r="A403"/>
      <c r="B403" s="120"/>
      <c r="C403" s="120"/>
      <c r="D403" s="120"/>
      <c r="E403" s="120"/>
      <c r="F403" s="120"/>
      <c r="G403" s="120"/>
      <c r="H403" s="120"/>
      <c r="I403" s="120"/>
      <c r="J403" s="120"/>
      <c r="K403" s="121"/>
      <c r="L403" s="120"/>
      <c r="M403" s="120"/>
      <c r="N403" s="120"/>
      <c r="O403" s="120"/>
      <c r="Q403"/>
      <c r="R403"/>
      <c r="S403"/>
      <c r="T403"/>
    </row>
    <row r="404" spans="1:20" s="65" customFormat="1" ht="23.25" customHeight="1" x14ac:dyDescent="0.3">
      <c r="A404"/>
      <c r="B404" s="120"/>
      <c r="C404" s="120"/>
      <c r="D404" s="120"/>
      <c r="E404" s="120"/>
      <c r="F404" s="120"/>
      <c r="G404" s="120"/>
      <c r="H404" s="120"/>
      <c r="I404" s="120"/>
      <c r="J404" s="120" t="s">
        <v>1565</v>
      </c>
      <c r="K404" s="121"/>
      <c r="L404" s="120"/>
      <c r="M404" s="120"/>
      <c r="N404" s="120"/>
      <c r="O404" s="120"/>
      <c r="Q404"/>
      <c r="R404"/>
      <c r="S404"/>
      <c r="T404"/>
    </row>
    <row r="405" spans="1:20" s="65" customFormat="1" ht="23.25" customHeight="1" x14ac:dyDescent="0.3">
      <c r="A405"/>
      <c r="B405" s="120"/>
      <c r="C405" s="120"/>
      <c r="D405" s="120"/>
      <c r="E405" s="120"/>
      <c r="F405" s="120"/>
      <c r="G405" s="120"/>
      <c r="H405" s="120"/>
      <c r="I405" s="120"/>
      <c r="J405" s="120"/>
      <c r="K405" s="121"/>
      <c r="L405" s="120"/>
      <c r="M405" s="120"/>
      <c r="N405" s="120"/>
      <c r="O405" s="120"/>
      <c r="Q405"/>
      <c r="R405"/>
      <c r="S405"/>
      <c r="T405"/>
    </row>
    <row r="406" spans="1:20" s="65" customFormat="1" ht="23.25" customHeight="1" x14ac:dyDescent="0.3">
      <c r="A406"/>
      <c r="B406" s="120"/>
      <c r="C406" s="120"/>
      <c r="D406" s="120"/>
      <c r="E406" s="120"/>
      <c r="F406" s="120"/>
      <c r="G406" s="120"/>
      <c r="H406" s="120"/>
      <c r="I406" s="120"/>
      <c r="J406" s="120"/>
      <c r="K406" s="121"/>
      <c r="L406" s="120"/>
      <c r="M406" s="120"/>
      <c r="N406" s="120"/>
      <c r="O406" s="120"/>
      <c r="Q406"/>
      <c r="R406"/>
      <c r="S406"/>
      <c r="T406"/>
    </row>
    <row r="407" spans="1:20" s="65" customFormat="1" ht="23.25" customHeight="1" x14ac:dyDescent="0.3">
      <c r="A407"/>
      <c r="B407" s="120"/>
      <c r="C407" s="120"/>
      <c r="D407" s="120"/>
      <c r="E407" s="120"/>
      <c r="F407" s="120"/>
      <c r="G407" s="120"/>
      <c r="H407" s="120"/>
      <c r="I407" s="120"/>
      <c r="J407" s="120"/>
      <c r="K407" s="121"/>
      <c r="L407" s="120"/>
      <c r="M407" s="120"/>
      <c r="N407" s="120"/>
      <c r="O407" s="120"/>
      <c r="Q407"/>
      <c r="R407"/>
      <c r="S407"/>
      <c r="T407"/>
    </row>
  </sheetData>
  <autoFilter ref="A2:T398"/>
  <mergeCells count="13">
    <mergeCell ref="A392:A393"/>
    <mergeCell ref="G1:K1"/>
    <mergeCell ref="L1:L2"/>
    <mergeCell ref="M1:M2"/>
    <mergeCell ref="N1:N2"/>
    <mergeCell ref="O1:O2"/>
    <mergeCell ref="A319:A321"/>
    <mergeCell ref="A1:A2"/>
    <mergeCell ref="B1:B2"/>
    <mergeCell ref="C1:C2"/>
    <mergeCell ref="D1:D2"/>
    <mergeCell ref="E1:E2"/>
    <mergeCell ref="F1:F2"/>
  </mergeCells>
  <conditionalFormatting sqref="O399:O402 O392:O393">
    <cfRule type="expression" priority="107" stopIfTrue="1">
      <formula>$K$3&lt;$Q$3</formula>
    </cfRule>
  </conditionalFormatting>
  <conditionalFormatting sqref="P393">
    <cfRule type="expression" priority="108" stopIfTrue="1">
      <formula>#REF!&lt;#REF!</formula>
    </cfRule>
  </conditionalFormatting>
  <conditionalFormatting sqref="S10:S11 S3:S8 O3:O12">
    <cfRule type="expression" priority="68" stopIfTrue="1">
      <formula>$K$3&lt;$T$3</formula>
    </cfRule>
  </conditionalFormatting>
  <conditionalFormatting sqref="S9">
    <cfRule type="expression" priority="67" stopIfTrue="1">
      <formula>#REF!&lt;#REF!</formula>
    </cfRule>
  </conditionalFormatting>
  <conditionalFormatting sqref="S29 S14:S21 O13:O31 Q13">
    <cfRule type="expression" priority="66" stopIfTrue="1">
      <formula>$K$3&lt;$T$3</formula>
    </cfRule>
  </conditionalFormatting>
  <conditionalFormatting sqref="O32">
    <cfRule type="expression" priority="65" stopIfTrue="1">
      <formula>$K$3&lt;$T$3</formula>
    </cfRule>
  </conditionalFormatting>
  <conditionalFormatting sqref="S33:S35 O33:O36">
    <cfRule type="expression" priority="64" stopIfTrue="1">
      <formula>$K$3&lt;$T$3</formula>
    </cfRule>
  </conditionalFormatting>
  <conditionalFormatting sqref="S39:S48 S37 O37:O54">
    <cfRule type="expression" priority="62" stopIfTrue="1">
      <formula>$K$3&lt;$T$3</formula>
    </cfRule>
  </conditionalFormatting>
  <conditionalFormatting sqref="S38">
    <cfRule type="expression" priority="63" stopIfTrue="1">
      <formula>$K$4&lt;$X$4</formula>
    </cfRule>
  </conditionalFormatting>
  <conditionalFormatting sqref="S67:S92 S56:S65 O55:O92">
    <cfRule type="expression" priority="60" stopIfTrue="1">
      <formula>$K$3&lt;$T$3</formula>
    </cfRule>
  </conditionalFormatting>
  <conditionalFormatting sqref="S66 S55">
    <cfRule type="expression" priority="61" stopIfTrue="1">
      <formula>$K$4&lt;$X$4</formula>
    </cfRule>
  </conditionalFormatting>
  <conditionalFormatting sqref="S122 S93:S118 O93:O133">
    <cfRule type="expression" priority="59" stopIfTrue="1">
      <formula>$K$3&lt;$T$3</formula>
    </cfRule>
  </conditionalFormatting>
  <conditionalFormatting sqref="S134:S136 O134:O180">
    <cfRule type="expression" priority="58" stopIfTrue="1">
      <formula>$K$3&lt;$T$3</formula>
    </cfRule>
  </conditionalFormatting>
  <conditionalFormatting sqref="S147:S155 S137:S145">
    <cfRule type="expression" priority="57" stopIfTrue="1">
      <formula>$K$4&lt;$X$4</formula>
    </cfRule>
  </conditionalFormatting>
  <conditionalFormatting sqref="O181:O197">
    <cfRule type="expression" priority="56" stopIfTrue="1">
      <formula>$K$3&lt;$T$3</formula>
    </cfRule>
  </conditionalFormatting>
  <conditionalFormatting sqref="S185:S191">
    <cfRule type="expression" priority="55" stopIfTrue="1">
      <formula>$K$4&lt;$X$4</formula>
    </cfRule>
  </conditionalFormatting>
  <conditionalFormatting sqref="S198:S201 O198:O201">
    <cfRule type="expression" priority="54" stopIfTrue="1">
      <formula>$K$3&lt;$T$3</formula>
    </cfRule>
  </conditionalFormatting>
  <conditionalFormatting sqref="O202">
    <cfRule type="expression" priority="53" stopIfTrue="1">
      <formula>$K$3&lt;$T$3</formula>
    </cfRule>
  </conditionalFormatting>
  <conditionalFormatting sqref="S203:S205 O203:O206">
    <cfRule type="expression" priority="52" stopIfTrue="1">
      <formula>$K$3&lt;$T$3</formula>
    </cfRule>
  </conditionalFormatting>
  <conditionalFormatting sqref="O207 S207">
    <cfRule type="expression" priority="51" stopIfTrue="1">
      <formula>$K$3&lt;$T$3</formula>
    </cfRule>
  </conditionalFormatting>
  <conditionalFormatting sqref="O208:O209">
    <cfRule type="expression" priority="50" stopIfTrue="1">
      <formula>$L$3&lt;$U$3</formula>
    </cfRule>
  </conditionalFormatting>
  <conditionalFormatting sqref="O210 S210">
    <cfRule type="expression" priority="49" stopIfTrue="1">
      <formula>$K$3&lt;$T$3</formula>
    </cfRule>
  </conditionalFormatting>
  <conditionalFormatting sqref="O214:O215">
    <cfRule type="expression" priority="48" stopIfTrue="1">
      <formula>$K$3&lt;$T$3</formula>
    </cfRule>
  </conditionalFormatting>
  <conditionalFormatting sqref="S211 O211">
    <cfRule type="expression" priority="47" stopIfTrue="1">
      <formula>$K$3&lt;$T$3</formula>
    </cfRule>
  </conditionalFormatting>
  <conditionalFormatting sqref="S212 O212:O213">
    <cfRule type="expression" priority="46" stopIfTrue="1">
      <formula>$K$3&lt;$T$3</formula>
    </cfRule>
  </conditionalFormatting>
  <conditionalFormatting sqref="O216">
    <cfRule type="expression" priority="45" stopIfTrue="1">
      <formula>$K$3&lt;$T$3</formula>
    </cfRule>
  </conditionalFormatting>
  <conditionalFormatting sqref="O217:O218">
    <cfRule type="expression" priority="44" stopIfTrue="1">
      <formula>$K$3&lt;$T$3</formula>
    </cfRule>
  </conditionalFormatting>
  <conditionalFormatting sqref="O219">
    <cfRule type="expression" priority="43" stopIfTrue="1">
      <formula>$K$3&lt;$T$3</formula>
    </cfRule>
  </conditionalFormatting>
  <conditionalFormatting sqref="O220">
    <cfRule type="expression" priority="42" stopIfTrue="1">
      <formula>$K$3&lt;$T$3</formula>
    </cfRule>
  </conditionalFormatting>
  <conditionalFormatting sqref="S221 O221">
    <cfRule type="expression" priority="41" stopIfTrue="1">
      <formula>$K$3&lt;$T$3</formula>
    </cfRule>
  </conditionalFormatting>
  <conditionalFormatting sqref="S309 S248:S298 S222:S244 O222:O311">
    <cfRule type="expression" priority="40" stopIfTrue="1">
      <formula>$K$3&lt;$T$3</formula>
    </cfRule>
  </conditionalFormatting>
  <conditionalFormatting sqref="O312:O313 S312">
    <cfRule type="expression" priority="39" stopIfTrue="1">
      <formula>$K$3&lt;$T$3</formula>
    </cfRule>
  </conditionalFormatting>
  <conditionalFormatting sqref="S313">
    <cfRule type="expression" priority="38" stopIfTrue="1">
      <formula>$G$3&lt;$L$3</formula>
    </cfRule>
  </conditionalFormatting>
  <conditionalFormatting sqref="S395 O395">
    <cfRule type="expression" priority="5" stopIfTrue="1">
      <formula>$K$3&lt;$T$3</formula>
    </cfRule>
  </conditionalFormatting>
  <conditionalFormatting sqref="O314:O315 S314:S315">
    <cfRule type="expression" priority="37" stopIfTrue="1">
      <formula>$K$3&lt;$T$3</formula>
    </cfRule>
  </conditionalFormatting>
  <conditionalFormatting sqref="O316:O317 S316:S317">
    <cfRule type="expression" priority="36" stopIfTrue="1">
      <formula>$K$3&lt;$T$3</formula>
    </cfRule>
  </conditionalFormatting>
  <conditionalFormatting sqref="O319:O321">
    <cfRule type="expression" priority="35" stopIfTrue="1">
      <formula>$K$3&lt;$T$3</formula>
    </cfRule>
  </conditionalFormatting>
  <conditionalFormatting sqref="O318 S318">
    <cfRule type="expression" priority="34" stopIfTrue="1">
      <formula>$K$3&lt;$T$3</formula>
    </cfRule>
  </conditionalFormatting>
  <conditionalFormatting sqref="O322:O325">
    <cfRule type="expression" priority="33" stopIfTrue="1">
      <formula>$K$3&lt;$T$3</formula>
    </cfRule>
  </conditionalFormatting>
  <conditionalFormatting sqref="O326:O327">
    <cfRule type="expression" priority="32" stopIfTrue="1">
      <formula>$K$3&lt;$T$3</formula>
    </cfRule>
  </conditionalFormatting>
  <conditionalFormatting sqref="O328:O329">
    <cfRule type="expression" priority="31" stopIfTrue="1">
      <formula>$K$3&lt;$T$3</formula>
    </cfRule>
  </conditionalFormatting>
  <conditionalFormatting sqref="O330">
    <cfRule type="expression" priority="30" stopIfTrue="1">
      <formula>$K$3&lt;$T$3</formula>
    </cfRule>
  </conditionalFormatting>
  <conditionalFormatting sqref="S331 O331:O336">
    <cfRule type="expression" priority="29" stopIfTrue="1">
      <formula>$K$3&lt;$T$3</formula>
    </cfRule>
  </conditionalFormatting>
  <conditionalFormatting sqref="S332:S335">
    <cfRule type="expression" priority="28" stopIfTrue="1">
      <formula>$K$4&lt;$X$4</formula>
    </cfRule>
  </conditionalFormatting>
  <conditionalFormatting sqref="O337">
    <cfRule type="expression" priority="26" stopIfTrue="1">
      <formula>$K$3&lt;$T$3</formula>
    </cfRule>
  </conditionalFormatting>
  <conditionalFormatting sqref="S337">
    <cfRule type="expression" priority="27" stopIfTrue="1">
      <formula>$K$4&lt;$T$4</formula>
    </cfRule>
  </conditionalFormatting>
  <conditionalFormatting sqref="O339">
    <cfRule type="expression" priority="25" stopIfTrue="1">
      <formula>$K$3&lt;$T$3</formula>
    </cfRule>
  </conditionalFormatting>
  <conditionalFormatting sqref="O338">
    <cfRule type="expression" priority="24" stopIfTrue="1">
      <formula>$K$3&lt;$T$3</formula>
    </cfRule>
  </conditionalFormatting>
  <conditionalFormatting sqref="O340">
    <cfRule type="expression" priority="23" stopIfTrue="1">
      <formula>$K$3&lt;$T$3</formula>
    </cfRule>
  </conditionalFormatting>
  <conditionalFormatting sqref="O341:O342">
    <cfRule type="expression" priority="22" stopIfTrue="1">
      <formula>$K$3&lt;$T$3</formula>
    </cfRule>
  </conditionalFormatting>
  <conditionalFormatting sqref="O343">
    <cfRule type="expression" priority="21" stopIfTrue="1">
      <formula>$K$3&lt;$T$3</formula>
    </cfRule>
  </conditionalFormatting>
  <conditionalFormatting sqref="O344:O346">
    <cfRule type="expression" priority="19" stopIfTrue="1">
      <formula>$K$3&lt;$T$3</formula>
    </cfRule>
  </conditionalFormatting>
  <conditionalFormatting sqref="S344:S346">
    <cfRule type="expression" priority="20" stopIfTrue="1">
      <formula>$K$4&lt;$T$4</formula>
    </cfRule>
  </conditionalFormatting>
  <conditionalFormatting sqref="O347">
    <cfRule type="expression" priority="18" stopIfTrue="1">
      <formula>$K$3&lt;$T$3</formula>
    </cfRule>
  </conditionalFormatting>
  <conditionalFormatting sqref="O348">
    <cfRule type="expression" priority="17" stopIfTrue="1">
      <formula>$K$3&lt;$T$3</formula>
    </cfRule>
  </conditionalFormatting>
  <conditionalFormatting sqref="O354:O371">
    <cfRule type="expression" priority="16" stopIfTrue="1">
      <formula>$K$3&lt;$T$3</formula>
    </cfRule>
  </conditionalFormatting>
  <conditionalFormatting sqref="O349">
    <cfRule type="expression" priority="15" stopIfTrue="1">
      <formula>$K$3&lt;$T$3</formula>
    </cfRule>
  </conditionalFormatting>
  <conditionalFormatting sqref="S350:S352">
    <cfRule type="expression" priority="13" stopIfTrue="1">
      <formula>$L$5&lt;$T$5</formula>
    </cfRule>
  </conditionalFormatting>
  <conditionalFormatting sqref="O350:O352">
    <cfRule type="expression" priority="14" stopIfTrue="1">
      <formula>$K$3&lt;$T$3</formula>
    </cfRule>
  </conditionalFormatting>
  <conditionalFormatting sqref="O353">
    <cfRule type="expression" priority="12" stopIfTrue="1">
      <formula>$K$3&lt;$T$3</formula>
    </cfRule>
  </conditionalFormatting>
  <conditionalFormatting sqref="O372:O377">
    <cfRule type="expression" priority="11" stopIfTrue="1">
      <formula>$K$3&lt;$T$3</formula>
    </cfRule>
  </conditionalFormatting>
  <conditionalFormatting sqref="O378">
    <cfRule type="expression" priority="10" stopIfTrue="1">
      <formula>$K$3&lt;$T$3</formula>
    </cfRule>
  </conditionalFormatting>
  <conditionalFormatting sqref="S380:S384 O379:O386">
    <cfRule type="expression" priority="9" stopIfTrue="1">
      <formula>$K$3&lt;$T$3</formula>
    </cfRule>
  </conditionalFormatting>
  <conditionalFormatting sqref="S388 O387:O389">
    <cfRule type="expression" priority="8" stopIfTrue="1">
      <formula>$K$3&lt;$T$3</formula>
    </cfRule>
  </conditionalFormatting>
  <conditionalFormatting sqref="O390">
    <cfRule type="expression" priority="7" stopIfTrue="1">
      <formula>$K$3&lt;$T$3</formula>
    </cfRule>
  </conditionalFormatting>
  <conditionalFormatting sqref="O391">
    <cfRule type="expression" priority="6" stopIfTrue="1">
      <formula>$K$3&lt;$T$3</formula>
    </cfRule>
  </conditionalFormatting>
  <conditionalFormatting sqref="O394">
    <cfRule type="expression" priority="4" stopIfTrue="1">
      <formula>$K$3&lt;$T$3</formula>
    </cfRule>
  </conditionalFormatting>
  <conditionalFormatting sqref="O396">
    <cfRule type="expression" priority="3" stopIfTrue="1">
      <formula>$K$3&lt;$T$3</formula>
    </cfRule>
  </conditionalFormatting>
  <conditionalFormatting sqref="O397">
    <cfRule type="expression" priority="2" stopIfTrue="1">
      <formula>$K$3&lt;$T$3</formula>
    </cfRule>
  </conditionalFormatting>
  <conditionalFormatting sqref="O398">
    <cfRule type="expression" priority="1" stopIfTrue="1">
      <formula>$K$3&lt;$T$3</formula>
    </cfRule>
  </conditionalFormatting>
  <printOptions horizontalCentered="1"/>
  <pageMargins left="0.23622047244094491" right="0.23622047244094491" top="1.3779527559055118" bottom="0.70866141732283472" header="0.31496062992125984" footer="0.31496062992125984"/>
  <pageSetup paperSize="9" scale="57" fitToHeight="0" orientation="landscape" r:id="rId1"/>
  <headerFooter>
    <oddHeader>&amp;L&amp;G
Issued By: Janette Esther&amp;C&amp;20 CALIBRATED GAUGE MASTER LIST&amp;R&amp;D</oddHeader>
    <oddFooter>&amp;LForm No: MT-10-ML Rev 0&amp;C&amp;G     &amp;R      &amp;P/&amp;N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>
    <tabColor theme="8"/>
    <pageSetUpPr fitToPage="1"/>
  </sheetPr>
  <dimension ref="A1:R399"/>
  <sheetViews>
    <sheetView zoomScale="70" zoomScaleNormal="70" zoomScaleSheetLayoutView="55" workbookViewId="0">
      <pane xSplit="2" topLeftCell="C1" activePane="topRight" state="frozen"/>
      <selection activeCell="C17" sqref="C17"/>
      <selection pane="topRight" activeCell="C17" sqref="C17"/>
    </sheetView>
  </sheetViews>
  <sheetFormatPr defaultColWidth="13.54296875" defaultRowHeight="12.5" x14ac:dyDescent="0.25"/>
  <cols>
    <col min="1" max="1" width="6.7265625" customWidth="1"/>
    <col min="2" max="2" width="13.54296875" style="20" customWidth="1"/>
    <col min="3" max="3" width="23.81640625" style="20" customWidth="1"/>
    <col min="4" max="4" width="22.54296875" style="20" customWidth="1"/>
    <col min="5" max="5" width="24.453125" style="20" customWidth="1"/>
    <col min="6" max="6" width="23.54296875" style="20" customWidth="1"/>
    <col min="7" max="7" width="22.54296875" style="20" customWidth="1"/>
    <col min="8" max="8" width="19.6328125" style="20" customWidth="1"/>
    <col min="9" max="9" width="15.54296875" style="20" customWidth="1"/>
    <col min="10" max="10" width="13.54296875" style="20" customWidth="1"/>
    <col min="11" max="11" width="16.6328125" style="100" customWidth="1"/>
    <col min="12" max="12" width="16.08984375" style="20" customWidth="1"/>
    <col min="13" max="13" width="20.7265625" style="20" customWidth="1"/>
    <col min="14" max="14" width="23.1796875" style="20" customWidth="1"/>
    <col min="15" max="15" width="13.54296875" style="20" customWidth="1"/>
    <col min="16" max="16" width="19.453125" customWidth="1"/>
  </cols>
  <sheetData>
    <row r="1" spans="1:18" ht="13" customHeight="1" x14ac:dyDescent="0.25">
      <c r="A1" s="249" t="s">
        <v>1934</v>
      </c>
      <c r="B1" s="248" t="s">
        <v>1932</v>
      </c>
      <c r="C1" s="248" t="s">
        <v>758</v>
      </c>
      <c r="D1" s="248" t="s">
        <v>1933</v>
      </c>
      <c r="E1" s="248" t="s">
        <v>5</v>
      </c>
      <c r="F1" s="245" t="s">
        <v>1935</v>
      </c>
      <c r="G1" s="259" t="s">
        <v>1411</v>
      </c>
      <c r="H1" s="259"/>
      <c r="I1" s="259"/>
      <c r="J1" s="259"/>
      <c r="K1" s="259"/>
      <c r="L1" s="245" t="s">
        <v>6</v>
      </c>
      <c r="M1" s="245" t="s">
        <v>1938</v>
      </c>
      <c r="N1" s="245" t="s">
        <v>4</v>
      </c>
      <c r="O1" s="256" t="s">
        <v>25</v>
      </c>
      <c r="P1" s="136"/>
    </row>
    <row r="2" spans="1:18" ht="67" customHeight="1" x14ac:dyDescent="0.25">
      <c r="A2" s="250"/>
      <c r="B2" s="248"/>
      <c r="C2" s="248"/>
      <c r="D2" s="248"/>
      <c r="E2" s="248"/>
      <c r="F2" s="245"/>
      <c r="G2" s="211" t="s">
        <v>1936</v>
      </c>
      <c r="H2" s="202" t="s">
        <v>1937</v>
      </c>
      <c r="I2" s="211" t="s">
        <v>759</v>
      </c>
      <c r="J2" s="211" t="s">
        <v>1101</v>
      </c>
      <c r="K2" s="211" t="s">
        <v>1102</v>
      </c>
      <c r="L2" s="245"/>
      <c r="M2" s="245"/>
      <c r="N2" s="245"/>
      <c r="O2" s="257"/>
      <c r="P2" s="136"/>
    </row>
    <row r="3" spans="1:18" s="76" customFormat="1" ht="37.5" hidden="1" x14ac:dyDescent="0.25">
      <c r="A3" s="4">
        <v>1</v>
      </c>
      <c r="B3" s="5" t="s">
        <v>15</v>
      </c>
      <c r="C3" s="5" t="s">
        <v>28</v>
      </c>
      <c r="D3" s="5" t="s">
        <v>774</v>
      </c>
      <c r="E3" s="5" t="s">
        <v>1010</v>
      </c>
      <c r="F3" s="12" t="s">
        <v>16</v>
      </c>
      <c r="G3" s="203" t="str">
        <f>INDEX(Masterlist!$G$3:$G$791, MATCH(B3,Masterlist!$B$3:$B$791,0))</f>
        <v>MCL/WI/M-05 / BS EN 837-1:1998 &amp; DKD-R-6-1 / API 6A</v>
      </c>
      <c r="H3" s="45">
        <v>0.01</v>
      </c>
      <c r="I3" s="204">
        <f>INDEX(Masterlist!$I$3:$I$791, MATCH(B3,Masterlist!$B$3:$B$791,0))</f>
        <v>44648</v>
      </c>
      <c r="J3" s="204" t="str">
        <f>INDEX(Masterlist!$J$3:$J$791, MATCH(B3,Masterlist!$B$3:$B$791,0))</f>
        <v>12 Months</v>
      </c>
      <c r="K3" s="204">
        <f>INDEX(Masterlist!$K$3:$K$791, MATCH(B3,Masterlist!$B$3:$B$791,0))</f>
        <v>45013</v>
      </c>
      <c r="L3" s="204" t="str">
        <f>INDEX(Masterlist!$L$3:$L$791, MATCH(B3,Masterlist!$B$3:$B$791,0))</f>
        <v>Mirai</v>
      </c>
      <c r="M3" s="204" t="str">
        <f>INDEX(Masterlist!$M$3:$M$791, MATCH(B3,Masterlist!$B$3:$B$791,0))</f>
        <v>SAC/PL22/1491</v>
      </c>
      <c r="N3" s="204" t="str">
        <f>INDEX(Masterlist!$N$3:$N$791, MATCH(B3,Masterlist!$B$3:$B$791,0))</f>
        <v>Gauge Room / Test Bay</v>
      </c>
      <c r="O3" s="204" t="b">
        <f ca="1">INDEX(Masterlist!$O$3:$O$800, MATCH(B3,Masterlist!$B$3:$B$800,0))</f>
        <v>1</v>
      </c>
      <c r="P3" s="62"/>
      <c r="Q3" s="1">
        <f ca="1">TODAY()</f>
        <v>44831</v>
      </c>
      <c r="R3" s="1">
        <f t="shared" ref="R3:R69" si="0">K3-14</f>
        <v>44999</v>
      </c>
    </row>
    <row r="4" spans="1:18" s="76" customFormat="1" ht="37.5" hidden="1" x14ac:dyDescent="0.25">
      <c r="A4" s="4">
        <v>2</v>
      </c>
      <c r="B4" s="151" t="s">
        <v>886</v>
      </c>
      <c r="C4" s="5" t="s">
        <v>128</v>
      </c>
      <c r="D4" s="5" t="s">
        <v>777</v>
      </c>
      <c r="E4" s="5" t="s">
        <v>1011</v>
      </c>
      <c r="F4" s="12" t="s">
        <v>230</v>
      </c>
      <c r="G4" s="203" t="str">
        <f>INDEX(Masterlist!$G$3:$G$791, MATCH(B4,Masterlist!$B$3:$B$791,0))</f>
        <v>MCL/WI/M-05, BS EN 837-1:1998 &amp; DKD-R-6-1, API 6A</v>
      </c>
      <c r="H4" s="45">
        <v>0.01</v>
      </c>
      <c r="I4" s="204">
        <f>INDEX(Masterlist!$I$3:$I$791, MATCH(B4,Masterlist!$B$3:$B$791,0))</f>
        <v>44439</v>
      </c>
      <c r="J4" s="204" t="str">
        <f>INDEX(Masterlist!$J$3:$J$791, MATCH(B4,Masterlist!$B$3:$B$791,0))</f>
        <v>12 Months</v>
      </c>
      <c r="K4" s="204">
        <f>INDEX(Masterlist!$K$3:$K$791, MATCH(B4,Masterlist!$B$3:$B$791,0))</f>
        <v>44804</v>
      </c>
      <c r="L4" s="204" t="str">
        <f>INDEX(Masterlist!$L$3:$L$791, MATCH(B4,Masterlist!$B$3:$B$791,0))</f>
        <v>Mirai</v>
      </c>
      <c r="M4" s="204" t="str">
        <f>INDEX(Masterlist!$M$3:$M$791, MATCH(B4,Masterlist!$B$3:$B$791,0))</f>
        <v>SAC/PL21/3767</v>
      </c>
      <c r="N4" s="204" t="str">
        <f>INDEX(Masterlist!$N$3:$N$791, MATCH(B4,Masterlist!$B$3:$B$791,0))</f>
        <v>Gauge Room / Test Bay</v>
      </c>
      <c r="O4" s="204" t="b">
        <f ca="1">INDEX(Masterlist!$O$3:$O$800, MATCH(B4,Masterlist!$B$3:$B$800,0))</f>
        <v>0</v>
      </c>
      <c r="P4" s="62"/>
      <c r="Q4" s="1">
        <f t="shared" ref="Q4:Q70" ca="1" si="1">TODAY()</f>
        <v>44831</v>
      </c>
      <c r="R4" s="1">
        <f t="shared" si="0"/>
        <v>44790</v>
      </c>
    </row>
    <row r="5" spans="1:18" s="76" customFormat="1" ht="37.5" hidden="1" x14ac:dyDescent="0.25">
      <c r="A5" s="4">
        <v>3</v>
      </c>
      <c r="B5" s="5" t="s">
        <v>31</v>
      </c>
      <c r="C5" s="5" t="s">
        <v>28</v>
      </c>
      <c r="D5" s="5" t="s">
        <v>774</v>
      </c>
      <c r="E5" s="5" t="s">
        <v>1651</v>
      </c>
      <c r="F5" s="38">
        <v>110994503011</v>
      </c>
      <c r="G5" s="203" t="str">
        <f>INDEX(Masterlist!$G$3:$G$791, MATCH(B5,Masterlist!$B$3:$B$791,0))</f>
        <v>MCL/WI/M-05 / BS EN 837-1:1998 &amp; DKD-R-6-1 / API 6A</v>
      </c>
      <c r="H5" s="45">
        <v>0.01</v>
      </c>
      <c r="I5" s="204">
        <f>INDEX(Masterlist!$I$3:$I$791, MATCH(B5,Masterlist!$B$3:$B$791,0))</f>
        <v>44648</v>
      </c>
      <c r="J5" s="204" t="str">
        <f>INDEX(Masterlist!$J$3:$J$791, MATCH(B5,Masterlist!$B$3:$B$791,0))</f>
        <v>12 Months</v>
      </c>
      <c r="K5" s="204">
        <f>INDEX(Masterlist!$K$3:$K$791, MATCH(B5,Masterlist!$B$3:$B$791,0))</f>
        <v>45013</v>
      </c>
      <c r="L5" s="204" t="str">
        <f>INDEX(Masterlist!$L$3:$L$791, MATCH(B5,Masterlist!$B$3:$B$791,0))</f>
        <v>Mirai</v>
      </c>
      <c r="M5" s="204" t="str">
        <f>INDEX(Masterlist!$M$3:$M$791, MATCH(B5,Masterlist!$B$3:$B$791,0))</f>
        <v>SAC/PL22/1490</v>
      </c>
      <c r="N5" s="204" t="str">
        <f>INDEX(Masterlist!$N$3:$N$791, MATCH(B5,Masterlist!$B$3:$B$791,0))</f>
        <v>Gauge Room / Test Bay</v>
      </c>
      <c r="O5" s="204" t="b">
        <f ca="1">INDEX(Masterlist!$O$3:$O$800, MATCH(B5,Masterlist!$B$3:$B$800,0))</f>
        <v>1</v>
      </c>
      <c r="P5" s="62"/>
      <c r="Q5" s="1">
        <f t="shared" ca="1" si="1"/>
        <v>44831</v>
      </c>
      <c r="R5" s="1">
        <f t="shared" si="0"/>
        <v>44999</v>
      </c>
    </row>
    <row r="6" spans="1:18" s="76" customFormat="1" ht="37.5" hidden="1" x14ac:dyDescent="0.25">
      <c r="A6" s="4">
        <v>4</v>
      </c>
      <c r="B6" s="5" t="s">
        <v>141</v>
      </c>
      <c r="C6" s="5" t="s">
        <v>28</v>
      </c>
      <c r="D6" s="5" t="s">
        <v>774</v>
      </c>
      <c r="E6" s="5" t="s">
        <v>1651</v>
      </c>
      <c r="F6" s="34" t="s">
        <v>150</v>
      </c>
      <c r="G6" s="203" t="str">
        <f>INDEX(Masterlist!$G$3:$G$791, MATCH(B6,Masterlist!$B$3:$B$791,0))</f>
        <v>MCL/WI/M-05 / BS EN 837-1:1998 &amp; DKD-R-6-1 / API 6A &amp; 16A</v>
      </c>
      <c r="H6" s="45">
        <v>0.01</v>
      </c>
      <c r="I6" s="204">
        <f>INDEX(Masterlist!$I$3:$I$791, MATCH(B6,Masterlist!$B$3:$B$791,0))</f>
        <v>44540</v>
      </c>
      <c r="J6" s="204" t="str">
        <f>INDEX(Masterlist!$J$3:$J$791, MATCH(B6,Masterlist!$B$3:$B$791,0))</f>
        <v>12 Months</v>
      </c>
      <c r="K6" s="204">
        <f>INDEX(Masterlist!$K$3:$K$791, MATCH(B6,Masterlist!$B$3:$B$791,0))</f>
        <v>44905</v>
      </c>
      <c r="L6" s="204" t="str">
        <f>INDEX(Masterlist!$L$3:$L$791, MATCH(B6,Masterlist!$B$3:$B$791,0))</f>
        <v>Mirai</v>
      </c>
      <c r="M6" s="204" t="str">
        <f>INDEX(Masterlist!$M$3:$M$791, MATCH(B6,Masterlist!$B$3:$B$791,0))</f>
        <v>SAC/PL21/5460</v>
      </c>
      <c r="N6" s="204" t="str">
        <f>INDEX(Masterlist!$N$3:$N$791, MATCH(B6,Masterlist!$B$3:$B$791,0))</f>
        <v>Gauge Room / Test Bay</v>
      </c>
      <c r="O6" s="204" t="b">
        <f ca="1">INDEX(Masterlist!$O$3:$O$800, MATCH(B6,Masterlist!$B$3:$B$800,0))</f>
        <v>1</v>
      </c>
      <c r="P6" s="62"/>
      <c r="Q6" s="1">
        <f t="shared" ca="1" si="1"/>
        <v>44831</v>
      </c>
      <c r="R6" s="1">
        <f t="shared" si="0"/>
        <v>44891</v>
      </c>
    </row>
    <row r="7" spans="1:18" s="76" customFormat="1" ht="25" hidden="1" x14ac:dyDescent="0.25">
      <c r="A7" s="4">
        <v>5</v>
      </c>
      <c r="B7" s="5" t="s">
        <v>369</v>
      </c>
      <c r="C7" s="5" t="s">
        <v>28</v>
      </c>
      <c r="D7" s="5" t="s">
        <v>774</v>
      </c>
      <c r="E7" s="5" t="s">
        <v>1652</v>
      </c>
      <c r="F7" s="12" t="s">
        <v>370</v>
      </c>
      <c r="G7" s="203" t="str">
        <f>INDEX(Masterlist!$G$3:$G$791, MATCH(B7,Masterlist!$B$3:$B$791,0))</f>
        <v>MCL/WI/M-05 / BS EN 837-1:1998 / API 6A, 16A</v>
      </c>
      <c r="H7" s="45">
        <v>0.01</v>
      </c>
      <c r="I7" s="204">
        <f>INDEX(Masterlist!$I$3:$I$791, MATCH(B7,Masterlist!$B$3:$B$791,0))</f>
        <v>44530</v>
      </c>
      <c r="J7" s="204" t="str">
        <f>INDEX(Masterlist!$J$3:$J$791, MATCH(B7,Masterlist!$B$3:$B$791,0))</f>
        <v>12 Months</v>
      </c>
      <c r="K7" s="204">
        <f>INDEX(Masterlist!$K$3:$K$791, MATCH(B7,Masterlist!$B$3:$B$791,0))</f>
        <v>44896</v>
      </c>
      <c r="L7" s="204" t="str">
        <f>INDEX(Masterlist!$L$3:$L$791, MATCH(B7,Masterlist!$B$3:$B$791,0))</f>
        <v>Mirai</v>
      </c>
      <c r="M7" s="204" t="str">
        <f>INDEX(Masterlist!$M$3:$M$791, MATCH(B7,Masterlist!$B$3:$B$791,0))</f>
        <v>SAC/PL21/5333</v>
      </c>
      <c r="N7" s="204" t="str">
        <f>INDEX(Masterlist!$N$3:$N$791, MATCH(B7,Masterlist!$B$3:$B$791,0))</f>
        <v>Gauge Room / Test Bay</v>
      </c>
      <c r="O7" s="204" t="b">
        <f ca="1">INDEX(Masterlist!$O$3:$O$800, MATCH(B7,Masterlist!$B$3:$B$800,0))</f>
        <v>1</v>
      </c>
      <c r="P7" s="62"/>
      <c r="Q7" s="1">
        <f t="shared" ca="1" si="1"/>
        <v>44831</v>
      </c>
      <c r="R7" s="1">
        <f t="shared" si="0"/>
        <v>44882</v>
      </c>
    </row>
    <row r="8" spans="1:18" s="76" customFormat="1" ht="25" hidden="1" x14ac:dyDescent="0.25">
      <c r="A8" s="4">
        <v>6</v>
      </c>
      <c r="B8" s="5" t="s">
        <v>422</v>
      </c>
      <c r="C8" s="5" t="s">
        <v>1532</v>
      </c>
      <c r="D8" s="5" t="s">
        <v>779</v>
      </c>
      <c r="E8" s="5" t="s">
        <v>1010</v>
      </c>
      <c r="F8" s="12" t="s">
        <v>424</v>
      </c>
      <c r="G8" s="203" t="str">
        <f>INDEX(Masterlist!$G$3:$G$791, MATCH(B8,Masterlist!$B$3:$B$791,0))</f>
        <v>MCL/WI/D-05 / BS EN 837-1:1998 &amp; DKD-R-6-1</v>
      </c>
      <c r="H8" s="45">
        <v>0.01</v>
      </c>
      <c r="I8" s="204">
        <f>INDEX(Masterlist!$I$3:$I$791, MATCH(B8,Masterlist!$B$3:$B$791,0))</f>
        <v>44594</v>
      </c>
      <c r="J8" s="204" t="str">
        <f>INDEX(Masterlist!$J$3:$J$791, MATCH(B8,Masterlist!$B$3:$B$791,0))</f>
        <v>12 Months</v>
      </c>
      <c r="K8" s="204">
        <f>INDEX(Masterlist!$K$3:$K$791, MATCH(B8,Masterlist!$B$3:$B$791,0))</f>
        <v>44959</v>
      </c>
      <c r="L8" s="204" t="str">
        <f>INDEX(Masterlist!$L$3:$L$791, MATCH(B8,Masterlist!$B$3:$B$791,0))</f>
        <v>Mirai</v>
      </c>
      <c r="M8" s="204" t="str">
        <f>INDEX(Masterlist!$M$3:$M$791, MATCH(B8,Masterlist!$B$3:$B$791,0))</f>
        <v>SAC/PL22/0471</v>
      </c>
      <c r="N8" s="204" t="str">
        <f>INDEX(Masterlist!$N$3:$N$791, MATCH(B8,Masterlist!$B$3:$B$791,0))</f>
        <v>Gauge Room / Test Bay</v>
      </c>
      <c r="O8" s="204" t="b">
        <f ca="1">INDEX(Masterlist!$O$3:$O$800, MATCH(B8,Masterlist!$B$3:$B$800,0))</f>
        <v>1</v>
      </c>
      <c r="P8" s="62"/>
      <c r="Q8" s="1">
        <f t="shared" ca="1" si="1"/>
        <v>44831</v>
      </c>
      <c r="R8" s="1">
        <f t="shared" si="0"/>
        <v>44945</v>
      </c>
    </row>
    <row r="9" spans="1:18" s="76" customFormat="1" ht="37.5" hidden="1" x14ac:dyDescent="0.25">
      <c r="A9" s="4">
        <v>7</v>
      </c>
      <c r="B9" s="5" t="s">
        <v>726</v>
      </c>
      <c r="C9" s="5" t="s">
        <v>1743</v>
      </c>
      <c r="D9" s="5" t="s">
        <v>774</v>
      </c>
      <c r="E9" s="5" t="s">
        <v>1920</v>
      </c>
      <c r="F9" s="12" t="s">
        <v>780</v>
      </c>
      <c r="G9" s="203" t="str">
        <f>INDEX(Masterlist!$G$3:$G$791, MATCH(B9,Masterlist!$B$3:$B$791,0))</f>
        <v>ISO9001:2015 / API 6A &amp; API A6A</v>
      </c>
      <c r="H9" s="45">
        <v>0.01</v>
      </c>
      <c r="I9" s="204">
        <f>INDEX(Masterlist!$I$3:$I$791, MATCH(B9,Masterlist!$B$3:$B$791,0))</f>
        <v>44648</v>
      </c>
      <c r="J9" s="204" t="str">
        <f>INDEX(Masterlist!$J$3:$J$791, MATCH(B9,Masterlist!$B$3:$B$791,0))</f>
        <v>12 Months</v>
      </c>
      <c r="K9" s="204">
        <f>INDEX(Masterlist!$K$3:$K$791, MATCH(B9,Masterlist!$B$3:$B$791,0))</f>
        <v>45013</v>
      </c>
      <c r="L9" s="204" t="str">
        <f>INDEX(Masterlist!$L$3:$L$791, MATCH(B9,Masterlist!$B$3:$B$791,0))</f>
        <v>Mirai</v>
      </c>
      <c r="M9" s="204" t="str">
        <f>INDEX(Masterlist!$M$3:$M$791, MATCH(B9,Masterlist!$B$3:$B$791,0))</f>
        <v>SAC/PL22/1489</v>
      </c>
      <c r="N9" s="204" t="str">
        <f>INDEX(Masterlist!$N$3:$N$791, MATCH(B9,Masterlist!$B$3:$B$791,0))</f>
        <v>Gauge Room / Test Bay</v>
      </c>
      <c r="O9" s="204" t="b">
        <f ca="1">INDEX(Masterlist!$O$3:$O$800, MATCH(B9,Masterlist!$B$3:$B$800,0))</f>
        <v>1</v>
      </c>
      <c r="P9" s="62"/>
      <c r="Q9" s="1">
        <f t="shared" ca="1" si="1"/>
        <v>44831</v>
      </c>
      <c r="R9" s="1">
        <f t="shared" si="0"/>
        <v>44999</v>
      </c>
    </row>
    <row r="10" spans="1:18" s="76" customFormat="1" ht="25" hidden="1" x14ac:dyDescent="0.25">
      <c r="A10" s="4">
        <v>8</v>
      </c>
      <c r="B10" s="5" t="s">
        <v>1636</v>
      </c>
      <c r="C10" s="5" t="s">
        <v>28</v>
      </c>
      <c r="D10" s="5" t="s">
        <v>774</v>
      </c>
      <c r="E10" s="5" t="s">
        <v>1638</v>
      </c>
      <c r="F10" s="36" t="s">
        <v>1640</v>
      </c>
      <c r="G10" s="203" t="str">
        <f>INDEX(Masterlist!$G$3:$G$791, MATCH(B10,Masterlist!$B$3:$B$791,0))</f>
        <v>MCL/WI/M-05 / BS EN 837-1:1998 / API 6A</v>
      </c>
      <c r="H10" s="43" t="s">
        <v>1642</v>
      </c>
      <c r="I10" s="204">
        <f>INDEX(Masterlist!$I$3:$I$791, MATCH(B10,Masterlist!$B$3:$B$791,0))</f>
        <v>44531</v>
      </c>
      <c r="J10" s="204" t="str">
        <f>INDEX(Masterlist!$J$3:$J$791, MATCH(B10,Masterlist!$B$3:$B$791,0))</f>
        <v>12 Months</v>
      </c>
      <c r="K10" s="204">
        <f>INDEX(Masterlist!$K$3:$K$791, MATCH(B10,Masterlist!$B$3:$B$791,0))</f>
        <v>44896</v>
      </c>
      <c r="L10" s="204" t="str">
        <f>INDEX(Masterlist!$L$3:$L$791, MATCH(B10,Masterlist!$B$3:$B$791,0))</f>
        <v>Mirai</v>
      </c>
      <c r="M10" s="204" t="str">
        <f>INDEX(Masterlist!$M$3:$M$791, MATCH(B10,Masterlist!$B$3:$B$791,0))</f>
        <v>SAC/PL21/5334</v>
      </c>
      <c r="N10" s="204" t="str">
        <f>INDEX(Masterlist!$N$3:$N$791, MATCH(B10,Masterlist!$B$3:$B$791,0))</f>
        <v>Gauge Room / Test Bay</v>
      </c>
      <c r="O10" s="204" t="b">
        <f ca="1">INDEX(Masterlist!$O$3:$O$800, MATCH(B10,Masterlist!$B$3:$B$800,0))</f>
        <v>1</v>
      </c>
      <c r="P10" s="62"/>
      <c r="Q10" s="1">
        <f t="shared" ca="1" si="1"/>
        <v>44831</v>
      </c>
      <c r="R10" s="1">
        <f t="shared" si="0"/>
        <v>44882</v>
      </c>
    </row>
    <row r="11" spans="1:18" s="76" customFormat="1" ht="25" hidden="1" x14ac:dyDescent="0.25">
      <c r="A11" s="4">
        <v>9</v>
      </c>
      <c r="B11" s="5" t="s">
        <v>1643</v>
      </c>
      <c r="C11" s="5" t="s">
        <v>28</v>
      </c>
      <c r="D11" s="5" t="s">
        <v>774</v>
      </c>
      <c r="E11" s="5" t="s">
        <v>1644</v>
      </c>
      <c r="F11" s="36" t="s">
        <v>1645</v>
      </c>
      <c r="G11" s="203" t="str">
        <f>INDEX(Masterlist!$G$3:$G$791, MATCH(B11,Masterlist!$B$3:$B$791,0))</f>
        <v>SHE-WI-P001 / ISO / IEC GUIDE 98-3:2008</v>
      </c>
      <c r="H11" s="43" t="s">
        <v>1642</v>
      </c>
      <c r="I11" s="204">
        <f>INDEX(Masterlist!$I$3:$I$791, MATCH(B11,Masterlist!$B$3:$B$791,0))</f>
        <v>44678</v>
      </c>
      <c r="J11" s="204" t="str">
        <f>INDEX(Masterlist!$J$3:$J$791, MATCH(B11,Masterlist!$B$3:$B$791,0))</f>
        <v>12 Months</v>
      </c>
      <c r="K11" s="204">
        <f>INDEX(Masterlist!$K$3:$K$791, MATCH(B11,Masterlist!$B$3:$B$791,0))</f>
        <v>45042</v>
      </c>
      <c r="L11" s="204" t="str">
        <f>INDEX(Masterlist!$L$3:$L$791, MATCH(B11,Masterlist!$B$3:$B$791,0))</f>
        <v>Shikra Engineering</v>
      </c>
      <c r="M11" s="204" t="str">
        <f>INDEX(Masterlist!$M$3:$M$791, MATCH(B11,Masterlist!$B$3:$B$791,0))</f>
        <v>PLS-22040093-01</v>
      </c>
      <c r="N11" s="204" t="str">
        <f>INDEX(Masterlist!$N$3:$N$791, MATCH(B11,Masterlist!$B$3:$B$791,0))</f>
        <v>Gauge Room / Test Bay</v>
      </c>
      <c r="O11" s="204" t="b">
        <f ca="1">INDEX(Masterlist!$O$3:$O$800, MATCH(B11,Masterlist!$B$3:$B$800,0))</f>
        <v>1</v>
      </c>
      <c r="P11" s="62"/>
      <c r="Q11" s="1">
        <f t="shared" ca="1" si="1"/>
        <v>44831</v>
      </c>
      <c r="R11" s="1">
        <f t="shared" si="0"/>
        <v>45028</v>
      </c>
    </row>
    <row r="12" spans="1:18" s="76" customFormat="1" ht="37.5" hidden="1" x14ac:dyDescent="0.25">
      <c r="A12" s="4">
        <v>10</v>
      </c>
      <c r="B12" s="5" t="s">
        <v>901</v>
      </c>
      <c r="C12" s="5" t="s">
        <v>2516</v>
      </c>
      <c r="D12" s="5" t="s">
        <v>790</v>
      </c>
      <c r="E12" s="15" t="s">
        <v>1010</v>
      </c>
      <c r="F12" s="15" t="s">
        <v>234</v>
      </c>
      <c r="G12" s="203" t="str">
        <f>INDEX(Masterlist!$G$3:$G$791, MATCH(B12,Masterlist!$B$3:$B$791,0))</f>
        <v>MCL/WI/M-05 / BS EN 837-1:1998 &amp; DKD-R-6-1 / API 6A &amp; 16A</v>
      </c>
      <c r="H12" s="43" t="s">
        <v>1745</v>
      </c>
      <c r="I12" s="204">
        <f>INDEX(Masterlist!$I$3:$I$791, MATCH(B12,Masterlist!$B$3:$B$791,0))</f>
        <v>44743</v>
      </c>
      <c r="J12" s="204" t="str">
        <f>INDEX(Masterlist!$J$3:$J$791, MATCH(B12,Masterlist!$B$3:$B$791,0))</f>
        <v>3 Months</v>
      </c>
      <c r="K12" s="204">
        <f>INDEX(Masterlist!$K$3:$K$791, MATCH(B12,Masterlist!$B$3:$B$791,0))</f>
        <v>44835</v>
      </c>
      <c r="L12" s="204" t="str">
        <f>INDEX(Masterlist!$L$3:$L$791, MATCH(B12,Masterlist!$B$3:$B$791,0))</f>
        <v>Mirai</v>
      </c>
      <c r="M12" s="204" t="str">
        <f>INDEX(Masterlist!$M$3:$M$791, MATCH(B12,Masterlist!$B$3:$B$791,0))</f>
        <v>SAC/PL22/3418</v>
      </c>
      <c r="N12" s="204" t="str">
        <f>INDEX(Masterlist!$N$3:$N$791, MATCH(B12,Masterlist!$B$3:$B$791,0))</f>
        <v>Test Bay</v>
      </c>
      <c r="O12" s="204" t="b">
        <f ca="1">INDEX(Masterlist!$O$3:$O$800, MATCH(B12,Masterlist!$B$3:$B$800,0))</f>
        <v>0</v>
      </c>
      <c r="Q12" s="1">
        <f t="shared" ca="1" si="1"/>
        <v>44831</v>
      </c>
      <c r="R12" s="1">
        <f t="shared" si="0"/>
        <v>44821</v>
      </c>
    </row>
    <row r="13" spans="1:18" s="76" customFormat="1" ht="37.5" hidden="1" x14ac:dyDescent="0.25">
      <c r="A13" s="4">
        <v>11</v>
      </c>
      <c r="B13" s="7" t="s">
        <v>911</v>
      </c>
      <c r="C13" s="5" t="s">
        <v>14</v>
      </c>
      <c r="D13" s="5" t="s">
        <v>1613</v>
      </c>
      <c r="E13" s="15" t="s">
        <v>375</v>
      </c>
      <c r="F13" s="15" t="s">
        <v>3</v>
      </c>
      <c r="G13" s="203" t="str">
        <f>INDEX(Masterlist!$G$3:$G$791, MATCH(B13,Masterlist!$B$3:$B$791,0))</f>
        <v>MCL/WI/M-05 / BS EN 837-1:1998 &amp; DKD-R-6-1 / API 6A</v>
      </c>
      <c r="H13" s="45">
        <v>0.02</v>
      </c>
      <c r="I13" s="204">
        <f>INDEX(Masterlist!$I$3:$I$791, MATCH(B13,Masterlist!$B$3:$B$791,0))</f>
        <v>44728</v>
      </c>
      <c r="J13" s="204" t="str">
        <f>INDEX(Masterlist!$J$3:$J$791, MATCH(B13,Masterlist!$B$3:$B$791,0))</f>
        <v>12 Months</v>
      </c>
      <c r="K13" s="204">
        <f>INDEX(Masterlist!$K$3:$K$791, MATCH(B13,Masterlist!$B$3:$B$791,0))</f>
        <v>45093</v>
      </c>
      <c r="L13" s="204" t="str">
        <f>INDEX(Masterlist!$L$3:$L$791, MATCH(B13,Masterlist!$B$3:$B$791,0))</f>
        <v>Mirai</v>
      </c>
      <c r="M13" s="204" t="str">
        <f>INDEX(Masterlist!$M$3:$M$791, MATCH(B13,Masterlist!$B$3:$B$791,0))</f>
        <v>SAC/PL22/2919</v>
      </c>
      <c r="N13" s="204" t="str">
        <f>INDEX(Masterlist!$N$3:$N$791, MATCH(B13,Masterlist!$B$3:$B$791,0))</f>
        <v>Test Bay</v>
      </c>
      <c r="O13" s="204" t="b">
        <f ca="1">INDEX(Masterlist!$O$3:$O$800, MATCH(B13,Masterlist!$B$3:$B$800,0))</f>
        <v>1</v>
      </c>
      <c r="P13" s="62"/>
      <c r="Q13" s="1">
        <f t="shared" ca="1" si="1"/>
        <v>44831</v>
      </c>
      <c r="R13" s="1">
        <f t="shared" si="0"/>
        <v>45079</v>
      </c>
    </row>
    <row r="14" spans="1:18" s="76" customFormat="1" ht="37.5" hidden="1" x14ac:dyDescent="0.25">
      <c r="A14" s="4">
        <v>12</v>
      </c>
      <c r="B14" s="150" t="s">
        <v>376</v>
      </c>
      <c r="C14" s="5" t="s">
        <v>14</v>
      </c>
      <c r="D14" s="5" t="s">
        <v>1613</v>
      </c>
      <c r="E14" s="7" t="s">
        <v>225</v>
      </c>
      <c r="F14" s="16" t="s">
        <v>1158</v>
      </c>
      <c r="G14" s="203" t="str">
        <f>INDEX(Masterlist!$G$3:$G$791, MATCH(B14,Masterlist!$B$3:$B$791,0))</f>
        <v>MCL/WI/M-05 / BS EN 837-1:1998 &amp; DKD-R-6-1 / API 6A</v>
      </c>
      <c r="H14" s="45" t="s">
        <v>1566</v>
      </c>
      <c r="I14" s="204">
        <f>INDEX(Masterlist!$I$3:$I$791, MATCH(B14,Masterlist!$B$3:$B$791,0))</f>
        <v>44439</v>
      </c>
      <c r="J14" s="204" t="str">
        <f>INDEX(Masterlist!$J$3:$J$791, MATCH(B14,Masterlist!$B$3:$B$791,0))</f>
        <v>12 Months</v>
      </c>
      <c r="K14" s="204">
        <f>INDEX(Masterlist!$K$3:$K$791, MATCH(B14,Masterlist!$B$3:$B$791,0))</f>
        <v>44804</v>
      </c>
      <c r="L14" s="204" t="str">
        <f>INDEX(Masterlist!$L$3:$L$791, MATCH(B14,Masterlist!$B$3:$B$791,0))</f>
        <v>Mirai</v>
      </c>
      <c r="M14" s="204" t="str">
        <f>INDEX(Masterlist!$M$3:$M$791, MATCH(B14,Masterlist!$B$3:$B$791,0))</f>
        <v>SAC/PL21/3762</v>
      </c>
      <c r="N14" s="204" t="str">
        <f>INDEX(Masterlist!$N$3:$N$791, MATCH(B14,Masterlist!$B$3:$B$791,0))</f>
        <v>Test Bay</v>
      </c>
      <c r="O14" s="204" t="b">
        <f ca="1">INDEX(Masterlist!$O$3:$O$800, MATCH(B14,Masterlist!$B$3:$B$800,0))</f>
        <v>0</v>
      </c>
      <c r="P14" s="62"/>
      <c r="Q14" s="1">
        <f t="shared" ca="1" si="1"/>
        <v>44831</v>
      </c>
      <c r="R14" s="1">
        <f t="shared" si="0"/>
        <v>44790</v>
      </c>
    </row>
    <row r="15" spans="1:18" s="76" customFormat="1" ht="37.5" hidden="1" x14ac:dyDescent="0.25">
      <c r="A15" s="4">
        <v>13</v>
      </c>
      <c r="B15" s="7" t="s">
        <v>377</v>
      </c>
      <c r="C15" s="5" t="s">
        <v>14</v>
      </c>
      <c r="D15" s="5" t="s">
        <v>1613</v>
      </c>
      <c r="E15" s="15" t="s">
        <v>1652</v>
      </c>
      <c r="F15" s="16" t="s">
        <v>1614</v>
      </c>
      <c r="G15" s="203" t="str">
        <f>INDEX(Masterlist!$G$3:$G$791, MATCH(B15,Masterlist!$B$3:$B$791,0))</f>
        <v>MCL/WI/M-05 / BS EN 837-1:1998 &amp; DKD-R-6-1 / API 6A</v>
      </c>
      <c r="H15" s="45">
        <v>0.02</v>
      </c>
      <c r="I15" s="204">
        <f>INDEX(Masterlist!$I$3:$I$791, MATCH(B15,Masterlist!$B$3:$B$791,0))</f>
        <v>44728</v>
      </c>
      <c r="J15" s="204" t="str">
        <f>INDEX(Masterlist!$J$3:$J$791, MATCH(B15,Masterlist!$B$3:$B$791,0))</f>
        <v>12 Months</v>
      </c>
      <c r="K15" s="204">
        <f>INDEX(Masterlist!$K$3:$K$791, MATCH(B15,Masterlist!$B$3:$B$791,0))</f>
        <v>45093</v>
      </c>
      <c r="L15" s="204" t="str">
        <f>INDEX(Masterlist!$L$3:$L$791, MATCH(B15,Masterlist!$B$3:$B$791,0))</f>
        <v>Mirai</v>
      </c>
      <c r="M15" s="204" t="str">
        <f>INDEX(Masterlist!$M$3:$M$791, MATCH(B15,Masterlist!$B$3:$B$791,0))</f>
        <v>SAC/PL22/2918</v>
      </c>
      <c r="N15" s="204" t="str">
        <f>INDEX(Masterlist!$N$3:$N$791, MATCH(B15,Masterlist!$B$3:$B$791,0))</f>
        <v>Test Bay</v>
      </c>
      <c r="O15" s="204" t="b">
        <f ca="1">INDEX(Masterlist!$O$3:$O$800, MATCH(B15,Masterlist!$B$3:$B$800,0))</f>
        <v>1</v>
      </c>
      <c r="P15" s="62"/>
      <c r="Q15" s="1">
        <f t="shared" ca="1" si="1"/>
        <v>44831</v>
      </c>
      <c r="R15" s="1">
        <f t="shared" si="0"/>
        <v>45079</v>
      </c>
    </row>
    <row r="16" spans="1:18" s="76" customFormat="1" ht="37.5" hidden="1" x14ac:dyDescent="0.25">
      <c r="A16" s="4">
        <v>14</v>
      </c>
      <c r="B16" s="150" t="s">
        <v>378</v>
      </c>
      <c r="C16" s="5" t="s">
        <v>14</v>
      </c>
      <c r="D16" s="5" t="s">
        <v>1613</v>
      </c>
      <c r="E16" s="15" t="s">
        <v>1652</v>
      </c>
      <c r="F16" s="16" t="s">
        <v>664</v>
      </c>
      <c r="G16" s="203" t="str">
        <f>INDEX(Masterlist!$G$3:$G$791, MATCH(B16,Masterlist!$B$3:$B$791,0))</f>
        <v>MCL/WI/M-05 / BS EN 837-1:1998 &amp; DKD-R-6-1 / API 6A</v>
      </c>
      <c r="H16" s="45" t="s">
        <v>1566</v>
      </c>
      <c r="I16" s="204">
        <f>INDEX(Masterlist!$I$3:$I$791, MATCH(B16,Masterlist!$B$3:$B$791,0))</f>
        <v>44439</v>
      </c>
      <c r="J16" s="204" t="str">
        <f>INDEX(Masterlist!$J$3:$J$791, MATCH(B16,Masterlist!$B$3:$B$791,0))</f>
        <v>12 Months</v>
      </c>
      <c r="K16" s="204">
        <f>INDEX(Masterlist!$K$3:$K$791, MATCH(B16,Masterlist!$B$3:$B$791,0))</f>
        <v>44804</v>
      </c>
      <c r="L16" s="204" t="str">
        <f>INDEX(Masterlist!$L$3:$L$791, MATCH(B16,Masterlist!$B$3:$B$791,0))</f>
        <v>Mirai</v>
      </c>
      <c r="M16" s="204" t="str">
        <f>INDEX(Masterlist!$M$3:$M$791, MATCH(B16,Masterlist!$B$3:$B$791,0))</f>
        <v>SAC/PL21/3761</v>
      </c>
      <c r="N16" s="204" t="str">
        <f>INDEX(Masterlist!$N$3:$N$791, MATCH(B16,Masterlist!$B$3:$B$791,0))</f>
        <v>Test Bay</v>
      </c>
      <c r="O16" s="204" t="b">
        <f ca="1">INDEX(Masterlist!$O$3:$O$800, MATCH(B16,Masterlist!$B$3:$B$800,0))</f>
        <v>0</v>
      </c>
      <c r="P16" s="62"/>
      <c r="Q16" s="1">
        <f t="shared" ca="1" si="1"/>
        <v>44831</v>
      </c>
      <c r="R16" s="1">
        <f t="shared" si="0"/>
        <v>44790</v>
      </c>
    </row>
    <row r="17" spans="1:18" s="76" customFormat="1" ht="25" hidden="1" x14ac:dyDescent="0.25">
      <c r="A17" s="4">
        <v>15</v>
      </c>
      <c r="B17" s="150" t="s">
        <v>379</v>
      </c>
      <c r="C17" s="5" t="s">
        <v>14</v>
      </c>
      <c r="D17" s="5" t="s">
        <v>1613</v>
      </c>
      <c r="E17" s="15" t="s">
        <v>375</v>
      </c>
      <c r="F17" s="16" t="s">
        <v>665</v>
      </c>
      <c r="G17" s="203" t="str">
        <f>INDEX(Masterlist!$G$3:$G$791, MATCH(B17,Masterlist!$B$3:$B$791,0))</f>
        <v>SHE-WI-P001 / ISO / IEC GUIDE 98-3:2008</v>
      </c>
      <c r="H17" s="45" t="s">
        <v>1566</v>
      </c>
      <c r="I17" s="204">
        <f>INDEX(Masterlist!$I$3:$I$791, MATCH(B17,Masterlist!$B$3:$B$791,0))</f>
        <v>44822</v>
      </c>
      <c r="J17" s="204" t="str">
        <f>INDEX(Masterlist!$J$3:$J$791, MATCH(B17,Masterlist!$B$3:$B$791,0))</f>
        <v>12 Months</v>
      </c>
      <c r="K17" s="204">
        <f>INDEX(Masterlist!$K$3:$K$791, MATCH(B17,Masterlist!$B$3:$B$791,0))</f>
        <v>45187</v>
      </c>
      <c r="L17" s="204" t="str">
        <f>INDEX(Masterlist!$L$3:$L$791, MATCH(B17,Masterlist!$B$3:$B$791,0))</f>
        <v>Shikra Engineering</v>
      </c>
      <c r="M17" s="204" t="str">
        <f>INDEX(Masterlist!$M$3:$M$791, MATCH(B17,Masterlist!$B$3:$B$791,0))</f>
        <v>PLS-22080088-08</v>
      </c>
      <c r="N17" s="204" t="str">
        <f>INDEX(Masterlist!$N$3:$N$791, MATCH(B17,Masterlist!$B$3:$B$791,0))</f>
        <v>Test Bay</v>
      </c>
      <c r="O17" s="204" t="b">
        <f ca="1">INDEX(Masterlist!$O$3:$O$800, MATCH(B17,Masterlist!$B$3:$B$800,0))</f>
        <v>1</v>
      </c>
      <c r="P17" s="62"/>
      <c r="Q17" s="1">
        <f t="shared" ca="1" si="1"/>
        <v>44831</v>
      </c>
      <c r="R17" s="1">
        <f t="shared" si="0"/>
        <v>45173</v>
      </c>
    </row>
    <row r="18" spans="1:18" s="76" customFormat="1" ht="37.5" hidden="1" x14ac:dyDescent="0.25">
      <c r="A18" s="4">
        <v>16</v>
      </c>
      <c r="B18" s="7" t="s">
        <v>1390</v>
      </c>
      <c r="C18" s="5" t="s">
        <v>14</v>
      </c>
      <c r="D18" s="5" t="s">
        <v>781</v>
      </c>
      <c r="E18" s="15" t="s">
        <v>225</v>
      </c>
      <c r="F18" s="16" t="s">
        <v>1391</v>
      </c>
      <c r="G18" s="203" t="str">
        <f>INDEX(Masterlist!$G$3:$G$791, MATCH(B18,Masterlist!$B$3:$B$791,0))</f>
        <v>MCL/WI/M-05 / BS EN 837-1:1998 &amp; DKD-R-6-1 / API 6A &amp; 16A</v>
      </c>
      <c r="H18" s="45" t="s">
        <v>1566</v>
      </c>
      <c r="I18" s="204">
        <f>INDEX(Masterlist!$I$3:$I$791, MATCH(B18,Masterlist!$B$3:$B$791,0))</f>
        <v>44539</v>
      </c>
      <c r="J18" s="204" t="str">
        <f>INDEX(Masterlist!$J$3:$J$791, MATCH(B18,Masterlist!$B$3:$B$791,0))</f>
        <v>12 Months</v>
      </c>
      <c r="K18" s="204">
        <f>INDEX(Masterlist!$K$3:$K$791, MATCH(B18,Masterlist!$B$3:$B$791,0))</f>
        <v>44904</v>
      </c>
      <c r="L18" s="204" t="str">
        <f>INDEX(Masterlist!$L$3:$L$791, MATCH(B18,Masterlist!$B$3:$B$791,0))</f>
        <v>Mirai</v>
      </c>
      <c r="M18" s="204" t="str">
        <f>INDEX(Masterlist!$M$3:$M$791, MATCH(B18,Masterlist!$B$3:$B$791,0))</f>
        <v>SAC/PL21/5439</v>
      </c>
      <c r="N18" s="204" t="str">
        <f>INDEX(Masterlist!$N$3:$N$791, MATCH(B18,Masterlist!$B$3:$B$791,0))</f>
        <v>Gauge Room / Test Bay</v>
      </c>
      <c r="O18" s="204" t="b">
        <f ca="1">INDEX(Masterlist!$O$3:$O$800, MATCH(B18,Masterlist!$B$3:$B$800,0))</f>
        <v>1</v>
      </c>
      <c r="P18" s="62"/>
      <c r="Q18" s="1">
        <f t="shared" ca="1" si="1"/>
        <v>44831</v>
      </c>
      <c r="R18" s="1">
        <f t="shared" si="0"/>
        <v>44890</v>
      </c>
    </row>
    <row r="19" spans="1:18" s="76" customFormat="1" ht="37.5" hidden="1" x14ac:dyDescent="0.25">
      <c r="A19" s="4">
        <v>17</v>
      </c>
      <c r="B19" s="5" t="s">
        <v>1637</v>
      </c>
      <c r="C19" s="5" t="s">
        <v>1882</v>
      </c>
      <c r="D19" s="5" t="s">
        <v>1646</v>
      </c>
      <c r="E19" s="5" t="s">
        <v>2076</v>
      </c>
      <c r="F19" s="36" t="s">
        <v>1641</v>
      </c>
      <c r="G19" s="203" t="str">
        <f>INDEX(Masterlist!$G$3:$G$791, MATCH(B19,Masterlist!$B$3:$B$791,0))</f>
        <v>MCL/WI/M-05 / BS EN 837-1:1998 &amp; DKD-R-6-1 / API 6A &amp; 16A</v>
      </c>
      <c r="H19" s="43" t="s">
        <v>1642</v>
      </c>
      <c r="I19" s="204">
        <f>INDEX(Masterlist!$I$3:$I$791, MATCH(B19,Masterlist!$B$3:$B$791,0))</f>
        <v>44743</v>
      </c>
      <c r="J19" s="204" t="str">
        <f>INDEX(Masterlist!$J$3:$J$791, MATCH(B19,Masterlist!$B$3:$B$791,0))</f>
        <v>3 Months</v>
      </c>
      <c r="K19" s="204">
        <f>INDEX(Masterlist!$K$3:$K$791, MATCH(B19,Masterlist!$B$3:$B$791,0))</f>
        <v>44835</v>
      </c>
      <c r="L19" s="204" t="str">
        <f>INDEX(Masterlist!$L$3:$L$791, MATCH(B19,Masterlist!$B$3:$B$791,0))</f>
        <v>Mirai</v>
      </c>
      <c r="M19" s="204" t="str">
        <f>INDEX(Masterlist!$M$3:$M$791, MATCH(B19,Masterlist!$B$3:$B$791,0))</f>
        <v>SAC/PL22/3413</v>
      </c>
      <c r="N19" s="204" t="str">
        <f>INDEX(Masterlist!$N$3:$N$791, MATCH(B19,Masterlist!$B$3:$B$791,0))</f>
        <v>Gauge Room / Test Bay</v>
      </c>
      <c r="O19" s="204" t="b">
        <f ca="1">INDEX(Masterlist!$O$3:$O$800, MATCH(B19,Masterlist!$B$3:$B$800,0))</f>
        <v>0</v>
      </c>
      <c r="P19" s="140"/>
      <c r="Q19" s="1">
        <f t="shared" ca="1" si="1"/>
        <v>44831</v>
      </c>
      <c r="R19" s="1">
        <f t="shared" si="0"/>
        <v>44821</v>
      </c>
    </row>
    <row r="20" spans="1:18" s="76" customFormat="1" ht="25" hidden="1" x14ac:dyDescent="0.25">
      <c r="A20" s="4">
        <v>18</v>
      </c>
      <c r="B20" s="5" t="s">
        <v>1655</v>
      </c>
      <c r="C20" s="5" t="s">
        <v>1656</v>
      </c>
      <c r="D20" s="5" t="s">
        <v>1657</v>
      </c>
      <c r="E20" s="5" t="s">
        <v>1658</v>
      </c>
      <c r="F20" s="36" t="s">
        <v>1659</v>
      </c>
      <c r="G20" s="203" t="str">
        <f>INDEX(Masterlist!$G$3:$G$791, MATCH(B20,Masterlist!$B$3:$B$791,0))</f>
        <v>MCL/WI/M-05 / BS EN 837-1:1998 &amp; DKD-R-6-1</v>
      </c>
      <c r="H20" s="43" t="s">
        <v>1660</v>
      </c>
      <c r="I20" s="204">
        <f>INDEX(Masterlist!$I$3:$I$791, MATCH(B20,Masterlist!$B$3:$B$791,0))</f>
        <v>44728</v>
      </c>
      <c r="J20" s="204" t="str">
        <f>INDEX(Masterlist!$J$3:$J$791, MATCH(B20,Masterlist!$B$3:$B$791,0))</f>
        <v>12 Months</v>
      </c>
      <c r="K20" s="204">
        <f>INDEX(Masterlist!$K$3:$K$791, MATCH(B20,Masterlist!$B$3:$B$791,0))</f>
        <v>45093</v>
      </c>
      <c r="L20" s="204" t="str">
        <f>INDEX(Masterlist!$L$3:$L$791, MATCH(B20,Masterlist!$B$3:$B$791,0))</f>
        <v>Mirai</v>
      </c>
      <c r="M20" s="204" t="str">
        <f>INDEX(Masterlist!$M$3:$M$791, MATCH(B20,Masterlist!$B$3:$B$791,0))</f>
        <v>SAC/PL22/2920</v>
      </c>
      <c r="N20" s="204" t="str">
        <f>INDEX(Masterlist!$N$3:$N$791, MATCH(B20,Masterlist!$B$3:$B$791,0))</f>
        <v>Gauge Room / Test Bay</v>
      </c>
      <c r="O20" s="204" t="b">
        <f ca="1">INDEX(Masterlist!$O$3:$O$800, MATCH(B20,Masterlist!$B$3:$B$800,0))</f>
        <v>1</v>
      </c>
      <c r="P20" s="62"/>
      <c r="Q20" s="1">
        <f t="shared" ca="1" si="1"/>
        <v>44831</v>
      </c>
      <c r="R20" s="1">
        <f t="shared" si="0"/>
        <v>45079</v>
      </c>
    </row>
    <row r="21" spans="1:18" s="76" customFormat="1" ht="37.5" hidden="1" x14ac:dyDescent="0.25">
      <c r="A21" s="4">
        <v>19</v>
      </c>
      <c r="B21" s="151" t="s">
        <v>1737</v>
      </c>
      <c r="C21" s="5" t="s">
        <v>2516</v>
      </c>
      <c r="D21" s="5" t="s">
        <v>781</v>
      </c>
      <c r="E21" s="5" t="s">
        <v>225</v>
      </c>
      <c r="F21" s="12" t="s">
        <v>1746</v>
      </c>
      <c r="G21" s="203" t="str">
        <f>INDEX(Masterlist!$G$3:$G$791, MATCH(B21,Masterlist!$B$3:$B$791,0))</f>
        <v>MCL/WI/M-05 / BS EN 837-1:1998 &amp; DKD-R-6-1 / API 6A, 16A</v>
      </c>
      <c r="H21" s="43" t="s">
        <v>1745</v>
      </c>
      <c r="I21" s="204">
        <f>INDEX(Masterlist!$I$3:$I$791, MATCH(B21,Masterlist!$B$3:$B$791,0))</f>
        <v>44676</v>
      </c>
      <c r="J21" s="204" t="str">
        <f>INDEX(Masterlist!$J$3:$J$791, MATCH(B21,Masterlist!$B$3:$B$791,0))</f>
        <v>3 Months</v>
      </c>
      <c r="K21" s="204">
        <f>INDEX(Masterlist!$K$3:$K$791, MATCH(B21,Masterlist!$B$3:$B$791,0))</f>
        <v>44767</v>
      </c>
      <c r="L21" s="204" t="str">
        <f>INDEX(Masterlist!$L$3:$L$791, MATCH(B21,Masterlist!$B$3:$B$791,0))</f>
        <v>Mirai</v>
      </c>
      <c r="M21" s="204" t="str">
        <f>INDEX(Masterlist!$M$3:$M$791, MATCH(B21,Masterlist!$B$3:$B$791,0))</f>
        <v>SAC/PL22/1979</v>
      </c>
      <c r="N21" s="204" t="str">
        <f>INDEX(Masterlist!$N$3:$N$791, MATCH(B21,Masterlist!$B$3:$B$791,0))</f>
        <v>Gauge Room / Test Bay</v>
      </c>
      <c r="O21" s="204" t="b">
        <f ca="1">INDEX(Masterlist!$O$3:$O$800, MATCH(B21,Masterlist!$B$3:$B$800,0))</f>
        <v>0</v>
      </c>
      <c r="P21" s="142"/>
      <c r="Q21" s="1">
        <f t="shared" ca="1" si="1"/>
        <v>44831</v>
      </c>
      <c r="R21" s="1">
        <f t="shared" si="0"/>
        <v>44753</v>
      </c>
    </row>
    <row r="22" spans="1:18" s="76" customFormat="1" ht="37.5" hidden="1" x14ac:dyDescent="0.25">
      <c r="A22" s="4">
        <v>20</v>
      </c>
      <c r="B22" s="151" t="s">
        <v>1738</v>
      </c>
      <c r="C22" s="5" t="s">
        <v>2516</v>
      </c>
      <c r="D22" s="5" t="s">
        <v>781</v>
      </c>
      <c r="E22" s="5" t="s">
        <v>1652</v>
      </c>
      <c r="F22" s="12" t="s">
        <v>1747</v>
      </c>
      <c r="G22" s="203" t="str">
        <f>INDEX(Masterlist!$G$3:$G$791, MATCH(B22,Masterlist!$B$3:$B$791,0))</f>
        <v>MCL/WI/M-05 / BS EN 837-1:1998 &amp; DKD-R-6-1 / API 6A, 16A</v>
      </c>
      <c r="H22" s="43" t="s">
        <v>1745</v>
      </c>
      <c r="I22" s="204">
        <f>INDEX(Masterlist!$I$3:$I$791, MATCH(B22,Masterlist!$B$3:$B$791,0))</f>
        <v>44677</v>
      </c>
      <c r="J22" s="204" t="str">
        <f>INDEX(Masterlist!$J$3:$J$791, MATCH(B22,Masterlist!$B$3:$B$791,0))</f>
        <v>3 Months</v>
      </c>
      <c r="K22" s="204">
        <f>INDEX(Masterlist!$K$3:$K$791, MATCH(B22,Masterlist!$B$3:$B$791,0))</f>
        <v>44768</v>
      </c>
      <c r="L22" s="204" t="str">
        <f>INDEX(Masterlist!$L$3:$L$791, MATCH(B22,Masterlist!$B$3:$B$791,0))</f>
        <v>Mirai</v>
      </c>
      <c r="M22" s="204" t="str">
        <f>INDEX(Masterlist!$M$3:$M$791, MATCH(B22,Masterlist!$B$3:$B$791,0))</f>
        <v>SAC/PL22/1976</v>
      </c>
      <c r="N22" s="204" t="str">
        <f>INDEX(Masterlist!$N$3:$N$791, MATCH(B22,Masterlist!$B$3:$B$791,0))</f>
        <v>Gauge Room / Test Bay</v>
      </c>
      <c r="O22" s="204" t="b">
        <f ca="1">INDEX(Masterlist!$O$3:$O$800, MATCH(B22,Masterlist!$B$3:$B$800,0))</f>
        <v>0</v>
      </c>
      <c r="P22" s="142"/>
      <c r="Q22" s="1"/>
      <c r="R22" s="1"/>
    </row>
    <row r="23" spans="1:18" s="76" customFormat="1" ht="37.5" hidden="1" x14ac:dyDescent="0.25">
      <c r="A23" s="4">
        <v>21</v>
      </c>
      <c r="B23" s="151" t="s">
        <v>1739</v>
      </c>
      <c r="C23" s="5" t="s">
        <v>2516</v>
      </c>
      <c r="D23" s="5" t="s">
        <v>781</v>
      </c>
      <c r="E23" s="5" t="s">
        <v>1638</v>
      </c>
      <c r="F23" s="12" t="s">
        <v>1749</v>
      </c>
      <c r="G23" s="203" t="str">
        <f>INDEX(Masterlist!$G$3:$G$791, MATCH(B23,Masterlist!$B$3:$B$791,0))</f>
        <v>MCL/WI/M-05 / BS EN 837-1:1998 &amp; DKD-R-6-1 / API 6A, 16A</v>
      </c>
      <c r="H23" s="43" t="s">
        <v>1745</v>
      </c>
      <c r="I23" s="204">
        <f>INDEX(Masterlist!$I$3:$I$791, MATCH(B23,Masterlist!$B$3:$B$791,0))</f>
        <v>44678</v>
      </c>
      <c r="J23" s="204" t="str">
        <f>INDEX(Masterlist!$J$3:$J$791, MATCH(B23,Masterlist!$B$3:$B$791,0))</f>
        <v>3 Months</v>
      </c>
      <c r="K23" s="204">
        <f>INDEX(Masterlist!$K$3:$K$791, MATCH(B23,Masterlist!$B$3:$B$791,0))</f>
        <v>44769</v>
      </c>
      <c r="L23" s="204" t="str">
        <f>INDEX(Masterlist!$L$3:$L$791, MATCH(B23,Masterlist!$B$3:$B$791,0))</f>
        <v>Mirai</v>
      </c>
      <c r="M23" s="204" t="str">
        <f>INDEX(Masterlist!$M$3:$M$791, MATCH(B23,Masterlist!$B$3:$B$791,0))</f>
        <v>SAC/PL22/1977</v>
      </c>
      <c r="N23" s="204" t="str">
        <f>INDEX(Masterlist!$N$3:$N$791, MATCH(B23,Masterlist!$B$3:$B$791,0))</f>
        <v>Gauge Room / Test Bay</v>
      </c>
      <c r="O23" s="204" t="b">
        <f ca="1">INDEX(Masterlist!$O$3:$O$800, MATCH(B23,Masterlist!$B$3:$B$800,0))</f>
        <v>0</v>
      </c>
      <c r="P23" s="142"/>
      <c r="Q23" s="1"/>
      <c r="R23" s="1"/>
    </row>
    <row r="24" spans="1:18" s="76" customFormat="1" ht="37.5" hidden="1" x14ac:dyDescent="0.25">
      <c r="A24" s="4">
        <v>22</v>
      </c>
      <c r="B24" s="7" t="s">
        <v>1798</v>
      </c>
      <c r="C24" s="5" t="s">
        <v>2516</v>
      </c>
      <c r="D24" s="5" t="s">
        <v>781</v>
      </c>
      <c r="E24" s="7" t="s">
        <v>1652</v>
      </c>
      <c r="F24" s="12" t="s">
        <v>1803</v>
      </c>
      <c r="G24" s="203" t="str">
        <f>INDEX(Masterlist!$G$3:$G$791, MATCH(B24,Masterlist!$B$3:$B$791,0))</f>
        <v>MCL/WI/M-05 / BS EN 837-1:1998 &amp; DKD-R-6-1 / API 6A &amp; 16A</v>
      </c>
      <c r="H24" s="43" t="s">
        <v>1745</v>
      </c>
      <c r="I24" s="204">
        <f>INDEX(Masterlist!$I$3:$I$791, MATCH(B24,Masterlist!$B$3:$B$791,0))</f>
        <v>44743</v>
      </c>
      <c r="J24" s="204" t="str">
        <f>INDEX(Masterlist!$J$3:$J$791, MATCH(B24,Masterlist!$B$3:$B$791,0))</f>
        <v>3 Months</v>
      </c>
      <c r="K24" s="204">
        <f>INDEX(Masterlist!$K$3:$K$791, MATCH(B24,Masterlist!$B$3:$B$791,0))</f>
        <v>44835</v>
      </c>
      <c r="L24" s="204" t="str">
        <f>INDEX(Masterlist!$L$3:$L$791, MATCH(B24,Masterlist!$B$3:$B$791,0))</f>
        <v>Mirai</v>
      </c>
      <c r="M24" s="204" t="str">
        <f>INDEX(Masterlist!$M$3:$M$791, MATCH(B24,Masterlist!$B$3:$B$791,0))</f>
        <v>SAC/PL22/3414</v>
      </c>
      <c r="N24" s="204" t="str">
        <f>INDEX(Masterlist!$N$3:$N$791, MATCH(B24,Masterlist!$B$3:$B$791,0))</f>
        <v>Gauge Room / Test Bay</v>
      </c>
      <c r="O24" s="204" t="b">
        <f ca="1">INDEX(Masterlist!$O$3:$O$800, MATCH(B24,Masterlist!$B$3:$B$800,0))</f>
        <v>0</v>
      </c>
      <c r="P24" s="64"/>
      <c r="Q24" s="1">
        <f t="shared" ca="1" si="1"/>
        <v>44831</v>
      </c>
      <c r="R24" s="1">
        <f t="shared" si="0"/>
        <v>44821</v>
      </c>
    </row>
    <row r="25" spans="1:18" s="76" customFormat="1" ht="37.5" hidden="1" x14ac:dyDescent="0.25">
      <c r="A25" s="4">
        <v>23</v>
      </c>
      <c r="B25" s="7" t="s">
        <v>1799</v>
      </c>
      <c r="C25" s="5" t="s">
        <v>2516</v>
      </c>
      <c r="D25" s="5" t="s">
        <v>781</v>
      </c>
      <c r="E25" s="7" t="s">
        <v>1638</v>
      </c>
      <c r="F25" s="12" t="s">
        <v>1801</v>
      </c>
      <c r="G25" s="203" t="str">
        <f>INDEX(Masterlist!$G$3:$G$791, MATCH(B25,Masterlist!$B$3:$B$791,0))</f>
        <v>MCL/WI/M-05 / BS EN 837-1:1998 &amp; DKD-R-6-1 / API 6A &amp; 16A</v>
      </c>
      <c r="H25" s="43" t="s">
        <v>1745</v>
      </c>
      <c r="I25" s="204">
        <f>INDEX(Masterlist!$I$3:$I$791, MATCH(B25,Masterlist!$B$3:$B$791,0))</f>
        <v>44743</v>
      </c>
      <c r="J25" s="204" t="str">
        <f>INDEX(Masterlist!$J$3:$J$791, MATCH(B25,Masterlist!$B$3:$B$791,0))</f>
        <v>3 Months</v>
      </c>
      <c r="K25" s="204">
        <f>INDEX(Masterlist!$K$3:$K$791, MATCH(B25,Masterlist!$B$3:$B$791,0))</f>
        <v>44835</v>
      </c>
      <c r="L25" s="204" t="str">
        <f>INDEX(Masterlist!$L$3:$L$791, MATCH(B25,Masterlist!$B$3:$B$791,0))</f>
        <v>Mirai</v>
      </c>
      <c r="M25" s="204" t="str">
        <f>INDEX(Masterlist!$M$3:$M$791, MATCH(B25,Masterlist!$B$3:$B$791,0))</f>
        <v>SAC/PL22/3415</v>
      </c>
      <c r="N25" s="204" t="str">
        <f>INDEX(Masterlist!$N$3:$N$791, MATCH(B25,Masterlist!$B$3:$B$791,0))</f>
        <v>Gauge Room / Test Bay</v>
      </c>
      <c r="O25" s="204" t="b">
        <f ca="1">INDEX(Masterlist!$O$3:$O$800, MATCH(B25,Masterlist!$B$3:$B$800,0))</f>
        <v>0</v>
      </c>
      <c r="P25" s="64"/>
      <c r="Q25" s="1">
        <f t="shared" ca="1" si="1"/>
        <v>44831</v>
      </c>
      <c r="R25" s="1">
        <f t="shared" si="0"/>
        <v>44821</v>
      </c>
    </row>
    <row r="26" spans="1:18" s="76" customFormat="1" ht="37.5" hidden="1" x14ac:dyDescent="0.25">
      <c r="A26" s="4">
        <v>24</v>
      </c>
      <c r="B26" s="7" t="s">
        <v>1800</v>
      </c>
      <c r="C26" s="5" t="s">
        <v>2516</v>
      </c>
      <c r="D26" s="5" t="s">
        <v>781</v>
      </c>
      <c r="E26" s="7" t="s">
        <v>225</v>
      </c>
      <c r="F26" s="12" t="s">
        <v>1802</v>
      </c>
      <c r="G26" s="203" t="str">
        <f>INDEX(Masterlist!$G$3:$G$791, MATCH(B26,Masterlist!$B$3:$B$791,0))</f>
        <v>MCL/WI/M-05 / BS EN 837-1:1998 &amp; DKD-R-6-1 / API 6A &amp; 16A</v>
      </c>
      <c r="H26" s="43" t="s">
        <v>1745</v>
      </c>
      <c r="I26" s="204">
        <f>INDEX(Masterlist!$I$3:$I$791, MATCH(B26,Masterlist!$B$3:$B$791,0))</f>
        <v>44743</v>
      </c>
      <c r="J26" s="204" t="str">
        <f>INDEX(Masterlist!$J$3:$J$791, MATCH(B26,Masterlist!$B$3:$B$791,0))</f>
        <v>3 Months</v>
      </c>
      <c r="K26" s="204">
        <f>INDEX(Masterlist!$K$3:$K$791, MATCH(B26,Masterlist!$B$3:$B$791,0))</f>
        <v>44835</v>
      </c>
      <c r="L26" s="204" t="str">
        <f>INDEX(Masterlist!$L$3:$L$791, MATCH(B26,Masterlist!$B$3:$B$791,0))</f>
        <v>Mirai</v>
      </c>
      <c r="M26" s="204" t="str">
        <f>INDEX(Masterlist!$M$3:$M$791, MATCH(B26,Masterlist!$B$3:$B$791,0))</f>
        <v>SAC/PL22/3417</v>
      </c>
      <c r="N26" s="204" t="str">
        <f>INDEX(Masterlist!$N$3:$N$791, MATCH(B26,Masterlist!$B$3:$B$791,0))</f>
        <v>Gauge Room / Test Bay</v>
      </c>
      <c r="O26" s="204" t="b">
        <f ca="1">INDEX(Masterlist!$O$3:$O$800, MATCH(B26,Masterlist!$B$3:$B$800,0))</f>
        <v>0</v>
      </c>
      <c r="P26" s="64"/>
      <c r="Q26" s="1">
        <f t="shared" ca="1" si="1"/>
        <v>44831</v>
      </c>
      <c r="R26" s="1">
        <f t="shared" si="0"/>
        <v>44821</v>
      </c>
    </row>
    <row r="27" spans="1:18" s="76" customFormat="1" ht="37.5" hidden="1" x14ac:dyDescent="0.25">
      <c r="A27" s="4">
        <v>25</v>
      </c>
      <c r="B27" s="7" t="s">
        <v>2049</v>
      </c>
      <c r="C27" s="5" t="s">
        <v>2516</v>
      </c>
      <c r="D27" s="5" t="s">
        <v>2050</v>
      </c>
      <c r="E27" s="7" t="s">
        <v>1651</v>
      </c>
      <c r="F27" s="12" t="s">
        <v>2051</v>
      </c>
      <c r="G27" s="203" t="str">
        <f>INDEX(Masterlist!$G$3:$G$791, MATCH(B27,Masterlist!$B$3:$B$791,0))</f>
        <v>MCL/WI/M-05 / BS EN 837-1:1998 &amp; DKD-R-6-1 / API 6A &amp; 16A</v>
      </c>
      <c r="H27" s="43" t="s">
        <v>1745</v>
      </c>
      <c r="I27" s="204">
        <f>INDEX(Masterlist!$I$3:$I$791, MATCH(B27,Masterlist!$B$3:$B$791,0))</f>
        <v>44743</v>
      </c>
      <c r="J27" s="204" t="str">
        <f>INDEX(Masterlist!$J$3:$J$791, MATCH(B27,Masterlist!$B$3:$B$791,0))</f>
        <v>3 Months</v>
      </c>
      <c r="K27" s="204">
        <f>INDEX(Masterlist!$K$3:$K$791, MATCH(B27,Masterlist!$B$3:$B$791,0))</f>
        <v>44835</v>
      </c>
      <c r="L27" s="204" t="str">
        <f>INDEX(Masterlist!$L$3:$L$791, MATCH(B27,Masterlist!$B$3:$B$791,0))</f>
        <v>Mirai</v>
      </c>
      <c r="M27" s="204" t="str">
        <f>INDEX(Masterlist!$M$3:$M$791, MATCH(B27,Masterlist!$B$3:$B$791,0))</f>
        <v>SAC/PL22/3416</v>
      </c>
      <c r="N27" s="204" t="str">
        <f>INDEX(Masterlist!$N$3:$N$791, MATCH(B27,Masterlist!$B$3:$B$791,0))</f>
        <v>Gauge Room / Test Bay</v>
      </c>
      <c r="O27" s="204" t="b">
        <f ca="1">INDEX(Masterlist!$O$3:$O$800, MATCH(B27,Masterlist!$B$3:$B$800,0))</f>
        <v>0</v>
      </c>
      <c r="P27" s="64" t="s">
        <v>2004</v>
      </c>
      <c r="Q27" s="1">
        <f t="shared" ca="1" si="1"/>
        <v>44831</v>
      </c>
      <c r="R27" s="1">
        <f t="shared" si="0"/>
        <v>44821</v>
      </c>
    </row>
    <row r="28" spans="1:18" s="76" customFormat="1" ht="37.5" hidden="1" x14ac:dyDescent="0.25">
      <c r="A28" s="4">
        <v>26</v>
      </c>
      <c r="B28" s="151" t="s">
        <v>2103</v>
      </c>
      <c r="C28" s="5" t="s">
        <v>2287</v>
      </c>
      <c r="D28" s="5" t="s">
        <v>2260</v>
      </c>
      <c r="E28" s="5" t="s">
        <v>1012</v>
      </c>
      <c r="F28" s="36" t="s">
        <v>2261</v>
      </c>
      <c r="G28" s="203" t="str">
        <f>INDEX(Masterlist!$G$3:$G$791, MATCH(B28,Masterlist!$B$3:$B$791,0))</f>
        <v>QCD/TRSG/P08 in TRSG/QM/001/20 / API 16A</v>
      </c>
      <c r="H28" s="43" t="s">
        <v>2104</v>
      </c>
      <c r="I28" s="204">
        <f>INDEX(Masterlist!$I$3:$I$900, MATCH(B28,Masterlist!$B$3:$B$900,0))</f>
        <v>44813</v>
      </c>
      <c r="J28" s="204" t="str">
        <f>INDEX(Masterlist!$J$3:$J$900, MATCH(B28,Masterlist!$B$3:$B$900,0))</f>
        <v>3 Months</v>
      </c>
      <c r="K28" s="204">
        <f>INDEX(Masterlist!$K$3:$K$900, MATCH(B28,Masterlist!$B$3:$B$900,0))</f>
        <v>44904</v>
      </c>
      <c r="L28" s="204" t="str">
        <f>INDEX(Masterlist!$L$3:$L$900, MATCH(B28,Masterlist!$B$3:$B$900,0))</f>
        <v>Trescal</v>
      </c>
      <c r="M28" s="204" t="str">
        <f>INDEX(Masterlist!$M$3:$M$900, MATCH(B28,Masterlist!$B$3:$B$900,0))</f>
        <v>SALPR/0695/1/22</v>
      </c>
      <c r="N28" s="204" t="str">
        <f>INDEX(Masterlist!$N$3:$N$900, MATCH(B28,Masterlist!$B$3:$B$900,0))</f>
        <v>Gauge Room / Test Bay</v>
      </c>
      <c r="O28" s="204" t="b">
        <f ca="1">INDEX(Masterlist!$O$3:$O$900, MATCH(B28,Masterlist!$B$3:$B$900,0))</f>
        <v>1</v>
      </c>
      <c r="P28" s="62"/>
      <c r="Q28" s="1">
        <f t="shared" ca="1" si="1"/>
        <v>44831</v>
      </c>
      <c r="R28" s="1">
        <f t="shared" si="0"/>
        <v>44890</v>
      </c>
    </row>
    <row r="29" spans="1:18" s="76" customFormat="1" ht="37.5" hidden="1" x14ac:dyDescent="0.25">
      <c r="A29" s="4">
        <v>27</v>
      </c>
      <c r="B29" s="151" t="s">
        <v>2197</v>
      </c>
      <c r="C29" s="5" t="s">
        <v>2516</v>
      </c>
      <c r="D29" s="5" t="s">
        <v>2050</v>
      </c>
      <c r="E29" s="7" t="s">
        <v>1010</v>
      </c>
      <c r="F29" s="12" t="s">
        <v>2199</v>
      </c>
      <c r="G29" s="203" t="str">
        <f>INDEX(Masterlist!$G$3:$G$791, MATCH(B29,Masterlist!$B$3:$B$791,0))</f>
        <v>MCL/WI/M-05 / BS EN 837-1:1998 &amp; DKD-R-6-1 / API 6A, 16A</v>
      </c>
      <c r="H29" s="43" t="s">
        <v>1745</v>
      </c>
      <c r="I29" s="204">
        <f>INDEX(Masterlist!$I$3:$I$791, MATCH(B29,Masterlist!$B$3:$B$791,0))</f>
        <v>44676</v>
      </c>
      <c r="J29" s="204" t="str">
        <f>INDEX(Masterlist!$J$3:$J$791, MATCH(B29,Masterlist!$B$3:$B$791,0))</f>
        <v>3 Months</v>
      </c>
      <c r="K29" s="204">
        <f>INDEX(Masterlist!$K$3:$K$791, MATCH(B29,Masterlist!$B$3:$B$791,0))</f>
        <v>44767</v>
      </c>
      <c r="L29" s="204" t="str">
        <f>INDEX(Masterlist!$L$3:$L$791, MATCH(B29,Masterlist!$B$3:$B$791,0))</f>
        <v>Mirai</v>
      </c>
      <c r="M29" s="204" t="str">
        <f>INDEX(Masterlist!$M$3:$M$791, MATCH(B29,Masterlist!$B$3:$B$791,0))</f>
        <v>SAC/PL22/1980</v>
      </c>
      <c r="N29" s="204" t="str">
        <f>INDEX(Masterlist!$N$3:$N$791, MATCH(B29,Masterlist!$B$3:$B$791,0))</f>
        <v>Gauge Room / Test Bay</v>
      </c>
      <c r="O29" s="204" t="b">
        <f ca="1">INDEX(Masterlist!$O$3:$O$800, MATCH(B29,Masterlist!$B$3:$B$800,0))</f>
        <v>0</v>
      </c>
      <c r="P29" s="64" t="s">
        <v>2004</v>
      </c>
      <c r="Q29" s="1">
        <f t="shared" ca="1" si="1"/>
        <v>44831</v>
      </c>
      <c r="R29" s="1">
        <f t="shared" si="0"/>
        <v>44753</v>
      </c>
    </row>
    <row r="30" spans="1:18" s="76" customFormat="1" ht="37.5" hidden="1" x14ac:dyDescent="0.25">
      <c r="A30" s="4">
        <v>28</v>
      </c>
      <c r="B30" s="151" t="s">
        <v>2201</v>
      </c>
      <c r="C30" s="5" t="s">
        <v>2516</v>
      </c>
      <c r="D30" s="5" t="s">
        <v>2050</v>
      </c>
      <c r="E30" s="7" t="s">
        <v>2198</v>
      </c>
      <c r="F30" s="12" t="s">
        <v>2200</v>
      </c>
      <c r="G30" s="203" t="str">
        <f>INDEX(Masterlist!$G$3:$G$791, MATCH(B30,Masterlist!$B$3:$B$791,0))</f>
        <v>MCL/WI/M-05 / BS EN 837-1:1998 &amp; DKD-R-6-1 / API 6A, 16A</v>
      </c>
      <c r="H30" s="43" t="s">
        <v>1745</v>
      </c>
      <c r="I30" s="204">
        <f>INDEX(Masterlist!$I$3:$I$791, MATCH(B30,Masterlist!$B$3:$B$791,0))</f>
        <v>44676</v>
      </c>
      <c r="J30" s="204" t="str">
        <f>INDEX(Masterlist!$J$3:$J$791, MATCH(B30,Masterlist!$B$3:$B$791,0))</f>
        <v>3 Months</v>
      </c>
      <c r="K30" s="204">
        <f>INDEX(Masterlist!$K$3:$K$791, MATCH(B30,Masterlist!$B$3:$B$791,0))</f>
        <v>44767</v>
      </c>
      <c r="L30" s="204" t="str">
        <f>INDEX(Masterlist!$L$3:$L$791, MATCH(B30,Masterlist!$B$3:$B$791,0))</f>
        <v>Mirai</v>
      </c>
      <c r="M30" s="204" t="str">
        <f>INDEX(Masterlist!$M$3:$M$791, MATCH(B30,Masterlist!$B$3:$B$791,0))</f>
        <v>SAC/PL22/1978</v>
      </c>
      <c r="N30" s="204" t="str">
        <f>INDEX(Masterlist!$N$3:$N$791, MATCH(B30,Masterlist!$B$3:$B$791,0))</f>
        <v>Gauge Room / Test Bay</v>
      </c>
      <c r="O30" s="204" t="b">
        <f ca="1">INDEX(Masterlist!$O$3:$O$800, MATCH(B30,Masterlist!$B$3:$B$800,0))</f>
        <v>0</v>
      </c>
      <c r="P30" s="64" t="s">
        <v>2004</v>
      </c>
      <c r="Q30" s="1">
        <f t="shared" ca="1" si="1"/>
        <v>44831</v>
      </c>
      <c r="R30" s="1">
        <f t="shared" si="0"/>
        <v>44753</v>
      </c>
    </row>
    <row r="31" spans="1:18" s="76" customFormat="1" ht="37.5" hidden="1" x14ac:dyDescent="0.25">
      <c r="A31" s="4">
        <v>29</v>
      </c>
      <c r="B31" s="151" t="s">
        <v>3064</v>
      </c>
      <c r="C31" s="5" t="s">
        <v>2516</v>
      </c>
      <c r="D31" s="5" t="s">
        <v>2260</v>
      </c>
      <c r="E31" s="5" t="s">
        <v>1644</v>
      </c>
      <c r="F31" s="5" t="s">
        <v>3072</v>
      </c>
      <c r="G31" s="203" t="e">
        <f>INDEX(Masterlist!$G$3:$G$791, MATCH(B31,Masterlist!$B$3:$B$791,0))</f>
        <v>#N/A</v>
      </c>
      <c r="H31" s="43" t="s">
        <v>1745</v>
      </c>
      <c r="I31" s="204">
        <f>INDEX(Masterlist!$I$3:$I$900, MATCH(B31,Masterlist!$B$3:$B$900,0))</f>
        <v>44813</v>
      </c>
      <c r="J31" s="204" t="str">
        <f>INDEX(Masterlist!$J$3:$J$900, MATCH(B31,Masterlist!$B$3:$B$900,0))</f>
        <v>3 Months</v>
      </c>
      <c r="K31" s="204">
        <f>INDEX(Masterlist!$K$3:$K$900, MATCH(B31,Masterlist!$B$3:$B$900,0))</f>
        <v>44904</v>
      </c>
      <c r="L31" s="204" t="str">
        <f>INDEX(Masterlist!$L$3:$L$900, MATCH(B31,Masterlist!$B$3:$B$900,0))</f>
        <v>Trescal</v>
      </c>
      <c r="M31" s="204" t="str">
        <f>INDEX(Masterlist!$M$3:$M$900, MATCH(B31,Masterlist!$B$3:$B$900,0))</f>
        <v>SALPR/0695/2/22</v>
      </c>
      <c r="N31" s="204" t="str">
        <f>INDEX(Masterlist!$N$3:$N$900, MATCH(B31,Masterlist!$B$3:$B$900,0))</f>
        <v>Gauge Room / Test Bay</v>
      </c>
      <c r="O31" s="204" t="b">
        <f ca="1">INDEX(Masterlist!$O$3:$O$900, MATCH(B31,Masterlist!$B$3:$B$900,0))</f>
        <v>1</v>
      </c>
      <c r="P31" s="64" t="s">
        <v>2004</v>
      </c>
      <c r="Q31" s="1">
        <f t="shared" ca="1" si="1"/>
        <v>44831</v>
      </c>
      <c r="R31" s="1">
        <f>K31-14</f>
        <v>44890</v>
      </c>
    </row>
    <row r="32" spans="1:18" s="76" customFormat="1" ht="37.5" hidden="1" x14ac:dyDescent="0.25">
      <c r="A32" s="4">
        <v>30</v>
      </c>
      <c r="B32" s="151" t="s">
        <v>3065</v>
      </c>
      <c r="C32" s="5" t="s">
        <v>2516</v>
      </c>
      <c r="D32" s="5" t="s">
        <v>2260</v>
      </c>
      <c r="E32" s="5" t="s">
        <v>1652</v>
      </c>
      <c r="F32" s="5" t="s">
        <v>3073</v>
      </c>
      <c r="G32" s="203" t="e">
        <f>INDEX(Masterlist!$G$3:$G$791, MATCH(B32,Masterlist!$B$3:$B$791,0))</f>
        <v>#N/A</v>
      </c>
      <c r="H32" s="43" t="s">
        <v>1745</v>
      </c>
      <c r="I32" s="204">
        <f>INDEX(Masterlist!$I$3:$I$900, MATCH(B32,Masterlist!$B$3:$B$900,0))</f>
        <v>44813</v>
      </c>
      <c r="J32" s="204" t="str">
        <f>INDEX(Masterlist!$J$3:$J$900, MATCH(B32,Masterlist!$B$3:$B$900,0))</f>
        <v>3 Months</v>
      </c>
      <c r="K32" s="204">
        <f>INDEX(Masterlist!$K$3:$K$900, MATCH(B32,Masterlist!$B$3:$B$900,0))</f>
        <v>44904</v>
      </c>
      <c r="L32" s="204" t="str">
        <f>INDEX(Masterlist!$L$3:$L$900, MATCH(B32,Masterlist!$B$3:$B$900,0))</f>
        <v>Trescal</v>
      </c>
      <c r="M32" s="204" t="str">
        <f>INDEX(Masterlist!$M$3:$M$900, MATCH(B32,Masterlist!$B$3:$B$900,0))</f>
        <v>SALPR/0695/3/22</v>
      </c>
      <c r="N32" s="204" t="str">
        <f>INDEX(Masterlist!$N$3:$N$900, MATCH(B32,Masterlist!$B$3:$B$900,0))</f>
        <v>Gauge Room / Test Bay</v>
      </c>
      <c r="O32" s="204" t="b">
        <f ca="1">INDEX(Masterlist!$O$3:$O$900, MATCH(B32,Masterlist!$B$3:$B$900,0))</f>
        <v>1</v>
      </c>
      <c r="P32" s="64" t="s">
        <v>2004</v>
      </c>
      <c r="Q32" s="1">
        <f t="shared" ca="1" si="1"/>
        <v>44831</v>
      </c>
      <c r="R32" s="1">
        <f>K32-14</f>
        <v>44890</v>
      </c>
    </row>
    <row r="33" spans="1:18" s="76" customFormat="1" ht="37.5" hidden="1" x14ac:dyDescent="0.25">
      <c r="A33" s="4">
        <v>31</v>
      </c>
      <c r="B33" s="151" t="s">
        <v>3066</v>
      </c>
      <c r="C33" s="5" t="s">
        <v>2516</v>
      </c>
      <c r="D33" s="5" t="s">
        <v>2260</v>
      </c>
      <c r="E33" s="5" t="s">
        <v>1638</v>
      </c>
      <c r="F33" s="5" t="s">
        <v>3074</v>
      </c>
      <c r="G33" s="203" t="e">
        <f>INDEX(Masterlist!$G$3:$G$791, MATCH(B33,Masterlist!$B$3:$B$791,0))</f>
        <v>#N/A</v>
      </c>
      <c r="H33" s="43" t="s">
        <v>1745</v>
      </c>
      <c r="I33" s="204">
        <f>INDEX(Masterlist!$I$3:$I$900, MATCH(B33,Masterlist!$B$3:$B$900,0))</f>
        <v>44813</v>
      </c>
      <c r="J33" s="204" t="str">
        <f>INDEX(Masterlist!$J$3:$J$900, MATCH(B33,Masterlist!$B$3:$B$900,0))</f>
        <v>3 Months</v>
      </c>
      <c r="K33" s="204">
        <f>INDEX(Masterlist!$K$3:$K$900, MATCH(B33,Masterlist!$B$3:$B$900,0))</f>
        <v>44904</v>
      </c>
      <c r="L33" s="204" t="str">
        <f>INDEX(Masterlist!$L$3:$L$900, MATCH(B33,Masterlist!$B$3:$B$900,0))</f>
        <v>Trescal</v>
      </c>
      <c r="M33" s="204" t="str">
        <f>INDEX(Masterlist!$M$3:$M$900, MATCH(B33,Masterlist!$B$3:$B$900,0))</f>
        <v>SALPR/0695/4/22</v>
      </c>
      <c r="N33" s="204" t="str">
        <f>INDEX(Masterlist!$N$3:$N$900, MATCH(B33,Masterlist!$B$3:$B$900,0))</f>
        <v>Gauge Room / Test Bay</v>
      </c>
      <c r="O33" s="204" t="b">
        <f ca="1">INDEX(Masterlist!$O$3:$O$900, MATCH(B33,Masterlist!$B$3:$B$900,0))</f>
        <v>1</v>
      </c>
      <c r="P33" s="64" t="s">
        <v>2004</v>
      </c>
      <c r="Q33" s="1">
        <f t="shared" ca="1" si="1"/>
        <v>44831</v>
      </c>
      <c r="R33" s="1">
        <f>K33-14</f>
        <v>44890</v>
      </c>
    </row>
    <row r="34" spans="1:18" s="76" customFormat="1" ht="37.5" hidden="1" x14ac:dyDescent="0.25">
      <c r="A34" s="4">
        <v>32</v>
      </c>
      <c r="B34" s="151" t="s">
        <v>3067</v>
      </c>
      <c r="C34" s="5" t="s">
        <v>2516</v>
      </c>
      <c r="D34" s="5" t="s">
        <v>2260</v>
      </c>
      <c r="E34" s="5" t="s">
        <v>1010</v>
      </c>
      <c r="F34" s="5" t="s">
        <v>3075</v>
      </c>
      <c r="G34" s="203" t="e">
        <f>INDEX(Masterlist!$G$3:$G$791, MATCH(B34,Masterlist!$B$3:$B$791,0))</f>
        <v>#N/A</v>
      </c>
      <c r="H34" s="43" t="s">
        <v>1745</v>
      </c>
      <c r="I34" s="204">
        <f>INDEX(Masterlist!$I$3:$I$900, MATCH(B34,Masterlist!$B$3:$B$900,0))</f>
        <v>44813</v>
      </c>
      <c r="J34" s="204" t="str">
        <f>INDEX(Masterlist!$J$3:$J$900, MATCH(B34,Masterlist!$B$3:$B$900,0))</f>
        <v>3 Months</v>
      </c>
      <c r="K34" s="204">
        <f>INDEX(Masterlist!$K$3:$K$900, MATCH(B34,Masterlist!$B$3:$B$900,0))</f>
        <v>44904</v>
      </c>
      <c r="L34" s="204" t="str">
        <f>INDEX(Masterlist!$L$3:$L$900, MATCH(B34,Masterlist!$B$3:$B$900,0))</f>
        <v>Trescal</v>
      </c>
      <c r="M34" s="204" t="str">
        <f>INDEX(Masterlist!$M$3:$M$900, MATCH(B34,Masterlist!$B$3:$B$900,0))</f>
        <v>SALPR/0695/5/22</v>
      </c>
      <c r="N34" s="204" t="str">
        <f>INDEX(Masterlist!$N$3:$N$900, MATCH(B34,Masterlist!$B$3:$B$900,0))</f>
        <v>Gauge Room / Test Bay</v>
      </c>
      <c r="O34" s="204" t="b">
        <f ca="1">INDEX(Masterlist!$O$3:$O$900, MATCH(B34,Masterlist!$B$3:$B$900,0))</f>
        <v>1</v>
      </c>
      <c r="P34" s="64" t="s">
        <v>2004</v>
      </c>
      <c r="Q34" s="1">
        <f t="shared" ca="1" si="1"/>
        <v>44831</v>
      </c>
      <c r="R34" s="1">
        <f>K34-14</f>
        <v>44890</v>
      </c>
    </row>
    <row r="35" spans="1:18" s="76" customFormat="1" ht="37.5" hidden="1" x14ac:dyDescent="0.25">
      <c r="A35" s="4">
        <v>33</v>
      </c>
      <c r="B35" s="151" t="s">
        <v>3068</v>
      </c>
      <c r="C35" s="5" t="s">
        <v>2516</v>
      </c>
      <c r="D35" s="5" t="s">
        <v>2260</v>
      </c>
      <c r="E35" s="5" t="s">
        <v>225</v>
      </c>
      <c r="F35" s="5" t="s">
        <v>3076</v>
      </c>
      <c r="G35" s="203" t="e">
        <f>INDEX(Masterlist!$G$3:$G$791, MATCH(B35,Masterlist!$B$3:$B$791,0))</f>
        <v>#N/A</v>
      </c>
      <c r="H35" s="43" t="s">
        <v>1745</v>
      </c>
      <c r="I35" s="204">
        <f>INDEX(Masterlist!$I$3:$I$900, MATCH(B35,Masterlist!$B$3:$B$900,0))</f>
        <v>44813</v>
      </c>
      <c r="J35" s="204" t="str">
        <f>INDEX(Masterlist!$J$3:$J$900, MATCH(B35,Masterlist!$B$3:$B$900,0))</f>
        <v>3 Months</v>
      </c>
      <c r="K35" s="204">
        <f>INDEX(Masterlist!$K$3:$K$900, MATCH(B35,Masterlist!$B$3:$B$900,0))</f>
        <v>44904</v>
      </c>
      <c r="L35" s="204" t="str">
        <f>INDEX(Masterlist!$L$3:$L$900, MATCH(B35,Masterlist!$B$3:$B$900,0))</f>
        <v>Trescal</v>
      </c>
      <c r="M35" s="204" t="str">
        <f>INDEX(Masterlist!$M$3:$M$900, MATCH(B35,Masterlist!$B$3:$B$900,0))</f>
        <v>SALPR/0695/6/22</v>
      </c>
      <c r="N35" s="204" t="str">
        <f>INDEX(Masterlist!$N$3:$N$900, MATCH(B35,Masterlist!$B$3:$B$900,0))</f>
        <v>Gauge Room / Test Bay</v>
      </c>
      <c r="O35" s="204" t="b">
        <f ca="1">INDEX(Masterlist!$O$3:$O$900, MATCH(B35,Masterlist!$B$3:$B$900,0))</f>
        <v>1</v>
      </c>
      <c r="P35" s="64" t="s">
        <v>2004</v>
      </c>
      <c r="Q35" s="1">
        <f t="shared" ca="1" si="1"/>
        <v>44831</v>
      </c>
      <c r="R35" s="1">
        <f>K35-14</f>
        <v>44890</v>
      </c>
    </row>
    <row r="36" spans="1:18" s="76" customFormat="1" ht="25" hidden="1" x14ac:dyDescent="0.25">
      <c r="A36" s="4">
        <v>35</v>
      </c>
      <c r="B36" s="7" t="s">
        <v>136</v>
      </c>
      <c r="C36" s="7" t="s">
        <v>41</v>
      </c>
      <c r="D36" s="5" t="s">
        <v>791</v>
      </c>
      <c r="E36" s="5" t="s">
        <v>157</v>
      </c>
      <c r="F36" s="36">
        <v>700987</v>
      </c>
      <c r="G36" s="203" t="str">
        <f>INDEX(Masterlist!$G$3:$G$791, MATCH(B36,Masterlist!$B$3:$B$791,0))</f>
        <v>JIS B 7518:2018 / MCL/WI/D-28</v>
      </c>
      <c r="H36" s="43" t="s">
        <v>851</v>
      </c>
      <c r="I36" s="204">
        <f>INDEX(Masterlist!$I$3:$I$791, MATCH(B36,Masterlist!$B$3:$B$791,0))</f>
        <v>44539</v>
      </c>
      <c r="J36" s="204" t="str">
        <f>INDEX(Masterlist!$J$3:$J$791, MATCH(B36,Masterlist!$B$3:$B$791,0))</f>
        <v>12 Months</v>
      </c>
      <c r="K36" s="204">
        <f>INDEX(Masterlist!$K$3:$K$791, MATCH(B36,Masterlist!$B$3:$B$791,0))</f>
        <v>44904</v>
      </c>
      <c r="L36" s="204" t="str">
        <f>INDEX(Masterlist!$L$3:$L$791, MATCH(B36,Masterlist!$B$3:$B$791,0))</f>
        <v>Mirai</v>
      </c>
      <c r="M36" s="204" t="str">
        <f>INDEX(Masterlist!$M$3:$M$791, MATCH(B36,Masterlist!$B$3:$B$791,0))</f>
        <v>DM21/2721</v>
      </c>
      <c r="N36" s="204" t="str">
        <f>INDEX(Masterlist!$N$3:$N$791, MATCH(B36,Masterlist!$B$3:$B$791,0))</f>
        <v>QC (Blue Storage Cabinet)</v>
      </c>
      <c r="O36" s="204" t="b">
        <f ca="1">INDEX(Masterlist!$O$3:$O$800, MATCH(B36,Masterlist!$B$3:$B$800,0))</f>
        <v>1</v>
      </c>
      <c r="P36" s="62"/>
      <c r="Q36" s="1">
        <f t="shared" ca="1" si="1"/>
        <v>44831</v>
      </c>
      <c r="R36" s="1">
        <f t="shared" si="0"/>
        <v>44890</v>
      </c>
    </row>
    <row r="37" spans="1:18" s="76" customFormat="1" ht="25" hidden="1" x14ac:dyDescent="0.25">
      <c r="A37" s="4">
        <v>36</v>
      </c>
      <c r="B37" s="7" t="s">
        <v>140</v>
      </c>
      <c r="C37" s="5" t="s">
        <v>427</v>
      </c>
      <c r="D37" s="5" t="s">
        <v>791</v>
      </c>
      <c r="E37" s="5" t="s">
        <v>152</v>
      </c>
      <c r="F37" s="12" t="s">
        <v>1437</v>
      </c>
      <c r="G37" s="203" t="str">
        <f>INDEX(Masterlist!$G$3:$G$791, MATCH(B37,Masterlist!$B$3:$B$791,0))</f>
        <v>MCL/WI-D28 / JIS B 7507:2016</v>
      </c>
      <c r="H37" s="43" t="s">
        <v>850</v>
      </c>
      <c r="I37" s="204">
        <f>INDEX(Masterlist!$I$3:$I$791, MATCH(B37,Masterlist!$B$3:$B$791,0))</f>
        <v>44740</v>
      </c>
      <c r="J37" s="204" t="str">
        <f>INDEX(Masterlist!$J$3:$J$791, MATCH(B37,Masterlist!$B$3:$B$791,0))</f>
        <v>12 Months</v>
      </c>
      <c r="K37" s="204">
        <f>INDEX(Masterlist!$K$3:$K$791, MATCH(B37,Masterlist!$B$3:$B$791,0))</f>
        <v>45105</v>
      </c>
      <c r="L37" s="204" t="str">
        <f>INDEX(Masterlist!$L$3:$L$791, MATCH(B37,Masterlist!$B$3:$B$791,0))</f>
        <v>Mirai</v>
      </c>
      <c r="M37" s="204" t="str">
        <f>INDEX(Masterlist!$M$3:$M$791, MATCH(B37,Masterlist!$B$3:$B$791,0))</f>
        <v>DM22/1395</v>
      </c>
      <c r="N37" s="204" t="str">
        <f>INDEX(Masterlist!$N$3:$N$791, MATCH(B37,Masterlist!$B$3:$B$791,0))</f>
        <v>QC (Blue Storage Cabinet)</v>
      </c>
      <c r="O37" s="204" t="b">
        <f ca="1">INDEX(Masterlist!$O$3:$O$800, MATCH(B37,Masterlist!$B$3:$B$800,0))</f>
        <v>1</v>
      </c>
      <c r="P37" s="62"/>
      <c r="Q37" s="1">
        <f t="shared" ca="1" si="1"/>
        <v>44831</v>
      </c>
      <c r="R37" s="1">
        <f t="shared" si="0"/>
        <v>45091</v>
      </c>
    </row>
    <row r="38" spans="1:18" s="76" customFormat="1" ht="25" hidden="1" x14ac:dyDescent="0.25">
      <c r="A38" s="4">
        <v>37</v>
      </c>
      <c r="B38" s="150" t="s">
        <v>1328</v>
      </c>
      <c r="C38" s="7" t="s">
        <v>427</v>
      </c>
      <c r="D38" s="5" t="s">
        <v>791</v>
      </c>
      <c r="E38" s="7" t="s">
        <v>159</v>
      </c>
      <c r="F38" s="12" t="s">
        <v>1444</v>
      </c>
      <c r="G38" s="203" t="str">
        <f>INDEX(Masterlist!$G$3:$G$791, MATCH(B38,Masterlist!$B$3:$B$791,0))</f>
        <v>SHE-WI-D006 / BS EN ISO 13385-2:2011</v>
      </c>
      <c r="H38" s="43" t="s">
        <v>793</v>
      </c>
      <c r="I38" s="204">
        <f>INDEX(Masterlist!$I$3:$I$791, MATCH(B38,Masterlist!$B$3:$B$791,0))</f>
        <v>44817</v>
      </c>
      <c r="J38" s="204" t="str">
        <f>INDEX(Masterlist!$J$3:$J$791, MATCH(B38,Masterlist!$B$3:$B$791,0))</f>
        <v>12 Months</v>
      </c>
      <c r="K38" s="204">
        <f>INDEX(Masterlist!$K$3:$K$791, MATCH(B38,Masterlist!$B$3:$B$791,0))</f>
        <v>45182</v>
      </c>
      <c r="L38" s="204" t="str">
        <f>INDEX(Masterlist!$L$3:$L$791, MATCH(B38,Masterlist!$B$3:$B$791,0))</f>
        <v>Shikra Engineering</v>
      </c>
      <c r="M38" s="204" t="str">
        <f>INDEX(Masterlist!$M$3:$M$791, MATCH(B38,Masterlist!$B$3:$B$791,0))</f>
        <v>DLS-22080064/05</v>
      </c>
      <c r="N38" s="204" t="str">
        <f>INDEX(Masterlist!$N$3:$N$791, MATCH(B38,Masterlist!$B$3:$B$791,0))</f>
        <v>QC (Blue Storage Cabinet)</v>
      </c>
      <c r="O38" s="204" t="b">
        <f ca="1">INDEX(Masterlist!$O$3:$O$800, MATCH(B38,Masterlist!$B$3:$B$800,0))</f>
        <v>1</v>
      </c>
      <c r="P38" s="62"/>
      <c r="Q38" s="1">
        <f t="shared" ca="1" si="1"/>
        <v>44831</v>
      </c>
      <c r="R38" s="1">
        <f t="shared" si="0"/>
        <v>45168</v>
      </c>
    </row>
    <row r="39" spans="1:18" s="76" customFormat="1" ht="25" hidden="1" x14ac:dyDescent="0.25">
      <c r="A39" s="4">
        <v>38</v>
      </c>
      <c r="B39" s="5" t="s">
        <v>2339</v>
      </c>
      <c r="C39" s="7" t="s">
        <v>427</v>
      </c>
      <c r="D39" s="5" t="s">
        <v>791</v>
      </c>
      <c r="E39" s="7" t="s">
        <v>187</v>
      </c>
      <c r="F39" s="12" t="s">
        <v>2337</v>
      </c>
      <c r="G39" s="203" t="str">
        <f>INDEX(Masterlist!$G$3:$G$791, MATCH(B39,Masterlist!$B$3:$B$791,0))</f>
        <v>SHE-WI-D006 / BS EN ISO 13385-2:2011</v>
      </c>
      <c r="H39" s="43" t="s">
        <v>794</v>
      </c>
      <c r="I39" s="204">
        <f>INDEX(Masterlist!$I$3:$I$791, MATCH(B39,Masterlist!$B$3:$B$791,0))</f>
        <v>44703</v>
      </c>
      <c r="J39" s="204" t="str">
        <f>INDEX(Masterlist!$J$3:$J$791, MATCH(B39,Masterlist!$B$3:$B$791,0))</f>
        <v>12 Months</v>
      </c>
      <c r="K39" s="204">
        <f>INDEX(Masterlist!$K$3:$K$791, MATCH(B39,Masterlist!$B$3:$B$791,0))</f>
        <v>45068</v>
      </c>
      <c r="L39" s="204" t="str">
        <f>INDEX(Masterlist!$L$3:$L$791, MATCH(B39,Masterlist!$B$3:$B$791,0))</f>
        <v>Shikra Engineering</v>
      </c>
      <c r="M39" s="204" t="str">
        <f>INDEX(Masterlist!$M$3:$M$791, MATCH(B39,Masterlist!$B$3:$B$791,0))</f>
        <v>DLS-22050035-08</v>
      </c>
      <c r="N39" s="204" t="str">
        <f>INDEX(Masterlist!$N$3:$N$791, MATCH(B39,Masterlist!$B$3:$B$791,0))</f>
        <v>QC (Blue Storage Cabinet)</v>
      </c>
      <c r="O39" s="204" t="b">
        <f ca="1">INDEX(Masterlist!$O$3:$O$800, MATCH(B39,Masterlist!$B$3:$B$800,0))</f>
        <v>1</v>
      </c>
      <c r="P39" s="64" t="s">
        <v>2004</v>
      </c>
      <c r="Q39" s="1">
        <f t="shared" ca="1" si="1"/>
        <v>44831</v>
      </c>
      <c r="R39" s="1">
        <f t="shared" si="0"/>
        <v>45054</v>
      </c>
    </row>
    <row r="40" spans="1:18" s="76" customFormat="1" ht="25" x14ac:dyDescent="0.25">
      <c r="A40" s="4">
        <v>39</v>
      </c>
      <c r="B40" s="172" t="s">
        <v>912</v>
      </c>
      <c r="C40" s="5" t="s">
        <v>13</v>
      </c>
      <c r="D40" s="5" t="s">
        <v>791</v>
      </c>
      <c r="E40" s="5" t="s">
        <v>510</v>
      </c>
      <c r="F40" s="37">
        <v>72887</v>
      </c>
      <c r="G40" s="203" t="str">
        <f>INDEX(Masterlist!$G$3:$G$791, MATCH(B40,Masterlist!$B$3:$B$791,0))</f>
        <v>MCL/WI/D-09 (Issue No.3)</v>
      </c>
      <c r="H40" s="43" t="s">
        <v>853</v>
      </c>
      <c r="I40" s="204">
        <f>INDEX(Masterlist!$I$3:$I$791, MATCH(B40,Masterlist!$B$3:$B$791,0))</f>
        <v>44466</v>
      </c>
      <c r="J40" s="204" t="str">
        <f>INDEX(Masterlist!$J$3:$J$791, MATCH(B40,Masterlist!$B$3:$B$791,0))</f>
        <v>12 Months</v>
      </c>
      <c r="K40" s="204">
        <f>INDEX(Masterlist!$K$3:$K$791, MATCH(B40,Masterlist!$B$3:$B$791,0))</f>
        <v>44831</v>
      </c>
      <c r="L40" s="204" t="str">
        <f>INDEX(Masterlist!$L$3:$L$791, MATCH(B40,Masterlist!$B$3:$B$791,0))</f>
        <v>Mirai</v>
      </c>
      <c r="M40" s="204" t="str">
        <f>INDEX(Masterlist!$M$3:$M$791, MATCH(B40,Masterlist!$B$3:$B$791,0))</f>
        <v>DM21/2042</v>
      </c>
      <c r="N40" s="204" t="str">
        <f>INDEX(Masterlist!$N$3:$N$791, MATCH(B40,Masterlist!$B$3:$B$791,0))</f>
        <v>Gauge Room</v>
      </c>
      <c r="O40" s="204" t="b">
        <f ca="1">INDEX(Masterlist!$O$3:$O$800, MATCH(B40,Masterlist!$B$3:$B$800,0))</f>
        <v>0</v>
      </c>
      <c r="P40" s="62"/>
      <c r="Q40" s="1">
        <f t="shared" ca="1" si="1"/>
        <v>44831</v>
      </c>
      <c r="R40" s="1">
        <f t="shared" si="0"/>
        <v>44817</v>
      </c>
    </row>
    <row r="41" spans="1:18" s="6" customFormat="1" ht="50" hidden="1" x14ac:dyDescent="0.25">
      <c r="A41" s="4">
        <v>40</v>
      </c>
      <c r="B41" s="7" t="s">
        <v>913</v>
      </c>
      <c r="C41" s="5" t="s">
        <v>13</v>
      </c>
      <c r="D41" s="5" t="s">
        <v>791</v>
      </c>
      <c r="E41" s="5" t="s">
        <v>880</v>
      </c>
      <c r="F41" s="12" t="s">
        <v>1578</v>
      </c>
      <c r="G41" s="203" t="str">
        <f>INDEX(Masterlist!$G$3:$G$791, MATCH(B41,Masterlist!$B$3:$B$791,0))</f>
        <v>MCL/WI/D-09 / BS 959:2008</v>
      </c>
      <c r="H41" s="43" t="s">
        <v>853</v>
      </c>
      <c r="I41" s="204">
        <f>INDEX(Masterlist!$I$3:$I$791, MATCH(B41,Masterlist!$B$3:$B$791,0))</f>
        <v>44554</v>
      </c>
      <c r="J41" s="204" t="str">
        <f>INDEX(Masterlist!$J$3:$J$791, MATCH(B41,Masterlist!$B$3:$B$791,0))</f>
        <v>12 Months</v>
      </c>
      <c r="K41" s="204">
        <f>INDEX(Masterlist!$K$3:$K$791, MATCH(B41,Masterlist!$B$3:$B$791,0))</f>
        <v>44919</v>
      </c>
      <c r="L41" s="204" t="str">
        <f>INDEX(Masterlist!$L$3:$L$791, MATCH(B41,Masterlist!$B$3:$B$791,0))</f>
        <v>Mirai</v>
      </c>
      <c r="M41" s="204" t="str">
        <f>INDEX(Masterlist!$M$3:$M$791, MATCH(B41,Masterlist!$B$3:$B$791,0))</f>
        <v>DM21/2989-2994 &amp; DM22/0012-0013</v>
      </c>
      <c r="N41" s="204" t="str">
        <f>INDEX(Masterlist!$N$3:$N$791, MATCH(B41,Masterlist!$B$3:$B$791,0))</f>
        <v>Gauge Room</v>
      </c>
      <c r="O41" s="204" t="b">
        <f ca="1">INDEX(Masterlist!$O$3:$O$800, MATCH(B41,Masterlist!$B$3:$B$800,0))</f>
        <v>1</v>
      </c>
      <c r="P41" s="62"/>
      <c r="Q41" s="1">
        <f t="shared" ca="1" si="1"/>
        <v>44831</v>
      </c>
      <c r="R41" s="1">
        <f t="shared" si="0"/>
        <v>44905</v>
      </c>
    </row>
    <row r="42" spans="1:18" s="76" customFormat="1" ht="25" hidden="1" x14ac:dyDescent="0.25">
      <c r="A42" s="4">
        <v>41</v>
      </c>
      <c r="B42" s="19" t="s">
        <v>917</v>
      </c>
      <c r="C42" s="5" t="s">
        <v>13</v>
      </c>
      <c r="D42" s="5" t="s">
        <v>791</v>
      </c>
      <c r="E42" s="5" t="s">
        <v>169</v>
      </c>
      <c r="F42" s="12" t="s">
        <v>2531</v>
      </c>
      <c r="G42" s="203" t="str">
        <f>INDEX(Masterlist!$G$3:$G$791, MATCH(B42,Masterlist!$B$3:$B$791,0))</f>
        <v>BS 959 : 2008, MCL/WI/D-09 (ISSUE NO.3)</v>
      </c>
      <c r="H42" s="43" t="s">
        <v>853</v>
      </c>
      <c r="I42" s="204">
        <f>INDEX(Masterlist!$I$3:$I$791, MATCH(B42,Masterlist!$B$3:$B$791,0))</f>
        <v>44494</v>
      </c>
      <c r="J42" s="204" t="str">
        <f>INDEX(Masterlist!$J$3:$J$791, MATCH(B42,Masterlist!$B$3:$B$791,0))</f>
        <v>12 Months</v>
      </c>
      <c r="K42" s="204">
        <f>INDEX(Masterlist!$K$3:$K$791, MATCH(B42,Masterlist!$B$3:$B$791,0))</f>
        <v>44859</v>
      </c>
      <c r="L42" s="204" t="str">
        <f>INDEX(Masterlist!$L$3:$L$791, MATCH(B42,Masterlist!$B$3:$B$791,0))</f>
        <v>Mirai</v>
      </c>
      <c r="M42" s="204" t="str">
        <f>INDEX(Masterlist!$M$3:$M$791, MATCH(B42,Masterlist!$B$3:$B$791,0))</f>
        <v>DM21/2280</v>
      </c>
      <c r="N42" s="204" t="str">
        <f>INDEX(Masterlist!$N$3:$N$791, MATCH(B42,Masterlist!$B$3:$B$791,0))</f>
        <v>Gauge Room</v>
      </c>
      <c r="O42" s="204" t="b">
        <f ca="1">INDEX(Masterlist!$O$3:$O$800, MATCH(B42,Masterlist!$B$3:$B$800,0))</f>
        <v>1</v>
      </c>
      <c r="P42" s="62"/>
      <c r="Q42" s="1">
        <f t="shared" ca="1" si="1"/>
        <v>44831</v>
      </c>
      <c r="R42" s="1">
        <f t="shared" si="0"/>
        <v>44845</v>
      </c>
    </row>
    <row r="43" spans="1:18" s="76" customFormat="1" ht="25" hidden="1" x14ac:dyDescent="0.25">
      <c r="A43" s="4">
        <v>42</v>
      </c>
      <c r="B43" s="150" t="s">
        <v>922</v>
      </c>
      <c r="C43" s="5" t="s">
        <v>13</v>
      </c>
      <c r="D43" s="5" t="s">
        <v>791</v>
      </c>
      <c r="E43" s="7" t="s">
        <v>222</v>
      </c>
      <c r="F43" s="12" t="s">
        <v>220</v>
      </c>
      <c r="G43" s="203" t="str">
        <f>INDEX(Masterlist!$G$3:$G$791, MATCH(B43,Masterlist!$B$3:$B$791,0))</f>
        <v>SHE-WI-D026 / BS 959:2008</v>
      </c>
      <c r="H43" s="43" t="s">
        <v>853</v>
      </c>
      <c r="I43" s="204">
        <f>INDEX(Masterlist!$I$3:$I$791, MATCH(B43,Masterlist!$B$3:$B$791,0))</f>
        <v>44817</v>
      </c>
      <c r="J43" s="204" t="str">
        <f>INDEX(Masterlist!$J$3:$J$791, MATCH(B43,Masterlist!$B$3:$B$791,0))</f>
        <v>12 Months</v>
      </c>
      <c r="K43" s="204">
        <f>INDEX(Masterlist!$K$3:$K$791, MATCH(B43,Masterlist!$B$3:$B$791,0))</f>
        <v>45182</v>
      </c>
      <c r="L43" s="204" t="str">
        <f>INDEX(Masterlist!$L$3:$L$791, MATCH(B43,Masterlist!$B$3:$B$791,0))</f>
        <v>Shikra Engineering</v>
      </c>
      <c r="M43" s="204" t="str">
        <f>INDEX(Masterlist!$M$3:$M$791, MATCH(B43,Masterlist!$B$3:$B$791,0))</f>
        <v>DLS-22080064-14</v>
      </c>
      <c r="N43" s="204" t="str">
        <f>INDEX(Masterlist!$N$3:$N$791, MATCH(B43,Masterlist!$B$3:$B$791,0))</f>
        <v>Gauge Room</v>
      </c>
      <c r="O43" s="204" t="b">
        <f ca="1">INDEX(Masterlist!$O$3:$O$800, MATCH(B43,Masterlist!$B$3:$B$800,0))</f>
        <v>1</v>
      </c>
      <c r="P43" s="62"/>
      <c r="Q43" s="1">
        <f t="shared" ca="1" si="1"/>
        <v>44831</v>
      </c>
      <c r="R43" s="1">
        <f t="shared" si="0"/>
        <v>45168</v>
      </c>
    </row>
    <row r="44" spans="1:18" s="76" customFormat="1" ht="25" hidden="1" x14ac:dyDescent="0.25">
      <c r="A44" s="4">
        <v>43</v>
      </c>
      <c r="B44" s="7" t="s">
        <v>927</v>
      </c>
      <c r="C44" s="5" t="s">
        <v>13</v>
      </c>
      <c r="D44" s="5" t="s">
        <v>791</v>
      </c>
      <c r="E44" s="7" t="s">
        <v>246</v>
      </c>
      <c r="F44" s="12" t="s">
        <v>247</v>
      </c>
      <c r="G44" s="203" t="str">
        <f>INDEX(Masterlist!$G$3:$G$791, MATCH(B44,Masterlist!$B$3:$B$791,0))</f>
        <v>BS 959:2008 / MCL/WI/D-09</v>
      </c>
      <c r="H44" s="43" t="s">
        <v>853</v>
      </c>
      <c r="I44" s="204">
        <f>INDEX(Masterlist!$I$3:$I$791, MATCH(B44,Masterlist!$B$3:$B$791,0))</f>
        <v>44539</v>
      </c>
      <c r="J44" s="204" t="str">
        <f>INDEX(Masterlist!$J$3:$J$791, MATCH(B44,Masterlist!$B$3:$B$791,0))</f>
        <v>12 Months</v>
      </c>
      <c r="K44" s="204">
        <f>INDEX(Masterlist!$K$3:$K$791, MATCH(B44,Masterlist!$B$3:$B$791,0))</f>
        <v>44904</v>
      </c>
      <c r="L44" s="204" t="str">
        <f>INDEX(Masterlist!$L$3:$L$791, MATCH(B44,Masterlist!$B$3:$B$791,0))</f>
        <v>Mirai</v>
      </c>
      <c r="M44" s="204" t="str">
        <f>INDEX(Masterlist!$M$3:$M$791, MATCH(B44,Masterlist!$B$3:$B$791,0))</f>
        <v>DM21/2716</v>
      </c>
      <c r="N44" s="204" t="str">
        <f>INDEX(Masterlist!$N$3:$N$791, MATCH(B44,Masterlist!$B$3:$B$791,0))</f>
        <v>Gauge Room</v>
      </c>
      <c r="O44" s="204" t="b">
        <f ca="1">INDEX(Masterlist!$O$3:$O$800, MATCH(B44,Masterlist!$B$3:$B$800,0))</f>
        <v>1</v>
      </c>
      <c r="P44" s="62"/>
      <c r="Q44" s="1">
        <f t="shared" ca="1" si="1"/>
        <v>44831</v>
      </c>
      <c r="R44" s="1">
        <f t="shared" si="0"/>
        <v>44890</v>
      </c>
    </row>
    <row r="45" spans="1:18" s="76" customFormat="1" ht="25" hidden="1" x14ac:dyDescent="0.25">
      <c r="A45" s="4">
        <v>44</v>
      </c>
      <c r="B45" s="7" t="s">
        <v>928</v>
      </c>
      <c r="C45" s="5" t="s">
        <v>13</v>
      </c>
      <c r="D45" s="5" t="s">
        <v>791</v>
      </c>
      <c r="E45" s="7" t="s">
        <v>248</v>
      </c>
      <c r="F45" s="12" t="s">
        <v>249</v>
      </c>
      <c r="G45" s="203" t="str">
        <f>INDEX(Masterlist!$G$3:$G$791, MATCH(B45,Masterlist!$B$3:$B$791,0))</f>
        <v>BS 959:2008 / MCL/WI/D-09</v>
      </c>
      <c r="H45" s="43" t="s">
        <v>853</v>
      </c>
      <c r="I45" s="204">
        <f>INDEX(Masterlist!$I$3:$I$791, MATCH(B45,Masterlist!$B$3:$B$791,0))</f>
        <v>44539</v>
      </c>
      <c r="J45" s="204" t="str">
        <f>INDEX(Masterlist!$J$3:$J$791, MATCH(B45,Masterlist!$B$3:$B$791,0))</f>
        <v>12 Months</v>
      </c>
      <c r="K45" s="204">
        <f>INDEX(Masterlist!$K$3:$K$791, MATCH(B45,Masterlist!$B$3:$B$791,0))</f>
        <v>44904</v>
      </c>
      <c r="L45" s="204" t="str">
        <f>INDEX(Masterlist!$L$3:$L$791, MATCH(B45,Masterlist!$B$3:$B$791,0))</f>
        <v>Mirai</v>
      </c>
      <c r="M45" s="204" t="str">
        <f>INDEX(Masterlist!$M$3:$M$791, MATCH(B45,Masterlist!$B$3:$B$791,0))</f>
        <v>DM21/2717</v>
      </c>
      <c r="N45" s="204" t="str">
        <f>INDEX(Masterlist!$N$3:$N$791, MATCH(B45,Masterlist!$B$3:$B$791,0))</f>
        <v>Gauge Room</v>
      </c>
      <c r="O45" s="204" t="b">
        <f ca="1">INDEX(Masterlist!$O$3:$O$800, MATCH(B45,Masterlist!$B$3:$B$800,0))</f>
        <v>1</v>
      </c>
      <c r="P45" s="62"/>
      <c r="Q45" s="1">
        <f t="shared" ca="1" si="1"/>
        <v>44831</v>
      </c>
      <c r="R45" s="1">
        <f t="shared" si="0"/>
        <v>44890</v>
      </c>
    </row>
    <row r="46" spans="1:18" s="76" customFormat="1" ht="25" hidden="1" x14ac:dyDescent="0.25">
      <c r="A46" s="4">
        <v>45</v>
      </c>
      <c r="B46" s="7" t="s">
        <v>930</v>
      </c>
      <c r="C46" s="5" t="s">
        <v>13</v>
      </c>
      <c r="D46" s="5" t="s">
        <v>791</v>
      </c>
      <c r="E46" s="5" t="s">
        <v>244</v>
      </c>
      <c r="F46" s="12" t="s">
        <v>1482</v>
      </c>
      <c r="G46" s="203" t="str">
        <f>INDEX(Masterlist!$G$3:$G$791, MATCH(B46,Masterlist!$B$3:$B$791,0))</f>
        <v>BS 959:2008 / MCL/WI/D-09</v>
      </c>
      <c r="H46" s="43" t="s">
        <v>853</v>
      </c>
      <c r="I46" s="204">
        <f>INDEX(Masterlist!$I$3:$I$791, MATCH(B46,Masterlist!$B$3:$B$791,0))</f>
        <v>44648</v>
      </c>
      <c r="J46" s="204" t="str">
        <f>INDEX(Masterlist!$J$3:$J$791, MATCH(B46,Masterlist!$B$3:$B$791,0))</f>
        <v>12 Months</v>
      </c>
      <c r="K46" s="204">
        <f>INDEX(Masterlist!$K$3:$K$791, MATCH(B46,Masterlist!$B$3:$B$791,0))</f>
        <v>45013</v>
      </c>
      <c r="L46" s="204" t="str">
        <f>INDEX(Masterlist!$L$3:$L$791, MATCH(B46,Masterlist!$B$3:$B$791,0))</f>
        <v>Mirai</v>
      </c>
      <c r="M46" s="204" t="str">
        <f>INDEX(Masterlist!$M$3:$M$791, MATCH(B46,Masterlist!$B$3:$B$791,0))</f>
        <v>DM22/0635</v>
      </c>
      <c r="N46" s="204" t="str">
        <f>INDEX(Masterlist!$N$3:$N$791, MATCH(B46,Masterlist!$B$3:$B$791,0))</f>
        <v>Gauge Room</v>
      </c>
      <c r="O46" s="204" t="b">
        <f ca="1">INDEX(Masterlist!$O$3:$O$800, MATCH(B46,Masterlist!$B$3:$B$800,0))</f>
        <v>1</v>
      </c>
      <c r="P46" s="62"/>
      <c r="Q46" s="1">
        <f t="shared" ca="1" si="1"/>
        <v>44831</v>
      </c>
      <c r="R46" s="1">
        <f t="shared" si="0"/>
        <v>44999</v>
      </c>
    </row>
    <row r="47" spans="1:18" s="76" customFormat="1" ht="25" hidden="1" x14ac:dyDescent="0.25">
      <c r="A47" s="4">
        <v>46</v>
      </c>
      <c r="B47" s="7" t="s">
        <v>1033</v>
      </c>
      <c r="C47" s="5" t="s">
        <v>13</v>
      </c>
      <c r="D47" s="5" t="s">
        <v>791</v>
      </c>
      <c r="E47" s="5" t="s">
        <v>169</v>
      </c>
      <c r="F47" s="18" t="s">
        <v>763</v>
      </c>
      <c r="G47" s="203" t="str">
        <f>INDEX(Masterlist!$G$3:$G$791, MATCH(B47,Masterlist!$B$3:$B$791,0))</f>
        <v>BS 959 : 2008, MCL/WI/D-09 (ISSUE NO.3)</v>
      </c>
      <c r="H47" s="43" t="s">
        <v>853</v>
      </c>
      <c r="I47" s="204">
        <f>INDEX(Masterlist!$I$3:$I$791, MATCH(B47,Masterlist!$B$3:$B$791,0))</f>
        <v>44494</v>
      </c>
      <c r="J47" s="204" t="str">
        <f>INDEX(Masterlist!$J$3:$J$791, MATCH(B47,Masterlist!$B$3:$B$791,0))</f>
        <v>12 Months</v>
      </c>
      <c r="K47" s="204">
        <f>INDEX(Masterlist!$K$3:$K$791, MATCH(B47,Masterlist!$B$3:$B$791,0))</f>
        <v>44859</v>
      </c>
      <c r="L47" s="204" t="str">
        <f>INDEX(Masterlist!$L$3:$L$791, MATCH(B47,Masterlist!$B$3:$B$791,0))</f>
        <v>Mirai</v>
      </c>
      <c r="M47" s="204" t="str">
        <f>INDEX(Masterlist!$M$3:$M$791, MATCH(B47,Masterlist!$B$3:$B$791,0))</f>
        <v>DM21/2279</v>
      </c>
      <c r="N47" s="204" t="str">
        <f>INDEX(Masterlist!$N$3:$N$791, MATCH(B47,Masterlist!$B$3:$B$791,0))</f>
        <v>QC Office Cabinet (1)</v>
      </c>
      <c r="O47" s="204" t="b">
        <f ca="1">INDEX(Masterlist!$O$3:$O$800, MATCH(B47,Masterlist!$B$3:$B$800,0))</f>
        <v>1</v>
      </c>
      <c r="P47" s="62"/>
      <c r="Q47" s="1">
        <f t="shared" ca="1" si="1"/>
        <v>44831</v>
      </c>
      <c r="R47" s="1">
        <f t="shared" si="0"/>
        <v>44845</v>
      </c>
    </row>
    <row r="48" spans="1:18" s="76" customFormat="1" ht="25" hidden="1" x14ac:dyDescent="0.25">
      <c r="A48" s="4">
        <v>47</v>
      </c>
      <c r="B48" s="7" t="s">
        <v>1180</v>
      </c>
      <c r="C48" s="5" t="s">
        <v>13</v>
      </c>
      <c r="D48" s="5" t="s">
        <v>791</v>
      </c>
      <c r="E48" s="5" t="s">
        <v>250</v>
      </c>
      <c r="F48" s="22">
        <v>47074451</v>
      </c>
      <c r="G48" s="203" t="str">
        <f>INDEX(Masterlist!$G$3:$G$791, MATCH(B48,Masterlist!$B$3:$B$791,0))</f>
        <v>BS 959:2008 / MCL/WI/D-09</v>
      </c>
      <c r="H48" s="43" t="s">
        <v>853</v>
      </c>
      <c r="I48" s="204">
        <f>INDEX(Masterlist!$I$3:$I$791, MATCH(B48,Masterlist!$B$3:$B$791,0))</f>
        <v>44539</v>
      </c>
      <c r="J48" s="204" t="str">
        <f>INDEX(Masterlist!$J$3:$J$791, MATCH(B48,Masterlist!$B$3:$B$791,0))</f>
        <v>12 Months</v>
      </c>
      <c r="K48" s="204">
        <f>INDEX(Masterlist!$K$3:$K$791, MATCH(B48,Masterlist!$B$3:$B$791,0))</f>
        <v>44904</v>
      </c>
      <c r="L48" s="204" t="str">
        <f>INDEX(Masterlist!$L$3:$L$791, MATCH(B48,Masterlist!$B$3:$B$791,0))</f>
        <v>Mirai</v>
      </c>
      <c r="M48" s="204" t="str">
        <f>INDEX(Masterlist!$M$3:$M$791, MATCH(B48,Masterlist!$B$3:$B$791,0))</f>
        <v>DM21/2718</v>
      </c>
      <c r="N48" s="204" t="str">
        <f>INDEX(Masterlist!$N$3:$N$791, MATCH(B48,Masterlist!$B$3:$B$791,0))</f>
        <v>Gauge Room</v>
      </c>
      <c r="O48" s="204" t="b">
        <f ca="1">INDEX(Masterlist!$O$3:$O$800, MATCH(B48,Masterlist!$B$3:$B$800,0))</f>
        <v>1</v>
      </c>
      <c r="P48" s="62"/>
      <c r="Q48" s="1">
        <f t="shared" ca="1" si="1"/>
        <v>44831</v>
      </c>
      <c r="R48" s="1">
        <f t="shared" si="0"/>
        <v>44890</v>
      </c>
    </row>
    <row r="49" spans="1:18" s="76" customFormat="1" ht="25" hidden="1" x14ac:dyDescent="0.25">
      <c r="A49" s="4">
        <v>48</v>
      </c>
      <c r="B49" s="7" t="s">
        <v>1181</v>
      </c>
      <c r="C49" s="5" t="s">
        <v>13</v>
      </c>
      <c r="D49" s="5" t="s">
        <v>791</v>
      </c>
      <c r="E49" s="5" t="s">
        <v>1182</v>
      </c>
      <c r="F49" s="22">
        <v>47081910</v>
      </c>
      <c r="G49" s="203" t="str">
        <f>INDEX(Masterlist!$G$3:$G$791, MATCH(B49,Masterlist!$B$3:$B$791,0))</f>
        <v>MCL/WI/D-09 / BS 959:2008</v>
      </c>
      <c r="H49" s="43" t="s">
        <v>853</v>
      </c>
      <c r="I49" s="204">
        <f>INDEX(Masterlist!$I$3:$I$791, MATCH(B49,Masterlist!$B$3:$B$791,0))</f>
        <v>44575</v>
      </c>
      <c r="J49" s="204" t="str">
        <f>INDEX(Masterlist!$J$3:$J$791, MATCH(B49,Masterlist!$B$3:$B$791,0))</f>
        <v>12 Months</v>
      </c>
      <c r="K49" s="204">
        <f>INDEX(Masterlist!$K$3:$K$791, MATCH(B49,Masterlist!$B$3:$B$791,0))</f>
        <v>44940</v>
      </c>
      <c r="L49" s="204" t="str">
        <f>INDEX(Masterlist!$L$3:$L$791, MATCH(B49,Masterlist!$B$3:$B$791,0))</f>
        <v>Mirai</v>
      </c>
      <c r="M49" s="204" t="str">
        <f>INDEX(Masterlist!$M$3:$M$791, MATCH(B49,Masterlist!$B$3:$B$791,0))</f>
        <v>DM22/0069</v>
      </c>
      <c r="N49" s="204" t="str">
        <f>INDEX(Masterlist!$N$3:$N$791, MATCH(B49,Masterlist!$B$3:$B$791,0))</f>
        <v>Gauge Room</v>
      </c>
      <c r="O49" s="204" t="b">
        <f ca="1">INDEX(Masterlist!$O$3:$O$800, MATCH(B49,Masterlist!$B$3:$B$800,0))</f>
        <v>1</v>
      </c>
      <c r="P49" s="62"/>
      <c r="Q49" s="1">
        <f t="shared" ca="1" si="1"/>
        <v>44831</v>
      </c>
      <c r="R49" s="1">
        <f t="shared" si="0"/>
        <v>44926</v>
      </c>
    </row>
    <row r="50" spans="1:18" s="76" customFormat="1" ht="25" hidden="1" x14ac:dyDescent="0.25">
      <c r="A50" s="4">
        <v>49</v>
      </c>
      <c r="B50" s="7" t="s">
        <v>1308</v>
      </c>
      <c r="C50" s="5" t="s">
        <v>13</v>
      </c>
      <c r="D50" s="5" t="s">
        <v>791</v>
      </c>
      <c r="E50" s="5" t="s">
        <v>217</v>
      </c>
      <c r="F50" s="22">
        <v>47044958</v>
      </c>
      <c r="G50" s="203" t="str">
        <f>INDEX(Masterlist!$G$3:$G$791, MATCH(B50,Masterlist!$B$3:$B$791,0))</f>
        <v>BS 959:2008 / MCL/WI/D-09</v>
      </c>
      <c r="H50" s="43" t="s">
        <v>853</v>
      </c>
      <c r="I50" s="204">
        <f>INDEX(Masterlist!$I$3:$I$791, MATCH(B50,Masterlist!$B$3:$B$791,0))</f>
        <v>44539</v>
      </c>
      <c r="J50" s="204" t="str">
        <f>INDEX(Masterlist!$J$3:$J$791, MATCH(B50,Masterlist!$B$3:$B$791,0))</f>
        <v>12 Months</v>
      </c>
      <c r="K50" s="204">
        <f>INDEX(Masterlist!$K$3:$K$791, MATCH(B50,Masterlist!$B$3:$B$791,0))</f>
        <v>44904</v>
      </c>
      <c r="L50" s="204" t="str">
        <f>INDEX(Masterlist!$L$3:$L$791, MATCH(B50,Masterlist!$B$3:$B$791,0))</f>
        <v>Mirai</v>
      </c>
      <c r="M50" s="204" t="str">
        <f>INDEX(Masterlist!$M$3:$M$791, MATCH(B50,Masterlist!$B$3:$B$791,0))</f>
        <v>DM21/2719</v>
      </c>
      <c r="N50" s="204" t="str">
        <f>INDEX(Masterlist!$N$3:$N$791, MATCH(B50,Masterlist!$B$3:$B$791,0))</f>
        <v>Gauge Room</v>
      </c>
      <c r="O50" s="204" t="b">
        <f ca="1">INDEX(Masterlist!$O$3:$O$800, MATCH(B50,Masterlist!$B$3:$B$800,0))</f>
        <v>1</v>
      </c>
      <c r="P50" s="62"/>
      <c r="Q50" s="1">
        <f t="shared" ca="1" si="1"/>
        <v>44831</v>
      </c>
      <c r="R50" s="1">
        <f t="shared" si="0"/>
        <v>44890</v>
      </c>
    </row>
    <row r="51" spans="1:18" s="76" customFormat="1" ht="25" hidden="1" x14ac:dyDescent="0.25">
      <c r="A51" s="4">
        <v>50</v>
      </c>
      <c r="B51" s="5" t="s">
        <v>1442</v>
      </c>
      <c r="C51" s="5" t="s">
        <v>13</v>
      </c>
      <c r="D51" s="5" t="s">
        <v>791</v>
      </c>
      <c r="E51" s="5" t="s">
        <v>215</v>
      </c>
      <c r="F51" s="12" t="s">
        <v>1443</v>
      </c>
      <c r="G51" s="203" t="str">
        <f>INDEX(Masterlist!$G$3:$G$791, MATCH(B51,Masterlist!$B$3:$B$791,0))</f>
        <v>BS 959:2008, MCL/WI/D-09 (ISSUE NO.3)</v>
      </c>
      <c r="H51" s="43" t="s">
        <v>2170</v>
      </c>
      <c r="I51" s="204">
        <f>INDEX(Masterlist!$I$3:$I$791, MATCH(B51,Masterlist!$B$3:$B$791,0))</f>
        <v>44477</v>
      </c>
      <c r="J51" s="204" t="str">
        <f>INDEX(Masterlist!$J$3:$J$791, MATCH(B51,Masterlist!$B$3:$B$791,0))</f>
        <v>12 Months</v>
      </c>
      <c r="K51" s="204">
        <f>INDEX(Masterlist!$K$3:$K$791, MATCH(B51,Masterlist!$B$3:$B$791,0))</f>
        <v>44842</v>
      </c>
      <c r="L51" s="204" t="str">
        <f>INDEX(Masterlist!$L$3:$L$791, MATCH(B51,Masterlist!$B$3:$B$791,0))</f>
        <v>Mirai</v>
      </c>
      <c r="M51" s="204" t="str">
        <f>INDEX(Masterlist!$M$3:$M$791, MATCH(B51,Masterlist!$B$3:$B$791,0))</f>
        <v>DM21/2167</v>
      </c>
      <c r="N51" s="204" t="str">
        <f>INDEX(Masterlist!$N$3:$N$791, MATCH(B51,Masterlist!$B$3:$B$791,0))</f>
        <v>QC Office Cabinet (1)</v>
      </c>
      <c r="O51" s="204" t="b">
        <f ca="1">INDEX(Masterlist!$O$3:$O$800, MATCH(B51,Masterlist!$B$3:$B$800,0))</f>
        <v>0</v>
      </c>
      <c r="P51" s="64"/>
      <c r="Q51" s="1">
        <f t="shared" ca="1" si="1"/>
        <v>44831</v>
      </c>
      <c r="R51" s="1">
        <f t="shared" si="0"/>
        <v>44828</v>
      </c>
    </row>
    <row r="52" spans="1:18" s="76" customFormat="1" ht="25" hidden="1" x14ac:dyDescent="0.25">
      <c r="A52" s="4">
        <v>51</v>
      </c>
      <c r="B52" s="5" t="s">
        <v>1785</v>
      </c>
      <c r="C52" s="5" t="s">
        <v>13</v>
      </c>
      <c r="D52" s="5" t="s">
        <v>791</v>
      </c>
      <c r="E52" s="5" t="s">
        <v>215</v>
      </c>
      <c r="F52" s="12" t="s">
        <v>1786</v>
      </c>
      <c r="G52" s="203" t="str">
        <f>INDEX(Masterlist!$G$3:$G$791, MATCH(B52,Masterlist!$B$3:$B$791,0))</f>
        <v>MCL/WI/D-09 &amp; BS 959:2008</v>
      </c>
      <c r="H52" s="43" t="s">
        <v>854</v>
      </c>
      <c r="I52" s="204">
        <f>INDEX(Masterlist!$I$3:$I$791, MATCH(B52,Masterlist!$B$3:$B$791,0))</f>
        <v>44740</v>
      </c>
      <c r="J52" s="204" t="str">
        <f>INDEX(Masterlist!$J$3:$J$791, MATCH(B52,Masterlist!$B$3:$B$791,0))</f>
        <v xml:space="preserve"> 12 Months</v>
      </c>
      <c r="K52" s="204">
        <f>INDEX(Masterlist!$K$3:$K$791, MATCH(B52,Masterlist!$B$3:$B$791,0))</f>
        <v>45105</v>
      </c>
      <c r="L52" s="204" t="str">
        <f>INDEX(Masterlist!$L$3:$L$791, MATCH(B52,Masterlist!$B$3:$B$791,0))</f>
        <v>Mirai</v>
      </c>
      <c r="M52" s="204" t="str">
        <f>INDEX(Masterlist!$M$3:$M$791, MATCH(B52,Masterlist!$B$3:$B$791,0))</f>
        <v>DM22/1393</v>
      </c>
      <c r="N52" s="204" t="str">
        <f>INDEX(Masterlist!$N$3:$N$791, MATCH(B52,Masterlist!$B$3:$B$791,0))</f>
        <v>QC (Blue Storage Cabinet)</v>
      </c>
      <c r="O52" s="204" t="b">
        <f ca="1">INDEX(Masterlist!$O$3:$O$800, MATCH(B52,Masterlist!$B$3:$B$800,0))</f>
        <v>1</v>
      </c>
      <c r="P52" s="64"/>
      <c r="Q52" s="1">
        <f t="shared" ca="1" si="1"/>
        <v>44831</v>
      </c>
      <c r="R52" s="1">
        <f t="shared" si="0"/>
        <v>45091</v>
      </c>
    </row>
    <row r="53" spans="1:18" s="76" customFormat="1" ht="25" hidden="1" x14ac:dyDescent="0.25">
      <c r="A53" s="4">
        <v>52</v>
      </c>
      <c r="B53" s="5" t="s">
        <v>1890</v>
      </c>
      <c r="C53" s="5" t="s">
        <v>13</v>
      </c>
      <c r="D53" s="5" t="s">
        <v>791</v>
      </c>
      <c r="E53" s="5" t="s">
        <v>250</v>
      </c>
      <c r="F53" s="22">
        <v>66873451</v>
      </c>
      <c r="G53" s="203" t="str">
        <f>INDEX(Masterlist!$G$3:$G$791, MATCH(B53,Masterlist!$B$3:$B$791,0))</f>
        <v>MCL/WI/D-09 &amp; BS 959:2008</v>
      </c>
      <c r="H53" s="43" t="s">
        <v>853</v>
      </c>
      <c r="I53" s="204">
        <f>INDEX(Masterlist!$I$3:$I$791, MATCH(B53,Masterlist!$B$3:$B$791,0))</f>
        <v>44602</v>
      </c>
      <c r="J53" s="204" t="str">
        <f>INDEX(Masterlist!$J$3:$J$791, MATCH(B53,Masterlist!$B$3:$B$791,0))</f>
        <v>12 Months</v>
      </c>
      <c r="K53" s="204">
        <f>INDEX(Masterlist!$K$3:$K$791, MATCH(B53,Masterlist!$B$3:$B$791,0))</f>
        <v>44967</v>
      </c>
      <c r="L53" s="204" t="str">
        <f>INDEX(Masterlist!$L$3:$L$791, MATCH(B53,Masterlist!$B$3:$B$791,0))</f>
        <v>Mirai</v>
      </c>
      <c r="M53" s="204" t="str">
        <f>INDEX(Masterlist!$M$3:$M$791, MATCH(B53,Masterlist!$B$3:$B$791,0))</f>
        <v>DM22/0204</v>
      </c>
      <c r="N53" s="204" t="str">
        <f>INDEX(Masterlist!$N$3:$N$791, MATCH(B53,Masterlist!$B$3:$B$791,0))</f>
        <v>Production Tool Room</v>
      </c>
      <c r="O53" s="204" t="b">
        <f ca="1">INDEX(Masterlist!$O$3:$O$800, MATCH(B53,Masterlist!$B$3:$B$800,0))</f>
        <v>1</v>
      </c>
      <c r="P53" s="62"/>
      <c r="Q53" s="1">
        <f t="shared" ca="1" si="1"/>
        <v>44831</v>
      </c>
      <c r="R53" s="1">
        <f t="shared" si="0"/>
        <v>44953</v>
      </c>
    </row>
    <row r="54" spans="1:18" s="76" customFormat="1" ht="25" hidden="1" x14ac:dyDescent="0.25">
      <c r="A54" s="4">
        <v>53</v>
      </c>
      <c r="B54" s="7" t="s">
        <v>2101</v>
      </c>
      <c r="C54" s="5" t="s">
        <v>13</v>
      </c>
      <c r="D54" s="5" t="s">
        <v>791</v>
      </c>
      <c r="E54" s="5" t="s">
        <v>215</v>
      </c>
      <c r="F54" s="12" t="s">
        <v>2102</v>
      </c>
      <c r="G54" s="203" t="str">
        <f>INDEX(Masterlist!$G$3:$G$791, MATCH(B54,Masterlist!$B$3:$B$791,0))</f>
        <v>MCL/WI/D-09 &amp; BS 959:2008</v>
      </c>
      <c r="H54" s="43" t="s">
        <v>854</v>
      </c>
      <c r="I54" s="204">
        <f>INDEX(Masterlist!$I$3:$I$791, MATCH(B54,Masterlist!$B$3:$B$791,0))</f>
        <v>44602</v>
      </c>
      <c r="J54" s="204" t="str">
        <f>INDEX(Masterlist!$J$3:$J$791, MATCH(B54,Masterlist!$B$3:$B$791,0))</f>
        <v>12 Months</v>
      </c>
      <c r="K54" s="204">
        <f>INDEX(Masterlist!$K$3:$K$791, MATCH(B54,Masterlist!$B$3:$B$791,0))</f>
        <v>44967</v>
      </c>
      <c r="L54" s="204" t="str">
        <f>INDEX(Masterlist!$L$3:$L$791, MATCH(B54,Masterlist!$B$3:$B$791,0))</f>
        <v>Mirai</v>
      </c>
      <c r="M54" s="204" t="str">
        <f>INDEX(Masterlist!$M$3:$M$791, MATCH(B54,Masterlist!$B$3:$B$791,0))</f>
        <v>DM22/0205</v>
      </c>
      <c r="N54" s="204" t="str">
        <f>INDEX(Masterlist!$N$3:$N$791, MATCH(B54,Masterlist!$B$3:$B$791,0))</f>
        <v>QC Office Cabinet (Seeni)</v>
      </c>
      <c r="O54" s="204" t="b">
        <f ca="1">INDEX(Masterlist!$O$3:$O$800, MATCH(B54,Masterlist!$B$3:$B$800,0))</f>
        <v>1</v>
      </c>
      <c r="P54" s="64" t="s">
        <v>2004</v>
      </c>
      <c r="Q54" s="1">
        <f t="shared" ca="1" si="1"/>
        <v>44831</v>
      </c>
      <c r="R54" s="1">
        <f t="shared" si="0"/>
        <v>44953</v>
      </c>
    </row>
    <row r="55" spans="1:18" s="76" customFormat="1" ht="25" hidden="1" x14ac:dyDescent="0.25">
      <c r="A55" s="4">
        <v>54</v>
      </c>
      <c r="B55" s="5" t="s">
        <v>2308</v>
      </c>
      <c r="C55" s="5" t="s">
        <v>13</v>
      </c>
      <c r="D55" s="5" t="s">
        <v>791</v>
      </c>
      <c r="E55" s="7" t="s">
        <v>246</v>
      </c>
      <c r="F55" s="12" t="s">
        <v>2310</v>
      </c>
      <c r="G55" s="203" t="str">
        <f>INDEX(Masterlist!$G$3:$G$791, MATCH(B55,Masterlist!$B$3:$B$791,0))</f>
        <v>SHE-WI-D026 / BS 959:2008</v>
      </c>
      <c r="H55" s="43" t="s">
        <v>2169</v>
      </c>
      <c r="I55" s="204">
        <f>INDEX(Masterlist!$I$3:$I$791, MATCH(B55,Masterlist!$B$3:$B$791,0))</f>
        <v>44703</v>
      </c>
      <c r="J55" s="204" t="str">
        <f>INDEX(Masterlist!$J$3:$J$791, MATCH(B55,Masterlist!$B$3:$B$791,0))</f>
        <v>12 Months</v>
      </c>
      <c r="K55" s="204">
        <f>INDEX(Masterlist!$K$3:$K$791, MATCH(B55,Masterlist!$B$3:$B$791,0))</f>
        <v>45068</v>
      </c>
      <c r="L55" s="204" t="str">
        <f>INDEX(Masterlist!$L$3:$L$791, MATCH(B55,Masterlist!$B$3:$B$791,0))</f>
        <v>Shikra Engineering</v>
      </c>
      <c r="M55" s="204" t="str">
        <f>INDEX(Masterlist!$M$3:$M$791, MATCH(B55,Masterlist!$B$3:$B$791,0))</f>
        <v>DLS-22050035-11</v>
      </c>
      <c r="N55" s="204" t="str">
        <f>INDEX(Masterlist!$N$3:$N$791, MATCH(B55,Masterlist!$B$3:$B$791,0))</f>
        <v>Production Tool Room</v>
      </c>
      <c r="O55" s="204" t="b">
        <f ca="1">INDEX(Masterlist!$O$3:$O$800, MATCH(B55,Masterlist!$B$3:$B$800,0))</f>
        <v>1</v>
      </c>
      <c r="P55" s="64" t="s">
        <v>2004</v>
      </c>
      <c r="Q55" s="1">
        <f t="shared" ca="1" si="1"/>
        <v>44831</v>
      </c>
      <c r="R55" s="1">
        <f t="shared" si="0"/>
        <v>45054</v>
      </c>
    </row>
    <row r="56" spans="1:18" s="76" customFormat="1" ht="25" hidden="1" x14ac:dyDescent="0.25">
      <c r="A56" s="4">
        <v>55</v>
      </c>
      <c r="B56" s="5" t="s">
        <v>2309</v>
      </c>
      <c r="C56" s="5" t="s">
        <v>13</v>
      </c>
      <c r="D56" s="5" t="s">
        <v>791</v>
      </c>
      <c r="E56" s="7" t="s">
        <v>246</v>
      </c>
      <c r="F56" s="12" t="s">
        <v>2311</v>
      </c>
      <c r="G56" s="203" t="str">
        <f>INDEX(Masterlist!$G$3:$G$791, MATCH(B56,Masterlist!$B$3:$B$791,0))</f>
        <v>SHE-WI-D026 / BS 959:2008</v>
      </c>
      <c r="H56" s="43" t="s">
        <v>2169</v>
      </c>
      <c r="I56" s="204">
        <f>INDEX(Masterlist!$I$3:$I$791, MATCH(B56,Masterlist!$B$3:$B$791,0))</f>
        <v>44703</v>
      </c>
      <c r="J56" s="204" t="str">
        <f>INDEX(Masterlist!$J$3:$J$791, MATCH(B56,Masterlist!$B$3:$B$791,0))</f>
        <v>12 Months</v>
      </c>
      <c r="K56" s="204">
        <f>INDEX(Masterlist!$K$3:$K$791, MATCH(B56,Masterlist!$B$3:$B$791,0))</f>
        <v>45068</v>
      </c>
      <c r="L56" s="204" t="str">
        <f>INDEX(Masterlist!$L$3:$L$791, MATCH(B56,Masterlist!$B$3:$B$791,0))</f>
        <v>Shikra Engineering</v>
      </c>
      <c r="M56" s="204" t="str">
        <f>INDEX(Masterlist!$M$3:$M$791, MATCH(B56,Masterlist!$B$3:$B$791,0))</f>
        <v>DLS-22050035-12</v>
      </c>
      <c r="N56" s="204" t="str">
        <f>INDEX(Masterlist!$N$3:$N$791, MATCH(B56,Masterlist!$B$3:$B$791,0))</f>
        <v>Production Tool Room</v>
      </c>
      <c r="O56" s="204" t="b">
        <f ca="1">INDEX(Masterlist!$O$3:$O$800, MATCH(B56,Masterlist!$B$3:$B$800,0))</f>
        <v>1</v>
      </c>
      <c r="P56" s="64" t="s">
        <v>2004</v>
      </c>
      <c r="Q56" s="1">
        <f t="shared" ca="1" si="1"/>
        <v>44831</v>
      </c>
      <c r="R56" s="1">
        <f t="shared" si="0"/>
        <v>45054</v>
      </c>
    </row>
    <row r="57" spans="1:18" s="76" customFormat="1" ht="25" hidden="1" x14ac:dyDescent="0.25">
      <c r="A57" s="4">
        <v>56</v>
      </c>
      <c r="B57" s="151" t="s">
        <v>3355</v>
      </c>
      <c r="C57" s="5" t="s">
        <v>13</v>
      </c>
      <c r="D57" s="5" t="s">
        <v>791</v>
      </c>
      <c r="E57" s="7" t="s">
        <v>3360</v>
      </c>
      <c r="F57" s="12" t="s">
        <v>3358</v>
      </c>
      <c r="G57" s="203" t="str">
        <f>INDEX(Masterlist!$G$3:$G$7910, MATCH(B57,Masterlist!$B$3:$B$7910,0))</f>
        <v>SHE-WI-D026 / BS 959:2008</v>
      </c>
      <c r="H57" s="43" t="s">
        <v>2169</v>
      </c>
      <c r="I57" s="204">
        <f>INDEX(Masterlist!$I$3:$I$7910, MATCH(B57,Masterlist!$B$3:$B$7910,0))</f>
        <v>44817</v>
      </c>
      <c r="J57" s="204" t="str">
        <f>INDEX(Masterlist!$J$3:$J$7910, MATCH(B57,Masterlist!$B$3:$B$7910,0))</f>
        <v>12 Months</v>
      </c>
      <c r="K57" s="204">
        <f>INDEX(Masterlist!$K$3:$K$7910, MATCH(B57,Masterlist!$B$3:$B$7910,0))</f>
        <v>45182</v>
      </c>
      <c r="L57" s="204" t="str">
        <f>INDEX(Masterlist!$L$3:$L$7910, MATCH(B57,Masterlist!$B$3:$B$7910,0))</f>
        <v>Shikra Engineering</v>
      </c>
      <c r="M57" s="204" t="str">
        <f>INDEX(Masterlist!$M$3:$M$7910, MATCH(B57,Masterlist!$B$3:$B$7910,0))</f>
        <v>DLS-22080064-01</v>
      </c>
      <c r="N57" s="204" t="str">
        <f>INDEX(Masterlist!$N$3:$N$7910, MATCH(B57,Masterlist!$B$3:$B$7910,0))</f>
        <v>Gauge Room</v>
      </c>
      <c r="O57" s="204" t="b">
        <f ca="1">INDEX(Masterlist!$O$3:$O$8000, MATCH(B57,Masterlist!$B$3:$B$8000,0))</f>
        <v>1</v>
      </c>
      <c r="P57" s="64" t="s">
        <v>2004</v>
      </c>
      <c r="Q57" s="1">
        <f t="shared" ca="1" si="1"/>
        <v>44831</v>
      </c>
      <c r="R57" s="1">
        <f>K57-14</f>
        <v>45168</v>
      </c>
    </row>
    <row r="58" spans="1:18" s="6" customFormat="1" ht="25" hidden="1" x14ac:dyDescent="0.25">
      <c r="A58" s="4">
        <v>57</v>
      </c>
      <c r="B58" s="5" t="s">
        <v>938</v>
      </c>
      <c r="C58" s="7" t="s">
        <v>129</v>
      </c>
      <c r="D58" s="5" t="s">
        <v>791</v>
      </c>
      <c r="E58" s="7" t="s">
        <v>55</v>
      </c>
      <c r="F58" s="12" t="s">
        <v>7</v>
      </c>
      <c r="G58" s="203" t="str">
        <f>INDEX(Masterlist!$G$3:$G$791, MATCH(B58,Masterlist!$B$3:$B$791,0))</f>
        <v>MCL/WI-D-02 / BS 870:2008</v>
      </c>
      <c r="H58" s="43" t="s">
        <v>856</v>
      </c>
      <c r="I58" s="204">
        <f>INDEX(Masterlist!$I$3:$I$791, MATCH(B58,Masterlist!$B$3:$B$791,0))</f>
        <v>44624</v>
      </c>
      <c r="J58" s="204" t="str">
        <f>INDEX(Masterlist!$J$3:$J$791, MATCH(B58,Masterlist!$B$3:$B$791,0))</f>
        <v>12 Months</v>
      </c>
      <c r="K58" s="204">
        <f>INDEX(Masterlist!$K$3:$K$791, MATCH(B58,Masterlist!$B$3:$B$791,0))</f>
        <v>44989</v>
      </c>
      <c r="L58" s="204" t="str">
        <f>INDEX(Masterlist!$L$3:$L$791, MATCH(B58,Masterlist!$B$3:$B$791,0))</f>
        <v>Mirai</v>
      </c>
      <c r="M58" s="204" t="str">
        <f>INDEX(Masterlist!$M$3:$M$791, MATCH(B58,Masterlist!$B$3:$B$791,0))</f>
        <v>DM22/0445</v>
      </c>
      <c r="N58" s="204" t="str">
        <f>INDEX(Masterlist!$N$3:$N$791, MATCH(B58,Masterlist!$B$3:$B$791,0))</f>
        <v>Gauge Room</v>
      </c>
      <c r="O58" s="204" t="b">
        <f ca="1">INDEX(Masterlist!$O$3:$O$800, MATCH(B58,Masterlist!$B$3:$B$800,0))</f>
        <v>1</v>
      </c>
      <c r="P58" s="62"/>
      <c r="Q58" s="1">
        <f t="shared" ca="1" si="1"/>
        <v>44831</v>
      </c>
      <c r="R58" s="1">
        <f t="shared" si="0"/>
        <v>44975</v>
      </c>
    </row>
    <row r="59" spans="1:18" s="76" customFormat="1" ht="25" hidden="1" x14ac:dyDescent="0.25">
      <c r="A59" s="4">
        <v>58</v>
      </c>
      <c r="B59" s="7" t="s">
        <v>939</v>
      </c>
      <c r="C59" s="7" t="s">
        <v>129</v>
      </c>
      <c r="D59" s="5" t="s">
        <v>791</v>
      </c>
      <c r="E59" s="5" t="s">
        <v>882</v>
      </c>
      <c r="F59" s="9">
        <v>2125863</v>
      </c>
      <c r="G59" s="203" t="str">
        <f>INDEX(Masterlist!$G$3:$G$791, MATCH(B59,Masterlist!$B$3:$B$791,0))</f>
        <v>MCL/WI/D-02 / BS 870:2008</v>
      </c>
      <c r="H59" s="43" t="s">
        <v>856</v>
      </c>
      <c r="I59" s="204">
        <f>INDEX(Masterlist!$I$3:$I$791, MATCH(B59,Masterlist!$B$3:$B$791,0))</f>
        <v>44575</v>
      </c>
      <c r="J59" s="204" t="str">
        <f>INDEX(Masterlist!$J$3:$J$791, MATCH(B59,Masterlist!$B$3:$B$791,0))</f>
        <v>12 Months</v>
      </c>
      <c r="K59" s="204">
        <f>INDEX(Masterlist!$K$3:$K$791, MATCH(B59,Masterlist!$B$3:$B$791,0))</f>
        <v>44940</v>
      </c>
      <c r="L59" s="204" t="str">
        <f>INDEX(Masterlist!$L$3:$L$791, MATCH(B59,Masterlist!$B$3:$B$791,0))</f>
        <v>Mirai</v>
      </c>
      <c r="M59" s="204" t="str">
        <f>INDEX(Masterlist!$M$3:$M$791, MATCH(B59,Masterlist!$B$3:$B$791,0))</f>
        <v>DM22/0073</v>
      </c>
      <c r="N59" s="204" t="str">
        <f>INDEX(Masterlist!$N$3:$N$791, MATCH(B59,Masterlist!$B$3:$B$791,0))</f>
        <v>Gauge Room</v>
      </c>
      <c r="O59" s="204" t="b">
        <f ca="1">INDEX(Masterlist!$O$3:$O$800, MATCH(B59,Masterlist!$B$3:$B$800,0))</f>
        <v>1</v>
      </c>
      <c r="P59" s="62"/>
      <c r="Q59" s="1">
        <f t="shared" ca="1" si="1"/>
        <v>44831</v>
      </c>
      <c r="R59" s="1">
        <f t="shared" si="0"/>
        <v>44926</v>
      </c>
    </row>
    <row r="60" spans="1:18" s="76" customFormat="1" ht="25" hidden="1" x14ac:dyDescent="0.25">
      <c r="A60" s="4">
        <v>59</v>
      </c>
      <c r="B60" s="5" t="s">
        <v>942</v>
      </c>
      <c r="C60" s="7" t="s">
        <v>223</v>
      </c>
      <c r="D60" s="5" t="s">
        <v>791</v>
      </c>
      <c r="E60" s="5" t="s">
        <v>51</v>
      </c>
      <c r="F60" s="12" t="s">
        <v>7</v>
      </c>
      <c r="G60" s="203" t="str">
        <f>INDEX(Masterlist!$G$3:$G$791, MATCH(B60,Masterlist!$B$3:$B$791,0))</f>
        <v>BS 870 : 2008, MCL/WI/D-02 (ISSUE NO.2)</v>
      </c>
      <c r="H60" s="43" t="s">
        <v>856</v>
      </c>
      <c r="I60" s="204">
        <f>INDEX(Masterlist!$I$3:$I$791, MATCH(B60,Masterlist!$B$3:$B$791,0))</f>
        <v>44494</v>
      </c>
      <c r="J60" s="204" t="str">
        <f>INDEX(Masterlist!$J$3:$J$791, MATCH(B60,Masterlist!$B$3:$B$791,0))</f>
        <v>12 Months</v>
      </c>
      <c r="K60" s="204">
        <f>INDEX(Masterlist!$K$3:$K$791, MATCH(B60,Masterlist!$B$3:$B$791,0))</f>
        <v>44859</v>
      </c>
      <c r="L60" s="204" t="str">
        <f>INDEX(Masterlist!$L$3:$L$791, MATCH(B60,Masterlist!$B$3:$B$791,0))</f>
        <v>Mirai</v>
      </c>
      <c r="M60" s="204" t="str">
        <f>INDEX(Masterlist!$M$3:$M$791, MATCH(B60,Masterlist!$B$3:$B$791,0))</f>
        <v>DM21/2274</v>
      </c>
      <c r="N60" s="204" t="str">
        <f>INDEX(Masterlist!$N$3:$N$791, MATCH(B60,Masterlist!$B$3:$B$791,0))</f>
        <v>Gauge Room</v>
      </c>
      <c r="O60" s="204" t="b">
        <f ca="1">INDEX(Masterlist!$O$3:$O$800, MATCH(B60,Masterlist!$B$3:$B$800,0))</f>
        <v>1</v>
      </c>
      <c r="P60" s="62"/>
      <c r="Q60" s="1">
        <f t="shared" ca="1" si="1"/>
        <v>44831</v>
      </c>
      <c r="R60" s="1">
        <f t="shared" si="0"/>
        <v>44845</v>
      </c>
    </row>
    <row r="61" spans="1:18" s="76" customFormat="1" ht="25" hidden="1" x14ac:dyDescent="0.25">
      <c r="A61" s="4">
        <v>60</v>
      </c>
      <c r="B61" s="7" t="s">
        <v>943</v>
      </c>
      <c r="C61" s="7" t="s">
        <v>223</v>
      </c>
      <c r="D61" s="5" t="s">
        <v>791</v>
      </c>
      <c r="E61" s="7" t="s">
        <v>217</v>
      </c>
      <c r="F61" s="9">
        <v>57061262</v>
      </c>
      <c r="G61" s="203" t="str">
        <f>INDEX(Masterlist!$G$3:$G$791, MATCH(B61,Masterlist!$B$3:$B$791,0))</f>
        <v>BS 870 : 2008, MCL/WI/D-02 (ISSUE NO.2)</v>
      </c>
      <c r="H61" s="43" t="s">
        <v>794</v>
      </c>
      <c r="I61" s="204">
        <f>INDEX(Masterlist!$I$3:$I$791, MATCH(B61,Masterlist!$B$3:$B$791,0))</f>
        <v>44494</v>
      </c>
      <c r="J61" s="204" t="str">
        <f>INDEX(Masterlist!$J$3:$J$791, MATCH(B61,Masterlist!$B$3:$B$791,0))</f>
        <v>12 Months</v>
      </c>
      <c r="K61" s="204">
        <f>INDEX(Masterlist!$K$3:$K$791, MATCH(B61,Masterlist!$B$3:$B$791,0))</f>
        <v>44859</v>
      </c>
      <c r="L61" s="204" t="str">
        <f>INDEX(Masterlist!$L$3:$L$791, MATCH(B61,Masterlist!$B$3:$B$791,0))</f>
        <v>Mirai</v>
      </c>
      <c r="M61" s="204" t="str">
        <f>INDEX(Masterlist!$M$3:$M$791, MATCH(B61,Masterlist!$B$3:$B$791,0))</f>
        <v>DM21/2278</v>
      </c>
      <c r="N61" s="204" t="str">
        <f>INDEX(Masterlist!$N$3:$N$791, MATCH(B61,Masterlist!$B$3:$B$791,0))</f>
        <v>Gauge Room</v>
      </c>
      <c r="O61" s="204" t="b">
        <f ca="1">INDEX(Masterlist!$O$3:$O$800, MATCH(B61,Masterlist!$B$3:$B$800,0))</f>
        <v>1</v>
      </c>
      <c r="P61" s="62"/>
      <c r="Q61" s="1">
        <f t="shared" ca="1" si="1"/>
        <v>44831</v>
      </c>
      <c r="R61" s="1">
        <f t="shared" si="0"/>
        <v>44845</v>
      </c>
    </row>
    <row r="62" spans="1:18" s="76" customFormat="1" ht="25" hidden="1" x14ac:dyDescent="0.25">
      <c r="A62" s="4">
        <v>61</v>
      </c>
      <c r="B62" s="7" t="s">
        <v>946</v>
      </c>
      <c r="C62" s="7" t="s">
        <v>129</v>
      </c>
      <c r="D62" s="5" t="s">
        <v>791</v>
      </c>
      <c r="E62" s="7" t="s">
        <v>51</v>
      </c>
      <c r="F62" s="9" t="s">
        <v>1496</v>
      </c>
      <c r="G62" s="203" t="str">
        <f>INDEX(Masterlist!$G$3:$G$791, MATCH(B62,Masterlist!$B$3:$B$791,0))</f>
        <v>MCL//WI/D-02 / BS 870:2008</v>
      </c>
      <c r="H62" s="43" t="s">
        <v>856</v>
      </c>
      <c r="I62" s="204">
        <f>INDEX(Masterlist!$I$3:$I$791, MATCH(B62,Masterlist!$B$3:$B$791,0))</f>
        <v>44657</v>
      </c>
      <c r="J62" s="204" t="str">
        <f>INDEX(Masterlist!$J$3:$J$791, MATCH(B62,Masterlist!$B$3:$B$791,0))</f>
        <v>12 Months</v>
      </c>
      <c r="K62" s="204">
        <f>INDEX(Masterlist!$K$3:$K$791, MATCH(B62,Masterlist!$B$3:$B$791,0))</f>
        <v>45022</v>
      </c>
      <c r="L62" s="204" t="str">
        <f>INDEX(Masterlist!$L$3:$L$791, MATCH(B62,Masterlist!$B$3:$B$791,0))</f>
        <v>Mirai</v>
      </c>
      <c r="M62" s="204" t="str">
        <f>INDEX(Masterlist!$M$3:$M$791, MATCH(B62,Masterlist!$B$3:$B$791,0))</f>
        <v>DM22/0680</v>
      </c>
      <c r="N62" s="204" t="str">
        <f>INDEX(Masterlist!$N$3:$N$791, MATCH(B62,Masterlist!$B$3:$B$791,0))</f>
        <v>Gauge Room</v>
      </c>
      <c r="O62" s="204" t="b">
        <f ca="1">INDEX(Masterlist!$O$3:$O$800, MATCH(B62,Masterlist!$B$3:$B$800,0))</f>
        <v>1</v>
      </c>
      <c r="P62" s="62"/>
      <c r="Q62" s="1">
        <f t="shared" ca="1" si="1"/>
        <v>44831</v>
      </c>
      <c r="R62" s="1">
        <f t="shared" si="0"/>
        <v>45008</v>
      </c>
    </row>
    <row r="63" spans="1:18" s="76" customFormat="1" ht="25" hidden="1" x14ac:dyDescent="0.25">
      <c r="A63" s="4">
        <v>62</v>
      </c>
      <c r="B63" s="7" t="s">
        <v>948</v>
      </c>
      <c r="C63" s="7" t="s">
        <v>129</v>
      </c>
      <c r="D63" s="5" t="s">
        <v>791</v>
      </c>
      <c r="E63" s="7" t="s">
        <v>216</v>
      </c>
      <c r="F63" s="12" t="s">
        <v>1447</v>
      </c>
      <c r="G63" s="203" t="str">
        <f>INDEX(Masterlist!$G$3:$G$791, MATCH(B63,Masterlist!$B$3:$B$791,0))</f>
        <v>SHE-WI-D017 / BS EN ISO 3611:2010</v>
      </c>
      <c r="H63" s="43" t="s">
        <v>856</v>
      </c>
      <c r="I63" s="204">
        <f>INDEX(Masterlist!$I$3:$I$791, MATCH(B63,Masterlist!$B$3:$B$791,0))</f>
        <v>44679</v>
      </c>
      <c r="J63" s="204" t="str">
        <f>INDEX(Masterlist!$J$3:$J$791, MATCH(B63,Masterlist!$B$3:$B$791,0))</f>
        <v>12 Months</v>
      </c>
      <c r="K63" s="204">
        <f>INDEX(Masterlist!$K$3:$K$791, MATCH(B63,Masterlist!$B$3:$B$791,0))</f>
        <v>45043</v>
      </c>
      <c r="L63" s="204" t="str">
        <f>INDEX(Masterlist!$L$3:$L$791, MATCH(B63,Masterlist!$B$3:$B$791,0))</f>
        <v>Shikra Engineering</v>
      </c>
      <c r="M63" s="204" t="str">
        <f>INDEX(Masterlist!$M$3:$M$791, MATCH(B63,Masterlist!$B$3:$B$791,0))</f>
        <v>DLS-22040062-01</v>
      </c>
      <c r="N63" s="204" t="str">
        <f>INDEX(Masterlist!$N$3:$N$791, MATCH(B63,Masterlist!$B$3:$B$791,0))</f>
        <v>Gauge Room</v>
      </c>
      <c r="O63" s="204" t="b">
        <f ca="1">INDEX(Masterlist!$O$3:$O$800, MATCH(B63,Masterlist!$B$3:$B$800,0))</f>
        <v>1</v>
      </c>
      <c r="P63" s="62"/>
      <c r="Q63" s="1">
        <f t="shared" ca="1" si="1"/>
        <v>44831</v>
      </c>
      <c r="R63" s="1">
        <f t="shared" si="0"/>
        <v>45029</v>
      </c>
    </row>
    <row r="64" spans="1:18" s="76" customFormat="1" ht="25" hidden="1" x14ac:dyDescent="0.25">
      <c r="A64" s="4">
        <v>63</v>
      </c>
      <c r="B64" s="7" t="s">
        <v>951</v>
      </c>
      <c r="C64" s="7" t="s">
        <v>129</v>
      </c>
      <c r="D64" s="5" t="s">
        <v>791</v>
      </c>
      <c r="E64" s="7" t="s">
        <v>56</v>
      </c>
      <c r="F64" s="9" t="s">
        <v>1698</v>
      </c>
      <c r="G64" s="203" t="str">
        <f>INDEX(Masterlist!$G$3:$G$791, MATCH(B64,Masterlist!$B$3:$B$791,0))</f>
        <v>MCL/WI/D-02 / BS 870: 2008</v>
      </c>
      <c r="H64" s="43" t="s">
        <v>856</v>
      </c>
      <c r="I64" s="204">
        <f>INDEX(Masterlist!$I$3:$I$791, MATCH(B64,Masterlist!$B$3:$B$791,0))</f>
        <v>44554</v>
      </c>
      <c r="J64" s="204" t="str">
        <f>INDEX(Masterlist!$J$3:$J$791, MATCH(B64,Masterlist!$B$3:$B$791,0))</f>
        <v>12 Months</v>
      </c>
      <c r="K64" s="204">
        <f>INDEX(Masterlist!$K$3:$K$791, MATCH(B64,Masterlist!$B$3:$B$791,0))</f>
        <v>44919</v>
      </c>
      <c r="L64" s="204" t="str">
        <f>INDEX(Masterlist!$L$3:$L$791, MATCH(B64,Masterlist!$B$3:$B$791,0))</f>
        <v>Mirai</v>
      </c>
      <c r="M64" s="204" t="str">
        <f>INDEX(Masterlist!$M$3:$M$791, MATCH(B64,Masterlist!$B$3:$B$791,0))</f>
        <v>DM21/2995</v>
      </c>
      <c r="N64" s="204" t="str">
        <f>INDEX(Masterlist!$N$3:$N$791, MATCH(B64,Masterlist!$B$3:$B$791,0))</f>
        <v>Gauge Room</v>
      </c>
      <c r="O64" s="204" t="b">
        <f ca="1">INDEX(Masterlist!$O$3:$O$800, MATCH(B64,Masterlist!$B$3:$B$800,0))</f>
        <v>1</v>
      </c>
      <c r="P64" s="62"/>
      <c r="Q64" s="1">
        <f t="shared" ca="1" si="1"/>
        <v>44831</v>
      </c>
      <c r="R64" s="1">
        <f t="shared" si="0"/>
        <v>44905</v>
      </c>
    </row>
    <row r="65" spans="1:18" s="76" customFormat="1" ht="25" hidden="1" x14ac:dyDescent="0.25">
      <c r="A65" s="4">
        <v>64</v>
      </c>
      <c r="B65" s="7" t="s">
        <v>952</v>
      </c>
      <c r="C65" s="7" t="s">
        <v>129</v>
      </c>
      <c r="D65" s="5" t="s">
        <v>791</v>
      </c>
      <c r="E65" s="7" t="s">
        <v>57</v>
      </c>
      <c r="F65" s="9">
        <v>1072099</v>
      </c>
      <c r="G65" s="203" t="str">
        <f>INDEX(Masterlist!$G$3:$G$791, MATCH(B65,Masterlist!$B$3:$B$791,0))</f>
        <v>MCL//WI/D-02 / BS 870:2008</v>
      </c>
      <c r="H65" s="43" t="s">
        <v>856</v>
      </c>
      <c r="I65" s="204">
        <f>INDEX(Masterlist!$I$3:$I$791, MATCH(B65,Masterlist!$B$3:$B$791,0))</f>
        <v>44657</v>
      </c>
      <c r="J65" s="204" t="str">
        <f>INDEX(Masterlist!$J$3:$J$791, MATCH(B65,Masterlist!$B$3:$B$791,0))</f>
        <v>12 Months</v>
      </c>
      <c r="K65" s="204">
        <f>INDEX(Masterlist!$K$3:$K$791, MATCH(B65,Masterlist!$B$3:$B$791,0))</f>
        <v>45022</v>
      </c>
      <c r="L65" s="204" t="str">
        <f>INDEX(Masterlist!$L$3:$L$791, MATCH(B65,Masterlist!$B$3:$B$791,0))</f>
        <v>Mirai</v>
      </c>
      <c r="M65" s="204" t="str">
        <f>INDEX(Masterlist!$M$3:$M$791, MATCH(B65,Masterlist!$B$3:$B$791,0))</f>
        <v>DM22/0681</v>
      </c>
      <c r="N65" s="204" t="str">
        <f>INDEX(Masterlist!$N$3:$N$791, MATCH(B65,Masterlist!$B$3:$B$791,0))</f>
        <v>Gauge Room</v>
      </c>
      <c r="O65" s="204" t="b">
        <f ca="1">INDEX(Masterlist!$O$3:$O$800, MATCH(B65,Masterlist!$B$3:$B$800,0))</f>
        <v>1</v>
      </c>
      <c r="P65" s="62"/>
      <c r="Q65" s="1">
        <f t="shared" ca="1" si="1"/>
        <v>44831</v>
      </c>
      <c r="R65" s="1">
        <f t="shared" si="0"/>
        <v>45008</v>
      </c>
    </row>
    <row r="66" spans="1:18" s="76" customFormat="1" ht="14" hidden="1" x14ac:dyDescent="0.25">
      <c r="A66" s="4">
        <v>65</v>
      </c>
      <c r="B66" s="7" t="s">
        <v>953</v>
      </c>
      <c r="C66" s="7" t="s">
        <v>462</v>
      </c>
      <c r="D66" s="5" t="s">
        <v>791</v>
      </c>
      <c r="E66" s="7" t="s">
        <v>45</v>
      </c>
      <c r="F66" s="9">
        <v>1104925</v>
      </c>
      <c r="G66" s="203" t="str">
        <f>INDEX(Masterlist!$G$3:$G$791, MATCH(B66,Masterlist!$B$3:$B$791,0))</f>
        <v>MCL/WI/SR02</v>
      </c>
      <c r="H66" s="43" t="s">
        <v>856</v>
      </c>
      <c r="I66" s="204">
        <f>INDEX(Masterlist!$I$3:$I$791, MATCH(B66,Masterlist!$B$3:$B$791,0))</f>
        <v>44554</v>
      </c>
      <c r="J66" s="204" t="str">
        <f>INDEX(Masterlist!$J$3:$J$791, MATCH(B66,Masterlist!$B$3:$B$791,0))</f>
        <v>12 Months</v>
      </c>
      <c r="K66" s="204">
        <f>INDEX(Masterlist!$K$3:$K$791, MATCH(B66,Masterlist!$B$3:$B$791,0))</f>
        <v>44919</v>
      </c>
      <c r="L66" s="204" t="str">
        <f>INDEX(Masterlist!$L$3:$L$791, MATCH(B66,Masterlist!$B$3:$B$791,0))</f>
        <v>Mirai</v>
      </c>
      <c r="M66" s="204" t="str">
        <f>INDEX(Masterlist!$M$3:$M$791, MATCH(B66,Masterlist!$B$3:$B$791,0))</f>
        <v>DM21/2982</v>
      </c>
      <c r="N66" s="204" t="str">
        <f>INDEX(Masterlist!$N$3:$N$791, MATCH(B66,Masterlist!$B$3:$B$791,0))</f>
        <v>Gauge Room</v>
      </c>
      <c r="O66" s="204" t="b">
        <f ca="1">INDEX(Masterlist!$O$3:$O$800, MATCH(B66,Masterlist!$B$3:$B$800,0))</f>
        <v>1</v>
      </c>
      <c r="P66" s="62"/>
      <c r="Q66" s="1">
        <f t="shared" ca="1" si="1"/>
        <v>44831</v>
      </c>
      <c r="R66" s="1">
        <f t="shared" si="0"/>
        <v>44905</v>
      </c>
    </row>
    <row r="67" spans="1:18" s="76" customFormat="1" ht="14" hidden="1" x14ac:dyDescent="0.25">
      <c r="A67" s="4">
        <v>66</v>
      </c>
      <c r="B67" s="7" t="s">
        <v>955</v>
      </c>
      <c r="C67" s="7" t="s">
        <v>462</v>
      </c>
      <c r="D67" s="5" t="s">
        <v>791</v>
      </c>
      <c r="E67" s="7" t="s">
        <v>47</v>
      </c>
      <c r="F67" s="9">
        <v>1098747</v>
      </c>
      <c r="G67" s="203" t="str">
        <f>INDEX(Masterlist!$G$3:$G$791, MATCH(B67,Masterlist!$B$3:$B$791,0))</f>
        <v>MCL/WI/SR02</v>
      </c>
      <c r="H67" s="43" t="s">
        <v>856</v>
      </c>
      <c r="I67" s="204">
        <f>INDEX(Masterlist!$I$3:$I$791, MATCH(B67,Masterlist!$B$3:$B$791,0))</f>
        <v>44554</v>
      </c>
      <c r="J67" s="204" t="str">
        <f>INDEX(Masterlist!$J$3:$J$791, MATCH(B67,Masterlist!$B$3:$B$791,0))</f>
        <v>12 Months</v>
      </c>
      <c r="K67" s="204">
        <f>INDEX(Masterlist!$K$3:$K$791, MATCH(B67,Masterlist!$B$3:$B$791,0))</f>
        <v>44919</v>
      </c>
      <c r="L67" s="204" t="str">
        <f>INDEX(Masterlist!$L$3:$L$791, MATCH(B67,Masterlist!$B$3:$B$791,0))</f>
        <v>Mirai</v>
      </c>
      <c r="M67" s="204" t="str">
        <f>INDEX(Masterlist!$M$3:$M$791, MATCH(B67,Masterlist!$B$3:$B$791,0))</f>
        <v>DM21/2983</v>
      </c>
      <c r="N67" s="204" t="str">
        <f>INDEX(Masterlist!$N$3:$N$791, MATCH(B67,Masterlist!$B$3:$B$791,0))</f>
        <v>Gauge Room</v>
      </c>
      <c r="O67" s="204" t="b">
        <f ca="1">INDEX(Masterlist!$O$3:$O$800, MATCH(B67,Masterlist!$B$3:$B$800,0))</f>
        <v>1</v>
      </c>
      <c r="P67" s="62"/>
      <c r="Q67" s="1">
        <f t="shared" ca="1" si="1"/>
        <v>44831</v>
      </c>
      <c r="R67" s="1">
        <f t="shared" si="0"/>
        <v>44905</v>
      </c>
    </row>
    <row r="68" spans="1:18" s="76" customFormat="1" ht="14" hidden="1" x14ac:dyDescent="0.25">
      <c r="A68" s="4">
        <v>67</v>
      </c>
      <c r="B68" s="7" t="s">
        <v>956</v>
      </c>
      <c r="C68" s="7" t="s">
        <v>462</v>
      </c>
      <c r="D68" s="5" t="s">
        <v>791</v>
      </c>
      <c r="E68" s="7" t="s">
        <v>48</v>
      </c>
      <c r="F68" s="9">
        <v>1099038</v>
      </c>
      <c r="G68" s="203" t="str">
        <f>INDEX(Masterlist!$G$3:$G$791, MATCH(B68,Masterlist!$B$3:$B$791,0))</f>
        <v>MCL/WI/SR02</v>
      </c>
      <c r="H68" s="43" t="s">
        <v>856</v>
      </c>
      <c r="I68" s="204">
        <f>INDEX(Masterlist!$I$3:$I$791, MATCH(B68,Masterlist!$B$3:$B$791,0))</f>
        <v>44554</v>
      </c>
      <c r="J68" s="204" t="str">
        <f>INDEX(Masterlist!$J$3:$J$791, MATCH(B68,Masterlist!$B$3:$B$791,0))</f>
        <v>12 Months</v>
      </c>
      <c r="K68" s="204">
        <f>INDEX(Masterlist!$K$3:$K$791, MATCH(B68,Masterlist!$B$3:$B$791,0))</f>
        <v>44919</v>
      </c>
      <c r="L68" s="204" t="str">
        <f>INDEX(Masterlist!$L$3:$L$791, MATCH(B68,Masterlist!$B$3:$B$791,0))</f>
        <v>Mirai</v>
      </c>
      <c r="M68" s="204" t="str">
        <f>INDEX(Masterlist!$M$3:$M$791, MATCH(B68,Masterlist!$B$3:$B$791,0))</f>
        <v>DM21/2984</v>
      </c>
      <c r="N68" s="204" t="str">
        <f>INDEX(Masterlist!$N$3:$N$791, MATCH(B68,Masterlist!$B$3:$B$791,0))</f>
        <v>Gauge Room</v>
      </c>
      <c r="O68" s="204" t="b">
        <f ca="1">INDEX(Masterlist!$O$3:$O$800, MATCH(B68,Masterlist!$B$3:$B$800,0))</f>
        <v>1</v>
      </c>
      <c r="P68" s="62"/>
      <c r="Q68" s="1">
        <f t="shared" ca="1" si="1"/>
        <v>44831</v>
      </c>
      <c r="R68" s="1">
        <f t="shared" si="0"/>
        <v>44905</v>
      </c>
    </row>
    <row r="69" spans="1:18" s="6" customFormat="1" ht="14" hidden="1" x14ac:dyDescent="0.25">
      <c r="A69" s="4">
        <v>68</v>
      </c>
      <c r="B69" s="7" t="s">
        <v>957</v>
      </c>
      <c r="C69" s="7" t="s">
        <v>462</v>
      </c>
      <c r="D69" s="5" t="s">
        <v>791</v>
      </c>
      <c r="E69" s="7" t="s">
        <v>558</v>
      </c>
      <c r="F69" s="9">
        <v>1099401</v>
      </c>
      <c r="G69" s="203" t="str">
        <f>INDEX(Masterlist!$G$3:$G$791, MATCH(B69,Masterlist!$B$3:$B$791,0))</f>
        <v>MCL/WI/SR02</v>
      </c>
      <c r="H69" s="43" t="s">
        <v>856</v>
      </c>
      <c r="I69" s="204">
        <f>INDEX(Masterlist!$I$3:$I$791, MATCH(B69,Masterlist!$B$3:$B$791,0))</f>
        <v>44554</v>
      </c>
      <c r="J69" s="204" t="str">
        <f>INDEX(Masterlist!$J$3:$J$791, MATCH(B69,Masterlist!$B$3:$B$791,0))</f>
        <v>12 Months</v>
      </c>
      <c r="K69" s="204">
        <f>INDEX(Masterlist!$K$3:$K$791, MATCH(B69,Masterlist!$B$3:$B$791,0))</f>
        <v>44919</v>
      </c>
      <c r="L69" s="204" t="str">
        <f>INDEX(Masterlist!$L$3:$L$791, MATCH(B69,Masterlist!$B$3:$B$791,0))</f>
        <v>Mirai</v>
      </c>
      <c r="M69" s="204" t="str">
        <f>INDEX(Masterlist!$M$3:$M$791, MATCH(B69,Masterlist!$B$3:$B$791,0))</f>
        <v>DM21/2985</v>
      </c>
      <c r="N69" s="204" t="str">
        <f>INDEX(Masterlist!$N$3:$N$791, MATCH(B69,Masterlist!$B$3:$B$791,0))</f>
        <v>Gauge Room</v>
      </c>
      <c r="O69" s="204" t="b">
        <f ca="1">INDEX(Masterlist!$O$3:$O$800, MATCH(B69,Masterlist!$B$3:$B$800,0))</f>
        <v>1</v>
      </c>
      <c r="P69" s="62"/>
      <c r="Q69" s="1">
        <f t="shared" ca="1" si="1"/>
        <v>44831</v>
      </c>
      <c r="R69" s="1">
        <f t="shared" si="0"/>
        <v>44905</v>
      </c>
    </row>
    <row r="70" spans="1:18" s="76" customFormat="1" ht="14" hidden="1" x14ac:dyDescent="0.25">
      <c r="A70" s="4">
        <v>69</v>
      </c>
      <c r="B70" s="7" t="s">
        <v>960</v>
      </c>
      <c r="C70" s="7" t="s">
        <v>462</v>
      </c>
      <c r="D70" s="5" t="s">
        <v>791</v>
      </c>
      <c r="E70" s="7" t="s">
        <v>50</v>
      </c>
      <c r="F70" s="9">
        <v>1093178</v>
      </c>
      <c r="G70" s="203" t="str">
        <f>INDEX(Masterlist!$G$3:$G$791, MATCH(B70,Masterlist!$B$3:$B$791,0))</f>
        <v>MCL/WI/SR02</v>
      </c>
      <c r="H70" s="43" t="s">
        <v>856</v>
      </c>
      <c r="I70" s="204">
        <f>INDEX(Masterlist!$I$3:$I$791, MATCH(B70,Masterlist!$B$3:$B$791,0))</f>
        <v>44554</v>
      </c>
      <c r="J70" s="204" t="str">
        <f>INDEX(Masterlist!$J$3:$J$791, MATCH(B70,Masterlist!$B$3:$B$791,0))</f>
        <v>12 Months</v>
      </c>
      <c r="K70" s="204">
        <f>INDEX(Masterlist!$K$3:$K$791, MATCH(B70,Masterlist!$B$3:$B$791,0))</f>
        <v>44919</v>
      </c>
      <c r="L70" s="204" t="str">
        <f>INDEX(Masterlist!$L$3:$L$791, MATCH(B70,Masterlist!$B$3:$B$791,0))</f>
        <v>Mirai</v>
      </c>
      <c r="M70" s="204" t="str">
        <f>INDEX(Masterlist!$M$3:$M$791, MATCH(B70,Masterlist!$B$3:$B$791,0))</f>
        <v>DM21/2986</v>
      </c>
      <c r="N70" s="204" t="str">
        <f>INDEX(Masterlist!$N$3:$N$791, MATCH(B70,Masterlist!$B$3:$B$791,0))</f>
        <v>Gauge Room</v>
      </c>
      <c r="O70" s="204" t="b">
        <f ca="1">INDEX(Masterlist!$O$3:$O$800, MATCH(B70,Masterlist!$B$3:$B$800,0))</f>
        <v>1</v>
      </c>
      <c r="P70" s="62"/>
      <c r="Q70" s="1">
        <f t="shared" ca="1" si="1"/>
        <v>44831</v>
      </c>
      <c r="R70" s="1">
        <f t="shared" ref="R70:R139" si="2">K70-14</f>
        <v>44905</v>
      </c>
    </row>
    <row r="71" spans="1:18" s="76" customFormat="1" ht="14" hidden="1" x14ac:dyDescent="0.25">
      <c r="A71" s="4">
        <v>70</v>
      </c>
      <c r="B71" s="7" t="s">
        <v>961</v>
      </c>
      <c r="C71" s="7" t="s">
        <v>462</v>
      </c>
      <c r="D71" s="5" t="s">
        <v>791</v>
      </c>
      <c r="E71" s="7" t="s">
        <v>355</v>
      </c>
      <c r="F71" s="9">
        <v>1104778</v>
      </c>
      <c r="G71" s="203" t="str">
        <f>INDEX(Masterlist!$G$3:$G$791, MATCH(B71,Masterlist!$B$3:$B$791,0))</f>
        <v>MCL/WI/SR02</v>
      </c>
      <c r="H71" s="43" t="s">
        <v>856</v>
      </c>
      <c r="I71" s="204">
        <f>INDEX(Masterlist!$I$3:$I$791, MATCH(B71,Masterlist!$B$3:$B$791,0))</f>
        <v>44554</v>
      </c>
      <c r="J71" s="204" t="str">
        <f>INDEX(Masterlist!$J$3:$J$791, MATCH(B71,Masterlist!$B$3:$B$791,0))</f>
        <v>12 Months</v>
      </c>
      <c r="K71" s="204">
        <f>INDEX(Masterlist!$K$3:$K$791, MATCH(B71,Masterlist!$B$3:$B$791,0))</f>
        <v>44919</v>
      </c>
      <c r="L71" s="204" t="str">
        <f>INDEX(Masterlist!$L$3:$L$791, MATCH(B71,Masterlist!$B$3:$B$791,0))</f>
        <v>Mirai</v>
      </c>
      <c r="M71" s="204" t="str">
        <f>INDEX(Masterlist!$M$3:$M$791, MATCH(B71,Masterlist!$B$3:$B$791,0))</f>
        <v>DM21/2987</v>
      </c>
      <c r="N71" s="204" t="str">
        <f>INDEX(Masterlist!$N$3:$N$791, MATCH(B71,Masterlist!$B$3:$B$791,0))</f>
        <v>Gauge Room</v>
      </c>
      <c r="O71" s="204" t="b">
        <f ca="1">INDEX(Masterlist!$O$3:$O$800, MATCH(B71,Masterlist!$B$3:$B$800,0))</f>
        <v>1</v>
      </c>
      <c r="P71" s="62"/>
      <c r="Q71" s="1">
        <f t="shared" ref="Q71:Q118" ca="1" si="3">TODAY()</f>
        <v>44831</v>
      </c>
      <c r="R71" s="1">
        <f t="shared" si="2"/>
        <v>44905</v>
      </c>
    </row>
    <row r="72" spans="1:18" s="76" customFormat="1" ht="14" hidden="1" x14ac:dyDescent="0.25">
      <c r="A72" s="4">
        <v>71</v>
      </c>
      <c r="B72" s="7" t="s">
        <v>962</v>
      </c>
      <c r="C72" s="7" t="s">
        <v>462</v>
      </c>
      <c r="D72" s="5" t="s">
        <v>791</v>
      </c>
      <c r="E72" s="7" t="s">
        <v>356</v>
      </c>
      <c r="F72" s="37">
        <v>1079322</v>
      </c>
      <c r="G72" s="203" t="str">
        <f>INDEX(Masterlist!$G$3:$G$791, MATCH(B72,Masterlist!$B$3:$B$791,0))</f>
        <v>MCL/WI/SR02</v>
      </c>
      <c r="H72" s="43" t="s">
        <v>856</v>
      </c>
      <c r="I72" s="204">
        <f>INDEX(Masterlist!$I$3:$I$791, MATCH(B72,Masterlist!$B$3:$B$791,0))</f>
        <v>44554</v>
      </c>
      <c r="J72" s="204" t="str">
        <f>INDEX(Masterlist!$J$3:$J$791, MATCH(B72,Masterlist!$B$3:$B$791,0))</f>
        <v>12 Months</v>
      </c>
      <c r="K72" s="204">
        <f>INDEX(Masterlist!$K$3:$K$791, MATCH(B72,Masterlist!$B$3:$B$791,0))</f>
        <v>44919</v>
      </c>
      <c r="L72" s="204" t="str">
        <f>INDEX(Masterlist!$L$3:$L$791, MATCH(B72,Masterlist!$B$3:$B$791,0))</f>
        <v>Mirai</v>
      </c>
      <c r="M72" s="204" t="str">
        <f>INDEX(Masterlist!$M$3:$M$791, MATCH(B72,Masterlist!$B$3:$B$791,0))</f>
        <v>DM21/2988</v>
      </c>
      <c r="N72" s="204" t="str">
        <f>INDEX(Masterlist!$N$3:$N$791, MATCH(B72,Masterlist!$B$3:$B$791,0))</f>
        <v>Gauge Room</v>
      </c>
      <c r="O72" s="204" t="b">
        <f ca="1">INDEX(Masterlist!$O$3:$O$800, MATCH(B72,Masterlist!$B$3:$B$800,0))</f>
        <v>1</v>
      </c>
      <c r="P72" s="62"/>
      <c r="Q72" s="1">
        <f t="shared" ca="1" si="3"/>
        <v>44831</v>
      </c>
      <c r="R72" s="1">
        <f t="shared" si="2"/>
        <v>44905</v>
      </c>
    </row>
    <row r="73" spans="1:18" s="76" customFormat="1" ht="25" hidden="1" x14ac:dyDescent="0.25">
      <c r="A73" s="4">
        <v>72</v>
      </c>
      <c r="B73" s="7" t="s">
        <v>963</v>
      </c>
      <c r="C73" s="7" t="s">
        <v>129</v>
      </c>
      <c r="D73" s="5" t="s">
        <v>791</v>
      </c>
      <c r="E73" s="5" t="s">
        <v>217</v>
      </c>
      <c r="F73" s="36" t="s">
        <v>1524</v>
      </c>
      <c r="G73" s="203" t="str">
        <f>INDEX(Masterlist!$G$3:$G$791, MATCH(B73,Masterlist!$B$3:$B$791,0))</f>
        <v>SHE-WI-D017 / BS EN ISO 3611:2010</v>
      </c>
      <c r="H73" s="43" t="s">
        <v>794</v>
      </c>
      <c r="I73" s="204">
        <f>INDEX(Masterlist!$I$3:$I$791, MATCH(B73,Masterlist!$B$3:$B$791,0))</f>
        <v>44679</v>
      </c>
      <c r="J73" s="204" t="str">
        <f>INDEX(Masterlist!$J$3:$J$791, MATCH(B73,Masterlist!$B$3:$B$791,0))</f>
        <v>12 Months</v>
      </c>
      <c r="K73" s="204">
        <f>INDEX(Masterlist!$K$3:$K$791, MATCH(B73,Masterlist!$B$3:$B$791,0))</f>
        <v>45043</v>
      </c>
      <c r="L73" s="204" t="str">
        <f>INDEX(Masterlist!$L$3:$L$791, MATCH(B73,Masterlist!$B$3:$B$791,0))</f>
        <v>Shikra Engineering</v>
      </c>
      <c r="M73" s="204" t="str">
        <f>INDEX(Masterlist!$M$3:$M$791, MATCH(B73,Masterlist!$B$3:$B$791,0))</f>
        <v>DLS-22040062-02</v>
      </c>
      <c r="N73" s="204" t="str">
        <f>INDEX(Masterlist!$N$3:$N$791, MATCH(B73,Masterlist!$B$3:$B$791,0))</f>
        <v>Gauge Room</v>
      </c>
      <c r="O73" s="204" t="b">
        <f ca="1">INDEX(Masterlist!$O$3:$O$800, MATCH(B73,Masterlist!$B$3:$B$800,0))</f>
        <v>1</v>
      </c>
      <c r="P73" s="62"/>
      <c r="Q73" s="1">
        <f t="shared" ca="1" si="3"/>
        <v>44831</v>
      </c>
      <c r="R73" s="1">
        <f t="shared" si="2"/>
        <v>45029</v>
      </c>
    </row>
    <row r="74" spans="1:18" s="76" customFormat="1" ht="25" x14ac:dyDescent="0.25">
      <c r="A74" s="4">
        <v>73</v>
      </c>
      <c r="B74" s="240" t="s">
        <v>966</v>
      </c>
      <c r="C74" s="7" t="s">
        <v>129</v>
      </c>
      <c r="D74" s="5" t="s">
        <v>791</v>
      </c>
      <c r="E74" s="7" t="s">
        <v>170</v>
      </c>
      <c r="F74" s="37">
        <v>6129388</v>
      </c>
      <c r="G74" s="203" t="str">
        <f>INDEX(Masterlist!$G$3:$G$791, MATCH(B74,Masterlist!$B$3:$B$791,0))</f>
        <v>MCL/WI-D-02 / BS 870:2008</v>
      </c>
      <c r="H74" s="43" t="s">
        <v>794</v>
      </c>
      <c r="I74" s="204">
        <f>INDEX(Masterlist!$I$3:$I$791, MATCH(B74,Masterlist!$B$3:$B$791,0))</f>
        <v>44460</v>
      </c>
      <c r="J74" s="204" t="str">
        <f>INDEX(Masterlist!$J$3:$J$791, MATCH(B74,Masterlist!$B$3:$B$791,0))</f>
        <v>12 Months</v>
      </c>
      <c r="K74" s="204">
        <f>INDEX(Masterlist!$K$3:$K$791, MATCH(B74,Masterlist!$B$3:$B$791,0))</f>
        <v>44825</v>
      </c>
      <c r="L74" s="204" t="str">
        <f>INDEX(Masterlist!$L$3:$L$791, MATCH(B74,Masterlist!$B$3:$B$791,0))</f>
        <v>Mirai</v>
      </c>
      <c r="M74" s="204" t="str">
        <f>INDEX(Masterlist!$M$3:$M$791, MATCH(B74,Masterlist!$B$3:$B$791,0))</f>
        <v>DM21/1937</v>
      </c>
      <c r="N74" s="204" t="str">
        <f>INDEX(Masterlist!$N$3:$N$791, MATCH(B74,Masterlist!$B$3:$B$791,0))</f>
        <v>Gauge Room</v>
      </c>
      <c r="O74" s="204" t="b">
        <f ca="1">INDEX(Masterlist!$O$3:$O$800, MATCH(B74,Masterlist!$B$3:$B$800,0))</f>
        <v>0</v>
      </c>
      <c r="P74" s="62"/>
      <c r="Q74" s="1">
        <f t="shared" ca="1" si="3"/>
        <v>44831</v>
      </c>
      <c r="R74" s="1">
        <f t="shared" si="2"/>
        <v>44811</v>
      </c>
    </row>
    <row r="75" spans="1:18" s="76" customFormat="1" ht="25" hidden="1" x14ac:dyDescent="0.25">
      <c r="A75" s="4">
        <v>74</v>
      </c>
      <c r="B75" s="19" t="s">
        <v>967</v>
      </c>
      <c r="C75" s="7" t="s">
        <v>129</v>
      </c>
      <c r="D75" s="5" t="s">
        <v>791</v>
      </c>
      <c r="E75" s="7" t="s">
        <v>171</v>
      </c>
      <c r="F75" s="37">
        <v>11000438</v>
      </c>
      <c r="G75" s="203" t="str">
        <f>INDEX(Masterlist!$G$3:$G$791, MATCH(B75,Masterlist!$B$3:$B$791,0))</f>
        <v>MCL/WI/D-02 / BS 870:2008</v>
      </c>
      <c r="H75" s="43" t="s">
        <v>794</v>
      </c>
      <c r="I75" s="204">
        <f>INDEX(Masterlist!$I$3:$I$791, MATCH(B75,Masterlist!$B$3:$B$791,0))</f>
        <v>44740</v>
      </c>
      <c r="J75" s="204" t="str">
        <f>INDEX(Masterlist!$J$3:$J$791, MATCH(B75,Masterlist!$B$3:$B$791,0))</f>
        <v>12 Months</v>
      </c>
      <c r="K75" s="204">
        <f>INDEX(Masterlist!$K$3:$K$791, MATCH(B75,Masterlist!$B$3:$B$791,0))</f>
        <v>45105</v>
      </c>
      <c r="L75" s="204" t="str">
        <f>INDEX(Masterlist!$L$3:$L$791, MATCH(B75,Masterlist!$B$3:$B$791,0))</f>
        <v>Mirai</v>
      </c>
      <c r="M75" s="204" t="str">
        <f>INDEX(Masterlist!$M$3:$M$791, MATCH(B75,Masterlist!$B$3:$B$791,0))</f>
        <v>DM22/1396</v>
      </c>
      <c r="N75" s="204" t="str">
        <f>INDEX(Masterlist!$N$3:$N$791, MATCH(B75,Masterlist!$B$3:$B$791,0))</f>
        <v>Gauge Room</v>
      </c>
      <c r="O75" s="204" t="b">
        <f ca="1">INDEX(Masterlist!$O$3:$O$800, MATCH(B75,Masterlist!$B$3:$B$800,0))</f>
        <v>1</v>
      </c>
      <c r="P75" s="62"/>
      <c r="Q75" s="1">
        <f t="shared" ca="1" si="3"/>
        <v>44831</v>
      </c>
      <c r="R75" s="1">
        <f t="shared" si="2"/>
        <v>45091</v>
      </c>
    </row>
    <row r="76" spans="1:18" s="76" customFormat="1" ht="25" hidden="1" x14ac:dyDescent="0.25">
      <c r="A76" s="4">
        <v>75</v>
      </c>
      <c r="B76" s="19" t="s">
        <v>968</v>
      </c>
      <c r="C76" s="7" t="s">
        <v>129</v>
      </c>
      <c r="D76" s="5" t="s">
        <v>791</v>
      </c>
      <c r="E76" s="7" t="s">
        <v>172</v>
      </c>
      <c r="F76" s="37">
        <v>11000026</v>
      </c>
      <c r="G76" s="203" t="str">
        <f>INDEX(Masterlist!$G$3:$G$791, MATCH(B76,Masterlist!$B$3:$B$791,0))</f>
        <v>MCL/WI-D-02 / BS 870:2008</v>
      </c>
      <c r="H76" s="43" t="s">
        <v>794</v>
      </c>
      <c r="I76" s="204">
        <f>INDEX(Masterlist!$I$3:$I$791, MATCH(B76,Masterlist!$B$3:$B$791,0))</f>
        <v>44624</v>
      </c>
      <c r="J76" s="204" t="str">
        <f>INDEX(Masterlist!$J$3:$J$791, MATCH(B76,Masterlist!$B$3:$B$791,0))</f>
        <v>12 Months</v>
      </c>
      <c r="K76" s="204">
        <f>INDEX(Masterlist!$K$3:$K$791, MATCH(B76,Masterlist!$B$3:$B$791,0))</f>
        <v>44989</v>
      </c>
      <c r="L76" s="204" t="str">
        <f>INDEX(Masterlist!$L$3:$L$791, MATCH(B76,Masterlist!$B$3:$B$791,0))</f>
        <v>Mirai</v>
      </c>
      <c r="M76" s="204" t="str">
        <f>INDEX(Masterlist!$M$3:$M$791, MATCH(B76,Masterlist!$B$3:$B$791,0))</f>
        <v>DM22/0444</v>
      </c>
      <c r="N76" s="204" t="str">
        <f>INDEX(Masterlist!$N$3:$N$791, MATCH(B76,Masterlist!$B$3:$B$791,0))</f>
        <v>Gauge Room</v>
      </c>
      <c r="O76" s="204" t="b">
        <f ca="1">INDEX(Masterlist!$O$3:$O$800, MATCH(B76,Masterlist!$B$3:$B$800,0))</f>
        <v>1</v>
      </c>
      <c r="P76" s="62"/>
      <c r="Q76" s="1">
        <f t="shared" ca="1" si="3"/>
        <v>44831</v>
      </c>
      <c r="R76" s="1">
        <f t="shared" si="2"/>
        <v>44975</v>
      </c>
    </row>
    <row r="77" spans="1:18" s="76" customFormat="1" ht="25" x14ac:dyDescent="0.25">
      <c r="A77" s="4">
        <v>76</v>
      </c>
      <c r="B77" s="240" t="s">
        <v>969</v>
      </c>
      <c r="C77" s="7" t="s">
        <v>129</v>
      </c>
      <c r="D77" s="5" t="s">
        <v>791</v>
      </c>
      <c r="E77" s="7" t="s">
        <v>173</v>
      </c>
      <c r="F77" s="37">
        <v>1009537</v>
      </c>
      <c r="G77" s="203" t="str">
        <f>INDEX(Masterlist!$G$3:$G$791, MATCH(B77,Masterlist!$B$3:$B$791,0))</f>
        <v>MCL/WI-D-02 / BS 870:2008</v>
      </c>
      <c r="H77" s="43" t="s">
        <v>794</v>
      </c>
      <c r="I77" s="204">
        <f>INDEX(Masterlist!$I$3:$I$791, MATCH(B77,Masterlist!$B$3:$B$791,0))</f>
        <v>44460</v>
      </c>
      <c r="J77" s="204" t="str">
        <f>INDEX(Masterlist!$J$3:$J$791, MATCH(B77,Masterlist!$B$3:$B$791,0))</f>
        <v>12 Months</v>
      </c>
      <c r="K77" s="204">
        <f>INDEX(Masterlist!$K$3:$K$791, MATCH(B77,Masterlist!$B$3:$B$791,0))</f>
        <v>44825</v>
      </c>
      <c r="L77" s="204" t="str">
        <f>INDEX(Masterlist!$L$3:$L$791, MATCH(B77,Masterlist!$B$3:$B$791,0))</f>
        <v>Mirai</v>
      </c>
      <c r="M77" s="204" t="str">
        <f>INDEX(Masterlist!$M$3:$M$791, MATCH(B77,Masterlist!$B$3:$B$791,0))</f>
        <v>DM21/1938</v>
      </c>
      <c r="N77" s="204" t="str">
        <f>INDEX(Masterlist!$N$3:$N$791, MATCH(B77,Masterlist!$B$3:$B$791,0))</f>
        <v>Gauge Room</v>
      </c>
      <c r="O77" s="204" t="b">
        <f ca="1">INDEX(Masterlist!$O$3:$O$800, MATCH(B77,Masterlist!$B$3:$B$800,0))</f>
        <v>0</v>
      </c>
      <c r="P77" s="62"/>
      <c r="Q77" s="1">
        <f t="shared" ca="1" si="3"/>
        <v>44831</v>
      </c>
      <c r="R77" s="1">
        <f t="shared" si="2"/>
        <v>44811</v>
      </c>
    </row>
    <row r="78" spans="1:18" s="76" customFormat="1" ht="25" hidden="1" x14ac:dyDescent="0.25">
      <c r="A78" s="4">
        <v>77</v>
      </c>
      <c r="B78" s="19" t="s">
        <v>970</v>
      </c>
      <c r="C78" s="7" t="s">
        <v>129</v>
      </c>
      <c r="D78" s="5" t="s">
        <v>791</v>
      </c>
      <c r="E78" s="5" t="s">
        <v>174</v>
      </c>
      <c r="F78" s="37">
        <v>11001905</v>
      </c>
      <c r="G78" s="203" t="str">
        <f>INDEX(Masterlist!$G$3:$G$791, MATCH(B78,Masterlist!$B$3:$B$791,0))</f>
        <v xml:space="preserve">MCL/WI/D-02 / BS 870 : 2008 </v>
      </c>
      <c r="H78" s="43" t="s">
        <v>794</v>
      </c>
      <c r="I78" s="204">
        <f>INDEX(Masterlist!$I$3:$I$791, MATCH(B78,Masterlist!$B$3:$B$791,0))</f>
        <v>44726</v>
      </c>
      <c r="J78" s="204" t="str">
        <f>INDEX(Masterlist!$J$3:$J$791, MATCH(B78,Masterlist!$B$3:$B$791,0))</f>
        <v>12 Months</v>
      </c>
      <c r="K78" s="204">
        <f>INDEX(Masterlist!$K$3:$K$791, MATCH(B78,Masterlist!$B$3:$B$791,0))</f>
        <v>45091</v>
      </c>
      <c r="L78" s="204" t="str">
        <f>INDEX(Masterlist!$L$3:$L$791, MATCH(B78,Masterlist!$B$3:$B$791,0))</f>
        <v>Mirai</v>
      </c>
      <c r="M78" s="204" t="str">
        <f>INDEX(Masterlist!$M$3:$M$791, MATCH(B78,Masterlist!$B$3:$B$791,0))</f>
        <v>DM22/1255</v>
      </c>
      <c r="N78" s="204" t="str">
        <f>INDEX(Masterlist!$N$3:$N$791, MATCH(B78,Masterlist!$B$3:$B$791,0))</f>
        <v>Gauge Room</v>
      </c>
      <c r="O78" s="204" t="b">
        <f ca="1">INDEX(Masterlist!$O$3:$O$800, MATCH(B78,Masterlist!$B$3:$B$800,0))</f>
        <v>1</v>
      </c>
      <c r="P78" s="62"/>
      <c r="Q78" s="1">
        <f t="shared" ca="1" si="3"/>
        <v>44831</v>
      </c>
      <c r="R78" s="1">
        <f t="shared" si="2"/>
        <v>45077</v>
      </c>
    </row>
    <row r="79" spans="1:18" s="76" customFormat="1" ht="25" x14ac:dyDescent="0.25">
      <c r="A79" s="4">
        <v>78</v>
      </c>
      <c r="B79" s="240" t="s">
        <v>971</v>
      </c>
      <c r="C79" s="7" t="s">
        <v>129</v>
      </c>
      <c r="D79" s="5" t="s">
        <v>791</v>
      </c>
      <c r="E79" s="5" t="s">
        <v>175</v>
      </c>
      <c r="F79" s="37">
        <v>1005447</v>
      </c>
      <c r="G79" s="203" t="str">
        <f>INDEX(Masterlist!$G$3:$G$791, MATCH(B79,Masterlist!$B$3:$B$791,0))</f>
        <v>MCL/WI/D-02  / BS 870:2008</v>
      </c>
      <c r="H79" s="43" t="s">
        <v>794</v>
      </c>
      <c r="I79" s="204">
        <f>INDEX(Masterlist!$I$3:$I$791, MATCH(B79,Masterlist!$B$3:$B$791,0))</f>
        <v>44460</v>
      </c>
      <c r="J79" s="204" t="str">
        <f>INDEX(Masterlist!$J$3:$J$791, MATCH(B79,Masterlist!$B$3:$B$791,0))</f>
        <v>12 Months</v>
      </c>
      <c r="K79" s="204">
        <f>INDEX(Masterlist!$K$3:$K$791, MATCH(B79,Masterlist!$B$3:$B$791,0))</f>
        <v>44825</v>
      </c>
      <c r="L79" s="204" t="str">
        <f>INDEX(Masterlist!$L$3:$L$791, MATCH(B79,Masterlist!$B$3:$B$791,0))</f>
        <v>Mirai</v>
      </c>
      <c r="M79" s="204" t="str">
        <f>INDEX(Masterlist!$M$3:$M$791, MATCH(B79,Masterlist!$B$3:$B$791,0))</f>
        <v>DM21/1936</v>
      </c>
      <c r="N79" s="204" t="str">
        <f>INDEX(Masterlist!$N$3:$N$791, MATCH(B79,Masterlist!$B$3:$B$791,0))</f>
        <v>Gauge Room</v>
      </c>
      <c r="O79" s="204" t="b">
        <f ca="1">INDEX(Masterlist!$O$3:$O$800, MATCH(B79,Masterlist!$B$3:$B$800,0))</f>
        <v>0</v>
      </c>
      <c r="P79" s="62"/>
      <c r="Q79" s="1">
        <f t="shared" ca="1" si="3"/>
        <v>44831</v>
      </c>
      <c r="R79" s="1">
        <f t="shared" si="2"/>
        <v>44811</v>
      </c>
    </row>
    <row r="80" spans="1:18" s="76" customFormat="1" ht="25" hidden="1" x14ac:dyDescent="0.25">
      <c r="A80" s="4">
        <v>79</v>
      </c>
      <c r="B80" s="161" t="s">
        <v>974</v>
      </c>
      <c r="C80" s="7" t="s">
        <v>129</v>
      </c>
      <c r="D80" s="5" t="s">
        <v>791</v>
      </c>
      <c r="E80" s="7" t="s">
        <v>178</v>
      </c>
      <c r="F80" s="12" t="s">
        <v>1826</v>
      </c>
      <c r="G80" s="203" t="str">
        <f>INDEX(Masterlist!$G$3:$G$791, MATCH(B80,Masterlist!$B$3:$B$791,0))</f>
        <v>SHE-WI-D017 / BS EN ISO 3611:2010</v>
      </c>
      <c r="H80" s="43" t="s">
        <v>794</v>
      </c>
      <c r="I80" s="204">
        <f>INDEX(Masterlist!$I$3:$I$791, MATCH(B80,Masterlist!$B$3:$B$791,0))</f>
        <v>44817</v>
      </c>
      <c r="J80" s="204" t="str">
        <f>INDEX(Masterlist!$J$3:$J$791, MATCH(B80,Masterlist!$B$3:$B$791,0))</f>
        <v>12 Months</v>
      </c>
      <c r="K80" s="204">
        <f>INDEX(Masterlist!$K$3:$K$791, MATCH(B80,Masterlist!$B$3:$B$791,0))</f>
        <v>45182</v>
      </c>
      <c r="L80" s="204" t="str">
        <f>INDEX(Masterlist!$L$3:$L$791, MATCH(B80,Masterlist!$B$3:$B$791,0))</f>
        <v>Shikra Engineering</v>
      </c>
      <c r="M80" s="204" t="str">
        <f>INDEX(Masterlist!$M$3:$M$791, MATCH(B80,Masterlist!$B$3:$B$791,0))</f>
        <v>DLN-22080016-01</v>
      </c>
      <c r="N80" s="204" t="str">
        <f>INDEX(Masterlist!$N$3:$N$791, MATCH(B80,Masterlist!$B$3:$B$791,0))</f>
        <v>Gauge Room</v>
      </c>
      <c r="O80" s="204" t="b">
        <f ca="1">INDEX(Masterlist!$O$3:$O$800, MATCH(B80,Masterlist!$B$3:$B$800,0))</f>
        <v>1</v>
      </c>
      <c r="P80" s="62"/>
      <c r="Q80" s="1">
        <f t="shared" ca="1" si="3"/>
        <v>44831</v>
      </c>
      <c r="R80" s="1">
        <f t="shared" si="2"/>
        <v>45168</v>
      </c>
    </row>
    <row r="81" spans="1:18" s="76" customFormat="1" ht="25" x14ac:dyDescent="0.25">
      <c r="A81" s="4">
        <v>80</v>
      </c>
      <c r="B81" s="240" t="s">
        <v>975</v>
      </c>
      <c r="C81" s="7" t="s">
        <v>129</v>
      </c>
      <c r="D81" s="5" t="s">
        <v>791</v>
      </c>
      <c r="E81" s="7" t="s">
        <v>179</v>
      </c>
      <c r="F81" s="36">
        <v>8012828</v>
      </c>
      <c r="G81" s="203" t="str">
        <f>INDEX(Masterlist!$G$3:$G$791, MATCH(B81,Masterlist!$B$3:$B$791,0))</f>
        <v>MCL/WI/D-02, BS 870:2008</v>
      </c>
      <c r="H81" s="43" t="s">
        <v>794</v>
      </c>
      <c r="I81" s="204">
        <f>INDEX(Masterlist!$I$3:$I$791, MATCH(B81,Masterlist!$B$3:$B$791,0))</f>
        <v>44460</v>
      </c>
      <c r="J81" s="204" t="str">
        <f>INDEX(Masterlist!$J$3:$J$791, MATCH(B81,Masterlist!$B$3:$B$791,0))</f>
        <v>12 Months</v>
      </c>
      <c r="K81" s="204">
        <f>INDEX(Masterlist!$K$3:$K$791, MATCH(B81,Masterlist!$B$3:$B$791,0))</f>
        <v>44825</v>
      </c>
      <c r="L81" s="204" t="str">
        <f>INDEX(Masterlist!$L$3:$L$791, MATCH(B81,Masterlist!$B$3:$B$791,0))</f>
        <v>Mirai</v>
      </c>
      <c r="M81" s="204" t="str">
        <f>INDEX(Masterlist!$M$3:$M$791, MATCH(B81,Masterlist!$B$3:$B$791,0))</f>
        <v>DM21/1940</v>
      </c>
      <c r="N81" s="204" t="str">
        <f>INDEX(Masterlist!$N$3:$N$791, MATCH(B81,Masterlist!$B$3:$B$791,0))</f>
        <v>Gauge Room</v>
      </c>
      <c r="O81" s="204" t="b">
        <f ca="1">INDEX(Masterlist!$O$3:$O$800, MATCH(B81,Masterlist!$B$3:$B$800,0))</f>
        <v>0</v>
      </c>
      <c r="P81" s="62"/>
      <c r="Q81" s="1">
        <f t="shared" ca="1" si="3"/>
        <v>44831</v>
      </c>
      <c r="R81" s="1">
        <f t="shared" si="2"/>
        <v>44811</v>
      </c>
    </row>
    <row r="82" spans="1:18" s="76" customFormat="1" ht="25" x14ac:dyDescent="0.25">
      <c r="A82" s="4">
        <v>81</v>
      </c>
      <c r="B82" s="240" t="s">
        <v>976</v>
      </c>
      <c r="C82" s="7" t="s">
        <v>129</v>
      </c>
      <c r="D82" s="5" t="s">
        <v>791</v>
      </c>
      <c r="E82" s="7" t="s">
        <v>180</v>
      </c>
      <c r="F82" s="37">
        <v>2002041</v>
      </c>
      <c r="G82" s="203" t="str">
        <f>INDEX(Masterlist!$G$3:$G$791, MATCH(B82,Masterlist!$B$3:$B$791,0))</f>
        <v>MCL/WI/D-02, BS 870:2008</v>
      </c>
      <c r="H82" s="43" t="s">
        <v>794</v>
      </c>
      <c r="I82" s="204">
        <f>INDEX(Masterlist!$I$3:$I$791, MATCH(B82,Masterlist!$B$3:$B$791,0))</f>
        <v>44460</v>
      </c>
      <c r="J82" s="204" t="str">
        <f>INDEX(Masterlist!$J$3:$J$791, MATCH(B82,Masterlist!$B$3:$B$791,0))</f>
        <v>12 Months</v>
      </c>
      <c r="K82" s="204">
        <f>INDEX(Masterlist!$K$3:$K$791, MATCH(B82,Masterlist!$B$3:$B$791,0))</f>
        <v>44825</v>
      </c>
      <c r="L82" s="204" t="str">
        <f>INDEX(Masterlist!$L$3:$L$791, MATCH(B82,Masterlist!$B$3:$B$791,0))</f>
        <v>Mirai</v>
      </c>
      <c r="M82" s="204" t="str">
        <f>INDEX(Masterlist!$M$3:$M$791, MATCH(B82,Masterlist!$B$3:$B$791,0))</f>
        <v>DM21/1939</v>
      </c>
      <c r="N82" s="204" t="str">
        <f>INDEX(Masterlist!$N$3:$N$791, MATCH(B82,Masterlist!$B$3:$B$791,0))</f>
        <v>Gauge Room</v>
      </c>
      <c r="O82" s="204" t="b">
        <f ca="1">INDEX(Masterlist!$O$3:$O$800, MATCH(B82,Masterlist!$B$3:$B$800,0))</f>
        <v>0</v>
      </c>
      <c r="P82" s="62"/>
      <c r="Q82" s="1">
        <f t="shared" ca="1" si="3"/>
        <v>44831</v>
      </c>
      <c r="R82" s="1">
        <f t="shared" si="2"/>
        <v>44811</v>
      </c>
    </row>
    <row r="83" spans="1:18" s="76" customFormat="1" ht="25" hidden="1" x14ac:dyDescent="0.25">
      <c r="A83" s="4">
        <v>82</v>
      </c>
      <c r="B83" s="19" t="s">
        <v>978</v>
      </c>
      <c r="C83" s="7" t="s">
        <v>129</v>
      </c>
      <c r="D83" s="5" t="s">
        <v>791</v>
      </c>
      <c r="E83" s="7" t="s">
        <v>326</v>
      </c>
      <c r="F83" s="37" t="s">
        <v>1591</v>
      </c>
      <c r="G83" s="203" t="str">
        <f>INDEX(Masterlist!$G$3:$G$791, MATCH(B83,Masterlist!$B$3:$B$791,0))</f>
        <v>MCL//WI/D-02 / BS 870:2008</v>
      </c>
      <c r="H83" s="43" t="s">
        <v>794</v>
      </c>
      <c r="I83" s="204">
        <f>INDEX(Masterlist!$I$3:$I$791, MATCH(B83,Masterlist!$B$3:$B$791,0))</f>
        <v>44740</v>
      </c>
      <c r="J83" s="204" t="str">
        <f>INDEX(Masterlist!$J$3:$J$791, MATCH(B83,Masterlist!$B$3:$B$791,0))</f>
        <v>12 Months</v>
      </c>
      <c r="K83" s="204">
        <f>INDEX(Masterlist!$K$3:$K$791, MATCH(B83,Masterlist!$B$3:$B$791,0))</f>
        <v>45105</v>
      </c>
      <c r="L83" s="204" t="str">
        <f>INDEX(Masterlist!$L$3:$L$791, MATCH(B83,Masterlist!$B$3:$B$791,0))</f>
        <v>Mirai</v>
      </c>
      <c r="M83" s="204" t="str">
        <f>INDEX(Masterlist!$M$3:$M$791, MATCH(B83,Masterlist!$B$3:$B$791,0))</f>
        <v>DM22/1392</v>
      </c>
      <c r="N83" s="204" t="str">
        <f>INDEX(Masterlist!$N$3:$N$791, MATCH(B83,Masterlist!$B$3:$B$791,0))</f>
        <v>Gauge Room</v>
      </c>
      <c r="O83" s="204" t="b">
        <f ca="1">INDEX(Masterlist!$O$3:$O$800, MATCH(B83,Masterlist!$B$3:$B$800,0))</f>
        <v>1</v>
      </c>
      <c r="P83" s="62"/>
      <c r="Q83" s="1">
        <f t="shared" ca="1" si="3"/>
        <v>44831</v>
      </c>
      <c r="R83" s="1">
        <f t="shared" si="2"/>
        <v>45091</v>
      </c>
    </row>
    <row r="84" spans="1:18" s="76" customFormat="1" ht="25" hidden="1" x14ac:dyDescent="0.25">
      <c r="A84" s="4">
        <v>83</v>
      </c>
      <c r="B84" s="19" t="s">
        <v>979</v>
      </c>
      <c r="C84" s="7" t="s">
        <v>129</v>
      </c>
      <c r="D84" s="5" t="s">
        <v>791</v>
      </c>
      <c r="E84" s="5" t="s">
        <v>884</v>
      </c>
      <c r="F84" s="37" t="s">
        <v>1592</v>
      </c>
      <c r="G84" s="203" t="str">
        <f>INDEX(Masterlist!$G$3:$G$791, MATCH(B84,Masterlist!$B$3:$B$791,0))</f>
        <v>MCL/WI/D-02 /BS 870:2008</v>
      </c>
      <c r="H84" s="43" t="s">
        <v>794</v>
      </c>
      <c r="I84" s="204">
        <f>INDEX(Masterlist!$I$3:$I$791, MATCH(B84,Masterlist!$B$3:$B$791,0))</f>
        <v>44657</v>
      </c>
      <c r="J84" s="204" t="str">
        <f>INDEX(Masterlist!$J$3:$J$791, MATCH(B84,Masterlist!$B$3:$B$791,0))</f>
        <v>12 Months</v>
      </c>
      <c r="K84" s="204">
        <f>INDEX(Masterlist!$K$3:$K$791, MATCH(B84,Masterlist!$B$3:$B$791,0))</f>
        <v>45022</v>
      </c>
      <c r="L84" s="204" t="str">
        <f>INDEX(Masterlist!$L$3:$L$791, MATCH(B84,Masterlist!$B$3:$B$791,0))</f>
        <v>Mirai</v>
      </c>
      <c r="M84" s="204" t="str">
        <f>INDEX(Masterlist!$M$3:$M$791, MATCH(B84,Masterlist!$B$3:$B$791,0))</f>
        <v>DM22/0683</v>
      </c>
      <c r="N84" s="204" t="str">
        <f>INDEX(Masterlist!$N$3:$N$791, MATCH(B84,Masterlist!$B$3:$B$791,0))</f>
        <v>Gauge Room</v>
      </c>
      <c r="O84" s="204" t="b">
        <f ca="1">INDEX(Masterlist!$O$3:$O$800, MATCH(B84,Masterlist!$B$3:$B$800,0))</f>
        <v>1</v>
      </c>
      <c r="P84" s="62"/>
      <c r="Q84" s="1">
        <f t="shared" ca="1" si="3"/>
        <v>44831</v>
      </c>
      <c r="R84" s="1">
        <f t="shared" si="2"/>
        <v>45008</v>
      </c>
    </row>
    <row r="85" spans="1:18" s="76" customFormat="1" ht="25" hidden="1" x14ac:dyDescent="0.25">
      <c r="A85" s="4">
        <v>84</v>
      </c>
      <c r="B85" s="19" t="s">
        <v>980</v>
      </c>
      <c r="C85" s="7" t="s">
        <v>129</v>
      </c>
      <c r="D85" s="5" t="s">
        <v>791</v>
      </c>
      <c r="E85" s="5" t="s">
        <v>1009</v>
      </c>
      <c r="F85" s="36">
        <v>96014691</v>
      </c>
      <c r="G85" s="203" t="str">
        <f>INDEX(Masterlist!$G$3:$G$791, MATCH(B85,Masterlist!$B$3:$B$791,0))</f>
        <v>MCL/WI/D-02 / BS 870:2008</v>
      </c>
      <c r="H85" s="43" t="s">
        <v>794</v>
      </c>
      <c r="I85" s="204">
        <f>INDEX(Masterlist!$I$3:$I$791, MATCH(B85,Masterlist!$B$3:$B$791,0))</f>
        <v>44657</v>
      </c>
      <c r="J85" s="204" t="str">
        <f>INDEX(Masterlist!$J$3:$J$791, MATCH(B85,Masterlist!$B$3:$B$791,0))</f>
        <v>12 Months</v>
      </c>
      <c r="K85" s="204">
        <f>INDEX(Masterlist!$K$3:$K$791, MATCH(B85,Masterlist!$B$3:$B$791,0))</f>
        <v>45022</v>
      </c>
      <c r="L85" s="204" t="str">
        <f>INDEX(Masterlist!$L$3:$L$791, MATCH(B85,Masterlist!$B$3:$B$791,0))</f>
        <v>Mirai</v>
      </c>
      <c r="M85" s="204" t="str">
        <f>INDEX(Masterlist!$M$3:$M$791, MATCH(B85,Masterlist!$B$3:$B$791,0))</f>
        <v>DM22/0684</v>
      </c>
      <c r="N85" s="204" t="str">
        <f>INDEX(Masterlist!$N$3:$N$791, MATCH(B85,Masterlist!$B$3:$B$791,0))</f>
        <v>Gauge Room</v>
      </c>
      <c r="O85" s="204" t="b">
        <f ca="1">INDEX(Masterlist!$O$3:$O$800, MATCH(B85,Masterlist!$B$3:$B$800,0))</f>
        <v>1</v>
      </c>
      <c r="P85" s="62"/>
      <c r="Q85" s="1">
        <f t="shared" ca="1" si="3"/>
        <v>44831</v>
      </c>
      <c r="R85" s="1">
        <f t="shared" si="2"/>
        <v>45008</v>
      </c>
    </row>
    <row r="86" spans="1:18" s="76" customFormat="1" ht="25" x14ac:dyDescent="0.25">
      <c r="A86" s="4">
        <v>85</v>
      </c>
      <c r="B86" s="240" t="s">
        <v>982</v>
      </c>
      <c r="C86" s="7" t="s">
        <v>129</v>
      </c>
      <c r="D86" s="5" t="s">
        <v>791</v>
      </c>
      <c r="E86" s="7" t="s">
        <v>501</v>
      </c>
      <c r="F86" s="37">
        <v>11001994</v>
      </c>
      <c r="G86" s="203" t="str">
        <f>INDEX(Masterlist!$G$3:$G$791, MATCH(B86,Masterlist!$B$3:$B$791,0))</f>
        <v>MCL/WI/D-02/ BS 870:2008</v>
      </c>
      <c r="H86" s="43" t="s">
        <v>794</v>
      </c>
      <c r="I86" s="204">
        <f>INDEX(Masterlist!$I$3:$I$791, MATCH(B86,Masterlist!$B$3:$B$791,0))</f>
        <v>44460</v>
      </c>
      <c r="J86" s="204" t="str">
        <f>INDEX(Masterlist!$J$3:$J$791, MATCH(B86,Masterlist!$B$3:$B$791,0))</f>
        <v>12 Months</v>
      </c>
      <c r="K86" s="204">
        <f>INDEX(Masterlist!$K$3:$K$791, MATCH(B86,Masterlist!$B$3:$B$791,0))</f>
        <v>44825</v>
      </c>
      <c r="L86" s="204" t="str">
        <f>INDEX(Masterlist!$L$3:$L$791, MATCH(B86,Masterlist!$B$3:$B$791,0))</f>
        <v>Mirai</v>
      </c>
      <c r="M86" s="204" t="str">
        <f>INDEX(Masterlist!$M$3:$M$791, MATCH(B86,Masterlist!$B$3:$B$791,0))</f>
        <v>DM21/1941</v>
      </c>
      <c r="N86" s="204" t="str">
        <f>INDEX(Masterlist!$N$3:$N$791, MATCH(B86,Masterlist!$B$3:$B$791,0))</f>
        <v>Gauge Room</v>
      </c>
      <c r="O86" s="204" t="b">
        <f ca="1">INDEX(Masterlist!$O$3:$O$800, MATCH(B86,Masterlist!$B$3:$B$800,0))</f>
        <v>0</v>
      </c>
      <c r="P86" s="62"/>
      <c r="Q86" s="1">
        <f t="shared" ca="1" si="3"/>
        <v>44831</v>
      </c>
      <c r="R86" s="1">
        <f t="shared" si="2"/>
        <v>44811</v>
      </c>
    </row>
    <row r="87" spans="1:18" s="76" customFormat="1" ht="25" hidden="1" x14ac:dyDescent="0.25">
      <c r="A87" s="4">
        <v>86</v>
      </c>
      <c r="B87" s="19" t="s">
        <v>1133</v>
      </c>
      <c r="C87" s="7" t="s">
        <v>129</v>
      </c>
      <c r="D87" s="5" t="s">
        <v>791</v>
      </c>
      <c r="E87" s="7" t="s">
        <v>53</v>
      </c>
      <c r="F87" s="37" t="s">
        <v>1525</v>
      </c>
      <c r="G87" s="203" t="str">
        <f>INDEX(Masterlist!$G$3:$G$791, MATCH(B87,Masterlist!$B$3:$B$791,0))</f>
        <v>SHE-WI-D017 / BS EN ISO 3611:2010</v>
      </c>
      <c r="H87" s="43" t="s">
        <v>1612</v>
      </c>
      <c r="I87" s="204">
        <f>INDEX(Masterlist!$I$3:$I$791, MATCH(B87,Masterlist!$B$3:$B$791,0))</f>
        <v>44702</v>
      </c>
      <c r="J87" s="204" t="str">
        <f>INDEX(Masterlist!$J$3:$J$791, MATCH(B87,Masterlist!$B$3:$B$791,0))</f>
        <v>12 Months</v>
      </c>
      <c r="K87" s="204">
        <f>INDEX(Masterlist!$K$3:$K$791, MATCH(B87,Masterlist!$B$3:$B$791,0))</f>
        <v>45067</v>
      </c>
      <c r="L87" s="204" t="str">
        <f>INDEX(Masterlist!$L$3:$L$791, MATCH(B87,Masterlist!$B$3:$B$791,0))</f>
        <v>Shikra Engineering</v>
      </c>
      <c r="M87" s="204" t="str">
        <f>INDEX(Masterlist!$M$3:$M$791, MATCH(B87,Masterlist!$B$3:$B$791,0))</f>
        <v>DLS-22050035-13</v>
      </c>
      <c r="N87" s="204" t="str">
        <f>INDEX(Masterlist!$N$3:$N$791, MATCH(B87,Masterlist!$B$3:$B$791,0))</f>
        <v>Gauge Room</v>
      </c>
      <c r="O87" s="204" t="b">
        <f ca="1">INDEX(Masterlist!$O$3:$O$800, MATCH(B87,Masterlist!$B$3:$B$800,0))</f>
        <v>1</v>
      </c>
      <c r="P87" s="62"/>
      <c r="Q87" s="1">
        <f t="shared" ca="1" si="3"/>
        <v>44831</v>
      </c>
      <c r="R87" s="1">
        <f t="shared" si="2"/>
        <v>45053</v>
      </c>
    </row>
    <row r="88" spans="1:18" s="76" customFormat="1" ht="25" hidden="1" x14ac:dyDescent="0.25">
      <c r="A88" s="4">
        <v>87</v>
      </c>
      <c r="B88" s="19" t="s">
        <v>1136</v>
      </c>
      <c r="C88" s="7" t="s">
        <v>129</v>
      </c>
      <c r="D88" s="5" t="s">
        <v>791</v>
      </c>
      <c r="E88" s="7" t="s">
        <v>52</v>
      </c>
      <c r="F88" s="37">
        <v>47077797</v>
      </c>
      <c r="G88" s="203" t="str">
        <f>INDEX(Masterlist!$G$3:$G$791, MATCH(B88,Masterlist!$B$3:$B$791,0))</f>
        <v>MCL/WI/D-02 / BS 870:2008</v>
      </c>
      <c r="H88" s="43" t="s">
        <v>856</v>
      </c>
      <c r="I88" s="204">
        <f>INDEX(Masterlist!$I$3:$I$791, MATCH(B88,Masterlist!$B$3:$B$791,0))</f>
        <v>44673</v>
      </c>
      <c r="J88" s="204" t="str">
        <f>INDEX(Masterlist!$J$3:$J$791, MATCH(B88,Masterlist!$B$3:$B$791,0))</f>
        <v>12 Months</v>
      </c>
      <c r="K88" s="204">
        <f>INDEX(Masterlist!$K$3:$K$791, MATCH(B88,Masterlist!$B$3:$B$791,0))</f>
        <v>45038</v>
      </c>
      <c r="L88" s="204" t="str">
        <f>INDEX(Masterlist!$L$3:$L$791, MATCH(B88,Masterlist!$B$3:$B$791,0))</f>
        <v>Mirai</v>
      </c>
      <c r="M88" s="204" t="str">
        <f>INDEX(Masterlist!$M$3:$M$791, MATCH(B88,Masterlist!$B$3:$B$791,0))</f>
        <v>DM22/0808</v>
      </c>
      <c r="N88" s="204" t="str">
        <f>INDEX(Masterlist!$N$3:$N$791, MATCH(B88,Masterlist!$B$3:$B$791,0))</f>
        <v>Gauge Room</v>
      </c>
      <c r="O88" s="204" t="b">
        <f ca="1">INDEX(Masterlist!$O$3:$O$800, MATCH(B88,Masterlist!$B$3:$B$800,0))</f>
        <v>1</v>
      </c>
      <c r="P88" s="62"/>
      <c r="Q88" s="1">
        <f t="shared" ca="1" si="3"/>
        <v>44831</v>
      </c>
      <c r="R88" s="1">
        <f t="shared" si="2"/>
        <v>45024</v>
      </c>
    </row>
    <row r="89" spans="1:18" s="76" customFormat="1" ht="25" hidden="1" x14ac:dyDescent="0.25">
      <c r="A89" s="4">
        <v>88</v>
      </c>
      <c r="B89" s="19" t="s">
        <v>1139</v>
      </c>
      <c r="C89" s="7" t="s">
        <v>129</v>
      </c>
      <c r="D89" s="5" t="s">
        <v>791</v>
      </c>
      <c r="E89" s="7" t="s">
        <v>51</v>
      </c>
      <c r="F89" s="37" t="s">
        <v>1493</v>
      </c>
      <c r="G89" s="203" t="str">
        <f>INDEX(Masterlist!$G$3:$G$791, MATCH(B89,Masterlist!$B$3:$B$791,0))</f>
        <v>MCL/WI/D-02 / BS 870:2008</v>
      </c>
      <c r="H89" s="43" t="s">
        <v>856</v>
      </c>
      <c r="I89" s="204">
        <f>INDEX(Masterlist!$I$3:$I$791, MATCH(B89,Masterlist!$B$3:$B$791,0))</f>
        <v>44575</v>
      </c>
      <c r="J89" s="204" t="str">
        <f>INDEX(Masterlist!$J$3:$J$791, MATCH(B89,Masterlist!$B$3:$B$791,0))</f>
        <v>12 Months</v>
      </c>
      <c r="K89" s="204">
        <f>INDEX(Masterlist!$K$3:$K$791, MATCH(B89,Masterlist!$B$3:$B$791,0))</f>
        <v>44940</v>
      </c>
      <c r="L89" s="204" t="str">
        <f>INDEX(Masterlist!$L$3:$L$791, MATCH(B89,Masterlist!$B$3:$B$791,0))</f>
        <v>Mirai</v>
      </c>
      <c r="M89" s="204" t="str">
        <f>INDEX(Masterlist!$M$3:$M$791, MATCH(B89,Masterlist!$B$3:$B$791,0))</f>
        <v>DM22/0076</v>
      </c>
      <c r="N89" s="204" t="str">
        <f>INDEX(Masterlist!$N$3:$N$791, MATCH(B89,Masterlist!$B$3:$B$791,0))</f>
        <v>Gauge Room</v>
      </c>
      <c r="O89" s="204" t="b">
        <f ca="1">INDEX(Masterlist!$O$3:$O$800, MATCH(B89,Masterlist!$B$3:$B$800,0))</f>
        <v>1</v>
      </c>
      <c r="P89" s="62"/>
      <c r="Q89" s="1">
        <f t="shared" ca="1" si="3"/>
        <v>44831</v>
      </c>
      <c r="R89" s="1">
        <f t="shared" si="2"/>
        <v>44926</v>
      </c>
    </row>
    <row r="90" spans="1:18" s="76" customFormat="1" ht="25" hidden="1" x14ac:dyDescent="0.25">
      <c r="A90" s="4">
        <v>89</v>
      </c>
      <c r="B90" s="19" t="s">
        <v>1140</v>
      </c>
      <c r="C90" s="7" t="s">
        <v>129</v>
      </c>
      <c r="D90" s="5" t="s">
        <v>791</v>
      </c>
      <c r="E90" s="7" t="s">
        <v>1134</v>
      </c>
      <c r="F90" s="37" t="s">
        <v>2091</v>
      </c>
      <c r="G90" s="203" t="str">
        <f>INDEX(Masterlist!$G$3:$G$791, MATCH(B90,Masterlist!$B$3:$B$791,0))</f>
        <v>MCL/WI/D-02 / BS 870:2008</v>
      </c>
      <c r="H90" s="43" t="s">
        <v>856</v>
      </c>
      <c r="I90" s="204">
        <f>INDEX(Masterlist!$I$3:$I$791, MATCH(B90,Masterlist!$B$3:$B$791,0))</f>
        <v>44575</v>
      </c>
      <c r="J90" s="204" t="str">
        <f>INDEX(Masterlist!$J$3:$J$791, MATCH(B90,Masterlist!$B$3:$B$791,0))</f>
        <v>12 Months</v>
      </c>
      <c r="K90" s="204">
        <f>INDEX(Masterlist!$K$3:$K$791, MATCH(B90,Masterlist!$B$3:$B$791,0))</f>
        <v>44940</v>
      </c>
      <c r="L90" s="204" t="str">
        <f>INDEX(Masterlist!$L$3:$L$791, MATCH(B90,Masterlist!$B$3:$B$791,0))</f>
        <v>Mirai</v>
      </c>
      <c r="M90" s="204" t="str">
        <f>INDEX(Masterlist!$M$3:$M$791, MATCH(B90,Masterlist!$B$3:$B$791,0))</f>
        <v>DM22/0074</v>
      </c>
      <c r="N90" s="204" t="str">
        <f>INDEX(Masterlist!$N$3:$N$791, MATCH(B90,Masterlist!$B$3:$B$791,0))</f>
        <v>Gauge Room</v>
      </c>
      <c r="O90" s="204" t="b">
        <f ca="1">INDEX(Masterlist!$O$3:$O$800, MATCH(B90,Masterlist!$B$3:$B$800,0))</f>
        <v>1</v>
      </c>
      <c r="P90" s="62"/>
      <c r="Q90" s="1">
        <f t="shared" ca="1" si="3"/>
        <v>44831</v>
      </c>
      <c r="R90" s="1">
        <f t="shared" si="2"/>
        <v>44926</v>
      </c>
    </row>
    <row r="91" spans="1:18" s="76" customFormat="1" ht="25" hidden="1" x14ac:dyDescent="0.25">
      <c r="A91" s="4">
        <v>90</v>
      </c>
      <c r="B91" s="19" t="s">
        <v>1141</v>
      </c>
      <c r="C91" s="7" t="s">
        <v>129</v>
      </c>
      <c r="D91" s="5" t="s">
        <v>791</v>
      </c>
      <c r="E91" s="7" t="s">
        <v>54</v>
      </c>
      <c r="F91" s="37" t="s">
        <v>1492</v>
      </c>
      <c r="G91" s="203" t="str">
        <f>INDEX(Masterlist!$G$3:$G$791, MATCH(B91,Masterlist!$B$3:$B$791,0))</f>
        <v>MCL/WI/D-02 / BS 870:2008</v>
      </c>
      <c r="H91" s="43" t="s">
        <v>856</v>
      </c>
      <c r="I91" s="204">
        <f>INDEX(Masterlist!$I$3:$I$791, MATCH(B91,Masterlist!$B$3:$B$791,0))</f>
        <v>44575</v>
      </c>
      <c r="J91" s="204" t="str">
        <f>INDEX(Masterlist!$J$3:$J$791, MATCH(B91,Masterlist!$B$3:$B$791,0))</f>
        <v>12 Months</v>
      </c>
      <c r="K91" s="204">
        <f>INDEX(Masterlist!$K$3:$K$791, MATCH(B91,Masterlist!$B$3:$B$791,0))</f>
        <v>44940</v>
      </c>
      <c r="L91" s="204" t="str">
        <f>INDEX(Masterlist!$L$3:$L$791, MATCH(B91,Masterlist!$B$3:$B$791,0))</f>
        <v>Mirai</v>
      </c>
      <c r="M91" s="204" t="str">
        <f>INDEX(Masterlist!$M$3:$M$791, MATCH(B91,Masterlist!$B$3:$B$791,0))</f>
        <v>DM22/0075</v>
      </c>
      <c r="N91" s="204" t="str">
        <f>INDEX(Masterlist!$N$3:$N$791, MATCH(B91,Masterlist!$B$3:$B$791,0))</f>
        <v>Gauge Room</v>
      </c>
      <c r="O91" s="204" t="b">
        <f ca="1">INDEX(Masterlist!$O$3:$O$800, MATCH(B91,Masterlist!$B$3:$B$800,0))</f>
        <v>1</v>
      </c>
      <c r="P91" s="62"/>
      <c r="Q91" s="1">
        <f t="shared" ca="1" si="3"/>
        <v>44831</v>
      </c>
      <c r="R91" s="1">
        <f t="shared" si="2"/>
        <v>44926</v>
      </c>
    </row>
    <row r="92" spans="1:18" s="76" customFormat="1" ht="25" hidden="1" x14ac:dyDescent="0.25">
      <c r="A92" s="4">
        <v>91</v>
      </c>
      <c r="B92" s="19" t="s">
        <v>1142</v>
      </c>
      <c r="C92" s="7" t="s">
        <v>129</v>
      </c>
      <c r="D92" s="5" t="s">
        <v>791</v>
      </c>
      <c r="E92" s="7" t="s">
        <v>366</v>
      </c>
      <c r="F92" s="37" t="s">
        <v>1586</v>
      </c>
      <c r="G92" s="203" t="str">
        <f>INDEX(Masterlist!$G$3:$G$791, MATCH(B92,Masterlist!$B$3:$B$791,0))</f>
        <v>MCL/WI/D-02 / BS 870:2008</v>
      </c>
      <c r="H92" s="43" t="s">
        <v>856</v>
      </c>
      <c r="I92" s="204">
        <f>INDEX(Masterlist!$I$3:$I$791, MATCH(B92,Masterlist!$B$3:$B$791,0))</f>
        <v>44554</v>
      </c>
      <c r="J92" s="204" t="str">
        <f>INDEX(Masterlist!$J$3:$J$791, MATCH(B92,Masterlist!$B$3:$B$791,0))</f>
        <v>12 Months</v>
      </c>
      <c r="K92" s="204">
        <f>INDEX(Masterlist!$K$3:$K$791, MATCH(B92,Masterlist!$B$3:$B$791,0))</f>
        <v>44919</v>
      </c>
      <c r="L92" s="204" t="str">
        <f>INDEX(Masterlist!$L$3:$L$791, MATCH(B92,Masterlist!$B$3:$B$791,0))</f>
        <v>Mirai</v>
      </c>
      <c r="M92" s="204" t="str">
        <f>INDEX(Masterlist!$M$3:$M$791, MATCH(B92,Masterlist!$B$3:$B$791,0))</f>
        <v>DM21/2996</v>
      </c>
      <c r="N92" s="204" t="str">
        <f>INDEX(Masterlist!$N$3:$N$791, MATCH(B92,Masterlist!$B$3:$B$791,0))</f>
        <v>Gauge Room</v>
      </c>
      <c r="O92" s="204" t="b">
        <f ca="1">INDEX(Masterlist!$O$3:$O$800, MATCH(B92,Masterlist!$B$3:$B$800,0))</f>
        <v>1</v>
      </c>
      <c r="P92" s="62"/>
      <c r="Q92" s="1">
        <f t="shared" ca="1" si="3"/>
        <v>44831</v>
      </c>
      <c r="R92" s="1">
        <f t="shared" si="2"/>
        <v>44905</v>
      </c>
    </row>
    <row r="93" spans="1:18" s="76" customFormat="1" ht="25" hidden="1" x14ac:dyDescent="0.25">
      <c r="A93" s="4">
        <v>92</v>
      </c>
      <c r="B93" s="19" t="s">
        <v>1796</v>
      </c>
      <c r="C93" s="7" t="s">
        <v>129</v>
      </c>
      <c r="D93" s="5" t="s">
        <v>791</v>
      </c>
      <c r="E93" s="7" t="s">
        <v>52</v>
      </c>
      <c r="F93" s="37">
        <v>66663436</v>
      </c>
      <c r="G93" s="203" t="str">
        <f>INDEX(Masterlist!$G$3:$G$791, MATCH(B93,Masterlist!$B$3:$B$791,0))</f>
        <v>BS 870:2008 &amp; MCL/WI/D-02</v>
      </c>
      <c r="H93" s="43" t="s">
        <v>1612</v>
      </c>
      <c r="I93" s="204">
        <f>INDEX(Masterlist!$I$3:$I$791, MATCH(B93,Masterlist!$B$3:$B$791,0))</f>
        <v>44747</v>
      </c>
      <c r="J93" s="204" t="str">
        <f>INDEX(Masterlist!$J$3:$J$791, MATCH(B93,Masterlist!$B$3:$B$791,0))</f>
        <v>12 Months</v>
      </c>
      <c r="K93" s="204">
        <f>INDEX(Masterlist!$K$3:$K$791, MATCH(B93,Masterlist!$B$3:$B$791,0))</f>
        <v>45112</v>
      </c>
      <c r="L93" s="204" t="str">
        <f>INDEX(Masterlist!$L$3:$L$791, MATCH(B93,Masterlist!$B$3:$B$791,0))</f>
        <v>Mirai</v>
      </c>
      <c r="M93" s="204" t="str">
        <f>INDEX(Masterlist!$M$3:$M$791, MATCH(B93,Masterlist!$B$3:$B$791,0))</f>
        <v>DM22/1485</v>
      </c>
      <c r="N93" s="204" t="str">
        <f>INDEX(Masterlist!$N$3:$N$791, MATCH(B93,Masterlist!$B$3:$B$791,0))</f>
        <v>Gauge Room</v>
      </c>
      <c r="O93" s="204" t="b">
        <f ca="1">INDEX(Masterlist!$O$3:$O$800, MATCH(B93,Masterlist!$B$3:$B$800,0))</f>
        <v>1</v>
      </c>
      <c r="P93" s="62"/>
      <c r="Q93" s="1">
        <f t="shared" ca="1" si="3"/>
        <v>44831</v>
      </c>
      <c r="R93" s="1">
        <f t="shared" si="2"/>
        <v>45098</v>
      </c>
    </row>
    <row r="94" spans="1:18" s="76" customFormat="1" ht="25" hidden="1" x14ac:dyDescent="0.25">
      <c r="A94" s="4">
        <v>93</v>
      </c>
      <c r="B94" s="5" t="s">
        <v>1795</v>
      </c>
      <c r="C94" s="7" t="s">
        <v>129</v>
      </c>
      <c r="D94" s="5" t="s">
        <v>791</v>
      </c>
      <c r="E94" s="5" t="s">
        <v>177</v>
      </c>
      <c r="F94" s="12" t="s">
        <v>1797</v>
      </c>
      <c r="G94" s="203" t="str">
        <f>INDEX(Masterlist!$G$3:$G$791, MATCH(B94,Masterlist!$B$3:$B$791,0))</f>
        <v>MCL/WI/D-02 / BS 870:2008</v>
      </c>
      <c r="H94" s="43" t="s">
        <v>794</v>
      </c>
      <c r="I94" s="204">
        <f>INDEX(Masterlist!$I$3:$I$791, MATCH(B94,Masterlist!$B$3:$B$791,0))</f>
        <v>44747</v>
      </c>
      <c r="J94" s="204" t="str">
        <f>INDEX(Masterlist!$J$3:$J$791, MATCH(B94,Masterlist!$B$3:$B$791,0))</f>
        <v>12 Months</v>
      </c>
      <c r="K94" s="204">
        <f>INDEX(Masterlist!$K$3:$K$791, MATCH(B94,Masterlist!$B$3:$B$791,0))</f>
        <v>45112</v>
      </c>
      <c r="L94" s="204" t="str">
        <f>INDEX(Masterlist!$L$3:$L$791, MATCH(B94,Masterlist!$B$3:$B$791,0))</f>
        <v>Mirai</v>
      </c>
      <c r="M94" s="204" t="str">
        <f>INDEX(Masterlist!$M$3:$M$791, MATCH(B94,Masterlist!$B$3:$B$791,0))</f>
        <v>DM22/1491</v>
      </c>
      <c r="N94" s="204" t="str">
        <f>INDEX(Masterlist!$N$3:$N$791, MATCH(B94,Masterlist!$B$3:$B$791,0))</f>
        <v>Gauge Room</v>
      </c>
      <c r="O94" s="204" t="b">
        <f ca="1">INDEX(Masterlist!$O$3:$O$800, MATCH(B94,Masterlist!$B$3:$B$800,0))</f>
        <v>1</v>
      </c>
      <c r="P94" s="62"/>
      <c r="Q94" s="1">
        <f t="shared" ca="1" si="3"/>
        <v>44831</v>
      </c>
      <c r="R94" s="1">
        <f t="shared" si="2"/>
        <v>45098</v>
      </c>
    </row>
    <row r="95" spans="1:18" s="76" customFormat="1" ht="25" hidden="1" x14ac:dyDescent="0.25">
      <c r="A95" s="4">
        <v>94</v>
      </c>
      <c r="B95" s="5" t="s">
        <v>2830</v>
      </c>
      <c r="C95" s="7" t="s">
        <v>129</v>
      </c>
      <c r="D95" s="5" t="s">
        <v>791</v>
      </c>
      <c r="E95" s="5" t="s">
        <v>218</v>
      </c>
      <c r="F95" s="61" t="s">
        <v>2831</v>
      </c>
      <c r="G95" s="203" t="str">
        <f>INDEX(Masterlist!$G$3:$G$791, MATCH(B95,Masterlist!$B$3:$B$791,0))</f>
        <v>BS 870: 2008 / MCL/WI/D-02</v>
      </c>
      <c r="H95" s="43" t="s">
        <v>856</v>
      </c>
      <c r="I95" s="204">
        <f>INDEX(Masterlist!$I$3:$I$791, MATCH(B95,Masterlist!$B$3:$B$791,0))</f>
        <v>44589</v>
      </c>
      <c r="J95" s="204" t="str">
        <f>INDEX(Masterlist!$J$3:$J$791, MATCH(B95,Masterlist!$B$3:$B$791,0))</f>
        <v>12 Months</v>
      </c>
      <c r="K95" s="204">
        <f>INDEX(Masterlist!$K$3:$K$791, MATCH(B95,Masterlist!$B$3:$B$791,0))</f>
        <v>44954</v>
      </c>
      <c r="L95" s="204" t="str">
        <f>INDEX(Masterlist!$L$3:$L$791, MATCH(B95,Masterlist!$B$3:$B$791,0))</f>
        <v>Mirai</v>
      </c>
      <c r="M95" s="204" t="str">
        <f>INDEX(Masterlist!$M$3:$M$791, MATCH(B95,Masterlist!$B$3:$B$791,0))</f>
        <v>DM22/0136</v>
      </c>
      <c r="N95" s="204" t="str">
        <f>INDEX(Masterlist!$N$3:$N$791, MATCH(B95,Masterlist!$B$3:$B$791,0))</f>
        <v>Gauge Room</v>
      </c>
      <c r="O95" s="204" t="b">
        <f ca="1">INDEX(Masterlist!$O$3:$O$800, MATCH(B95,Masterlist!$B$3:$B$800,0))</f>
        <v>1</v>
      </c>
      <c r="P95" s="62"/>
      <c r="Q95" s="1">
        <f t="shared" ca="1" si="3"/>
        <v>44831</v>
      </c>
      <c r="R95" s="1">
        <f t="shared" si="2"/>
        <v>44940</v>
      </c>
    </row>
    <row r="96" spans="1:18" s="76" customFormat="1" ht="25" hidden="1" x14ac:dyDescent="0.25">
      <c r="A96" s="4">
        <v>95</v>
      </c>
      <c r="B96" s="19" t="s">
        <v>3211</v>
      </c>
      <c r="C96" s="7" t="s">
        <v>129</v>
      </c>
      <c r="D96" s="5" t="s">
        <v>791</v>
      </c>
      <c r="E96" s="7" t="s">
        <v>176</v>
      </c>
      <c r="F96" s="61"/>
      <c r="G96" s="203" t="str">
        <f>INDEX(Masterlist!$G$3:$G$1000, MATCH(B96,Masterlist!$B$3:$B$1000,0))</f>
        <v>QCD/TRSG/PROCEDURE 005 / TRSG/QM/001/20</v>
      </c>
      <c r="H96" s="43" t="s">
        <v>794</v>
      </c>
      <c r="I96" s="204">
        <f>INDEX(Masterlist!$I$3:$I$10000, MATCH(B96,Masterlist!$B$3:$B$1000,0))</f>
        <v>44761</v>
      </c>
      <c r="J96" s="204" t="str">
        <f>INDEX(Masterlist!$J$3:$J$1000, MATCH(B96,Masterlist!$B$3:$B$1000,0))</f>
        <v>12 Months</v>
      </c>
      <c r="K96" s="204">
        <f>INDEX(Masterlist!$K$3:$K$10000, MATCH(B96,Masterlist!$B$3:$B$10000,0))</f>
        <v>45126</v>
      </c>
      <c r="L96" s="204" t="str">
        <f>INDEX(Masterlist!$L$3:$L$10000, MATCH(B96,Masterlist!$B$3:$B$10000,0))</f>
        <v>Trescal</v>
      </c>
      <c r="M96" s="204" t="str">
        <f>INDEX(Masterlist!$M$3:$M$10000, MATCH(B96,Masterlist!$B$3:$B$10000,0))</f>
        <v>SALDM/1150/4/22</v>
      </c>
      <c r="N96" s="204" t="str">
        <f>INDEX(Masterlist!$N$3:$N$10000, MATCH(B96,Masterlist!$B$3:$B$10000,0))</f>
        <v>Gauge Room</v>
      </c>
      <c r="O96" s="204" t="b">
        <f ca="1">INDEX(Masterlist!$O$3:$O$10000, MATCH(B96,Masterlist!$B$3:$B$10000,0))</f>
        <v>1</v>
      </c>
      <c r="P96" s="62"/>
      <c r="Q96" s="1"/>
      <c r="R96" s="1"/>
    </row>
    <row r="97" spans="1:18" s="76" customFormat="1" ht="25" hidden="1" x14ac:dyDescent="0.25">
      <c r="A97" s="4">
        <v>96</v>
      </c>
      <c r="B97" s="5" t="s">
        <v>848</v>
      </c>
      <c r="C97" s="7" t="s">
        <v>10</v>
      </c>
      <c r="D97" s="5" t="s">
        <v>791</v>
      </c>
      <c r="E97" s="5" t="s">
        <v>849</v>
      </c>
      <c r="F97" s="37">
        <v>525372</v>
      </c>
      <c r="G97" s="203" t="str">
        <f>INDEX(Masterlist!$G$3:$G$791, MATCH(B97,Masterlist!$B$3:$B$791,0))</f>
        <v>MCL/WI/D01 &amp; BS 887:2008</v>
      </c>
      <c r="H97" s="43" t="s">
        <v>1974</v>
      </c>
      <c r="I97" s="204">
        <f>INDEX(Masterlist!$I$3:$I$791, MATCH(B97,Masterlist!$B$3:$B$791,0))</f>
        <v>44657</v>
      </c>
      <c r="J97" s="204" t="str">
        <f>INDEX(Masterlist!$J$3:$J$791, MATCH(B97,Masterlist!$B$3:$B$791,0))</f>
        <v>12 months</v>
      </c>
      <c r="K97" s="204">
        <f>INDEX(Masterlist!$K$3:$K$791, MATCH(B97,Masterlist!$B$3:$B$791,0))</f>
        <v>45022</v>
      </c>
      <c r="L97" s="204" t="str">
        <f>INDEX(Masterlist!$L$3:$L$791, MATCH(B97,Masterlist!$B$3:$B$791,0))</f>
        <v>Mirai</v>
      </c>
      <c r="M97" s="204" t="str">
        <f>INDEX(Masterlist!$M$3:$M$791, MATCH(B97,Masterlist!$B$3:$B$791,0))</f>
        <v>DM22/0693</v>
      </c>
      <c r="N97" s="204" t="str">
        <f>INDEX(Masterlist!$N$3:$N$791, MATCH(B97,Masterlist!$B$3:$B$791,0))</f>
        <v>Gauge Room</v>
      </c>
      <c r="O97" s="204" t="b">
        <f ca="1">INDEX(Masterlist!$O$3:$O$800, MATCH(B97,Masterlist!$B$3:$B$800,0))</f>
        <v>1</v>
      </c>
      <c r="P97" s="62"/>
      <c r="Q97" s="1">
        <f t="shared" ca="1" si="3"/>
        <v>44831</v>
      </c>
      <c r="R97" s="1">
        <f t="shared" si="2"/>
        <v>45008</v>
      </c>
    </row>
    <row r="98" spans="1:18" s="76" customFormat="1" ht="25" hidden="1" x14ac:dyDescent="0.25">
      <c r="A98" s="4">
        <v>97</v>
      </c>
      <c r="B98" s="19" t="s">
        <v>415</v>
      </c>
      <c r="C98" s="7" t="s">
        <v>10</v>
      </c>
      <c r="D98" s="5" t="s">
        <v>791</v>
      </c>
      <c r="E98" s="5" t="s">
        <v>160</v>
      </c>
      <c r="F98" s="12" t="s">
        <v>1497</v>
      </c>
      <c r="G98" s="203" t="str">
        <f>INDEX(Masterlist!$G$3:$G$791, MATCH(B98,Masterlist!$B$3:$B$791,0))</f>
        <v>MCL/WI/D-01 &amp; BS 887:2008</v>
      </c>
      <c r="H98" s="43" t="s">
        <v>1973</v>
      </c>
      <c r="I98" s="204">
        <f>INDEX(Masterlist!$I$3:$I$791, MATCH(B98,Masterlist!$B$3:$B$791,0))</f>
        <v>44673</v>
      </c>
      <c r="J98" s="204" t="str">
        <f>INDEX(Masterlist!$J$3:$J$791, MATCH(B98,Masterlist!$B$3:$B$791,0))</f>
        <v>12 Months</v>
      </c>
      <c r="K98" s="204">
        <f>INDEX(Masterlist!$K$3:$K$791, MATCH(B98,Masterlist!$B$3:$B$791,0))</f>
        <v>45038</v>
      </c>
      <c r="L98" s="204" t="str">
        <f>INDEX(Masterlist!$L$3:$L$791, MATCH(B98,Masterlist!$B$3:$B$791,0))</f>
        <v>Mirai</v>
      </c>
      <c r="M98" s="204" t="str">
        <f>INDEX(Masterlist!$M$3:$M$791, MATCH(B98,Masterlist!$B$3:$B$791,0))</f>
        <v>DM22/0809</v>
      </c>
      <c r="N98" s="204" t="str">
        <f>INDEX(Masterlist!$N$3:$N$791, MATCH(B98,Masterlist!$B$3:$B$791,0))</f>
        <v>Gauge Room</v>
      </c>
      <c r="O98" s="204" t="b">
        <f ca="1">INDEX(Masterlist!$O$3:$O$800, MATCH(B98,Masterlist!$B$3:$B$800,0))</f>
        <v>1</v>
      </c>
      <c r="P98" s="62"/>
      <c r="Q98" s="1">
        <f t="shared" ca="1" si="3"/>
        <v>44831</v>
      </c>
      <c r="R98" s="1">
        <f t="shared" si="2"/>
        <v>45024</v>
      </c>
    </row>
    <row r="99" spans="1:18" s="76" customFormat="1" ht="25" hidden="1" x14ac:dyDescent="0.25">
      <c r="A99" s="4">
        <v>98</v>
      </c>
      <c r="B99" s="5" t="s">
        <v>381</v>
      </c>
      <c r="C99" s="7" t="s">
        <v>10</v>
      </c>
      <c r="D99" s="5" t="s">
        <v>791</v>
      </c>
      <c r="E99" s="7" t="s">
        <v>159</v>
      </c>
      <c r="F99" s="36">
        <v>12569076</v>
      </c>
      <c r="G99" s="203" t="str">
        <f>INDEX(Masterlist!$G$3:$G$791, MATCH(B99,Masterlist!$B$3:$B$791,0))</f>
        <v>MCL/WI/D-01 / BS 887:2008</v>
      </c>
      <c r="H99" s="43" t="s">
        <v>1473</v>
      </c>
      <c r="I99" s="204">
        <f>INDEX(Masterlist!$I$3:$I$791, MATCH(B99,Masterlist!$B$3:$B$791,0))</f>
        <v>44657</v>
      </c>
      <c r="J99" s="204" t="str">
        <f>INDEX(Masterlist!$J$3:$J$791, MATCH(B99,Masterlist!$B$3:$B$791,0))</f>
        <v>12 Months</v>
      </c>
      <c r="K99" s="204">
        <f>INDEX(Masterlist!$K$3:$K$791, MATCH(B99,Masterlist!$B$3:$B$791,0))</f>
        <v>45022</v>
      </c>
      <c r="L99" s="204" t="str">
        <f>INDEX(Masterlist!$L$3:$L$791, MATCH(B99,Masterlist!$B$3:$B$791,0))</f>
        <v>Mirai</v>
      </c>
      <c r="M99" s="204" t="str">
        <f>INDEX(Masterlist!$M$3:$M$791, MATCH(B99,Masterlist!$B$3:$B$791,0))</f>
        <v>DM22/0692</v>
      </c>
      <c r="N99" s="204" t="str">
        <f>INDEX(Masterlist!$N$3:$N$791, MATCH(B99,Masterlist!$B$3:$B$791,0))</f>
        <v>QC (Naga)</v>
      </c>
      <c r="O99" s="204" t="b">
        <f ca="1">INDEX(Masterlist!$O$3:$O$800, MATCH(B99,Masterlist!$B$3:$B$800,0))</f>
        <v>1</v>
      </c>
      <c r="P99" s="62"/>
      <c r="Q99" s="1">
        <f t="shared" ca="1" si="3"/>
        <v>44831</v>
      </c>
      <c r="R99" s="1">
        <f t="shared" si="2"/>
        <v>45008</v>
      </c>
    </row>
    <row r="100" spans="1:18" s="76" customFormat="1" ht="25" hidden="1" x14ac:dyDescent="0.25">
      <c r="A100" s="4">
        <v>99</v>
      </c>
      <c r="B100" s="161" t="s">
        <v>493</v>
      </c>
      <c r="C100" s="7" t="s">
        <v>10</v>
      </c>
      <c r="D100" s="5" t="s">
        <v>791</v>
      </c>
      <c r="E100" s="5" t="s">
        <v>157</v>
      </c>
      <c r="F100" s="22">
        <v>12008018</v>
      </c>
      <c r="G100" s="203" t="str">
        <f>INDEX(Masterlist!$G$3:$G$791, MATCH(B100,Masterlist!$B$3:$B$791,0))</f>
        <v>SHE-WI-D019 / JIS B7507:1993</v>
      </c>
      <c r="H100" s="43" t="s">
        <v>1971</v>
      </c>
      <c r="I100" s="204">
        <f>INDEX(Masterlist!$I$3:$I$791, MATCH(B100,Masterlist!$B$3:$B$791,0))</f>
        <v>44817</v>
      </c>
      <c r="J100" s="204" t="str">
        <f>INDEX(Masterlist!$J$3:$J$791, MATCH(B100,Masterlist!$B$3:$B$791,0))</f>
        <v>12 Months</v>
      </c>
      <c r="K100" s="204">
        <f>INDEX(Masterlist!$K$3:$K$791, MATCH(B100,Masterlist!$B$3:$B$791,0))</f>
        <v>45182</v>
      </c>
      <c r="L100" s="204" t="str">
        <f>INDEX(Masterlist!$L$3:$L$791, MATCH(B100,Masterlist!$B$3:$B$791,0))</f>
        <v>Shikra Engineering</v>
      </c>
      <c r="M100" s="204" t="str">
        <f>INDEX(Masterlist!$M$3:$M$791, MATCH(B100,Masterlist!$B$3:$B$791,0))</f>
        <v>DLS-22080064-16</v>
      </c>
      <c r="N100" s="204" t="str">
        <f>INDEX(Masterlist!$N$3:$N$791, MATCH(B100,Masterlist!$B$3:$B$791,0))</f>
        <v>Gauge Room</v>
      </c>
      <c r="O100" s="204" t="b">
        <f ca="1">INDEX(Masterlist!$O$3:$O$800, MATCH(B100,Masterlist!$B$3:$B$800,0))</f>
        <v>1</v>
      </c>
      <c r="P100" s="62"/>
      <c r="Q100" s="1">
        <f t="shared" ca="1" si="3"/>
        <v>44831</v>
      </c>
      <c r="R100" s="1">
        <f t="shared" si="2"/>
        <v>45168</v>
      </c>
    </row>
    <row r="101" spans="1:18" s="76" customFormat="1" ht="25" hidden="1" x14ac:dyDescent="0.25">
      <c r="A101" s="4">
        <v>100</v>
      </c>
      <c r="B101" s="161" t="s">
        <v>494</v>
      </c>
      <c r="C101" s="7" t="s">
        <v>10</v>
      </c>
      <c r="D101" s="5" t="s">
        <v>791</v>
      </c>
      <c r="E101" s="19" t="s">
        <v>1008</v>
      </c>
      <c r="F101" s="22">
        <v>11009322</v>
      </c>
      <c r="G101" s="203" t="str">
        <f>INDEX(Masterlist!$G$3:$G$791, MATCH(B101,Masterlist!$B$3:$B$791,0))</f>
        <v>SHE-WI-D019 / JIS B7507:1993</v>
      </c>
      <c r="H101" s="43" t="s">
        <v>1972</v>
      </c>
      <c r="I101" s="204">
        <f>INDEX(Masterlist!$I$3:$I$791, MATCH(B101,Masterlist!$B$3:$B$791,0))</f>
        <v>44817</v>
      </c>
      <c r="J101" s="204" t="str">
        <f>INDEX(Masterlist!$J$3:$J$791, MATCH(B101,Masterlist!$B$3:$B$791,0))</f>
        <v>12 Months</v>
      </c>
      <c r="K101" s="204">
        <f>INDEX(Masterlist!$K$3:$K$791, MATCH(B101,Masterlist!$B$3:$B$791,0))</f>
        <v>45182</v>
      </c>
      <c r="L101" s="204" t="str">
        <f>INDEX(Masterlist!$L$3:$L$791, MATCH(B101,Masterlist!$B$3:$B$791,0))</f>
        <v>Shikra Engineering</v>
      </c>
      <c r="M101" s="204" t="str">
        <f>INDEX(Masterlist!$M$3:$M$791, MATCH(B101,Masterlist!$B$3:$B$791,0))</f>
        <v>DLS-22080064-17</v>
      </c>
      <c r="N101" s="204" t="str">
        <f>INDEX(Masterlist!$N$3:$N$791, MATCH(B101,Masterlist!$B$3:$B$791,0))</f>
        <v>Gauge Room</v>
      </c>
      <c r="O101" s="204" t="b">
        <f ca="1">INDEX(Masterlist!$O$3:$O$800, MATCH(B101,Masterlist!$B$3:$B$800,0))</f>
        <v>1</v>
      </c>
      <c r="P101" s="62"/>
      <c r="Q101" s="1">
        <f t="shared" ca="1" si="3"/>
        <v>44831</v>
      </c>
      <c r="R101" s="1">
        <f t="shared" si="2"/>
        <v>45168</v>
      </c>
    </row>
    <row r="102" spans="1:18" s="76" customFormat="1" ht="25" hidden="1" x14ac:dyDescent="0.25">
      <c r="A102" s="4">
        <v>101</v>
      </c>
      <c r="B102" s="19" t="s">
        <v>1080</v>
      </c>
      <c r="C102" s="7" t="s">
        <v>761</v>
      </c>
      <c r="D102" s="5" t="s">
        <v>791</v>
      </c>
      <c r="E102" s="19" t="s">
        <v>2554</v>
      </c>
      <c r="F102" s="18" t="s">
        <v>1081</v>
      </c>
      <c r="G102" s="203" t="str">
        <f>INDEX(Masterlist!$G$3:$G$791, MATCH(B102,Masterlist!$B$3:$B$791,0))</f>
        <v>MCL/WI/D-01 (Issue No.3) / BS 887:2008</v>
      </c>
      <c r="H102" s="43" t="s">
        <v>1971</v>
      </c>
      <c r="I102" s="204">
        <f>INDEX(Masterlist!$I$3:$I$791, MATCH(B102,Masterlist!$B$3:$B$791,0))</f>
        <v>44494</v>
      </c>
      <c r="J102" s="204" t="str">
        <f>INDEX(Masterlist!$J$3:$J$791, MATCH(B102,Masterlist!$B$3:$B$791,0))</f>
        <v>12 Months</v>
      </c>
      <c r="K102" s="204">
        <f>INDEX(Masterlist!$K$3:$K$791, MATCH(B102,Masterlist!$B$3:$B$791,0))</f>
        <v>44859</v>
      </c>
      <c r="L102" s="204" t="str">
        <f>INDEX(Masterlist!$L$3:$L$791, MATCH(B102,Masterlist!$B$3:$B$791,0))</f>
        <v>Mirai</v>
      </c>
      <c r="M102" s="204" t="str">
        <f>INDEX(Masterlist!$M$3:$M$791, MATCH(B102,Masterlist!$B$3:$B$791,0))</f>
        <v>DM21/2281</v>
      </c>
      <c r="N102" s="204" t="str">
        <f>INDEX(Masterlist!$N$3:$N$791, MATCH(B102,Masterlist!$B$3:$B$791,0))</f>
        <v>Gauge Room</v>
      </c>
      <c r="O102" s="204" t="b">
        <f ca="1">INDEX(Masterlist!$O$3:$O$800, MATCH(B102,Masterlist!$B$3:$B$800,0))</f>
        <v>1</v>
      </c>
      <c r="P102" s="62"/>
      <c r="Q102" s="1">
        <f t="shared" ca="1" si="3"/>
        <v>44831</v>
      </c>
      <c r="R102" s="1">
        <f t="shared" si="2"/>
        <v>44845</v>
      </c>
    </row>
    <row r="103" spans="1:18" s="76" customFormat="1" ht="25" hidden="1" x14ac:dyDescent="0.25">
      <c r="A103" s="4">
        <v>102</v>
      </c>
      <c r="B103" s="19" t="s">
        <v>1082</v>
      </c>
      <c r="C103" s="7" t="s">
        <v>761</v>
      </c>
      <c r="D103" s="5" t="s">
        <v>791</v>
      </c>
      <c r="E103" s="5" t="s">
        <v>157</v>
      </c>
      <c r="F103" s="18" t="s">
        <v>1083</v>
      </c>
      <c r="G103" s="203" t="str">
        <f>INDEX(Masterlist!$G$3:$G$791, MATCH(B103,Masterlist!$B$3:$B$791,0))</f>
        <v>MCL/WI/D-01 (Issue No.3) / BS 887:2008</v>
      </c>
      <c r="H103" s="43" t="s">
        <v>1971</v>
      </c>
      <c r="I103" s="204">
        <f>INDEX(Masterlist!$I$3:$I$791, MATCH(B103,Masterlist!$B$3:$B$791,0))</f>
        <v>44530</v>
      </c>
      <c r="J103" s="204" t="str">
        <f>INDEX(Masterlist!$J$3:$J$791, MATCH(B103,Masterlist!$B$3:$B$791,0))</f>
        <v>12 Months</v>
      </c>
      <c r="K103" s="204">
        <f>INDEX(Masterlist!$K$3:$K$791, MATCH(B103,Masterlist!$B$3:$B$791,0))</f>
        <v>44895</v>
      </c>
      <c r="L103" s="204" t="str">
        <f>INDEX(Masterlist!$L$3:$L$791, MATCH(B103,Masterlist!$B$3:$B$791,0))</f>
        <v>Mirai</v>
      </c>
      <c r="M103" s="204" t="str">
        <f>INDEX(Masterlist!$M$3:$M$791, MATCH(B103,Masterlist!$B$3:$B$791,0))</f>
        <v>DM21/2632</v>
      </c>
      <c r="N103" s="204" t="str">
        <f>INDEX(Masterlist!$N$3:$N$791, MATCH(B103,Masterlist!$B$3:$B$791,0))</f>
        <v>QC (Blue Storage Cabinet)</v>
      </c>
      <c r="O103" s="204" t="b">
        <f ca="1">INDEX(Masterlist!$O$3:$O$800, MATCH(B103,Masterlist!$B$3:$B$800,0))</f>
        <v>1</v>
      </c>
      <c r="P103" s="62"/>
      <c r="Q103" s="1">
        <f t="shared" ca="1" si="3"/>
        <v>44831</v>
      </c>
      <c r="R103" s="1">
        <f t="shared" si="2"/>
        <v>44881</v>
      </c>
    </row>
    <row r="104" spans="1:18" s="76" customFormat="1" ht="25" hidden="1" x14ac:dyDescent="0.25">
      <c r="A104" s="4">
        <v>103</v>
      </c>
      <c r="B104" s="19" t="s">
        <v>1084</v>
      </c>
      <c r="C104" s="7" t="s">
        <v>761</v>
      </c>
      <c r="D104" s="5" t="s">
        <v>791</v>
      </c>
      <c r="E104" s="19" t="s">
        <v>2554</v>
      </c>
      <c r="F104" s="18" t="s">
        <v>1085</v>
      </c>
      <c r="G104" s="203" t="str">
        <f>INDEX(Masterlist!$G$3:$G$791, MATCH(B104,Masterlist!$B$3:$B$791,0))</f>
        <v>MCL/WI/D-01 (Issue No.3) / BS 887:2008</v>
      </c>
      <c r="H104" s="43" t="s">
        <v>1971</v>
      </c>
      <c r="I104" s="204">
        <f>INDEX(Masterlist!$I$3:$I$791, MATCH(B104,Masterlist!$B$3:$B$791,0))</f>
        <v>44494</v>
      </c>
      <c r="J104" s="204" t="str">
        <f>INDEX(Masterlist!$J$3:$J$791, MATCH(B104,Masterlist!$B$3:$B$791,0))</f>
        <v>12 Months</v>
      </c>
      <c r="K104" s="204">
        <f>INDEX(Masterlist!$K$3:$K$791, MATCH(B104,Masterlist!$B$3:$B$791,0))</f>
        <v>44859</v>
      </c>
      <c r="L104" s="204" t="str">
        <f>INDEX(Masterlist!$L$3:$L$791, MATCH(B104,Masterlist!$B$3:$B$791,0))</f>
        <v>Mirai</v>
      </c>
      <c r="M104" s="204" t="str">
        <f>INDEX(Masterlist!$M$3:$M$791, MATCH(B104,Masterlist!$B$3:$B$791,0))</f>
        <v>DM21/2282</v>
      </c>
      <c r="N104" s="204" t="str">
        <f>INDEX(Masterlist!$N$3:$N$791, MATCH(B104,Masterlist!$B$3:$B$791,0))</f>
        <v>Gauge Room</v>
      </c>
      <c r="O104" s="204" t="b">
        <f ca="1">INDEX(Masterlist!$O$3:$O$800, MATCH(B104,Masterlist!$B$3:$B$800,0))</f>
        <v>1</v>
      </c>
      <c r="P104" s="62"/>
      <c r="Q104" s="1">
        <f t="shared" ca="1" si="3"/>
        <v>44831</v>
      </c>
      <c r="R104" s="1">
        <f t="shared" si="2"/>
        <v>44845</v>
      </c>
    </row>
    <row r="105" spans="1:18" s="76" customFormat="1" ht="25" hidden="1" x14ac:dyDescent="0.25">
      <c r="A105" s="4">
        <v>104</v>
      </c>
      <c r="B105" s="19" t="s">
        <v>1086</v>
      </c>
      <c r="C105" s="7" t="s">
        <v>761</v>
      </c>
      <c r="D105" s="5" t="s">
        <v>791</v>
      </c>
      <c r="E105" s="5" t="s">
        <v>157</v>
      </c>
      <c r="F105" s="18" t="s">
        <v>1087</v>
      </c>
      <c r="G105" s="203" t="str">
        <f>INDEX(Masterlist!$G$3:$G$791, MATCH(B105,Masterlist!$B$3:$B$791,0))</f>
        <v>MCL/WI/D-01 (Issue No.3) / BS 887:2008</v>
      </c>
      <c r="H105" s="43" t="s">
        <v>1971</v>
      </c>
      <c r="I105" s="204">
        <f>INDEX(Masterlist!$I$3:$I$791, MATCH(B105,Masterlist!$B$3:$B$791,0))</f>
        <v>44530</v>
      </c>
      <c r="J105" s="204" t="str">
        <f>INDEX(Masterlist!$J$3:$J$791, MATCH(B105,Masterlist!$B$3:$B$791,0))</f>
        <v>12 Months</v>
      </c>
      <c r="K105" s="204">
        <f>INDEX(Masterlist!$K$3:$K$791, MATCH(B105,Masterlist!$B$3:$B$791,0))</f>
        <v>44895</v>
      </c>
      <c r="L105" s="204" t="str">
        <f>INDEX(Masterlist!$L$3:$L$791, MATCH(B105,Masterlist!$B$3:$B$791,0))</f>
        <v>Mirai</v>
      </c>
      <c r="M105" s="204" t="str">
        <f>INDEX(Masterlist!$M$3:$M$791, MATCH(B105,Masterlist!$B$3:$B$791,0))</f>
        <v>DM21/2633</v>
      </c>
      <c r="N105" s="204" t="str">
        <f>INDEX(Masterlist!$N$3:$N$791, MATCH(B105,Masterlist!$B$3:$B$791,0))</f>
        <v>QC (Blue Storage Cabinet)</v>
      </c>
      <c r="O105" s="204" t="b">
        <f ca="1">INDEX(Masterlist!$O$3:$O$800, MATCH(B105,Masterlist!$B$3:$B$800,0))</f>
        <v>1</v>
      </c>
      <c r="P105" s="62"/>
      <c r="Q105" s="1">
        <f t="shared" ca="1" si="3"/>
        <v>44831</v>
      </c>
      <c r="R105" s="1">
        <f t="shared" si="2"/>
        <v>44881</v>
      </c>
    </row>
    <row r="106" spans="1:18" s="76" customFormat="1" ht="25" hidden="1" x14ac:dyDescent="0.25">
      <c r="A106" s="4">
        <v>105</v>
      </c>
      <c r="B106" s="5" t="s">
        <v>1552</v>
      </c>
      <c r="C106" s="5" t="s">
        <v>761</v>
      </c>
      <c r="D106" s="5" t="s">
        <v>791</v>
      </c>
      <c r="E106" s="5" t="s">
        <v>159</v>
      </c>
      <c r="F106" s="12" t="s">
        <v>1555</v>
      </c>
      <c r="G106" s="203" t="str">
        <f>INDEX(Masterlist!$G$3:$G$791, MATCH(B106,Masterlist!$B$3:$B$791,0))</f>
        <v>MCL/WI/D-01 / BS 887:2008</v>
      </c>
      <c r="H106" s="43" t="s">
        <v>1473</v>
      </c>
      <c r="I106" s="204">
        <f>INDEX(Masterlist!$I$3:$I$791, MATCH(B106,Masterlist!$B$3:$B$791,0))</f>
        <v>44726</v>
      </c>
      <c r="J106" s="204" t="str">
        <f>INDEX(Masterlist!$J$3:$J$791, MATCH(B106,Masterlist!$B$3:$B$791,0))</f>
        <v>12 Months</v>
      </c>
      <c r="K106" s="204">
        <f>INDEX(Masterlist!$K$3:$K$791, MATCH(B106,Masterlist!$B$3:$B$791,0))</f>
        <v>45091</v>
      </c>
      <c r="L106" s="204" t="str">
        <f>INDEX(Masterlist!$L$3:$L$791, MATCH(B106,Masterlist!$B$3:$B$791,0))</f>
        <v>Mirai</v>
      </c>
      <c r="M106" s="204" t="str">
        <f>INDEX(Masterlist!$M$3:$M$791, MATCH(B106,Masterlist!$B$3:$B$791,0))</f>
        <v>DM22/1257</v>
      </c>
      <c r="N106" s="204" t="str">
        <f>INDEX(Masterlist!$N$3:$N$791, MATCH(B106,Masterlist!$B$3:$B$791,0))</f>
        <v>QC (Blue Storage Cabinet)</v>
      </c>
      <c r="O106" s="204" t="b">
        <f ca="1">INDEX(Masterlist!$O$3:$O$800, MATCH(B106,Masterlist!$B$3:$B$800,0))</f>
        <v>1</v>
      </c>
      <c r="P106" s="62"/>
      <c r="Q106" s="1">
        <f t="shared" ca="1" si="3"/>
        <v>44831</v>
      </c>
      <c r="R106" s="1">
        <f t="shared" si="2"/>
        <v>45077</v>
      </c>
    </row>
    <row r="107" spans="1:18" s="76" customFormat="1" ht="25" hidden="1" x14ac:dyDescent="0.25">
      <c r="A107" s="4">
        <v>106</v>
      </c>
      <c r="B107" s="237" t="s">
        <v>1817</v>
      </c>
      <c r="C107" s="5" t="s">
        <v>10</v>
      </c>
      <c r="D107" s="57" t="s">
        <v>791</v>
      </c>
      <c r="E107" s="5" t="s">
        <v>1818</v>
      </c>
      <c r="F107" s="16">
        <v>18001041</v>
      </c>
      <c r="G107" s="203" t="str">
        <f>INDEX(Masterlist!$G$3:$G$791, MATCH(B107,Masterlist!$B$3:$B$791,0))</f>
        <v>MCL/WI/SD-01 / BS 887:2008</v>
      </c>
      <c r="H107" s="43" t="s">
        <v>1973</v>
      </c>
      <c r="I107" s="204">
        <f>INDEX(Masterlist!$I$3:$I$791, MATCH(B107,Masterlist!$B$3:$B$791,0))</f>
        <v>44813</v>
      </c>
      <c r="J107" s="204" t="str">
        <f>INDEX(Masterlist!$J$3:$J$791, MATCH(B107,Masterlist!$B$3:$B$791,0))</f>
        <v>12 Months</v>
      </c>
      <c r="K107" s="204">
        <f>INDEX(Masterlist!$K$3:$K$791, MATCH(B107,Masterlist!$B$3:$B$791,0))</f>
        <v>45178</v>
      </c>
      <c r="L107" s="204" t="str">
        <f>INDEX(Masterlist!$L$3:$L$791, MATCH(B107,Masterlist!$B$3:$B$791,0))</f>
        <v>Mirai</v>
      </c>
      <c r="M107" s="204" t="str">
        <f>INDEX(Masterlist!$M$3:$M$791, MATCH(B107,Masterlist!$B$3:$B$791,0))</f>
        <v>DM22/2037</v>
      </c>
      <c r="N107" s="204" t="str">
        <f>INDEX(Masterlist!$N$3:$N$791, MATCH(B107,Masterlist!$B$3:$B$791,0))</f>
        <v>Gauge Room</v>
      </c>
      <c r="O107" s="204" t="b">
        <f ca="1">INDEX(Masterlist!$O$3:$O$800, MATCH(B107,Masterlist!$B$3:$B$800,0))</f>
        <v>1</v>
      </c>
      <c r="P107" s="64"/>
      <c r="Q107" s="1">
        <f t="shared" ca="1" si="3"/>
        <v>44831</v>
      </c>
      <c r="R107" s="1">
        <f t="shared" si="2"/>
        <v>45164</v>
      </c>
    </row>
    <row r="108" spans="1:18" s="76" customFormat="1" ht="37.5" hidden="1" x14ac:dyDescent="0.25">
      <c r="A108" s="4">
        <v>107</v>
      </c>
      <c r="B108" s="57" t="s">
        <v>1831</v>
      </c>
      <c r="C108" s="5" t="s">
        <v>761</v>
      </c>
      <c r="D108" s="57" t="s">
        <v>791</v>
      </c>
      <c r="E108" s="5" t="s">
        <v>1004</v>
      </c>
      <c r="F108" s="197" t="s">
        <v>1832</v>
      </c>
      <c r="G108" s="203" t="str">
        <f>INDEX(Masterlist!$G$3:$G$791, MATCH(B108,Masterlist!$B$3:$B$791,0))</f>
        <v>QCD/TRSG/PROCEDURE 008 in TRSG/QM/001/20 JIS B 7507:2016</v>
      </c>
      <c r="H108" s="43" t="s">
        <v>1972</v>
      </c>
      <c r="I108" s="204">
        <f>INDEX(Masterlist!$I$3:$I$791, MATCH(B108,Masterlist!$B$3:$B$791,0))</f>
        <v>44470</v>
      </c>
      <c r="J108" s="204" t="str">
        <f>INDEX(Masterlist!$J$3:$J$791, MATCH(B108,Masterlist!$B$3:$B$791,0))</f>
        <v>12 Months</v>
      </c>
      <c r="K108" s="204">
        <f>INDEX(Masterlist!$K$3:$K$791, MATCH(B108,Masterlist!$B$3:$B$791,0))</f>
        <v>44835</v>
      </c>
      <c r="L108" s="204" t="str">
        <f>INDEX(Masterlist!$L$3:$L$791, MATCH(B108,Masterlist!$B$3:$B$791,0))</f>
        <v>Trescal</v>
      </c>
      <c r="M108" s="204" t="str">
        <f>INDEX(Masterlist!$M$3:$M$791, MATCH(B108,Masterlist!$B$3:$B$791,0))</f>
        <v>SALDM/1388/1/21</v>
      </c>
      <c r="N108" s="204" t="str">
        <f>INDEX(Masterlist!$N$3:$N$791, MATCH(B108,Masterlist!$B$3:$B$791,0))</f>
        <v>QC Office Cabinet (Seeni)</v>
      </c>
      <c r="O108" s="204" t="b">
        <f ca="1">INDEX(Masterlist!$O$3:$O$800, MATCH(B108,Masterlist!$B$3:$B$800,0))</f>
        <v>0</v>
      </c>
      <c r="P108" s="64"/>
      <c r="Q108" s="1">
        <f t="shared" ca="1" si="3"/>
        <v>44831</v>
      </c>
      <c r="R108" s="1">
        <f t="shared" si="2"/>
        <v>44821</v>
      </c>
    </row>
    <row r="109" spans="1:18" s="76" customFormat="1" ht="25" hidden="1" x14ac:dyDescent="0.25">
      <c r="A109" s="4">
        <v>108</v>
      </c>
      <c r="B109" s="5" t="s">
        <v>1866</v>
      </c>
      <c r="C109" s="7" t="s">
        <v>10</v>
      </c>
      <c r="D109" s="5" t="s">
        <v>791</v>
      </c>
      <c r="E109" s="19" t="s">
        <v>159</v>
      </c>
      <c r="F109" s="12" t="s">
        <v>1867</v>
      </c>
      <c r="G109" s="203" t="str">
        <f>INDEX(Masterlist!$G$3:$G$791, MATCH(B109,Masterlist!$B$3:$B$791,0))</f>
        <v>BS 887:2008 &amp; MCL/WI/D-01 (ISSUE NO.3)</v>
      </c>
      <c r="H109" s="43" t="s">
        <v>1473</v>
      </c>
      <c r="I109" s="204">
        <f>INDEX(Masterlist!$I$3:$I$791, MATCH(B109,Masterlist!$B$3:$B$791,0))</f>
        <v>44520</v>
      </c>
      <c r="J109" s="204" t="str">
        <f>INDEX(Masterlist!$J$3:$J$791, MATCH(B109,Masterlist!$B$3:$B$791,0))</f>
        <v>12 Months</v>
      </c>
      <c r="K109" s="204">
        <f>INDEX(Masterlist!$K$3:$K$791, MATCH(B109,Masterlist!$B$3:$B$791,0))</f>
        <v>44885</v>
      </c>
      <c r="L109" s="204" t="str">
        <f>INDEX(Masterlist!$L$3:$L$791, MATCH(B109,Masterlist!$B$3:$B$791,0))</f>
        <v>Mirai</v>
      </c>
      <c r="M109" s="204" t="str">
        <f>INDEX(Masterlist!$M$3:$M$791, MATCH(B109,Masterlist!$B$3:$B$791,0))</f>
        <v>DM21/2529</v>
      </c>
      <c r="N109" s="204" t="str">
        <f>INDEX(Masterlist!$N$3:$N$791, MATCH(B109,Masterlist!$B$3:$B$791,0))</f>
        <v>Production</v>
      </c>
      <c r="O109" s="204" t="b">
        <f ca="1">INDEX(Masterlist!$O$3:$O$800, MATCH(B109,Masterlist!$B$3:$B$800,0))</f>
        <v>1</v>
      </c>
      <c r="P109" s="62"/>
      <c r="Q109" s="1">
        <f t="shared" ca="1" si="3"/>
        <v>44831</v>
      </c>
      <c r="R109" s="1">
        <f t="shared" si="2"/>
        <v>44871</v>
      </c>
    </row>
    <row r="110" spans="1:18" s="76" customFormat="1" ht="25" hidden="1" x14ac:dyDescent="0.25">
      <c r="A110" s="4">
        <v>109</v>
      </c>
      <c r="B110" s="57" t="s">
        <v>2018</v>
      </c>
      <c r="C110" s="7" t="s">
        <v>10</v>
      </c>
      <c r="D110" s="5" t="s">
        <v>791</v>
      </c>
      <c r="E110" s="19" t="s">
        <v>159</v>
      </c>
      <c r="F110" s="61" t="s">
        <v>2023</v>
      </c>
      <c r="G110" s="203" t="str">
        <f>INDEX(Masterlist!$G$3:$G$791, MATCH(B110,Masterlist!$B$3:$B$791,0))</f>
        <v>BS 887:2008 &amp; MCL/WI/D-01 (ISSUE NO.3)</v>
      </c>
      <c r="H110" s="67" t="s">
        <v>1473</v>
      </c>
      <c r="I110" s="204">
        <f>INDEX(Masterlist!$I$3:$I$791, MATCH(B110,Masterlist!$B$3:$B$791,0))</f>
        <v>44520</v>
      </c>
      <c r="J110" s="204" t="str">
        <f>INDEX(Masterlist!$J$3:$J$791, MATCH(B110,Masterlist!$B$3:$B$791,0))</f>
        <v>12 Months</v>
      </c>
      <c r="K110" s="204">
        <f>INDEX(Masterlist!$K$3:$K$791, MATCH(B110,Masterlist!$B$3:$B$791,0))</f>
        <v>44885</v>
      </c>
      <c r="L110" s="204" t="str">
        <f>INDEX(Masterlist!$L$3:$L$791, MATCH(B110,Masterlist!$B$3:$B$791,0))</f>
        <v>Mirai</v>
      </c>
      <c r="M110" s="204" t="str">
        <f>INDEX(Masterlist!$M$3:$M$791, MATCH(B110,Masterlist!$B$3:$B$791,0))</f>
        <v>DM21/2533</v>
      </c>
      <c r="N110" s="204" t="str">
        <f>INDEX(Masterlist!$N$3:$N$791, MATCH(B110,Masterlist!$B$3:$B$791,0))</f>
        <v>Production</v>
      </c>
      <c r="O110" s="204" t="b">
        <f ca="1">INDEX(Masterlist!$O$3:$O$800, MATCH(B110,Masterlist!$B$3:$B$800,0))</f>
        <v>1</v>
      </c>
      <c r="P110" s="64"/>
      <c r="Q110" s="1">
        <f t="shared" ca="1" si="3"/>
        <v>44831</v>
      </c>
      <c r="R110" s="1">
        <f t="shared" si="2"/>
        <v>44871</v>
      </c>
    </row>
    <row r="111" spans="1:18" s="76" customFormat="1" ht="25" hidden="1" x14ac:dyDescent="0.25">
      <c r="A111" s="4">
        <v>110</v>
      </c>
      <c r="B111" s="57" t="s">
        <v>2019</v>
      </c>
      <c r="C111" s="7" t="s">
        <v>10</v>
      </c>
      <c r="D111" s="5" t="s">
        <v>791</v>
      </c>
      <c r="E111" s="19" t="s">
        <v>159</v>
      </c>
      <c r="F111" s="61" t="s">
        <v>2024</v>
      </c>
      <c r="G111" s="203" t="str">
        <f>INDEX(Masterlist!$G$3:$G$791, MATCH(B111,Masterlist!$B$3:$B$791,0))</f>
        <v>BS 887:2008 &amp; MCL/WI/D-01 (ISSUE NO.3)</v>
      </c>
      <c r="H111" s="67" t="s">
        <v>1473</v>
      </c>
      <c r="I111" s="204">
        <f>INDEX(Masterlist!$I$3:$I$791, MATCH(B111,Masterlist!$B$3:$B$791,0))</f>
        <v>44520</v>
      </c>
      <c r="J111" s="204" t="str">
        <f>INDEX(Masterlist!$J$3:$J$791, MATCH(B111,Masterlist!$B$3:$B$791,0))</f>
        <v>12 Months</v>
      </c>
      <c r="K111" s="204">
        <f>INDEX(Masterlist!$K$3:$K$791, MATCH(B111,Masterlist!$B$3:$B$791,0))</f>
        <v>44885</v>
      </c>
      <c r="L111" s="204" t="str">
        <f>INDEX(Masterlist!$L$3:$L$791, MATCH(B111,Masterlist!$B$3:$B$791,0))</f>
        <v>Mirai</v>
      </c>
      <c r="M111" s="204" t="str">
        <f>INDEX(Masterlist!$M$3:$M$791, MATCH(B111,Masterlist!$B$3:$B$791,0))</f>
        <v>DM21/2534</v>
      </c>
      <c r="N111" s="204" t="str">
        <f>INDEX(Masterlist!$N$3:$N$791, MATCH(B111,Masterlist!$B$3:$B$791,0))</f>
        <v>Production</v>
      </c>
      <c r="O111" s="204" t="b">
        <f ca="1">INDEX(Masterlist!$O$3:$O$800, MATCH(B111,Masterlist!$B$3:$B$800,0))</f>
        <v>1</v>
      </c>
      <c r="P111" s="64"/>
      <c r="Q111" s="1">
        <f t="shared" ca="1" si="3"/>
        <v>44831</v>
      </c>
      <c r="R111" s="1">
        <f t="shared" si="2"/>
        <v>44871</v>
      </c>
    </row>
    <row r="112" spans="1:18" s="76" customFormat="1" ht="25" hidden="1" x14ac:dyDescent="0.25">
      <c r="A112" s="4">
        <v>111</v>
      </c>
      <c r="B112" s="57" t="s">
        <v>2020</v>
      </c>
      <c r="C112" s="7" t="s">
        <v>10</v>
      </c>
      <c r="D112" s="5" t="s">
        <v>791</v>
      </c>
      <c r="E112" s="19" t="s">
        <v>159</v>
      </c>
      <c r="F112" s="61" t="s">
        <v>2025</v>
      </c>
      <c r="G112" s="203" t="str">
        <f>INDEX(Masterlist!$G$3:$G$791, MATCH(B112,Masterlist!$B$3:$B$791,0))</f>
        <v>BS 887:2008 &amp; MCL/WI/D-01 (ISSUE NO.3)</v>
      </c>
      <c r="H112" s="67" t="s">
        <v>1473</v>
      </c>
      <c r="I112" s="204">
        <f>INDEX(Masterlist!$I$3:$I$791, MATCH(B112,Masterlist!$B$3:$B$791,0))</f>
        <v>44520</v>
      </c>
      <c r="J112" s="204" t="str">
        <f>INDEX(Masterlist!$J$3:$J$791, MATCH(B112,Masterlist!$B$3:$B$791,0))</f>
        <v>12 Months</v>
      </c>
      <c r="K112" s="204">
        <f>INDEX(Masterlist!$K$3:$K$791, MATCH(B112,Masterlist!$B$3:$B$791,0))</f>
        <v>44885</v>
      </c>
      <c r="L112" s="204" t="str">
        <f>INDEX(Masterlist!$L$3:$L$791, MATCH(B112,Masterlist!$B$3:$B$791,0))</f>
        <v>Mirai</v>
      </c>
      <c r="M112" s="204" t="str">
        <f>INDEX(Masterlist!$M$3:$M$791, MATCH(B112,Masterlist!$B$3:$B$791,0))</f>
        <v>DM21/2531</v>
      </c>
      <c r="N112" s="204" t="str">
        <f>INDEX(Masterlist!$N$3:$N$791, MATCH(B112,Masterlist!$B$3:$B$791,0))</f>
        <v>Production</v>
      </c>
      <c r="O112" s="204" t="b">
        <f ca="1">INDEX(Masterlist!$O$3:$O$800, MATCH(B112,Masterlist!$B$3:$B$800,0))</f>
        <v>1</v>
      </c>
      <c r="P112" s="64"/>
      <c r="Q112" s="1">
        <f t="shared" ca="1" si="3"/>
        <v>44831</v>
      </c>
      <c r="R112" s="1">
        <f t="shared" si="2"/>
        <v>44871</v>
      </c>
    </row>
    <row r="113" spans="1:18" s="76" customFormat="1" ht="25" hidden="1" x14ac:dyDescent="0.25">
      <c r="A113" s="4">
        <v>112</v>
      </c>
      <c r="B113" s="57" t="s">
        <v>2021</v>
      </c>
      <c r="C113" s="7" t="s">
        <v>10</v>
      </c>
      <c r="D113" s="5" t="s">
        <v>791</v>
      </c>
      <c r="E113" s="19" t="s">
        <v>159</v>
      </c>
      <c r="F113" s="61" t="s">
        <v>2026</v>
      </c>
      <c r="G113" s="203" t="str">
        <f>INDEX(Masterlist!$G$3:$G$791, MATCH(B113,Masterlist!$B$3:$B$791,0))</f>
        <v>BS 887:2008 &amp; MCL/WI/D-01 (ISSUE NO.3)</v>
      </c>
      <c r="H113" s="67" t="s">
        <v>1473</v>
      </c>
      <c r="I113" s="204">
        <f>INDEX(Masterlist!$I$3:$I$791, MATCH(B113,Masterlist!$B$3:$B$791,0))</f>
        <v>44520</v>
      </c>
      <c r="J113" s="204" t="str">
        <f>INDEX(Masterlist!$J$3:$J$791, MATCH(B113,Masterlist!$B$3:$B$791,0))</f>
        <v>12 Months</v>
      </c>
      <c r="K113" s="204">
        <f>INDEX(Masterlist!$K$3:$K$791, MATCH(B113,Masterlist!$B$3:$B$791,0))</f>
        <v>44885</v>
      </c>
      <c r="L113" s="204" t="str">
        <f>INDEX(Masterlist!$L$3:$L$791, MATCH(B113,Masterlist!$B$3:$B$791,0))</f>
        <v>Mirai</v>
      </c>
      <c r="M113" s="204" t="str">
        <f>INDEX(Masterlist!$M$3:$M$791, MATCH(B113,Masterlist!$B$3:$B$791,0))</f>
        <v>DM21/2530</v>
      </c>
      <c r="N113" s="204" t="str">
        <f>INDEX(Masterlist!$N$3:$N$791, MATCH(B113,Masterlist!$B$3:$B$791,0))</f>
        <v>Production</v>
      </c>
      <c r="O113" s="204" t="b">
        <f ca="1">INDEX(Masterlist!$O$3:$O$800, MATCH(B113,Masterlist!$B$3:$B$800,0))</f>
        <v>1</v>
      </c>
      <c r="P113" s="64"/>
      <c r="Q113" s="1">
        <f t="shared" ca="1" si="3"/>
        <v>44831</v>
      </c>
      <c r="R113" s="1">
        <f t="shared" si="2"/>
        <v>44871</v>
      </c>
    </row>
    <row r="114" spans="1:18" s="76" customFormat="1" ht="25" hidden="1" x14ac:dyDescent="0.25">
      <c r="A114" s="4">
        <v>113</v>
      </c>
      <c r="B114" s="57" t="s">
        <v>2022</v>
      </c>
      <c r="C114" s="7" t="s">
        <v>10</v>
      </c>
      <c r="D114" s="5" t="s">
        <v>791</v>
      </c>
      <c r="E114" s="19" t="s">
        <v>159</v>
      </c>
      <c r="F114" s="61" t="s">
        <v>2027</v>
      </c>
      <c r="G114" s="203" t="str">
        <f>INDEX(Masterlist!$G$3:$G$791, MATCH(B114,Masterlist!$B$3:$B$791,0))</f>
        <v>BS 887:2008 &amp; MCL/WI/D-01 (ISSUE NO.3)</v>
      </c>
      <c r="H114" s="67" t="s">
        <v>1473</v>
      </c>
      <c r="I114" s="204">
        <f>INDEX(Masterlist!$I$3:$I$791, MATCH(B114,Masterlist!$B$3:$B$791,0))</f>
        <v>44520</v>
      </c>
      <c r="J114" s="204" t="str">
        <f>INDEX(Masterlist!$J$3:$J$791, MATCH(B114,Masterlist!$B$3:$B$791,0))</f>
        <v>12 Months</v>
      </c>
      <c r="K114" s="204">
        <f>INDEX(Masterlist!$K$3:$K$791, MATCH(B114,Masterlist!$B$3:$B$791,0))</f>
        <v>44885</v>
      </c>
      <c r="L114" s="204" t="str">
        <f>INDEX(Masterlist!$L$3:$L$791, MATCH(B114,Masterlist!$B$3:$B$791,0))</f>
        <v>Mirai</v>
      </c>
      <c r="M114" s="204" t="str">
        <f>INDEX(Masterlist!$M$3:$M$791, MATCH(B114,Masterlist!$B$3:$B$791,0))</f>
        <v>DM21/2532</v>
      </c>
      <c r="N114" s="204" t="str">
        <f>INDEX(Masterlist!$N$3:$N$791, MATCH(B114,Masterlist!$B$3:$B$791,0))</f>
        <v>Production</v>
      </c>
      <c r="O114" s="204" t="b">
        <f ca="1">INDEX(Masterlist!$O$3:$O$800, MATCH(B114,Masterlist!$B$3:$B$800,0))</f>
        <v>1</v>
      </c>
      <c r="P114" s="64"/>
      <c r="Q114" s="1">
        <f t="shared" ca="1" si="3"/>
        <v>44831</v>
      </c>
      <c r="R114" s="1">
        <f t="shared" si="2"/>
        <v>44871</v>
      </c>
    </row>
    <row r="115" spans="1:18" s="76" customFormat="1" ht="25" hidden="1" x14ac:dyDescent="0.25">
      <c r="A115" s="4">
        <v>114</v>
      </c>
      <c r="B115" s="57" t="s">
        <v>2597</v>
      </c>
      <c r="C115" s="7" t="s">
        <v>10</v>
      </c>
      <c r="D115" s="5" t="s">
        <v>791</v>
      </c>
      <c r="E115" s="19" t="s">
        <v>2603</v>
      </c>
      <c r="F115" s="61" t="s">
        <v>2604</v>
      </c>
      <c r="G115" s="203" t="str">
        <f>INDEX(Masterlist!$G$3:$G$791, MATCH(B115,Masterlist!$B$3:$B$791,0))</f>
        <v>BSD 03 (ISSUE NO.4) &amp; JIS B 7507:1993</v>
      </c>
      <c r="H115" s="67" t="s">
        <v>2606</v>
      </c>
      <c r="I115" s="204">
        <f>INDEX(Masterlist!$I$3:$I$791, MATCH(B115,Masterlist!$B$3:$B$791,0))</f>
        <v>44526</v>
      </c>
      <c r="J115" s="204" t="str">
        <f>INDEX(Masterlist!$J$3:$J$791, MATCH(B115,Masterlist!$B$3:$B$791,0))</f>
        <v>12 Months</v>
      </c>
      <c r="K115" s="204">
        <f>INDEX(Masterlist!$K$3:$K$791, MATCH(B115,Masterlist!$B$3:$B$791,0))</f>
        <v>44891</v>
      </c>
      <c r="L115" s="204" t="str">
        <f>INDEX(Masterlist!$L$3:$L$791, MATCH(B115,Masterlist!$B$3:$B$791,0))</f>
        <v>Bestlabs</v>
      </c>
      <c r="M115" s="204" t="str">
        <f>INDEX(Masterlist!$M$3:$M$791, MATCH(B115,Masterlist!$B$3:$B$791,0))</f>
        <v>BLD2107614-1S</v>
      </c>
      <c r="N115" s="204" t="str">
        <f>INDEX(Masterlist!$N$3:$N$791, MATCH(B115,Masterlist!$B$3:$B$791,0))</f>
        <v>Production</v>
      </c>
      <c r="O115" s="204" t="b">
        <f ca="1">INDEX(Masterlist!$O$3:$O$800, MATCH(B115,Masterlist!$B$3:$B$800,0))</f>
        <v>1</v>
      </c>
      <c r="P115" s="64"/>
      <c r="Q115" s="1">
        <f t="shared" ca="1" si="3"/>
        <v>44831</v>
      </c>
      <c r="R115" s="1">
        <f t="shared" si="2"/>
        <v>44877</v>
      </c>
    </row>
    <row r="116" spans="1:18" s="76" customFormat="1" ht="25" hidden="1" x14ac:dyDescent="0.25">
      <c r="A116" s="4">
        <v>115</v>
      </c>
      <c r="B116" s="57" t="s">
        <v>2598</v>
      </c>
      <c r="C116" s="7" t="s">
        <v>10</v>
      </c>
      <c r="D116" s="5" t="s">
        <v>791</v>
      </c>
      <c r="E116" s="19" t="s">
        <v>2603</v>
      </c>
      <c r="F116" s="61" t="s">
        <v>2608</v>
      </c>
      <c r="G116" s="203" t="str">
        <f>INDEX(Masterlist!$G$3:$G$791, MATCH(B116,Masterlist!$B$3:$B$791,0))</f>
        <v>BSD 03 (ISSUE NO.4) &amp; JIS B 7507:1993</v>
      </c>
      <c r="H116" s="67" t="s">
        <v>2606</v>
      </c>
      <c r="I116" s="204">
        <f>INDEX(Masterlist!$I$3:$I$791, MATCH(B116,Masterlist!$B$3:$B$791,0))</f>
        <v>44526</v>
      </c>
      <c r="J116" s="204" t="str">
        <f>INDEX(Masterlist!$J$3:$J$791, MATCH(B116,Masterlist!$B$3:$B$791,0))</f>
        <v>12 Months</v>
      </c>
      <c r="K116" s="204">
        <f>INDEX(Masterlist!$K$3:$K$791, MATCH(B116,Masterlist!$B$3:$B$791,0))</f>
        <v>44891</v>
      </c>
      <c r="L116" s="204" t="str">
        <f>INDEX(Masterlist!$L$3:$L$791, MATCH(B116,Masterlist!$B$3:$B$791,0))</f>
        <v>Bestlabs</v>
      </c>
      <c r="M116" s="204" t="str">
        <f>INDEX(Masterlist!$M$3:$M$791, MATCH(B116,Masterlist!$B$3:$B$791,0))</f>
        <v>BLD2107614-2S</v>
      </c>
      <c r="N116" s="204" t="str">
        <f>INDEX(Masterlist!$N$3:$N$791, MATCH(B116,Masterlist!$B$3:$B$791,0))</f>
        <v>Production</v>
      </c>
      <c r="O116" s="204" t="b">
        <f ca="1">INDEX(Masterlist!$O$3:$O$800, MATCH(B116,Masterlist!$B$3:$B$800,0))</f>
        <v>1</v>
      </c>
      <c r="P116" s="64"/>
      <c r="Q116" s="1">
        <f t="shared" ca="1" si="3"/>
        <v>44831</v>
      </c>
      <c r="R116" s="1">
        <f t="shared" si="2"/>
        <v>44877</v>
      </c>
    </row>
    <row r="117" spans="1:18" s="76" customFormat="1" ht="25" hidden="1" x14ac:dyDescent="0.25">
      <c r="A117" s="4">
        <v>116</v>
      </c>
      <c r="B117" s="57" t="s">
        <v>2599</v>
      </c>
      <c r="C117" s="7" t="s">
        <v>10</v>
      </c>
      <c r="D117" s="5" t="s">
        <v>791</v>
      </c>
      <c r="E117" s="19" t="s">
        <v>2603</v>
      </c>
      <c r="F117" s="61" t="s">
        <v>2614</v>
      </c>
      <c r="G117" s="203" t="str">
        <f>INDEX(Masterlist!$G$3:$G$791, MATCH(B117,Masterlist!$B$3:$B$791,0))</f>
        <v>BSD 03 (ISSUE NO.4) &amp; JIS B 7507:1993</v>
      </c>
      <c r="H117" s="67" t="s">
        <v>2606</v>
      </c>
      <c r="I117" s="204">
        <f>INDEX(Masterlist!$I$3:$I$791, MATCH(B117,Masterlist!$B$3:$B$791,0))</f>
        <v>44526</v>
      </c>
      <c r="J117" s="204" t="str">
        <f>INDEX(Masterlist!$J$3:$J$791, MATCH(B117,Masterlist!$B$3:$B$791,0))</f>
        <v>12 Months</v>
      </c>
      <c r="K117" s="204">
        <f>INDEX(Masterlist!$K$3:$K$791, MATCH(B117,Masterlist!$B$3:$B$791,0))</f>
        <v>44891</v>
      </c>
      <c r="L117" s="204" t="str">
        <f>INDEX(Masterlist!$L$3:$L$791, MATCH(B117,Masterlist!$B$3:$B$791,0))</f>
        <v>Bestlabs</v>
      </c>
      <c r="M117" s="204" t="str">
        <f>INDEX(Masterlist!$M$3:$M$791, MATCH(B117,Masterlist!$B$3:$B$791,0))</f>
        <v>BLD2107614-3S</v>
      </c>
      <c r="N117" s="204" t="str">
        <f>INDEX(Masterlist!$N$3:$N$791, MATCH(B117,Masterlist!$B$3:$B$791,0))</f>
        <v>Production</v>
      </c>
      <c r="O117" s="204" t="b">
        <f ca="1">INDEX(Masterlist!$O$3:$O$800, MATCH(B117,Masterlist!$B$3:$B$800,0))</f>
        <v>1</v>
      </c>
      <c r="P117" s="64"/>
      <c r="Q117" s="1">
        <f t="shared" ca="1" si="3"/>
        <v>44831</v>
      </c>
      <c r="R117" s="1">
        <f t="shared" si="2"/>
        <v>44877</v>
      </c>
    </row>
    <row r="118" spans="1:18" s="76" customFormat="1" ht="25" hidden="1" x14ac:dyDescent="0.25">
      <c r="A118" s="4">
        <v>117</v>
      </c>
      <c r="B118" s="57" t="s">
        <v>2600</v>
      </c>
      <c r="C118" s="7" t="s">
        <v>10</v>
      </c>
      <c r="D118" s="5" t="s">
        <v>791</v>
      </c>
      <c r="E118" s="19" t="s">
        <v>2603</v>
      </c>
      <c r="F118" s="61" t="s">
        <v>2615</v>
      </c>
      <c r="G118" s="203" t="str">
        <f>INDEX(Masterlist!$G$3:$G$791, MATCH(B118,Masterlist!$B$3:$B$791,0))</f>
        <v>BSD 03 (ISSUE NO.4) &amp; JIS B 7507:1993</v>
      </c>
      <c r="H118" s="67" t="s">
        <v>2606</v>
      </c>
      <c r="I118" s="204">
        <f>INDEX(Masterlist!$I$3:$I$791, MATCH(B118,Masterlist!$B$3:$B$791,0))</f>
        <v>44526</v>
      </c>
      <c r="J118" s="204" t="str">
        <f>INDEX(Masterlist!$J$3:$J$791, MATCH(B118,Masterlist!$B$3:$B$791,0))</f>
        <v>12 Months</v>
      </c>
      <c r="K118" s="204">
        <f>INDEX(Masterlist!$K$3:$K$791, MATCH(B118,Masterlist!$B$3:$B$791,0))</f>
        <v>44891</v>
      </c>
      <c r="L118" s="204" t="str">
        <f>INDEX(Masterlist!$L$3:$L$791, MATCH(B118,Masterlist!$B$3:$B$791,0))</f>
        <v>Bestlabs</v>
      </c>
      <c r="M118" s="204" t="str">
        <f>INDEX(Masterlist!$M$3:$M$791, MATCH(B118,Masterlist!$B$3:$B$791,0))</f>
        <v>BLD2107614-4S</v>
      </c>
      <c r="N118" s="204" t="str">
        <f>INDEX(Masterlist!$N$3:$N$791, MATCH(B118,Masterlist!$B$3:$B$791,0))</f>
        <v>Production</v>
      </c>
      <c r="O118" s="204" t="b">
        <f ca="1">INDEX(Masterlist!$O$3:$O$800, MATCH(B118,Masterlist!$B$3:$B$800,0))</f>
        <v>1</v>
      </c>
      <c r="P118" s="64"/>
      <c r="Q118" s="1">
        <f t="shared" ca="1" si="3"/>
        <v>44831</v>
      </c>
      <c r="R118" s="1">
        <f t="shared" si="2"/>
        <v>44877</v>
      </c>
    </row>
    <row r="119" spans="1:18" s="76" customFormat="1" ht="25" hidden="1" x14ac:dyDescent="0.25">
      <c r="A119" s="4">
        <v>118</v>
      </c>
      <c r="B119" s="57" t="s">
        <v>2601</v>
      </c>
      <c r="C119" s="7" t="s">
        <v>10</v>
      </c>
      <c r="D119" s="5" t="s">
        <v>791</v>
      </c>
      <c r="E119" s="19" t="s">
        <v>2603</v>
      </c>
      <c r="F119" s="61" t="s">
        <v>2616</v>
      </c>
      <c r="G119" s="203" t="str">
        <f>INDEX(Masterlist!$G$3:$G$791, MATCH(B119,Masterlist!$B$3:$B$791,0))</f>
        <v>BSD 03 (ISSUE NO.4) &amp; JIS B 7507:1993</v>
      </c>
      <c r="H119" s="67" t="s">
        <v>2606</v>
      </c>
      <c r="I119" s="204">
        <f>INDEX(Masterlist!$I$3:$I$791, MATCH(B119,Masterlist!$B$3:$B$791,0))</f>
        <v>44526</v>
      </c>
      <c r="J119" s="204" t="str">
        <f>INDEX(Masterlist!$J$3:$J$791, MATCH(B119,Masterlist!$B$3:$B$791,0))</f>
        <v>12 Months</v>
      </c>
      <c r="K119" s="204">
        <f>INDEX(Masterlist!$K$3:$K$791, MATCH(B119,Masterlist!$B$3:$B$791,0))</f>
        <v>44891</v>
      </c>
      <c r="L119" s="204" t="str">
        <f>INDEX(Masterlist!$L$3:$L$791, MATCH(B119,Masterlist!$B$3:$B$791,0))</f>
        <v>Bestlabs</v>
      </c>
      <c r="M119" s="204" t="str">
        <f>INDEX(Masterlist!$M$3:$M$791, MATCH(B119,Masterlist!$B$3:$B$791,0))</f>
        <v>BLD2107614-5S</v>
      </c>
      <c r="N119" s="204" t="str">
        <f>INDEX(Masterlist!$N$3:$N$791, MATCH(B119,Masterlist!$B$3:$B$791,0))</f>
        <v>Production</v>
      </c>
      <c r="O119" s="204" t="b">
        <f ca="1">INDEX(Masterlist!$O$3:$O$800, MATCH(B119,Masterlist!$B$3:$B$800,0))</f>
        <v>1</v>
      </c>
      <c r="P119" s="64"/>
      <c r="Q119" s="1">
        <f t="shared" ref="Q119:Q177" ca="1" si="4">TODAY()</f>
        <v>44831</v>
      </c>
      <c r="R119" s="1">
        <f t="shared" si="2"/>
        <v>44877</v>
      </c>
    </row>
    <row r="120" spans="1:18" s="76" customFormat="1" ht="25" hidden="1" x14ac:dyDescent="0.25">
      <c r="A120" s="4">
        <v>119</v>
      </c>
      <c r="B120" s="57" t="s">
        <v>2602</v>
      </c>
      <c r="C120" s="7" t="s">
        <v>10</v>
      </c>
      <c r="D120" s="5" t="s">
        <v>791</v>
      </c>
      <c r="E120" s="19" t="s">
        <v>2603</v>
      </c>
      <c r="F120" s="61" t="s">
        <v>2617</v>
      </c>
      <c r="G120" s="203" t="str">
        <f>INDEX(Masterlist!$G$3:$G$791, MATCH(B120,Masterlist!$B$3:$B$791,0))</f>
        <v>BSD 03 (ISSUE NO.4) &amp; JIS B 7507:1993</v>
      </c>
      <c r="H120" s="67" t="s">
        <v>2606</v>
      </c>
      <c r="I120" s="204">
        <f>INDEX(Masterlist!$I$3:$I$791, MATCH(B120,Masterlist!$B$3:$B$791,0))</f>
        <v>44526</v>
      </c>
      <c r="J120" s="204" t="str">
        <f>INDEX(Masterlist!$J$3:$J$791, MATCH(B120,Masterlist!$B$3:$B$791,0))</f>
        <v>12 Months</v>
      </c>
      <c r="K120" s="204">
        <f>INDEX(Masterlist!$K$3:$K$791, MATCH(B120,Masterlist!$B$3:$B$791,0))</f>
        <v>44891</v>
      </c>
      <c r="L120" s="204" t="str">
        <f>INDEX(Masterlist!$L$3:$L$791, MATCH(B120,Masterlist!$B$3:$B$791,0))</f>
        <v>Bestlabs</v>
      </c>
      <c r="M120" s="204" t="str">
        <f>INDEX(Masterlist!$M$3:$M$791, MATCH(B120,Masterlist!$B$3:$B$791,0))</f>
        <v>BLD2107614-6S</v>
      </c>
      <c r="N120" s="204" t="str">
        <f>INDEX(Masterlist!$N$3:$N$791, MATCH(B120,Masterlist!$B$3:$B$791,0))</f>
        <v>Production</v>
      </c>
      <c r="O120" s="204" t="b">
        <f ca="1">INDEX(Masterlist!$O$3:$O$800, MATCH(B120,Masterlist!$B$3:$B$800,0))</f>
        <v>1</v>
      </c>
      <c r="P120" s="64"/>
      <c r="Q120" s="1">
        <f t="shared" ca="1" si="4"/>
        <v>44831</v>
      </c>
      <c r="R120" s="1">
        <f t="shared" si="2"/>
        <v>44877</v>
      </c>
    </row>
    <row r="121" spans="1:18" s="76" customFormat="1" ht="25" hidden="1" x14ac:dyDescent="0.25">
      <c r="A121" s="4">
        <v>120</v>
      </c>
      <c r="B121" s="105" t="s">
        <v>3152</v>
      </c>
      <c r="C121" s="7" t="s">
        <v>761</v>
      </c>
      <c r="D121" s="5" t="s">
        <v>791</v>
      </c>
      <c r="E121" s="5" t="s">
        <v>187</v>
      </c>
      <c r="F121" s="25" t="s">
        <v>3159</v>
      </c>
      <c r="G121" s="203" t="str">
        <f>INDEX(Masterlist!$G$3:$G$1000, MATCH(B121,Masterlist!$B$3:$B$1000,0))</f>
        <v>MCL/WI/D-01 / BS 887:2008</v>
      </c>
      <c r="H121" s="67" t="s">
        <v>2606</v>
      </c>
      <c r="I121" s="204">
        <f>INDEX(Masterlist!$I$3:$I$10000, MATCH(B121,Masterlist!$B$3:$B$1000,0))</f>
        <v>44740</v>
      </c>
      <c r="J121" s="204" t="str">
        <f>INDEX(Masterlist!$J$3:$J$1000, MATCH(B121,Masterlist!$B$3:$B$1000,0))</f>
        <v>12 Months</v>
      </c>
      <c r="K121" s="204">
        <f>INDEX(Masterlist!$K$3:$K$10000, MATCH(B121,Masterlist!$B$3:$B$10000,0))</f>
        <v>45105</v>
      </c>
      <c r="L121" s="204" t="str">
        <f>INDEX(Masterlist!$L$3:$L$10000, MATCH(B121,Masterlist!$B$3:$B$10000,0))</f>
        <v>Mirai</v>
      </c>
      <c r="M121" s="204" t="str">
        <f>INDEX(Masterlist!$M$3:$M$10000, MATCH(B121,Masterlist!$B$3:$B$10000,0))</f>
        <v>DM22/1385</v>
      </c>
      <c r="N121" s="204" t="str">
        <f>INDEX(Masterlist!$N$3:$N$10000, MATCH(B121,Masterlist!$B$3:$B$10000,0))</f>
        <v>QC (HAFIZ)</v>
      </c>
      <c r="O121" s="204" t="b">
        <f ca="1">INDEX(Masterlist!$O$3:$O$10000, MATCH(B121,Masterlist!$B$3:$B$10000,0))</f>
        <v>1</v>
      </c>
      <c r="P121" s="64"/>
      <c r="Q121" s="1"/>
      <c r="R121" s="1"/>
    </row>
    <row r="122" spans="1:18" s="76" customFormat="1" ht="25" hidden="1" x14ac:dyDescent="0.25">
      <c r="A122" s="4">
        <v>121</v>
      </c>
      <c r="B122" s="105" t="s">
        <v>3153</v>
      </c>
      <c r="C122" s="7" t="s">
        <v>3193</v>
      </c>
      <c r="D122" s="5" t="s">
        <v>791</v>
      </c>
      <c r="E122" s="19" t="s">
        <v>3151</v>
      </c>
      <c r="F122" s="5">
        <v>20519748</v>
      </c>
      <c r="G122" s="203" t="str">
        <f>INDEX(Masterlist!$G$3:$G$1000, MATCH(B122,Masterlist!$B$3:$B$1000,0))</f>
        <v>MCL/WI/D-01 / BS 887:2008</v>
      </c>
      <c r="H122" s="67" t="s">
        <v>3244</v>
      </c>
      <c r="I122" s="204">
        <f>INDEX(Masterlist!$I$3:$I$10000, MATCH(B122,Masterlist!$B$3:$B$1000,0))</f>
        <v>44740</v>
      </c>
      <c r="J122" s="204" t="str">
        <f>INDEX(Masterlist!$J$3:$J$1000, MATCH(B122,Masterlist!$B$3:$B$1000,0))</f>
        <v>12 Months</v>
      </c>
      <c r="K122" s="204">
        <f>INDEX(Masterlist!$K$3:$K$10000, MATCH(B122,Masterlist!$B$3:$B$10000,0))</f>
        <v>45105</v>
      </c>
      <c r="L122" s="204" t="str">
        <f>INDEX(Masterlist!$L$3:$L$10000, MATCH(B122,Masterlist!$B$3:$B$10000,0))</f>
        <v>Mirai</v>
      </c>
      <c r="M122" s="204" t="str">
        <f>INDEX(Masterlist!$M$3:$M$10000, MATCH(B122,Masterlist!$B$3:$B$10000,0))</f>
        <v>DM22/1384</v>
      </c>
      <c r="N122" s="204" t="str">
        <f>INDEX(Masterlist!$N$3:$N$10000, MATCH(B122,Masterlist!$B$3:$B$10000,0))</f>
        <v>QC (KUMAR)</v>
      </c>
      <c r="O122" s="204" t="b">
        <f ca="1">INDEX(Masterlist!$O$3:$O$10000, MATCH(B122,Masterlist!$B$3:$B$10000,0))</f>
        <v>1</v>
      </c>
      <c r="P122" s="64"/>
      <c r="Q122" s="1"/>
      <c r="R122" s="1"/>
    </row>
    <row r="123" spans="1:18" s="76" customFormat="1" ht="25" hidden="1" customHeight="1" x14ac:dyDescent="0.25">
      <c r="A123" s="4">
        <v>122</v>
      </c>
      <c r="B123" s="7" t="s">
        <v>3194</v>
      </c>
      <c r="C123" s="7" t="s">
        <v>3193</v>
      </c>
      <c r="D123" s="5" t="s">
        <v>791</v>
      </c>
      <c r="E123" s="19" t="s">
        <v>187</v>
      </c>
      <c r="F123" s="5">
        <v>15558021</v>
      </c>
      <c r="G123" s="203" t="str">
        <f>INDEX(Masterlist!$G$3:$G$1000, MATCH(B123,Masterlist!$B$3:$B$1000,0))</f>
        <v>MCL/WI/D-01 / BS 887:2008</v>
      </c>
      <c r="H123" s="67" t="s">
        <v>3263</v>
      </c>
      <c r="I123" s="204">
        <f>INDEX(Masterlist!$I$3:$I$10000, MATCH(B123,Masterlist!$B$3:$B$1000,0))</f>
        <v>44747</v>
      </c>
      <c r="J123" s="204" t="str">
        <f>INDEX(Masterlist!$J$3:$J$1000, MATCH(B123,Masterlist!$B$3:$B$1000,0))</f>
        <v>12 Months</v>
      </c>
      <c r="K123" s="204">
        <f>INDEX(Masterlist!$K$3:$K$10000, MATCH(B123,Masterlist!$B$3:$B$10000,0))</f>
        <v>45112</v>
      </c>
      <c r="L123" s="204" t="str">
        <f>INDEX(Masterlist!$L$3:$L$10000, MATCH(B123,Masterlist!$B$3:$B$10000,0))</f>
        <v>Mirai</v>
      </c>
      <c r="M123" s="204" t="str">
        <f>INDEX(Masterlist!$M$3:$M$10000, MATCH(B123,Masterlist!$B$3:$B$10000,0))</f>
        <v>DM22/1471</v>
      </c>
      <c r="N123" s="204" t="str">
        <f>INDEX(Masterlist!$N$3:$N$10000, MATCH(B123,Masterlist!$B$3:$B$10000,0))</f>
        <v>Production</v>
      </c>
      <c r="O123" s="204" t="b">
        <f ca="1">INDEX(Masterlist!$O$3:$O$10000, MATCH(B123,Masterlist!$B$3:$B$10000,0))</f>
        <v>1</v>
      </c>
      <c r="P123" s="64"/>
      <c r="Q123" s="1"/>
      <c r="R123" s="1"/>
    </row>
    <row r="124" spans="1:18" s="76" customFormat="1" ht="25" hidden="1" customHeight="1" x14ac:dyDescent="0.25">
      <c r="A124" s="4">
        <v>123</v>
      </c>
      <c r="B124" s="7" t="s">
        <v>3195</v>
      </c>
      <c r="C124" s="7" t="s">
        <v>3193</v>
      </c>
      <c r="D124" s="5" t="s">
        <v>791</v>
      </c>
      <c r="E124" s="19" t="s">
        <v>187</v>
      </c>
      <c r="F124" s="5">
        <v>15562345</v>
      </c>
      <c r="G124" s="203" t="str">
        <f>INDEX(Masterlist!$G$3:$G$1000, MATCH(B124,Masterlist!$B$3:$B$1000,0))</f>
        <v>MCL/WI/D-01 / BS 887:2008</v>
      </c>
      <c r="H124" s="67" t="s">
        <v>3263</v>
      </c>
      <c r="I124" s="204">
        <f>INDEX(Masterlist!$I$3:$I$10000, MATCH(B124,Masterlist!$B$3:$B$1000,0))</f>
        <v>44747</v>
      </c>
      <c r="J124" s="204" t="str">
        <f>INDEX(Masterlist!$J$3:$J$1000, MATCH(B124,Masterlist!$B$3:$B$1000,0))</f>
        <v>12 Months</v>
      </c>
      <c r="K124" s="204">
        <f>INDEX(Masterlist!$K$3:$K$10000, MATCH(B124,Masterlist!$B$3:$B$10000,0))</f>
        <v>45112</v>
      </c>
      <c r="L124" s="204" t="str">
        <f>INDEX(Masterlist!$L$3:$L$10000, MATCH(B124,Masterlist!$B$3:$B$10000,0))</f>
        <v>Mirai</v>
      </c>
      <c r="M124" s="204" t="str">
        <f>INDEX(Masterlist!$M$3:$M$10000, MATCH(B124,Masterlist!$B$3:$B$10000,0))</f>
        <v>DM22/1472</v>
      </c>
      <c r="N124" s="204" t="str">
        <f>INDEX(Masterlist!$N$3:$N$10000, MATCH(B124,Masterlist!$B$3:$B$10000,0))</f>
        <v>Production</v>
      </c>
      <c r="O124" s="204" t="b">
        <f ca="1">INDEX(Masterlist!$O$3:$O$10000, MATCH(B124,Masterlist!$B$3:$B$10000,0))</f>
        <v>1</v>
      </c>
      <c r="P124" s="64"/>
      <c r="Q124" s="1"/>
      <c r="R124" s="1"/>
    </row>
    <row r="125" spans="1:18" s="76" customFormat="1" ht="25" hidden="1" customHeight="1" x14ac:dyDescent="0.25">
      <c r="A125" s="4">
        <v>124</v>
      </c>
      <c r="B125" s="7" t="s">
        <v>3196</v>
      </c>
      <c r="C125" s="7" t="s">
        <v>3193</v>
      </c>
      <c r="D125" s="5" t="s">
        <v>791</v>
      </c>
      <c r="E125" s="19" t="s">
        <v>187</v>
      </c>
      <c r="F125" s="5">
        <v>15562849</v>
      </c>
      <c r="G125" s="203" t="str">
        <f>INDEX(Masterlist!$G$3:$G$1000, MATCH(B125,Masterlist!$B$3:$B$1000,0))</f>
        <v>MCL/WI/D-01 / BS 887:2008</v>
      </c>
      <c r="H125" s="67" t="s">
        <v>3263</v>
      </c>
      <c r="I125" s="204">
        <f>INDEX(Masterlist!$I$3:$I$10000, MATCH(B125,Masterlist!$B$3:$B$1000,0))</f>
        <v>44747</v>
      </c>
      <c r="J125" s="204" t="str">
        <f>INDEX(Masterlist!$J$3:$J$1000, MATCH(B125,Masterlist!$B$3:$B$1000,0))</f>
        <v>12 Months</v>
      </c>
      <c r="K125" s="204">
        <f>INDEX(Masterlist!$K$3:$K$10000, MATCH(B125,Masterlist!$B$3:$B$10000,0))</f>
        <v>45112</v>
      </c>
      <c r="L125" s="204" t="str">
        <f>INDEX(Masterlist!$L$3:$L$10000, MATCH(B125,Masterlist!$B$3:$B$10000,0))</f>
        <v>Mirai</v>
      </c>
      <c r="M125" s="204" t="str">
        <f>INDEX(Masterlist!$M$3:$M$10000, MATCH(B125,Masterlist!$B$3:$B$10000,0))</f>
        <v>DM22/1473</v>
      </c>
      <c r="N125" s="204" t="str">
        <f>INDEX(Masterlist!$N$3:$N$10000, MATCH(B125,Masterlist!$B$3:$B$10000,0))</f>
        <v>Production</v>
      </c>
      <c r="O125" s="204" t="b">
        <f ca="1">INDEX(Masterlist!$O$3:$O$10000, MATCH(B125,Masterlist!$B$3:$B$10000,0))</f>
        <v>1</v>
      </c>
      <c r="P125" s="64"/>
      <c r="Q125" s="1"/>
      <c r="R125" s="1"/>
    </row>
    <row r="126" spans="1:18" s="76" customFormat="1" ht="25" hidden="1" customHeight="1" x14ac:dyDescent="0.25">
      <c r="A126" s="4">
        <v>125</v>
      </c>
      <c r="B126" s="7" t="s">
        <v>3197</v>
      </c>
      <c r="C126" s="7" t="s">
        <v>3193</v>
      </c>
      <c r="D126" s="5" t="s">
        <v>791</v>
      </c>
      <c r="E126" s="19" t="s">
        <v>187</v>
      </c>
      <c r="F126" s="5">
        <v>15559852</v>
      </c>
      <c r="G126" s="203" t="str">
        <f>INDEX(Masterlist!$G$3:$G$1000, MATCH(B126,Masterlist!$B$3:$B$1000,0))</f>
        <v>MCL/WI/D-01 / BS 887:2008</v>
      </c>
      <c r="H126" s="67" t="s">
        <v>3263</v>
      </c>
      <c r="I126" s="204">
        <f>INDEX(Masterlist!$I$3:$I$10000, MATCH(B126,Masterlist!$B$3:$B$1000,0))</f>
        <v>44747</v>
      </c>
      <c r="J126" s="204" t="str">
        <f>INDEX(Masterlist!$J$3:$J$1000, MATCH(B126,Masterlist!$B$3:$B$1000,0))</f>
        <v>12 Months</v>
      </c>
      <c r="K126" s="204">
        <f>INDEX(Masterlist!$K$3:$K$10000, MATCH(B126,Masterlist!$B$3:$B$10000,0))</f>
        <v>45112</v>
      </c>
      <c r="L126" s="204" t="str">
        <f>INDEX(Masterlist!$L$3:$L$10000, MATCH(B126,Masterlist!$B$3:$B$10000,0))</f>
        <v>Mirai</v>
      </c>
      <c r="M126" s="204" t="str">
        <f>INDEX(Masterlist!$M$3:$M$10000, MATCH(B126,Masterlist!$B$3:$B$10000,0))</f>
        <v>DM22/1474</v>
      </c>
      <c r="N126" s="204" t="str">
        <f>INDEX(Masterlist!$N$3:$N$10000, MATCH(B126,Masterlist!$B$3:$B$10000,0))</f>
        <v>Production</v>
      </c>
      <c r="O126" s="204" t="b">
        <f ca="1">INDEX(Masterlist!$O$3:$O$10000, MATCH(B126,Masterlist!$B$3:$B$10000,0))</f>
        <v>1</v>
      </c>
      <c r="P126" s="64"/>
      <c r="Q126" s="1"/>
      <c r="R126" s="1"/>
    </row>
    <row r="127" spans="1:18" s="76" customFormat="1" ht="25" hidden="1" customHeight="1" x14ac:dyDescent="0.25">
      <c r="A127" s="4">
        <v>126</v>
      </c>
      <c r="B127" s="7" t="s">
        <v>3198</v>
      </c>
      <c r="C127" s="7" t="s">
        <v>3193</v>
      </c>
      <c r="D127" s="5" t="s">
        <v>791</v>
      </c>
      <c r="E127" s="19" t="s">
        <v>187</v>
      </c>
      <c r="F127" s="5">
        <v>15558814</v>
      </c>
      <c r="G127" s="203" t="str">
        <f>INDEX(Masterlist!$G$3:$G$1000, MATCH(B127,Masterlist!$B$3:$B$1000,0))</f>
        <v>MCL/WI/D-01 / BS 887:2008</v>
      </c>
      <c r="H127" s="67" t="s">
        <v>3263</v>
      </c>
      <c r="I127" s="204">
        <f>INDEX(Masterlist!$I$3:$I$10000, MATCH(B127,Masterlist!$B$3:$B$1000,0))</f>
        <v>44747</v>
      </c>
      <c r="J127" s="204" t="str">
        <f>INDEX(Masterlist!$J$3:$J$1000, MATCH(B127,Masterlist!$B$3:$B$1000,0))</f>
        <v>12 Months</v>
      </c>
      <c r="K127" s="204">
        <f>INDEX(Masterlist!$K$3:$K$10000, MATCH(B127,Masterlist!$B$3:$B$10000,0))</f>
        <v>45112</v>
      </c>
      <c r="L127" s="204" t="str">
        <f>INDEX(Masterlist!$L$3:$L$10000, MATCH(B127,Masterlist!$B$3:$B$10000,0))</f>
        <v>Mirai</v>
      </c>
      <c r="M127" s="204" t="str">
        <f>INDEX(Masterlist!$M$3:$M$10000, MATCH(B127,Masterlist!$B$3:$B$10000,0))</f>
        <v>DM22/1475</v>
      </c>
      <c r="N127" s="204" t="str">
        <f>INDEX(Masterlist!$N$3:$N$10000, MATCH(B127,Masterlist!$B$3:$B$10000,0))</f>
        <v>Production</v>
      </c>
      <c r="O127" s="204" t="b">
        <f ca="1">INDEX(Masterlist!$O$3:$O$10000, MATCH(B127,Masterlist!$B$3:$B$10000,0))</f>
        <v>1</v>
      </c>
      <c r="P127" s="64"/>
      <c r="Q127" s="1"/>
      <c r="R127" s="1"/>
    </row>
    <row r="128" spans="1:18" s="76" customFormat="1" ht="25" hidden="1" customHeight="1" x14ac:dyDescent="0.25">
      <c r="A128" s="4">
        <v>127</v>
      </c>
      <c r="B128" s="7" t="s">
        <v>3199</v>
      </c>
      <c r="C128" s="7" t="s">
        <v>3193</v>
      </c>
      <c r="D128" s="5" t="s">
        <v>791</v>
      </c>
      <c r="E128" s="19" t="s">
        <v>187</v>
      </c>
      <c r="F128" s="5">
        <v>15561561</v>
      </c>
      <c r="G128" s="203" t="str">
        <f>INDEX(Masterlist!$G$3:$G$1000, MATCH(B128,Masterlist!$B$3:$B$1000,0))</f>
        <v>MCL/WI/D-01 / BS 887:2008</v>
      </c>
      <c r="H128" s="67" t="s">
        <v>3263</v>
      </c>
      <c r="I128" s="204">
        <f>INDEX(Masterlist!$I$3:$I$10000, MATCH(B128,Masterlist!$B$3:$B$1000,0))</f>
        <v>44747</v>
      </c>
      <c r="J128" s="204" t="str">
        <f>INDEX(Masterlist!$J$3:$J$1000, MATCH(B128,Masterlist!$B$3:$B$1000,0))</f>
        <v>12 Months</v>
      </c>
      <c r="K128" s="204">
        <f>INDEX(Masterlist!$K$3:$K$10000, MATCH(B128,Masterlist!$B$3:$B$10000,0))</f>
        <v>45112</v>
      </c>
      <c r="L128" s="204" t="str">
        <f>INDEX(Masterlist!$L$3:$L$10000, MATCH(B128,Masterlist!$B$3:$B$10000,0))</f>
        <v>Mirai</v>
      </c>
      <c r="M128" s="204" t="str">
        <f>INDEX(Masterlist!$M$3:$M$10000, MATCH(B128,Masterlist!$B$3:$B$10000,0))</f>
        <v>DM22/1476</v>
      </c>
      <c r="N128" s="204" t="str">
        <f>INDEX(Masterlist!$N$3:$N$10000, MATCH(B128,Masterlist!$B$3:$B$10000,0))</f>
        <v>Production</v>
      </c>
      <c r="O128" s="204" t="b">
        <f ca="1">INDEX(Masterlist!$O$3:$O$10000, MATCH(B128,Masterlist!$B$3:$B$10000,0))</f>
        <v>1</v>
      </c>
      <c r="P128" s="64"/>
      <c r="Q128" s="1"/>
      <c r="R128" s="1"/>
    </row>
    <row r="129" spans="1:18" s="76" customFormat="1" ht="25" hidden="1" customHeight="1" x14ac:dyDescent="0.25">
      <c r="A129" s="4">
        <v>128</v>
      </c>
      <c r="B129" s="7" t="s">
        <v>3200</v>
      </c>
      <c r="C129" s="7" t="s">
        <v>3193</v>
      </c>
      <c r="D129" s="5" t="s">
        <v>791</v>
      </c>
      <c r="E129" s="19" t="s">
        <v>187</v>
      </c>
      <c r="F129" s="5">
        <v>15562486</v>
      </c>
      <c r="G129" s="203" t="str">
        <f>INDEX(Masterlist!$G$3:$G$1000, MATCH(B129,Masterlist!$B$3:$B$1000,0))</f>
        <v>MCL/WI/D-01 / BS 887:2008</v>
      </c>
      <c r="H129" s="67" t="s">
        <v>3263</v>
      </c>
      <c r="I129" s="204">
        <f>INDEX(Masterlist!$I$3:$I$10000, MATCH(B129,Masterlist!$B$3:$B$1000,0))</f>
        <v>44747</v>
      </c>
      <c r="J129" s="204" t="str">
        <f>INDEX(Masterlist!$J$3:$J$1000, MATCH(B129,Masterlist!$B$3:$B$1000,0))</f>
        <v>12 Months</v>
      </c>
      <c r="K129" s="204">
        <f>INDEX(Masterlist!$K$3:$K$10000, MATCH(B129,Masterlist!$B$3:$B$10000,0))</f>
        <v>45112</v>
      </c>
      <c r="L129" s="204" t="str">
        <f>INDEX(Masterlist!$L$3:$L$10000, MATCH(B129,Masterlist!$B$3:$B$10000,0))</f>
        <v>Mirai</v>
      </c>
      <c r="M129" s="204" t="str">
        <f>INDEX(Masterlist!$M$3:$M$10000, MATCH(B129,Masterlist!$B$3:$B$10000,0))</f>
        <v>DM22/1477</v>
      </c>
      <c r="N129" s="204" t="str">
        <f>INDEX(Masterlist!$N$3:$N$10000, MATCH(B129,Masterlist!$B$3:$B$10000,0))</f>
        <v>Production</v>
      </c>
      <c r="O129" s="204" t="b">
        <f ca="1">INDEX(Masterlist!$O$3:$O$10000, MATCH(B129,Masterlist!$B$3:$B$10000,0))</f>
        <v>1</v>
      </c>
      <c r="P129" s="64"/>
      <c r="Q129" s="1"/>
      <c r="R129" s="1"/>
    </row>
    <row r="130" spans="1:18" s="76" customFormat="1" ht="25" hidden="1" customHeight="1" x14ac:dyDescent="0.25">
      <c r="A130" s="4">
        <v>129</v>
      </c>
      <c r="B130" s="7" t="s">
        <v>3201</v>
      </c>
      <c r="C130" s="7" t="s">
        <v>3193</v>
      </c>
      <c r="D130" s="5" t="s">
        <v>791</v>
      </c>
      <c r="E130" s="19" t="s">
        <v>187</v>
      </c>
      <c r="F130" s="5">
        <v>15559084</v>
      </c>
      <c r="G130" s="203" t="str">
        <f>INDEX(Masterlist!$G$3:$G$1000, MATCH(B130,Masterlist!$B$3:$B$1000,0))</f>
        <v>MCL/WI/D-01 / BS 887:2008</v>
      </c>
      <c r="H130" s="67" t="s">
        <v>3263</v>
      </c>
      <c r="I130" s="204">
        <f>INDEX(Masterlist!$I$3:$I$10000, MATCH(B130,Masterlist!$B$3:$B$1000,0))</f>
        <v>44747</v>
      </c>
      <c r="J130" s="204" t="str">
        <f>INDEX(Masterlist!$J$3:$J$1000, MATCH(B130,Masterlist!$B$3:$B$1000,0))</f>
        <v>12 Months</v>
      </c>
      <c r="K130" s="204">
        <f>INDEX(Masterlist!$K$3:$K$10000, MATCH(B130,Masterlist!$B$3:$B$10000,0))</f>
        <v>45112</v>
      </c>
      <c r="L130" s="204" t="str">
        <f>INDEX(Masterlist!$L$3:$L$10000, MATCH(B130,Masterlist!$B$3:$B$10000,0))</f>
        <v>Mirai</v>
      </c>
      <c r="M130" s="204" t="str">
        <f>INDEX(Masterlist!$M$3:$M$10000, MATCH(B130,Masterlist!$B$3:$B$10000,0))</f>
        <v>DM22/1478</v>
      </c>
      <c r="N130" s="204" t="str">
        <f>INDEX(Masterlist!$N$3:$N$10000, MATCH(B130,Masterlist!$B$3:$B$10000,0))</f>
        <v>Production</v>
      </c>
      <c r="O130" s="204" t="b">
        <f ca="1">INDEX(Masterlist!$O$3:$O$10000, MATCH(B130,Masterlist!$B$3:$B$10000,0))</f>
        <v>1</v>
      </c>
      <c r="P130" s="64"/>
      <c r="Q130" s="1"/>
      <c r="R130" s="1"/>
    </row>
    <row r="131" spans="1:18" s="76" customFormat="1" ht="25" hidden="1" customHeight="1" x14ac:dyDescent="0.25">
      <c r="A131" s="4">
        <v>130</v>
      </c>
      <c r="B131" s="7" t="s">
        <v>3202</v>
      </c>
      <c r="C131" s="7" t="s">
        <v>3193</v>
      </c>
      <c r="D131" s="5" t="s">
        <v>791</v>
      </c>
      <c r="E131" s="19" t="s">
        <v>187</v>
      </c>
      <c r="F131" s="5">
        <v>15561063</v>
      </c>
      <c r="G131" s="203" t="str">
        <f>INDEX(Masterlist!$G$3:$G$1000, MATCH(B131,Masterlist!$B$3:$B$1000,0))</f>
        <v>MCL/WI/D-01 / BS 887:2008</v>
      </c>
      <c r="H131" s="67" t="s">
        <v>3263</v>
      </c>
      <c r="I131" s="204">
        <f>INDEX(Masterlist!$I$3:$I$10000, MATCH(B131,Masterlist!$B$3:$B$1000,0))</f>
        <v>44747</v>
      </c>
      <c r="J131" s="204" t="str">
        <f>INDEX(Masterlist!$J$3:$J$1000, MATCH(B131,Masterlist!$B$3:$B$1000,0))</f>
        <v>12 Months</v>
      </c>
      <c r="K131" s="204">
        <f>INDEX(Masterlist!$K$3:$K$10000, MATCH(B131,Masterlist!$B$3:$B$10000,0))</f>
        <v>45112</v>
      </c>
      <c r="L131" s="204" t="str">
        <f>INDEX(Masterlist!$L$3:$L$10000, MATCH(B131,Masterlist!$B$3:$B$10000,0))</f>
        <v>Mirai</v>
      </c>
      <c r="M131" s="204" t="str">
        <f>INDEX(Masterlist!$M$3:$M$10000, MATCH(B131,Masterlist!$B$3:$B$10000,0))</f>
        <v>DM22/1479</v>
      </c>
      <c r="N131" s="204" t="str">
        <f>INDEX(Masterlist!$N$3:$N$10000, MATCH(B131,Masterlist!$B$3:$B$10000,0))</f>
        <v>Production</v>
      </c>
      <c r="O131" s="204" t="b">
        <f ca="1">INDEX(Masterlist!$O$3:$O$10000, MATCH(B131,Masterlist!$B$3:$B$10000,0))</f>
        <v>1</v>
      </c>
      <c r="P131" s="64"/>
      <c r="Q131" s="1"/>
      <c r="R131" s="1"/>
    </row>
    <row r="132" spans="1:18" s="76" customFormat="1" ht="25" hidden="1" customHeight="1" x14ac:dyDescent="0.25">
      <c r="A132" s="4">
        <v>131</v>
      </c>
      <c r="B132" s="7" t="s">
        <v>3203</v>
      </c>
      <c r="C132" s="7" t="s">
        <v>3193</v>
      </c>
      <c r="D132" s="5" t="s">
        <v>791</v>
      </c>
      <c r="E132" s="19" t="s">
        <v>187</v>
      </c>
      <c r="F132" s="5">
        <v>15561067</v>
      </c>
      <c r="G132" s="203" t="str">
        <f>INDEX(Masterlist!$G$3:$G$1000, MATCH(B132,Masterlist!$B$3:$B$1000,0))</f>
        <v>MCL/WI/D-01 / BS 887:2008</v>
      </c>
      <c r="H132" s="67" t="s">
        <v>3263</v>
      </c>
      <c r="I132" s="204">
        <f>INDEX(Masterlist!$I$3:$I$10000, MATCH(B132,Masterlist!$B$3:$B$1000,0))</f>
        <v>44747</v>
      </c>
      <c r="J132" s="204" t="str">
        <f>INDEX(Masterlist!$J$3:$J$1000, MATCH(B132,Masterlist!$B$3:$B$1000,0))</f>
        <v>12 Months</v>
      </c>
      <c r="K132" s="204">
        <f>INDEX(Masterlist!$K$3:$K$10000, MATCH(B132,Masterlist!$B$3:$B$10000,0))</f>
        <v>45112</v>
      </c>
      <c r="L132" s="204" t="str">
        <f>INDEX(Masterlist!$L$3:$L$10000, MATCH(B132,Masterlist!$B$3:$B$10000,0))</f>
        <v>Mirai</v>
      </c>
      <c r="M132" s="204" t="str">
        <f>INDEX(Masterlist!$M$3:$M$10000, MATCH(B132,Masterlist!$B$3:$B$10000,0))</f>
        <v>DM22/1480</v>
      </c>
      <c r="N132" s="204" t="str">
        <f>INDEX(Masterlist!$N$3:$N$10000, MATCH(B132,Masterlist!$B$3:$B$10000,0))</f>
        <v>Production</v>
      </c>
      <c r="O132" s="204" t="b">
        <f ca="1">INDEX(Masterlist!$O$3:$O$10000, MATCH(B132,Masterlist!$B$3:$B$10000,0))</f>
        <v>1</v>
      </c>
      <c r="P132" s="64"/>
      <c r="Q132" s="1"/>
      <c r="R132" s="1"/>
    </row>
    <row r="133" spans="1:18" s="76" customFormat="1" ht="25" hidden="1" customHeight="1" x14ac:dyDescent="0.25">
      <c r="A133" s="4">
        <v>132</v>
      </c>
      <c r="B133" s="7" t="s">
        <v>3206</v>
      </c>
      <c r="C133" s="7" t="s">
        <v>3193</v>
      </c>
      <c r="D133" s="5" t="s">
        <v>791</v>
      </c>
      <c r="E133" s="19" t="s">
        <v>3151</v>
      </c>
      <c r="F133" s="214">
        <v>20509291</v>
      </c>
      <c r="G133" s="203" t="str">
        <f>INDEX(Masterlist!$G$3:$G$1000, MATCH(B133,Masterlist!$B$3:$B$1000,0))</f>
        <v>QCD/TRSG/PROCEDURE 008 / TRSG/QM/001/20</v>
      </c>
      <c r="H133" s="67" t="s">
        <v>3263</v>
      </c>
      <c r="I133" s="204">
        <f>INDEX(Masterlist!$I$3:$I$10000, MATCH(B133,Masterlist!$B$3:$B$1000,0))</f>
        <v>44760</v>
      </c>
      <c r="J133" s="204" t="str">
        <f>INDEX(Masterlist!$J$3:$J$1000, MATCH(B133,Masterlist!$B$3:$B$1000,0))</f>
        <v>12 Months</v>
      </c>
      <c r="K133" s="204">
        <f>INDEX(Masterlist!$K$3:$K$10000, MATCH(B133,Masterlist!$B$3:$B$10000,0))</f>
        <v>45125</v>
      </c>
      <c r="L133" s="204" t="str">
        <f>INDEX(Masterlist!$L$3:$L$10000, MATCH(B133,Masterlist!$B$3:$B$10000,0))</f>
        <v>Trescal</v>
      </c>
      <c r="M133" s="204" t="str">
        <f>INDEX(Masterlist!$M$3:$M$10000, MATCH(B133,Masterlist!$B$3:$B$10000,0))</f>
        <v>SALDM/1150/1/22</v>
      </c>
      <c r="N133" s="204" t="str">
        <f>INDEX(Masterlist!$N$3:$N$10000, MATCH(B133,Masterlist!$B$3:$B$10000,0))</f>
        <v>QC (Ramesh)</v>
      </c>
      <c r="O133" s="204" t="b">
        <f ca="1">INDEX(Masterlist!$O$3:$O$10000, MATCH(B133,Masterlist!$B$3:$B$10000,0))</f>
        <v>1</v>
      </c>
      <c r="P133" s="64"/>
      <c r="Q133" s="1"/>
      <c r="R133" s="1"/>
    </row>
    <row r="134" spans="1:18" s="76" customFormat="1" ht="25" hidden="1" customHeight="1" x14ac:dyDescent="0.25">
      <c r="A134" s="4">
        <v>133</v>
      </c>
      <c r="B134" s="7" t="s">
        <v>3208</v>
      </c>
      <c r="C134" s="7" t="s">
        <v>3193</v>
      </c>
      <c r="D134" s="5" t="s">
        <v>791</v>
      </c>
      <c r="E134" s="19" t="s">
        <v>3207</v>
      </c>
      <c r="F134" s="214">
        <v>21549953</v>
      </c>
      <c r="G134" s="203" t="str">
        <f>INDEX(Masterlist!$G$3:$G$1000, MATCH(B134,Masterlist!$B$3:$B$1000,0))</f>
        <v>QCD/TRSG/PROCEDURE 008 / TRSG/QM/001/20</v>
      </c>
      <c r="H134" s="67" t="s">
        <v>3263</v>
      </c>
      <c r="I134" s="204">
        <f>INDEX(Masterlist!$I$3:$I$10000, MATCH(B134,Masterlist!$B$3:$B$1000,0))</f>
        <v>44760</v>
      </c>
      <c r="J134" s="204" t="str">
        <f>INDEX(Masterlist!$J$3:$J$1000, MATCH(B134,Masterlist!$B$3:$B$1000,0))</f>
        <v>12 Months</v>
      </c>
      <c r="K134" s="204">
        <f>INDEX(Masterlist!$K$3:$K$10000, MATCH(B134,Masterlist!$B$3:$B$10000,0))</f>
        <v>45125</v>
      </c>
      <c r="L134" s="204" t="str">
        <f>INDEX(Masterlist!$L$3:$L$10000, MATCH(B134,Masterlist!$B$3:$B$10000,0))</f>
        <v>Trescal</v>
      </c>
      <c r="M134" s="204" t="str">
        <f>INDEX(Masterlist!$M$3:$M$10000, MATCH(B134,Masterlist!$B$3:$B$10000,0))</f>
        <v>SALDM/1150/2/22</v>
      </c>
      <c r="N134" s="204" t="str">
        <f>INDEX(Masterlist!$N$3:$N$10000, MATCH(B134,Masterlist!$B$3:$B$10000,0))</f>
        <v>QC (BILA)</v>
      </c>
      <c r="O134" s="204" t="b">
        <f ca="1">INDEX(Masterlist!$O$3:$O$10000, MATCH(B134,Masterlist!$B$3:$B$10000,0))</f>
        <v>1</v>
      </c>
      <c r="P134" s="64"/>
      <c r="Q134" s="1"/>
      <c r="R134" s="1"/>
    </row>
    <row r="135" spans="1:18" s="76" customFormat="1" ht="25" hidden="1" customHeight="1" x14ac:dyDescent="0.25">
      <c r="A135" s="4">
        <v>134</v>
      </c>
      <c r="B135" s="7" t="s">
        <v>3210</v>
      </c>
      <c r="C135" s="7" t="s">
        <v>3193</v>
      </c>
      <c r="D135" s="5" t="s">
        <v>791</v>
      </c>
      <c r="E135" s="19" t="s">
        <v>3209</v>
      </c>
      <c r="F135" s="214">
        <v>21552305</v>
      </c>
      <c r="G135" s="203" t="str">
        <f>INDEX(Masterlist!$G$3:$G$1000, MATCH(B135,Masterlist!$B$3:$B$1000,0))</f>
        <v>QCD/TRSG/PROCEDURE 008 / TRSG/QM/001/20</v>
      </c>
      <c r="H135" s="67" t="s">
        <v>3263</v>
      </c>
      <c r="I135" s="204">
        <f>INDEX(Masterlist!$I$3:$I$10000, MATCH(B135,Masterlist!$B$3:$B$1000,0))</f>
        <v>44760</v>
      </c>
      <c r="J135" s="204" t="str">
        <f>INDEX(Masterlist!$J$3:$J$1000, MATCH(B135,Masterlist!$B$3:$B$1000,0))</f>
        <v>12 Months</v>
      </c>
      <c r="K135" s="204">
        <f>INDEX(Masterlist!$K$3:$K$10000, MATCH(B135,Masterlist!$B$3:$B$10000,0))</f>
        <v>45125</v>
      </c>
      <c r="L135" s="204" t="str">
        <f>INDEX(Masterlist!$L$3:$L$10000, MATCH(B135,Masterlist!$B$3:$B$10000,0))</f>
        <v>Trescal</v>
      </c>
      <c r="M135" s="204" t="str">
        <f>INDEX(Masterlist!$M$3:$M$10000, MATCH(B135,Masterlist!$B$3:$B$10000,0))</f>
        <v>SALDM/1150/3/22</v>
      </c>
      <c r="N135" s="204" t="str">
        <f>INDEX(Masterlist!$N$3:$N$10000, MATCH(B135,Masterlist!$B$3:$B$10000,0))</f>
        <v>QC Office Cabinet</v>
      </c>
      <c r="O135" s="204" t="b">
        <f ca="1">INDEX(Masterlist!$O$3:$O$10000, MATCH(B135,Masterlist!$B$3:$B$10000,0))</f>
        <v>1</v>
      </c>
      <c r="P135" s="64"/>
      <c r="Q135" s="1"/>
      <c r="R135" s="1"/>
    </row>
    <row r="136" spans="1:18" s="76" customFormat="1" ht="25" hidden="1" customHeight="1" x14ac:dyDescent="0.25">
      <c r="A136" s="4">
        <v>135</v>
      </c>
      <c r="B136" s="7" t="s">
        <v>606</v>
      </c>
      <c r="C136" s="7" t="s">
        <v>8</v>
      </c>
      <c r="D136" s="5" t="s">
        <v>791</v>
      </c>
      <c r="E136" s="7" t="s">
        <v>392</v>
      </c>
      <c r="F136" s="9" t="s">
        <v>648</v>
      </c>
      <c r="G136" s="203" t="str">
        <f>INDEX(Masterlist!$G$3:$G$791, MATCH(B136,Masterlist!$B$3:$B$791,0))</f>
        <v>MCL/WI/M-10 &amp; ISO 6789-2:2017</v>
      </c>
      <c r="H136" s="43" t="s">
        <v>858</v>
      </c>
      <c r="I136" s="204">
        <f>INDEX(Masterlist!$I$3:$I$791, MATCH(B136,Masterlist!$B$3:$B$791,0))</f>
        <v>44673</v>
      </c>
      <c r="J136" s="204" t="str">
        <f>INDEX(Masterlist!$J$3:$J$791, MATCH(B136,Masterlist!$B$3:$B$791,0))</f>
        <v>12 Months</v>
      </c>
      <c r="K136" s="204">
        <f>INDEX(Masterlist!$K$3:$K$791, MATCH(B136,Masterlist!$B$3:$B$791,0))</f>
        <v>45038</v>
      </c>
      <c r="L136" s="204" t="str">
        <f>INDEX(Masterlist!$L$3:$L$791, MATCH(B136,Masterlist!$B$3:$B$791,0))</f>
        <v>Mirai</v>
      </c>
      <c r="M136" s="204" t="str">
        <f>INDEX(Masterlist!$M$3:$M$791, MATCH(B136,Masterlist!$B$3:$B$791,0))</f>
        <v>DM22/0803</v>
      </c>
      <c r="N136" s="204" t="str">
        <f>INDEX(Masterlist!$N$3:$N$791, MATCH(B136,Masterlist!$B$3:$B$791,0))</f>
        <v>Production</v>
      </c>
      <c r="O136" s="204" t="b">
        <f ca="1">INDEX(Masterlist!$O$3:$O$800, MATCH(B136,Masterlist!$B$3:$B$800,0))</f>
        <v>1</v>
      </c>
      <c r="P136" s="64"/>
      <c r="Q136" s="1"/>
      <c r="R136" s="1"/>
    </row>
    <row r="137" spans="1:18" s="6" customFormat="1" ht="37.5" hidden="1" x14ac:dyDescent="0.25">
      <c r="A137" s="4">
        <v>136</v>
      </c>
      <c r="B137" s="7" t="s">
        <v>1225</v>
      </c>
      <c r="C137" s="7" t="s">
        <v>8</v>
      </c>
      <c r="D137" s="5" t="s">
        <v>791</v>
      </c>
      <c r="E137" s="7" t="s">
        <v>392</v>
      </c>
      <c r="F137" s="9" t="s">
        <v>1226</v>
      </c>
      <c r="G137" s="203" t="str">
        <f>INDEX(Masterlist!$G$3:$G$791, MATCH(B137,Masterlist!$B$3:$B$791,0))</f>
        <v>JIS B7503:2017 &amp; MCL/WI/D-13 (ISSUE NO.2)</v>
      </c>
      <c r="H137" s="43" t="s">
        <v>858</v>
      </c>
      <c r="I137" s="204">
        <f>INDEX(Masterlist!$I$3:$I$791, MATCH(B137,Masterlist!$B$3:$B$791,0))</f>
        <v>44516</v>
      </c>
      <c r="J137" s="204" t="str">
        <f>INDEX(Masterlist!$J$3:$J$791, MATCH(B137,Masterlist!$B$3:$B$791,0))</f>
        <v>12 Months</v>
      </c>
      <c r="K137" s="204">
        <f>INDEX(Masterlist!$K$3:$K$791, MATCH(B137,Masterlist!$B$3:$B$791,0))</f>
        <v>44881</v>
      </c>
      <c r="L137" s="204" t="str">
        <f>INDEX(Masterlist!$L$3:$L$791, MATCH(B137,Masterlist!$B$3:$B$791,0))</f>
        <v>Mirai</v>
      </c>
      <c r="M137" s="204" t="str">
        <f>INDEX(Masterlist!$M$3:$M$791, MATCH(B137,Masterlist!$B$3:$B$791,0))</f>
        <v>DM21/2469</v>
      </c>
      <c r="N137" s="204" t="str">
        <f>INDEX(Masterlist!$N$3:$N$791, MATCH(B137,Masterlist!$B$3:$B$791,0))</f>
        <v>Production</v>
      </c>
      <c r="O137" s="204" t="b">
        <f ca="1">INDEX(Masterlist!$O$3:$O$800, MATCH(B137,Masterlist!$B$3:$B$800,0))</f>
        <v>1</v>
      </c>
      <c r="P137" s="62"/>
      <c r="Q137" s="1">
        <f t="shared" ca="1" si="4"/>
        <v>44831</v>
      </c>
      <c r="R137" s="1">
        <f t="shared" si="2"/>
        <v>44867</v>
      </c>
    </row>
    <row r="138" spans="1:18" s="6" customFormat="1" ht="37.5" hidden="1" x14ac:dyDescent="0.25">
      <c r="A138" s="4">
        <v>137</v>
      </c>
      <c r="B138" s="7" t="s">
        <v>1237</v>
      </c>
      <c r="C138" s="7" t="s">
        <v>8</v>
      </c>
      <c r="D138" s="5" t="s">
        <v>791</v>
      </c>
      <c r="E138" s="7" t="s">
        <v>392</v>
      </c>
      <c r="F138" s="9" t="s">
        <v>1256</v>
      </c>
      <c r="G138" s="203" t="str">
        <f>INDEX(Masterlist!$G$3:$G$791, MATCH(B138,Masterlist!$B$3:$B$791,0))</f>
        <v>JIS B7503:2017 &amp; MCL/WI/D-13 (ISSUE NO.2)</v>
      </c>
      <c r="H138" s="43" t="s">
        <v>858</v>
      </c>
      <c r="I138" s="204">
        <f>INDEX(Masterlist!$I$3:$I$791, MATCH(B138,Masterlist!$B$3:$B$791,0))</f>
        <v>44516</v>
      </c>
      <c r="J138" s="204" t="str">
        <f>INDEX(Masterlist!$J$3:$J$791, MATCH(B138,Masterlist!$B$3:$B$791,0))</f>
        <v>12 Months</v>
      </c>
      <c r="K138" s="204">
        <f>INDEX(Masterlist!$K$3:$K$791, MATCH(B138,Masterlist!$B$3:$B$791,0))</f>
        <v>44881</v>
      </c>
      <c r="L138" s="204" t="str">
        <f>INDEX(Masterlist!$L$3:$L$791, MATCH(B138,Masterlist!$B$3:$B$791,0))</f>
        <v>Mirai</v>
      </c>
      <c r="M138" s="204" t="str">
        <f>INDEX(Masterlist!$M$3:$M$791, MATCH(B138,Masterlist!$B$3:$B$791,0))</f>
        <v>DM21/2468</v>
      </c>
      <c r="N138" s="204" t="str">
        <f>INDEX(Masterlist!$N$3:$N$791, MATCH(B138,Masterlist!$B$3:$B$791,0))</f>
        <v>Production</v>
      </c>
      <c r="O138" s="204" t="b">
        <f ca="1">INDEX(Masterlist!$O$3:$O$800, MATCH(B138,Masterlist!$B$3:$B$800,0))</f>
        <v>1</v>
      </c>
      <c r="P138" s="62"/>
      <c r="Q138" s="1">
        <f t="shared" ca="1" si="4"/>
        <v>44831</v>
      </c>
      <c r="R138" s="1">
        <f t="shared" si="2"/>
        <v>44867</v>
      </c>
    </row>
    <row r="139" spans="1:18" s="6" customFormat="1" ht="37.5" hidden="1" x14ac:dyDescent="0.25">
      <c r="A139" s="4">
        <v>138</v>
      </c>
      <c r="B139" s="7" t="s">
        <v>1239</v>
      </c>
      <c r="C139" s="7" t="s">
        <v>8</v>
      </c>
      <c r="D139" s="5" t="s">
        <v>791</v>
      </c>
      <c r="E139" s="7" t="s">
        <v>392</v>
      </c>
      <c r="F139" s="9" t="s">
        <v>1254</v>
      </c>
      <c r="G139" s="203" t="str">
        <f>INDEX(Masterlist!$G$3:$G$791, MATCH(B139,Masterlist!$B$3:$B$791,0))</f>
        <v>JIS B7503:2017 &amp; MCL/WI/D-13 (ISSUE NO.2)</v>
      </c>
      <c r="H139" s="43" t="s">
        <v>858</v>
      </c>
      <c r="I139" s="204">
        <f>INDEX(Masterlist!$I$3:$I$791, MATCH(B139,Masterlist!$B$3:$B$791,0))</f>
        <v>44516</v>
      </c>
      <c r="J139" s="204" t="str">
        <f>INDEX(Masterlist!$J$3:$J$791, MATCH(B139,Masterlist!$B$3:$B$791,0))</f>
        <v>12 Months</v>
      </c>
      <c r="K139" s="204">
        <f>INDEX(Masterlist!$K$3:$K$791, MATCH(B139,Masterlist!$B$3:$B$791,0))</f>
        <v>44881</v>
      </c>
      <c r="L139" s="204" t="str">
        <f>INDEX(Masterlist!$L$3:$L$791, MATCH(B139,Masterlist!$B$3:$B$791,0))</f>
        <v>Mirai</v>
      </c>
      <c r="M139" s="204" t="str">
        <f>INDEX(Masterlist!$M$3:$M$791, MATCH(B139,Masterlist!$B$3:$B$791,0))</f>
        <v>DM21/2471</v>
      </c>
      <c r="N139" s="204" t="str">
        <f>INDEX(Masterlist!$N$3:$N$791, MATCH(B139,Masterlist!$B$3:$B$791,0))</f>
        <v>Production</v>
      </c>
      <c r="O139" s="204" t="b">
        <f ca="1">INDEX(Masterlist!$O$3:$O$800, MATCH(B139,Masterlist!$B$3:$B$800,0))</f>
        <v>1</v>
      </c>
      <c r="P139" s="62"/>
      <c r="Q139" s="1">
        <f t="shared" ca="1" si="4"/>
        <v>44831</v>
      </c>
      <c r="R139" s="1">
        <f t="shared" si="2"/>
        <v>44867</v>
      </c>
    </row>
    <row r="140" spans="1:18" s="6" customFormat="1" ht="25" hidden="1" x14ac:dyDescent="0.25">
      <c r="A140" s="4">
        <v>139</v>
      </c>
      <c r="B140" s="7" t="s">
        <v>1367</v>
      </c>
      <c r="C140" s="7" t="s">
        <v>8</v>
      </c>
      <c r="D140" s="5" t="s">
        <v>791</v>
      </c>
      <c r="E140" s="7" t="s">
        <v>392</v>
      </c>
      <c r="F140" s="9" t="s">
        <v>1368</v>
      </c>
      <c r="G140" s="203" t="str">
        <f>INDEX(Masterlist!$G$3:$G$791, MATCH(B140,Masterlist!$B$3:$B$791,0))</f>
        <v>MCL/WI/D-13 &amp; JIS B 7503:2017</v>
      </c>
      <c r="H140" s="43" t="s">
        <v>858</v>
      </c>
      <c r="I140" s="204">
        <f>INDEX(Masterlist!$I$3:$I$791, MATCH(B140,Masterlist!$B$3:$B$791,0))</f>
        <v>44673</v>
      </c>
      <c r="J140" s="204" t="str">
        <f>INDEX(Masterlist!$J$3:$J$791, MATCH(B140,Masterlist!$B$3:$B$791,0))</f>
        <v>12 Months</v>
      </c>
      <c r="K140" s="204">
        <f>INDEX(Masterlist!$K$3:$K$791, MATCH(B140,Masterlist!$B$3:$B$791,0))</f>
        <v>45038</v>
      </c>
      <c r="L140" s="204" t="str">
        <f>INDEX(Masterlist!$L$3:$L$791, MATCH(B140,Masterlist!$B$3:$B$791,0))</f>
        <v>Mirai</v>
      </c>
      <c r="M140" s="204" t="str">
        <f>INDEX(Masterlist!$M$3:$M$791, MATCH(B140,Masterlist!$B$3:$B$791,0))</f>
        <v>DM22/0802</v>
      </c>
      <c r="N140" s="204" t="str">
        <f>INDEX(Masterlist!$N$3:$N$791, MATCH(B140,Masterlist!$B$3:$B$791,0))</f>
        <v>Production</v>
      </c>
      <c r="O140" s="204" t="b">
        <f ca="1">INDEX(Masterlist!$O$3:$O$800, MATCH(B140,Masterlist!$B$3:$B$800,0))</f>
        <v>1</v>
      </c>
      <c r="P140" s="62"/>
      <c r="Q140" s="1">
        <f t="shared" ca="1" si="4"/>
        <v>44831</v>
      </c>
      <c r="R140" s="1">
        <f t="shared" ref="R140:R197" si="5">K140-14</f>
        <v>45024</v>
      </c>
    </row>
    <row r="141" spans="1:18" s="6" customFormat="1" ht="37.5" hidden="1" x14ac:dyDescent="0.25">
      <c r="A141" s="4">
        <v>140</v>
      </c>
      <c r="B141" s="7" t="s">
        <v>1371</v>
      </c>
      <c r="C141" s="7" t="s">
        <v>8</v>
      </c>
      <c r="D141" s="5" t="s">
        <v>791</v>
      </c>
      <c r="E141" s="7" t="s">
        <v>392</v>
      </c>
      <c r="F141" s="9" t="s">
        <v>1372</v>
      </c>
      <c r="G141" s="203" t="str">
        <f>INDEX(Masterlist!$G$3:$G$791, MATCH(B141,Masterlist!$B$3:$B$791,0))</f>
        <v>JIS B7503:2017 &amp; MCL/WI/D-13 (ISSUE NO.2)</v>
      </c>
      <c r="H141" s="43" t="s">
        <v>858</v>
      </c>
      <c r="I141" s="204">
        <f>INDEX(Masterlist!$I$3:$I$791, MATCH(B141,Masterlist!$B$3:$B$791,0))</f>
        <v>44516</v>
      </c>
      <c r="J141" s="204" t="str">
        <f>INDEX(Masterlist!$J$3:$J$791, MATCH(B141,Masterlist!$B$3:$B$791,0))</f>
        <v>12 Months</v>
      </c>
      <c r="K141" s="204">
        <f>INDEX(Masterlist!$K$3:$K$791, MATCH(B141,Masterlist!$B$3:$B$791,0))</f>
        <v>44881</v>
      </c>
      <c r="L141" s="204" t="str">
        <f>INDEX(Masterlist!$L$3:$L$791, MATCH(B141,Masterlist!$B$3:$B$791,0))</f>
        <v>Mirai</v>
      </c>
      <c r="M141" s="204" t="str">
        <f>INDEX(Masterlist!$M$3:$M$791, MATCH(B141,Masterlist!$B$3:$B$791,0))</f>
        <v>DM21/2466</v>
      </c>
      <c r="N141" s="204" t="str">
        <f>INDEX(Masterlist!$N$3:$N$791, MATCH(B141,Masterlist!$B$3:$B$791,0))</f>
        <v>Production</v>
      </c>
      <c r="O141" s="204" t="b">
        <f ca="1">INDEX(Masterlist!$O$3:$O$800, MATCH(B141,Masterlist!$B$3:$B$800,0))</f>
        <v>1</v>
      </c>
      <c r="P141" s="62"/>
      <c r="Q141" s="1">
        <f t="shared" ca="1" si="4"/>
        <v>44831</v>
      </c>
      <c r="R141" s="1">
        <f t="shared" si="5"/>
        <v>44867</v>
      </c>
    </row>
    <row r="142" spans="1:18" s="6" customFormat="1" ht="37.5" hidden="1" x14ac:dyDescent="0.25">
      <c r="A142" s="4">
        <v>141</v>
      </c>
      <c r="B142" s="7" t="s">
        <v>1375</v>
      </c>
      <c r="C142" s="7" t="s">
        <v>8</v>
      </c>
      <c r="D142" s="5" t="s">
        <v>791</v>
      </c>
      <c r="E142" s="7" t="s">
        <v>392</v>
      </c>
      <c r="F142" s="9" t="s">
        <v>1376</v>
      </c>
      <c r="G142" s="203" t="str">
        <f>INDEX(Masterlist!$G$3:$G$791, MATCH(B142,Masterlist!$B$3:$B$791,0))</f>
        <v>JIS B7503:2017 &amp; MCL/WI/D-13 (ISSUE NO.2)</v>
      </c>
      <c r="H142" s="43" t="s">
        <v>858</v>
      </c>
      <c r="I142" s="204">
        <f>INDEX(Masterlist!$I$3:$I$791, MATCH(B142,Masterlist!$B$3:$B$791,0))</f>
        <v>44516</v>
      </c>
      <c r="J142" s="204" t="str">
        <f>INDEX(Masterlist!$J$3:$J$791, MATCH(B142,Masterlist!$B$3:$B$791,0))</f>
        <v>12 Months</v>
      </c>
      <c r="K142" s="204">
        <f>INDEX(Masterlist!$K$3:$K$791, MATCH(B142,Masterlist!$B$3:$B$791,0))</f>
        <v>44881</v>
      </c>
      <c r="L142" s="204" t="str">
        <f>INDEX(Masterlist!$L$3:$L$791, MATCH(B142,Masterlist!$B$3:$B$791,0))</f>
        <v>Mirai</v>
      </c>
      <c r="M142" s="204" t="str">
        <f>INDEX(Masterlist!$M$3:$M$791, MATCH(B142,Masterlist!$B$3:$B$791,0))</f>
        <v>DM21/2464</v>
      </c>
      <c r="N142" s="204" t="str">
        <f>INDEX(Masterlist!$N$3:$N$791, MATCH(B142,Masterlist!$B$3:$B$791,0))</f>
        <v>Production</v>
      </c>
      <c r="O142" s="204" t="b">
        <f ca="1">INDEX(Masterlist!$O$3:$O$800, MATCH(B142,Masterlist!$B$3:$B$800,0))</f>
        <v>1</v>
      </c>
      <c r="P142" s="62"/>
      <c r="Q142" s="1">
        <f t="shared" ca="1" si="4"/>
        <v>44831</v>
      </c>
      <c r="R142" s="1">
        <f t="shared" si="5"/>
        <v>44867</v>
      </c>
    </row>
    <row r="143" spans="1:18" s="6" customFormat="1" ht="25" hidden="1" x14ac:dyDescent="0.25">
      <c r="A143" s="4">
        <v>142</v>
      </c>
      <c r="B143" s="7" t="s">
        <v>1379</v>
      </c>
      <c r="C143" s="7" t="s">
        <v>8</v>
      </c>
      <c r="D143" s="5" t="s">
        <v>791</v>
      </c>
      <c r="E143" s="7" t="s">
        <v>392</v>
      </c>
      <c r="F143" s="9" t="s">
        <v>1380</v>
      </c>
      <c r="G143" s="203" t="str">
        <f>INDEX(Masterlist!$G$3:$G$791, MATCH(B143,Masterlist!$B$3:$B$791,0))</f>
        <v>MCL/WI/D-13 &amp; JIS B 7503:2017</v>
      </c>
      <c r="H143" s="12" t="s">
        <v>858</v>
      </c>
      <c r="I143" s="204">
        <f>INDEX(Masterlist!$I$3:$I$791, MATCH(B143,Masterlist!$B$3:$B$791,0))</f>
        <v>44602</v>
      </c>
      <c r="J143" s="204" t="str">
        <f>INDEX(Masterlist!$J$3:$J$791, MATCH(B143,Masterlist!$B$3:$B$791,0))</f>
        <v>12 Months</v>
      </c>
      <c r="K143" s="204">
        <f>INDEX(Masterlist!$K$3:$K$791, MATCH(B143,Masterlist!$B$3:$B$791,0))</f>
        <v>44967</v>
      </c>
      <c r="L143" s="204" t="str">
        <f>INDEX(Masterlist!$L$3:$L$791, MATCH(B143,Masterlist!$B$3:$B$791,0))</f>
        <v>Mirai</v>
      </c>
      <c r="M143" s="204" t="str">
        <f>INDEX(Masterlist!$M$3:$M$791, MATCH(B143,Masterlist!$B$3:$B$791,0))</f>
        <v>DM22/0199</v>
      </c>
      <c r="N143" s="204" t="str">
        <f>INDEX(Masterlist!$N$3:$N$791, MATCH(B143,Masterlist!$B$3:$B$791,0))</f>
        <v>Production</v>
      </c>
      <c r="O143" s="204" t="b">
        <f ca="1">INDEX(Masterlist!$O$3:$O$800, MATCH(B143,Masterlist!$B$3:$B$800,0))</f>
        <v>1</v>
      </c>
      <c r="P143" s="62"/>
      <c r="Q143" s="1">
        <f t="shared" ca="1" si="4"/>
        <v>44831</v>
      </c>
      <c r="R143" s="1">
        <f t="shared" si="5"/>
        <v>44953</v>
      </c>
    </row>
    <row r="144" spans="1:18" s="6" customFormat="1" ht="37.5" hidden="1" x14ac:dyDescent="0.25">
      <c r="A144" s="4">
        <v>143</v>
      </c>
      <c r="B144" s="5" t="s">
        <v>1454</v>
      </c>
      <c r="C144" s="7" t="s">
        <v>8</v>
      </c>
      <c r="D144" s="5" t="s">
        <v>791</v>
      </c>
      <c r="E144" s="7" t="s">
        <v>1587</v>
      </c>
      <c r="F144" s="12" t="s">
        <v>1455</v>
      </c>
      <c r="G144" s="203" t="str">
        <f>INDEX(Masterlist!$G$3:$G$791, MATCH(B144,Masterlist!$B$3:$B$791,0))</f>
        <v>JIS B7503:2017 &amp; MCL/WI/D-13 (ISSUE NO.2)</v>
      </c>
      <c r="H144" s="43" t="s">
        <v>858</v>
      </c>
      <c r="I144" s="204">
        <f>INDEX(Masterlist!$I$3:$I$791, MATCH(B144,Masterlist!$B$3:$B$791,0))</f>
        <v>44516</v>
      </c>
      <c r="J144" s="204" t="str">
        <f>INDEX(Masterlist!$J$3:$J$791, MATCH(B144,Masterlist!$B$3:$B$791,0))</f>
        <v>12 Months</v>
      </c>
      <c r="K144" s="204">
        <f>INDEX(Masterlist!$K$3:$K$791, MATCH(B144,Masterlist!$B$3:$B$791,0))</f>
        <v>44881</v>
      </c>
      <c r="L144" s="204" t="str">
        <f>INDEX(Masterlist!$L$3:$L$791, MATCH(B144,Masterlist!$B$3:$B$791,0))</f>
        <v>Mirai</v>
      </c>
      <c r="M144" s="204" t="str">
        <f>INDEX(Masterlist!$M$3:$M$791, MATCH(B144,Masterlist!$B$3:$B$791,0))</f>
        <v>DM21/2470</v>
      </c>
      <c r="N144" s="204" t="str">
        <f>INDEX(Masterlist!$N$3:$N$791, MATCH(B144,Masterlist!$B$3:$B$791,0))</f>
        <v>Production</v>
      </c>
      <c r="O144" s="204" t="b">
        <f ca="1">INDEX(Masterlist!$O$3:$O$800, MATCH(B144,Masterlist!$B$3:$B$800,0))</f>
        <v>1</v>
      </c>
      <c r="P144" s="62"/>
      <c r="Q144" s="1">
        <f t="shared" ca="1" si="4"/>
        <v>44831</v>
      </c>
      <c r="R144" s="1">
        <f t="shared" si="5"/>
        <v>44867</v>
      </c>
    </row>
    <row r="145" spans="1:18" s="6" customFormat="1" ht="37.5" hidden="1" x14ac:dyDescent="0.25">
      <c r="A145" s="4">
        <v>144</v>
      </c>
      <c r="B145" s="5" t="s">
        <v>1456</v>
      </c>
      <c r="C145" s="7" t="s">
        <v>8</v>
      </c>
      <c r="D145" s="5" t="s">
        <v>791</v>
      </c>
      <c r="E145" s="7" t="s">
        <v>392</v>
      </c>
      <c r="F145" s="12" t="s">
        <v>1457</v>
      </c>
      <c r="G145" s="203" t="str">
        <f>INDEX(Masterlist!$G$3:$G$791, MATCH(B145,Masterlist!$B$3:$B$791,0))</f>
        <v>JIS B7503:2017 &amp; MCL/WI/D-13 (ISSUE NO.2)</v>
      </c>
      <c r="H145" s="43" t="s">
        <v>1841</v>
      </c>
      <c r="I145" s="204">
        <f>INDEX(Masterlist!$I$3:$I$791, MATCH(B145,Masterlist!$B$3:$B$791,0))</f>
        <v>44516</v>
      </c>
      <c r="J145" s="204" t="str">
        <f>INDEX(Masterlist!$J$3:$J$791, MATCH(B145,Masterlist!$B$3:$B$791,0))</f>
        <v>12 Months</v>
      </c>
      <c r="K145" s="204">
        <f>INDEX(Masterlist!$K$3:$K$791, MATCH(B145,Masterlist!$B$3:$B$791,0))</f>
        <v>44881</v>
      </c>
      <c r="L145" s="204" t="str">
        <f>INDEX(Masterlist!$L$3:$L$791, MATCH(B145,Masterlist!$B$3:$B$791,0))</f>
        <v>Mirai</v>
      </c>
      <c r="M145" s="204" t="str">
        <f>INDEX(Masterlist!$M$3:$M$791, MATCH(B145,Masterlist!$B$3:$B$791,0))</f>
        <v>DM21/2472</v>
      </c>
      <c r="N145" s="204" t="str">
        <f>INDEX(Masterlist!$N$3:$N$791, MATCH(B145,Masterlist!$B$3:$B$791,0))</f>
        <v>Production</v>
      </c>
      <c r="O145" s="204" t="b">
        <f ca="1">INDEX(Masterlist!$O$3:$O$800, MATCH(B145,Masterlist!$B$3:$B$800,0))</f>
        <v>1</v>
      </c>
      <c r="P145" s="62"/>
      <c r="Q145" s="1">
        <f t="shared" ca="1" si="4"/>
        <v>44831</v>
      </c>
      <c r="R145" s="1">
        <f t="shared" si="5"/>
        <v>44867</v>
      </c>
    </row>
    <row r="146" spans="1:18" s="76" customFormat="1" ht="25" hidden="1" x14ac:dyDescent="0.3">
      <c r="A146" s="4">
        <v>145</v>
      </c>
      <c r="B146" s="7" t="s">
        <v>1717</v>
      </c>
      <c r="C146" s="7" t="s">
        <v>8</v>
      </c>
      <c r="D146" s="5" t="s">
        <v>791</v>
      </c>
      <c r="E146" s="7" t="s">
        <v>392</v>
      </c>
      <c r="F146" s="9" t="s">
        <v>1718</v>
      </c>
      <c r="G146" s="203" t="str">
        <f>INDEX(Masterlist!$G$3:$G$791, MATCH(B146,Masterlist!$B$3:$B$791,0))</f>
        <v>MCL/WI/D-13 &amp; JIS B 7503:2017</v>
      </c>
      <c r="H146" s="12" t="s">
        <v>858</v>
      </c>
      <c r="I146" s="204">
        <f>INDEX(Masterlist!$I$3:$I$791, MATCH(B146,Masterlist!$B$3:$B$791,0))</f>
        <v>44602</v>
      </c>
      <c r="J146" s="204" t="str">
        <f>INDEX(Masterlist!$J$3:$J$791, MATCH(B146,Masterlist!$B$3:$B$791,0))</f>
        <v>12 Months</v>
      </c>
      <c r="K146" s="204">
        <f>INDEX(Masterlist!$K$3:$K$791, MATCH(B146,Masterlist!$B$3:$B$791,0))</f>
        <v>44967</v>
      </c>
      <c r="L146" s="204" t="str">
        <f>INDEX(Masterlist!$L$3:$L$791, MATCH(B146,Masterlist!$B$3:$B$791,0))</f>
        <v>Mirai</v>
      </c>
      <c r="M146" s="204" t="str">
        <f>INDEX(Masterlist!$M$3:$M$791, MATCH(B146,Masterlist!$B$3:$B$791,0))</f>
        <v>DM22/0197</v>
      </c>
      <c r="N146" s="204" t="str">
        <f>INDEX(Masterlist!$N$3:$N$791, MATCH(B146,Masterlist!$B$3:$B$791,0))</f>
        <v>Production</v>
      </c>
      <c r="O146" s="204" t="b">
        <f ca="1">INDEX(Masterlist!$O$3:$O$800, MATCH(B146,Masterlist!$B$3:$B$800,0))</f>
        <v>1</v>
      </c>
      <c r="P146" s="107"/>
      <c r="Q146" s="1">
        <f t="shared" ca="1" si="4"/>
        <v>44831</v>
      </c>
      <c r="R146" s="1">
        <f t="shared" si="5"/>
        <v>44953</v>
      </c>
    </row>
    <row r="147" spans="1:18" s="76" customFormat="1" ht="37.5" hidden="1" x14ac:dyDescent="0.3">
      <c r="A147" s="4">
        <v>146</v>
      </c>
      <c r="B147" s="7" t="s">
        <v>1721</v>
      </c>
      <c r="C147" s="7" t="s">
        <v>8</v>
      </c>
      <c r="D147" s="5" t="s">
        <v>791</v>
      </c>
      <c r="E147" s="7" t="s">
        <v>392</v>
      </c>
      <c r="F147" s="9" t="s">
        <v>1722</v>
      </c>
      <c r="G147" s="203" t="str">
        <f>INDEX(Masterlist!$G$3:$G$791, MATCH(B147,Masterlist!$B$3:$B$791,0))</f>
        <v>JIS B7503:2017 &amp; MCL/WI/D-13 (ISSUE NO.2)</v>
      </c>
      <c r="H147" s="43" t="s">
        <v>858</v>
      </c>
      <c r="I147" s="204">
        <f>INDEX(Masterlist!$I$3:$I$791, MATCH(B147,Masterlist!$B$3:$B$791,0))</f>
        <v>44516</v>
      </c>
      <c r="J147" s="204" t="str">
        <f>INDEX(Masterlist!$J$3:$J$791, MATCH(B147,Masterlist!$B$3:$B$791,0))</f>
        <v>12 Months</v>
      </c>
      <c r="K147" s="204">
        <f>INDEX(Masterlist!$K$3:$K$791, MATCH(B147,Masterlist!$B$3:$B$791,0))</f>
        <v>44881</v>
      </c>
      <c r="L147" s="204" t="str">
        <f>INDEX(Masterlist!$L$3:$L$791, MATCH(B147,Masterlist!$B$3:$B$791,0))</f>
        <v>Mirai</v>
      </c>
      <c r="M147" s="204" t="str">
        <f>INDEX(Masterlist!$M$3:$M$791, MATCH(B147,Masterlist!$B$3:$B$791,0))</f>
        <v>DM21/2467</v>
      </c>
      <c r="N147" s="204" t="str">
        <f>INDEX(Masterlist!$N$3:$N$791, MATCH(B147,Masterlist!$B$3:$B$791,0))</f>
        <v>Production</v>
      </c>
      <c r="O147" s="204" t="b">
        <f ca="1">INDEX(Masterlist!$O$3:$O$800, MATCH(B147,Masterlist!$B$3:$B$800,0))</f>
        <v>1</v>
      </c>
      <c r="P147" s="107"/>
      <c r="Q147" s="1">
        <f t="shared" ca="1" si="4"/>
        <v>44831</v>
      </c>
      <c r="R147" s="1">
        <f t="shared" si="5"/>
        <v>44867</v>
      </c>
    </row>
    <row r="148" spans="1:18" s="76" customFormat="1" ht="25" hidden="1" x14ac:dyDescent="0.3">
      <c r="A148" s="4">
        <v>147</v>
      </c>
      <c r="B148" s="7" t="s">
        <v>1727</v>
      </c>
      <c r="C148" s="7" t="s">
        <v>8</v>
      </c>
      <c r="D148" s="5" t="s">
        <v>791</v>
      </c>
      <c r="E148" s="7" t="s">
        <v>392</v>
      </c>
      <c r="F148" s="9" t="s">
        <v>1730</v>
      </c>
      <c r="G148" s="203" t="str">
        <f>INDEX(Masterlist!$G$3:$G$791, MATCH(B148,Masterlist!$B$3:$B$791,0))</f>
        <v>MCL/WI/D-13 &amp; JIS B 7503:2017</v>
      </c>
      <c r="H148" s="12" t="s">
        <v>858</v>
      </c>
      <c r="I148" s="204">
        <f>INDEX(Masterlist!$I$3:$I$791, MATCH(B148,Masterlist!$B$3:$B$791,0))</f>
        <v>44602</v>
      </c>
      <c r="J148" s="204" t="str">
        <f>INDEX(Masterlist!$J$3:$J$791, MATCH(B148,Masterlist!$B$3:$B$791,0))</f>
        <v>12 Months</v>
      </c>
      <c r="K148" s="204">
        <f>INDEX(Masterlist!$K$3:$K$791, MATCH(B148,Masterlist!$B$3:$B$791,0))</f>
        <v>44967</v>
      </c>
      <c r="L148" s="204" t="str">
        <f>INDEX(Masterlist!$L$3:$L$791, MATCH(B148,Masterlist!$B$3:$B$791,0))</f>
        <v>Mirai</v>
      </c>
      <c r="M148" s="204" t="str">
        <f>INDEX(Masterlist!$M$3:$M$791, MATCH(B148,Masterlist!$B$3:$B$791,0))</f>
        <v>DM22/0198</v>
      </c>
      <c r="N148" s="204" t="str">
        <f>INDEX(Masterlist!$N$3:$N$791, MATCH(B148,Masterlist!$B$3:$B$791,0))</f>
        <v>Production</v>
      </c>
      <c r="O148" s="204" t="b">
        <f ca="1">INDEX(Masterlist!$O$3:$O$800, MATCH(B148,Masterlist!$B$3:$B$800,0))</f>
        <v>1</v>
      </c>
      <c r="P148" s="107"/>
      <c r="Q148" s="1">
        <f t="shared" ca="1" si="4"/>
        <v>44831</v>
      </c>
      <c r="R148" s="1">
        <f t="shared" si="5"/>
        <v>44953</v>
      </c>
    </row>
    <row r="149" spans="1:18" s="76" customFormat="1" ht="37.5" hidden="1" x14ac:dyDescent="0.3">
      <c r="A149" s="4">
        <v>148</v>
      </c>
      <c r="B149" s="7" t="s">
        <v>1848</v>
      </c>
      <c r="C149" s="7" t="s">
        <v>8</v>
      </c>
      <c r="D149" s="5" t="s">
        <v>791</v>
      </c>
      <c r="E149" s="7" t="s">
        <v>392</v>
      </c>
      <c r="F149" s="9" t="s">
        <v>1849</v>
      </c>
      <c r="G149" s="203" t="str">
        <f>INDEX(Masterlist!$G$3:$G$791, MATCH(B149,Masterlist!$B$3:$B$791,0))</f>
        <v>JIS B7503:2017 &amp; MCL/WI/D-13 (ISSUE NO.2)</v>
      </c>
      <c r="H149" s="43" t="s">
        <v>1841</v>
      </c>
      <c r="I149" s="204">
        <f>INDEX(Masterlist!$I$3:$I$791, MATCH(B149,Masterlist!$B$3:$B$791,0))</f>
        <v>44516</v>
      </c>
      <c r="J149" s="204" t="str">
        <f>INDEX(Masterlist!$J$3:$J$791, MATCH(B149,Masterlist!$B$3:$B$791,0))</f>
        <v>12 Months</v>
      </c>
      <c r="K149" s="204">
        <f>INDEX(Masterlist!$K$3:$K$791, MATCH(B149,Masterlist!$B$3:$B$791,0))</f>
        <v>44881</v>
      </c>
      <c r="L149" s="204" t="str">
        <f>INDEX(Masterlist!$L$3:$L$791, MATCH(B149,Masterlist!$B$3:$B$791,0))</f>
        <v>Mirai</v>
      </c>
      <c r="M149" s="204" t="str">
        <f>INDEX(Masterlist!$M$3:$M$791, MATCH(B149,Masterlist!$B$3:$B$791,0))</f>
        <v>DM21/2473</v>
      </c>
      <c r="N149" s="204" t="str">
        <f>INDEX(Masterlist!$N$3:$N$791, MATCH(B149,Masterlist!$B$3:$B$791,0))</f>
        <v>Production</v>
      </c>
      <c r="O149" s="204" t="b">
        <f ca="1">INDEX(Masterlist!$O$3:$O$800, MATCH(B149,Masterlist!$B$3:$B$800,0))</f>
        <v>1</v>
      </c>
      <c r="P149" s="107"/>
      <c r="Q149" s="1">
        <f t="shared" ca="1" si="4"/>
        <v>44831</v>
      </c>
      <c r="R149" s="1">
        <f t="shared" si="5"/>
        <v>44867</v>
      </c>
    </row>
    <row r="150" spans="1:18" s="76" customFormat="1" ht="37.5" hidden="1" x14ac:dyDescent="0.3">
      <c r="A150" s="4">
        <v>149</v>
      </c>
      <c r="B150" s="7" t="s">
        <v>1850</v>
      </c>
      <c r="C150" s="7" t="s">
        <v>8</v>
      </c>
      <c r="D150" s="5" t="s">
        <v>791</v>
      </c>
      <c r="E150" s="7" t="s">
        <v>392</v>
      </c>
      <c r="F150" s="9" t="s">
        <v>1851</v>
      </c>
      <c r="G150" s="203" t="str">
        <f>INDEX(Masterlist!$G$3:$G$791, MATCH(B150,Masterlist!$B$3:$B$791,0))</f>
        <v>JIS B7503:2017 &amp; MCL/WI/D-13 (ISSUE NO.2)</v>
      </c>
      <c r="H150" s="12" t="s">
        <v>858</v>
      </c>
      <c r="I150" s="204">
        <f>INDEX(Masterlist!$I$3:$I$791, MATCH(B150,Masterlist!$B$3:$B$791,0))</f>
        <v>44516</v>
      </c>
      <c r="J150" s="204" t="str">
        <f>INDEX(Masterlist!$J$3:$J$791, MATCH(B150,Masterlist!$B$3:$B$791,0))</f>
        <v>12 Months</v>
      </c>
      <c r="K150" s="204">
        <f>INDEX(Masterlist!$K$3:$K$791, MATCH(B150,Masterlist!$B$3:$B$791,0))</f>
        <v>44881</v>
      </c>
      <c r="L150" s="204" t="str">
        <f>INDEX(Masterlist!$L$3:$L$791, MATCH(B150,Masterlist!$B$3:$B$791,0))</f>
        <v>Mirai</v>
      </c>
      <c r="M150" s="204" t="str">
        <f>INDEX(Masterlist!$M$3:$M$791, MATCH(B150,Masterlist!$B$3:$B$791,0))</f>
        <v>DM21/2478</v>
      </c>
      <c r="N150" s="204" t="str">
        <f>INDEX(Masterlist!$N$3:$N$791, MATCH(B150,Masterlist!$B$3:$B$791,0))</f>
        <v>Production</v>
      </c>
      <c r="O150" s="204" t="b">
        <f ca="1">INDEX(Masterlist!$O$3:$O$800, MATCH(B150,Masterlist!$B$3:$B$800,0))</f>
        <v>1</v>
      </c>
      <c r="P150" s="107"/>
      <c r="Q150" s="1">
        <f t="shared" ca="1" si="4"/>
        <v>44831</v>
      </c>
      <c r="R150" s="1">
        <f t="shared" si="5"/>
        <v>44867</v>
      </c>
    </row>
    <row r="151" spans="1:18" s="76" customFormat="1" ht="37.5" hidden="1" x14ac:dyDescent="0.3">
      <c r="A151" s="4">
        <v>150</v>
      </c>
      <c r="B151" s="7" t="s">
        <v>1852</v>
      </c>
      <c r="C151" s="7" t="s">
        <v>8</v>
      </c>
      <c r="D151" s="5" t="s">
        <v>791</v>
      </c>
      <c r="E151" s="7" t="s">
        <v>392</v>
      </c>
      <c r="F151" s="9" t="s">
        <v>1853</v>
      </c>
      <c r="G151" s="203" t="str">
        <f>INDEX(Masterlist!$G$3:$G$791, MATCH(B151,Masterlist!$B$3:$B$791,0))</f>
        <v>JIS B7503:2017 &amp; MCL/WI/D-13 (ISSUE NO.2)</v>
      </c>
      <c r="H151" s="43" t="s">
        <v>858</v>
      </c>
      <c r="I151" s="204">
        <f>INDEX(Masterlist!$I$3:$I$791, MATCH(B151,Masterlist!$B$3:$B$791,0))</f>
        <v>44516</v>
      </c>
      <c r="J151" s="204" t="str">
        <f>INDEX(Masterlist!$J$3:$J$791, MATCH(B151,Masterlist!$B$3:$B$791,0))</f>
        <v>12 Months</v>
      </c>
      <c r="K151" s="204">
        <f>INDEX(Masterlist!$K$3:$K$791, MATCH(B151,Masterlist!$B$3:$B$791,0))</f>
        <v>44881</v>
      </c>
      <c r="L151" s="204" t="str">
        <f>INDEX(Masterlist!$L$3:$L$791, MATCH(B151,Masterlist!$B$3:$B$791,0))</f>
        <v>Mirai</v>
      </c>
      <c r="M151" s="204" t="str">
        <f>INDEX(Masterlist!$M$3:$M$791, MATCH(B151,Masterlist!$B$3:$B$791,0))</f>
        <v>DM21/2479</v>
      </c>
      <c r="N151" s="204" t="str">
        <f>INDEX(Masterlist!$N$3:$N$791, MATCH(B151,Masterlist!$B$3:$B$791,0))</f>
        <v>Production</v>
      </c>
      <c r="O151" s="204" t="b">
        <f ca="1">INDEX(Masterlist!$O$3:$O$800, MATCH(B151,Masterlist!$B$3:$B$800,0))</f>
        <v>1</v>
      </c>
      <c r="P151" s="107"/>
      <c r="Q151" s="1">
        <f t="shared" ca="1" si="4"/>
        <v>44831</v>
      </c>
      <c r="R151" s="1">
        <f t="shared" si="5"/>
        <v>44867</v>
      </c>
    </row>
    <row r="152" spans="1:18" s="76" customFormat="1" ht="37.5" hidden="1" x14ac:dyDescent="0.3">
      <c r="A152" s="4">
        <v>151</v>
      </c>
      <c r="B152" s="7" t="s">
        <v>1856</v>
      </c>
      <c r="C152" s="7" t="s">
        <v>8</v>
      </c>
      <c r="D152" s="5" t="s">
        <v>791</v>
      </c>
      <c r="E152" s="7" t="s">
        <v>392</v>
      </c>
      <c r="F152" s="9" t="s">
        <v>1857</v>
      </c>
      <c r="G152" s="203" t="str">
        <f>INDEX(Masterlist!$G$3:$G$791, MATCH(B152,Masterlist!$B$3:$B$791,0))</f>
        <v>JIS B7503:2017 &amp; MCL/WI/D-13 (ISSUE NO.2)</v>
      </c>
      <c r="H152" s="43" t="s">
        <v>858</v>
      </c>
      <c r="I152" s="204">
        <f>INDEX(Masterlist!$I$3:$I$791, MATCH(B152,Masterlist!$B$3:$B$791,0))</f>
        <v>44516</v>
      </c>
      <c r="J152" s="204" t="str">
        <f>INDEX(Masterlist!$J$3:$J$791, MATCH(B152,Masterlist!$B$3:$B$791,0))</f>
        <v>12 Months</v>
      </c>
      <c r="K152" s="204">
        <f>INDEX(Masterlist!$K$3:$K$791, MATCH(B152,Masterlist!$B$3:$B$791,0))</f>
        <v>44881</v>
      </c>
      <c r="L152" s="204" t="str">
        <f>INDEX(Masterlist!$L$3:$L$791, MATCH(B152,Masterlist!$B$3:$B$791,0))</f>
        <v>Mirai</v>
      </c>
      <c r="M152" s="204" t="str">
        <f>INDEX(Masterlist!$M$3:$M$791, MATCH(B152,Masterlist!$B$3:$B$791,0))</f>
        <v>DM21/2477</v>
      </c>
      <c r="N152" s="204" t="str">
        <f>INDEX(Masterlist!$N$3:$N$791, MATCH(B152,Masterlist!$B$3:$B$791,0))</f>
        <v>Production</v>
      </c>
      <c r="O152" s="204" t="b">
        <f ca="1">INDEX(Masterlist!$O$3:$O$800, MATCH(B152,Masterlist!$B$3:$B$800,0))</f>
        <v>1</v>
      </c>
      <c r="P152" s="107"/>
      <c r="Q152" s="1">
        <f t="shared" ca="1" si="4"/>
        <v>44831</v>
      </c>
      <c r="R152" s="1">
        <f t="shared" si="5"/>
        <v>44867</v>
      </c>
    </row>
    <row r="153" spans="1:18" s="76" customFormat="1" ht="37.5" hidden="1" x14ac:dyDescent="0.3">
      <c r="A153" s="4">
        <v>152</v>
      </c>
      <c r="B153" s="7" t="s">
        <v>1859</v>
      </c>
      <c r="C153" s="7" t="s">
        <v>8</v>
      </c>
      <c r="D153" s="5" t="s">
        <v>791</v>
      </c>
      <c r="E153" s="7" t="s">
        <v>392</v>
      </c>
      <c r="F153" s="9" t="s">
        <v>1858</v>
      </c>
      <c r="G153" s="203" t="str">
        <f>INDEX(Masterlist!$G$3:$G$791, MATCH(B153,Masterlist!$B$3:$B$791,0))</f>
        <v>JIS B7503:2017 &amp; MCL/WI/D-13 (ISSUE NO.2)</v>
      </c>
      <c r="H153" s="12" t="s">
        <v>858</v>
      </c>
      <c r="I153" s="204">
        <f>INDEX(Masterlist!$I$3:$I$791, MATCH(B153,Masterlist!$B$3:$B$791,0))</f>
        <v>44516</v>
      </c>
      <c r="J153" s="204" t="str">
        <f>INDEX(Masterlist!$J$3:$J$791, MATCH(B153,Masterlist!$B$3:$B$791,0))</f>
        <v>12 Months</v>
      </c>
      <c r="K153" s="204">
        <f>INDEX(Masterlist!$K$3:$K$791, MATCH(B153,Masterlist!$B$3:$B$791,0))</f>
        <v>44881</v>
      </c>
      <c r="L153" s="204" t="str">
        <f>INDEX(Masterlist!$L$3:$L$791, MATCH(B153,Masterlist!$B$3:$B$791,0))</f>
        <v>Mirai</v>
      </c>
      <c r="M153" s="204" t="str">
        <f>INDEX(Masterlist!$M$3:$M$791, MATCH(B153,Masterlist!$B$3:$B$791,0))</f>
        <v>DM21/2476</v>
      </c>
      <c r="N153" s="204" t="str">
        <f>INDEX(Masterlist!$N$3:$N$791, MATCH(B153,Masterlist!$B$3:$B$791,0))</f>
        <v>Production</v>
      </c>
      <c r="O153" s="204" t="b">
        <f ca="1">INDEX(Masterlist!$O$3:$O$800, MATCH(B153,Masterlist!$B$3:$B$800,0))</f>
        <v>1</v>
      </c>
      <c r="P153" s="107"/>
      <c r="Q153" s="1">
        <f t="shared" ca="1" si="4"/>
        <v>44831</v>
      </c>
      <c r="R153" s="1">
        <f t="shared" si="5"/>
        <v>44867</v>
      </c>
    </row>
    <row r="154" spans="1:18" s="76" customFormat="1" ht="25" hidden="1" x14ac:dyDescent="0.25">
      <c r="A154" s="4">
        <v>153</v>
      </c>
      <c r="B154" s="5" t="s">
        <v>1888</v>
      </c>
      <c r="C154" s="7" t="s">
        <v>8</v>
      </c>
      <c r="D154" s="5" t="s">
        <v>791</v>
      </c>
      <c r="E154" s="7" t="s">
        <v>1899</v>
      </c>
      <c r="F154" s="12" t="s">
        <v>1889</v>
      </c>
      <c r="G154" s="203" t="str">
        <f>INDEX(Masterlist!$G$3:$G$791, MATCH(B154,Masterlist!$B$3:$B$791,0))</f>
        <v>MCL/WI/M-10 &amp; ISO 6789-2:2017</v>
      </c>
      <c r="H154" s="43" t="s">
        <v>858</v>
      </c>
      <c r="I154" s="204">
        <f>INDEX(Masterlist!$I$3:$I$791, MATCH(B154,Masterlist!$B$3:$B$791,0))</f>
        <v>44673</v>
      </c>
      <c r="J154" s="204" t="str">
        <f>INDEX(Masterlist!$J$3:$J$791, MATCH(B154,Masterlist!$B$3:$B$791,0))</f>
        <v>12 Months</v>
      </c>
      <c r="K154" s="204">
        <f>INDEX(Masterlist!$K$3:$K$791, MATCH(B154,Masterlist!$B$3:$B$791,0))</f>
        <v>45038</v>
      </c>
      <c r="L154" s="204" t="str">
        <f>INDEX(Masterlist!$L$3:$L$791, MATCH(B154,Masterlist!$B$3:$B$791,0))</f>
        <v>Mirai</v>
      </c>
      <c r="M154" s="204" t="str">
        <f>INDEX(Masterlist!$M$3:$M$791, MATCH(B154,Masterlist!$B$3:$B$791,0))</f>
        <v>DM22/0804</v>
      </c>
      <c r="N154" s="204" t="str">
        <f>INDEX(Masterlist!$N$3:$N$791, MATCH(B154,Masterlist!$B$3:$B$791,0))</f>
        <v>Production</v>
      </c>
      <c r="O154" s="204" t="b">
        <f ca="1">INDEX(Masterlist!$O$3:$O$800, MATCH(B154,Masterlist!$B$3:$B$800,0))</f>
        <v>1</v>
      </c>
      <c r="P154" s="64"/>
      <c r="Q154" s="1">
        <f t="shared" ca="1" si="4"/>
        <v>44831</v>
      </c>
      <c r="R154" s="1">
        <f t="shared" si="5"/>
        <v>45024</v>
      </c>
    </row>
    <row r="155" spans="1:18" s="76" customFormat="1" ht="25" hidden="1" x14ac:dyDescent="0.25">
      <c r="A155" s="4">
        <v>154</v>
      </c>
      <c r="B155" s="5" t="s">
        <v>2171</v>
      </c>
      <c r="C155" s="7" t="s">
        <v>8</v>
      </c>
      <c r="D155" s="5" t="s">
        <v>791</v>
      </c>
      <c r="E155" s="7" t="s">
        <v>392</v>
      </c>
      <c r="F155" s="12" t="s">
        <v>2176</v>
      </c>
      <c r="G155" s="203" t="str">
        <f>INDEX(Masterlist!$G$3:$G$791, MATCH(B155,Masterlist!$B$3:$B$791,0))</f>
        <v>MCL/WI/D-13 &amp; JIS B 7503:2017</v>
      </c>
      <c r="H155" s="43" t="s">
        <v>858</v>
      </c>
      <c r="I155" s="204">
        <f>INDEX(Masterlist!$I$3:$I$791, MATCH(B155,Masterlist!$B$3:$B$791,0))</f>
        <v>44674</v>
      </c>
      <c r="J155" s="204" t="str">
        <f>INDEX(Masterlist!$J$3:$J$791, MATCH(B155,Masterlist!$B$3:$B$791,0))</f>
        <v>12 Months</v>
      </c>
      <c r="K155" s="204">
        <f>INDEX(Masterlist!$K$3:$K$791, MATCH(B155,Masterlist!$B$3:$B$791,0))</f>
        <v>45038</v>
      </c>
      <c r="L155" s="204" t="str">
        <f>INDEX(Masterlist!$L$3:$L$791, MATCH(B155,Masterlist!$B$3:$B$791,0))</f>
        <v>Mirai</v>
      </c>
      <c r="M155" s="204" t="str">
        <f>INDEX(Masterlist!$M$3:$M$791, MATCH(B155,Masterlist!$B$3:$B$791,0))</f>
        <v>DM22/0800</v>
      </c>
      <c r="N155" s="204" t="str">
        <f>INDEX(Masterlist!$N$3:$N$791, MATCH(B155,Masterlist!$B$3:$B$791,0))</f>
        <v>Production</v>
      </c>
      <c r="O155" s="204" t="b">
        <f ca="1">INDEX(Masterlist!$O$3:$O$800, MATCH(B155,Masterlist!$B$3:$B$800,0))</f>
        <v>1</v>
      </c>
      <c r="P155" s="64"/>
      <c r="Q155" s="1"/>
      <c r="R155" s="1"/>
    </row>
    <row r="156" spans="1:18" s="76" customFormat="1" ht="25" hidden="1" x14ac:dyDescent="0.25">
      <c r="A156" s="4">
        <v>155</v>
      </c>
      <c r="B156" s="5" t="s">
        <v>2173</v>
      </c>
      <c r="C156" s="7" t="s">
        <v>8</v>
      </c>
      <c r="D156" s="5" t="s">
        <v>791</v>
      </c>
      <c r="E156" s="7" t="s">
        <v>392</v>
      </c>
      <c r="F156" s="12" t="s">
        <v>2182</v>
      </c>
      <c r="G156" s="203" t="str">
        <f>INDEX(Masterlist!$G$3:$G$791, MATCH(B156,Masterlist!$B$3:$B$791,0))</f>
        <v>MCL/WI/D-13 &amp; JIS B 7503:2017</v>
      </c>
      <c r="H156" s="43" t="s">
        <v>858</v>
      </c>
      <c r="I156" s="204">
        <f>INDEX(Masterlist!$I$3:$I$791, MATCH(B156,Masterlist!$B$3:$B$791,0))</f>
        <v>44624</v>
      </c>
      <c r="J156" s="204" t="str">
        <f>INDEX(Masterlist!$J$3:$J$791, MATCH(B156,Masterlist!$B$3:$B$791,0))</f>
        <v>12 Months</v>
      </c>
      <c r="K156" s="204">
        <f>INDEX(Masterlist!$K$3:$K$791, MATCH(B156,Masterlist!$B$3:$B$791,0))</f>
        <v>44989</v>
      </c>
      <c r="L156" s="204" t="str">
        <f>INDEX(Masterlist!$L$3:$L$791, MATCH(B156,Masterlist!$B$3:$B$791,0))</f>
        <v>Mirai</v>
      </c>
      <c r="M156" s="204" t="str">
        <f>INDEX(Masterlist!$M$3:$M$791, MATCH(B156,Masterlist!$B$3:$B$791,0))</f>
        <v>DM22/0448</v>
      </c>
      <c r="N156" s="204" t="str">
        <f>INDEX(Masterlist!$N$3:$N$791, MATCH(B156,Masterlist!$B$3:$B$791,0))</f>
        <v>Production</v>
      </c>
      <c r="O156" s="204" t="b">
        <f ca="1">INDEX(Masterlist!$O$3:$O$800, MATCH(B156,Masterlist!$B$3:$B$800,0))</f>
        <v>1</v>
      </c>
      <c r="P156" s="64"/>
      <c r="Q156" s="1">
        <f t="shared" ca="1" si="4"/>
        <v>44831</v>
      </c>
      <c r="R156" s="1">
        <f t="shared" si="5"/>
        <v>44975</v>
      </c>
    </row>
    <row r="157" spans="1:18" s="76" customFormat="1" ht="25" hidden="1" x14ac:dyDescent="0.25">
      <c r="A157" s="4">
        <v>156</v>
      </c>
      <c r="B157" s="5" t="s">
        <v>2175</v>
      </c>
      <c r="C157" s="7" t="s">
        <v>8</v>
      </c>
      <c r="D157" s="5" t="s">
        <v>791</v>
      </c>
      <c r="E157" s="7" t="s">
        <v>392</v>
      </c>
      <c r="F157" s="12" t="s">
        <v>2186</v>
      </c>
      <c r="G157" s="203" t="str">
        <f>INDEX(Masterlist!$G$3:$G$791, MATCH(B157,Masterlist!$B$3:$B$791,0))</f>
        <v>MCL/WI/D-13 &amp; JIS B 7503:2017</v>
      </c>
      <c r="H157" s="43" t="s">
        <v>858</v>
      </c>
      <c r="I157" s="204">
        <f>INDEX(Masterlist!$I$3:$I$791, MATCH(B157,Masterlist!$B$3:$B$791,0))</f>
        <v>44674</v>
      </c>
      <c r="J157" s="204" t="str">
        <f>INDEX(Masterlist!$J$3:$J$791, MATCH(B157,Masterlist!$B$3:$B$791,0))</f>
        <v>12 Months</v>
      </c>
      <c r="K157" s="204">
        <f>INDEX(Masterlist!$K$3:$K$791, MATCH(B157,Masterlist!$B$3:$B$791,0))</f>
        <v>45038</v>
      </c>
      <c r="L157" s="204" t="str">
        <f>INDEX(Masterlist!$L$3:$L$791, MATCH(B157,Masterlist!$B$3:$B$791,0))</f>
        <v>Mirai</v>
      </c>
      <c r="M157" s="204" t="str">
        <f>INDEX(Masterlist!$M$3:$M$791, MATCH(B157,Masterlist!$B$3:$B$791,0))</f>
        <v>DM22/0801</v>
      </c>
      <c r="N157" s="204" t="str">
        <f>INDEX(Masterlist!$N$3:$N$791, MATCH(B157,Masterlist!$B$3:$B$791,0))</f>
        <v>Production</v>
      </c>
      <c r="O157" s="204" t="b">
        <f ca="1">INDEX(Masterlist!$O$3:$O$800, MATCH(B157,Masterlist!$B$3:$B$800,0))</f>
        <v>1</v>
      </c>
      <c r="P157" s="64"/>
      <c r="Q157" s="1"/>
      <c r="R157" s="1"/>
    </row>
    <row r="158" spans="1:18" s="76" customFormat="1" ht="37.5" hidden="1" x14ac:dyDescent="0.25">
      <c r="A158" s="4">
        <v>157</v>
      </c>
      <c r="B158" s="5" t="s">
        <v>2555</v>
      </c>
      <c r="C158" s="7" t="s">
        <v>8</v>
      </c>
      <c r="D158" s="5" t="s">
        <v>791</v>
      </c>
      <c r="E158" s="7" t="s">
        <v>392</v>
      </c>
      <c r="F158" s="12" t="s">
        <v>2556</v>
      </c>
      <c r="G158" s="203" t="str">
        <f>INDEX(Masterlist!$G$3:$G$791, MATCH(B158,Masterlist!$B$3:$B$791,0))</f>
        <v>JIS B7503:2017 &amp; MCL/WI/D-13 (ISSUE NO.2)</v>
      </c>
      <c r="H158" s="43" t="s">
        <v>858</v>
      </c>
      <c r="I158" s="204">
        <f>INDEX(Masterlist!$I$3:$I$791, MATCH(B158,Masterlist!$B$3:$B$791,0))</f>
        <v>44526</v>
      </c>
      <c r="J158" s="204" t="str">
        <f>INDEX(Masterlist!$J$3:$J$791, MATCH(B158,Masterlist!$B$3:$B$791,0))</f>
        <v>12 Months</v>
      </c>
      <c r="K158" s="204">
        <f>INDEX(Masterlist!$K$3:$K$791, MATCH(B158,Masterlist!$B$3:$B$791,0))</f>
        <v>44891</v>
      </c>
      <c r="L158" s="204" t="str">
        <f>INDEX(Masterlist!$L$3:$L$791, MATCH(B158,Masterlist!$B$3:$B$791,0))</f>
        <v>Mirai</v>
      </c>
      <c r="M158" s="204" t="str">
        <f>INDEX(Masterlist!$M$3:$M$791, MATCH(B158,Masterlist!$B$3:$B$791,0))</f>
        <v>DM21/2475</v>
      </c>
      <c r="N158" s="204" t="str">
        <f>INDEX(Masterlist!$N$3:$N$791, MATCH(B158,Masterlist!$B$3:$B$791,0))</f>
        <v>Production</v>
      </c>
      <c r="O158" s="204" t="b">
        <f ca="1">INDEX(Masterlist!$O$3:$O$800, MATCH(B158,Masterlist!$B$3:$B$800,0))</f>
        <v>1</v>
      </c>
      <c r="P158" s="64"/>
      <c r="Q158" s="1">
        <f t="shared" ca="1" si="4"/>
        <v>44831</v>
      </c>
      <c r="R158" s="1">
        <f t="shared" si="5"/>
        <v>44877</v>
      </c>
    </row>
    <row r="159" spans="1:18" s="76" customFormat="1" ht="25" hidden="1" x14ac:dyDescent="0.25">
      <c r="A159" s="4">
        <v>158</v>
      </c>
      <c r="B159" s="7" t="s">
        <v>3174</v>
      </c>
      <c r="C159" s="7" t="s">
        <v>8</v>
      </c>
      <c r="D159" s="5" t="s">
        <v>791</v>
      </c>
      <c r="E159" s="7" t="s">
        <v>392</v>
      </c>
      <c r="F159" s="9" t="s">
        <v>3184</v>
      </c>
      <c r="G159" s="203" t="str">
        <f>INDEX(Masterlist!$G$3:$G$1000, MATCH(B159,Masterlist!$B$3:$B$1000,0))</f>
        <v>MCL/WI/D-13 / JIS  7533:2015</v>
      </c>
      <c r="H159" s="43" t="s">
        <v>858</v>
      </c>
      <c r="I159" s="204">
        <f>INDEX(Masterlist!$I$3:$I$10000, MATCH(B159,Masterlist!$B$3:$B$1000,0))</f>
        <v>44747</v>
      </c>
      <c r="J159" s="204" t="str">
        <f>INDEX(Masterlist!$J$3:$J$1000, MATCH(B159,Masterlist!$B$3:$B$1000,0))</f>
        <v>12 Months</v>
      </c>
      <c r="K159" s="204">
        <f>INDEX(Masterlist!$K$3:$K$10000, MATCH(B159,Masterlist!$B$3:$B$10000,0))</f>
        <v>45112</v>
      </c>
      <c r="L159" s="204" t="str">
        <f>INDEX(Masterlist!$L$3:$L$10000, MATCH(B159,Masterlist!$B$3:$B$10000,0))</f>
        <v>Mirai</v>
      </c>
      <c r="M159" s="204" t="str">
        <f>INDEX(Masterlist!$M$3:$M$10000, MATCH(B159,Masterlist!$B$3:$B$10000,0))</f>
        <v>DM22/1461</v>
      </c>
      <c r="N159" s="204" t="str">
        <f>INDEX(Masterlist!$N$3:$N$10000, MATCH(B159,Masterlist!$B$3:$B$10000,0))</f>
        <v>Production</v>
      </c>
      <c r="O159" s="204" t="b">
        <f ca="1">INDEX(Masterlist!$O$3:$O$10000, MATCH(B159,Masterlist!$B$3:$B$10000,0))</f>
        <v>1</v>
      </c>
      <c r="P159" s="64"/>
      <c r="Q159" s="1"/>
      <c r="R159" s="1"/>
    </row>
    <row r="160" spans="1:18" s="76" customFormat="1" ht="25" hidden="1" x14ac:dyDescent="0.25">
      <c r="A160" s="4">
        <v>159</v>
      </c>
      <c r="B160" s="7" t="s">
        <v>3175</v>
      </c>
      <c r="C160" s="7" t="s">
        <v>8</v>
      </c>
      <c r="D160" s="5" t="s">
        <v>791</v>
      </c>
      <c r="E160" s="7" t="s">
        <v>392</v>
      </c>
      <c r="F160" s="9" t="s">
        <v>3185</v>
      </c>
      <c r="G160" s="203" t="str">
        <f>INDEX(Masterlist!$G$3:$G$1000, MATCH(B160,Masterlist!$B$3:$B$1000,0))</f>
        <v>MCL/WI/D-13 / JIS  7533:2015</v>
      </c>
      <c r="H160" s="43" t="s">
        <v>858</v>
      </c>
      <c r="I160" s="204">
        <f>INDEX(Masterlist!$I$3:$I$10000, MATCH(B160,Masterlist!$B$3:$B$1000,0))</f>
        <v>44747</v>
      </c>
      <c r="J160" s="204" t="str">
        <f>INDEX(Masterlist!$J$3:$J$1000, MATCH(B160,Masterlist!$B$3:$B$1000,0))</f>
        <v>12 Months</v>
      </c>
      <c r="K160" s="204">
        <f>INDEX(Masterlist!$K$3:$K$10000, MATCH(B160,Masterlist!$B$3:$B$10000,0))</f>
        <v>45112</v>
      </c>
      <c r="L160" s="204" t="str">
        <f>INDEX(Masterlist!$L$3:$L$10000, MATCH(B160,Masterlist!$B$3:$B$10000,0))</f>
        <v>Mirai</v>
      </c>
      <c r="M160" s="204" t="str">
        <f>INDEX(Masterlist!$M$3:$M$10000, MATCH(B160,Masterlist!$B$3:$B$10000,0))</f>
        <v>DM22/1462</v>
      </c>
      <c r="N160" s="204" t="str">
        <f>INDEX(Masterlist!$N$3:$N$10000, MATCH(B160,Masterlist!$B$3:$B$10000,0))</f>
        <v>Production</v>
      </c>
      <c r="O160" s="204" t="b">
        <f ca="1">INDEX(Masterlist!$O$3:$O$10000, MATCH(B160,Masterlist!$B$3:$B$10000,0))</f>
        <v>1</v>
      </c>
      <c r="P160" s="64"/>
      <c r="Q160" s="1"/>
      <c r="R160" s="1"/>
    </row>
    <row r="161" spans="1:18" s="76" customFormat="1" ht="25" hidden="1" x14ac:dyDescent="0.25">
      <c r="A161" s="4">
        <v>160</v>
      </c>
      <c r="B161" s="7" t="s">
        <v>3176</v>
      </c>
      <c r="C161" s="7" t="s">
        <v>8</v>
      </c>
      <c r="D161" s="5" t="s">
        <v>791</v>
      </c>
      <c r="E161" s="7" t="s">
        <v>392</v>
      </c>
      <c r="F161" s="9" t="s">
        <v>3186</v>
      </c>
      <c r="G161" s="203" t="str">
        <f>INDEX(Masterlist!$G$3:$G$1000, MATCH(B161,Masterlist!$B$3:$B$1000,0))</f>
        <v>MCL/WI/D-13 / JIS  7533:2015</v>
      </c>
      <c r="H161" s="43" t="s">
        <v>858</v>
      </c>
      <c r="I161" s="204">
        <f>INDEX(Masterlist!$I$3:$I$10000, MATCH(B161,Masterlist!$B$3:$B$1000,0))</f>
        <v>44747</v>
      </c>
      <c r="J161" s="204" t="str">
        <f>INDEX(Masterlist!$J$3:$J$1000, MATCH(B161,Masterlist!$B$3:$B$1000,0))</f>
        <v>12 Months</v>
      </c>
      <c r="K161" s="204">
        <f>INDEX(Masterlist!$K$3:$K$10000, MATCH(B161,Masterlist!$B$3:$B$10000,0))</f>
        <v>45112</v>
      </c>
      <c r="L161" s="204" t="str">
        <f>INDEX(Masterlist!$L$3:$L$10000, MATCH(B161,Masterlist!$B$3:$B$10000,0))</f>
        <v>Mirai</v>
      </c>
      <c r="M161" s="204" t="str">
        <f>INDEX(Masterlist!$M$3:$M$10000, MATCH(B161,Masterlist!$B$3:$B$10000,0))</f>
        <v>DM22/1463</v>
      </c>
      <c r="N161" s="204" t="str">
        <f>INDEX(Masterlist!$N$3:$N$10000, MATCH(B161,Masterlist!$B$3:$B$10000,0))</f>
        <v>Production</v>
      </c>
      <c r="O161" s="204" t="b">
        <f ca="1">INDEX(Masterlist!$O$3:$O$10000, MATCH(B161,Masterlist!$B$3:$B$10000,0))</f>
        <v>1</v>
      </c>
      <c r="P161" s="64"/>
      <c r="Q161" s="1"/>
      <c r="R161" s="1"/>
    </row>
    <row r="162" spans="1:18" s="76" customFormat="1" ht="25" hidden="1" x14ac:dyDescent="0.25">
      <c r="A162" s="4">
        <v>161</v>
      </c>
      <c r="B162" s="7" t="s">
        <v>3177</v>
      </c>
      <c r="C162" s="7" t="s">
        <v>8</v>
      </c>
      <c r="D162" s="5" t="s">
        <v>791</v>
      </c>
      <c r="E162" s="7" t="s">
        <v>392</v>
      </c>
      <c r="F162" s="9" t="s">
        <v>3187</v>
      </c>
      <c r="G162" s="203" t="str">
        <f>INDEX(Masterlist!$G$3:$G$1000, MATCH(B162,Masterlist!$B$3:$B$1000,0))</f>
        <v>MCL/WI/D-13 / JIS  7533:2015</v>
      </c>
      <c r="H162" s="43" t="s">
        <v>858</v>
      </c>
      <c r="I162" s="204">
        <f>INDEX(Masterlist!$I$3:$I$10000, MATCH(B162,Masterlist!$B$3:$B$1000,0))</f>
        <v>44747</v>
      </c>
      <c r="J162" s="204" t="str">
        <f>INDEX(Masterlist!$J$3:$J$1000, MATCH(B162,Masterlist!$B$3:$B$1000,0))</f>
        <v>12 Months</v>
      </c>
      <c r="K162" s="204">
        <f>INDEX(Masterlist!$K$3:$K$10000, MATCH(B162,Masterlist!$B$3:$B$10000,0))</f>
        <v>45112</v>
      </c>
      <c r="L162" s="204" t="str">
        <f>INDEX(Masterlist!$L$3:$L$10000, MATCH(B162,Masterlist!$B$3:$B$10000,0))</f>
        <v>Mirai</v>
      </c>
      <c r="M162" s="204" t="str">
        <f>INDEX(Masterlist!$M$3:$M$10000, MATCH(B162,Masterlist!$B$3:$B$10000,0))</f>
        <v>DM22/1464</v>
      </c>
      <c r="N162" s="204" t="str">
        <f>INDEX(Masterlist!$N$3:$N$10000, MATCH(B162,Masterlist!$B$3:$B$10000,0))</f>
        <v>Production</v>
      </c>
      <c r="O162" s="204" t="b">
        <f ca="1">INDEX(Masterlist!$O$3:$O$10000, MATCH(B162,Masterlist!$B$3:$B$10000,0))</f>
        <v>1</v>
      </c>
      <c r="P162" s="64"/>
      <c r="Q162" s="1"/>
      <c r="R162" s="1"/>
    </row>
    <row r="163" spans="1:18" s="76" customFormat="1" ht="25" hidden="1" x14ac:dyDescent="0.25">
      <c r="A163" s="4">
        <v>162</v>
      </c>
      <c r="B163" s="7" t="s">
        <v>3178</v>
      </c>
      <c r="C163" s="7" t="s">
        <v>8</v>
      </c>
      <c r="D163" s="5" t="s">
        <v>791</v>
      </c>
      <c r="E163" s="7" t="s">
        <v>392</v>
      </c>
      <c r="F163" s="9" t="s">
        <v>3187</v>
      </c>
      <c r="G163" s="203" t="str">
        <f>INDEX(Masterlist!$G$3:$G$1000, MATCH(B163,Masterlist!$B$3:$B$1000,0))</f>
        <v>MCL/WI/D-13 / JIS  7533:2015</v>
      </c>
      <c r="H163" s="43" t="s">
        <v>858</v>
      </c>
      <c r="I163" s="204">
        <f>INDEX(Masterlist!$I$3:$I$10000, MATCH(B163,Masterlist!$B$3:$B$1000,0))</f>
        <v>44747</v>
      </c>
      <c r="J163" s="204" t="str">
        <f>INDEX(Masterlist!$J$3:$J$1000, MATCH(B163,Masterlist!$B$3:$B$1000,0))</f>
        <v>12 Months</v>
      </c>
      <c r="K163" s="204">
        <f>INDEX(Masterlist!$K$3:$K$10000, MATCH(B163,Masterlist!$B$3:$B$10000,0))</f>
        <v>45112</v>
      </c>
      <c r="L163" s="204" t="str">
        <f>INDEX(Masterlist!$L$3:$L$10000, MATCH(B163,Masterlist!$B$3:$B$10000,0))</f>
        <v>Mirai</v>
      </c>
      <c r="M163" s="204" t="str">
        <f>INDEX(Masterlist!$M$3:$M$10000, MATCH(B163,Masterlist!$B$3:$B$10000,0))</f>
        <v>DM22/1465</v>
      </c>
      <c r="N163" s="204" t="str">
        <f>INDEX(Masterlist!$N$3:$N$10000, MATCH(B163,Masterlist!$B$3:$B$10000,0))</f>
        <v>Production</v>
      </c>
      <c r="O163" s="204" t="b">
        <f ca="1">INDEX(Masterlist!$O$3:$O$10000, MATCH(B163,Masterlist!$B$3:$B$10000,0))</f>
        <v>1</v>
      </c>
      <c r="P163" s="64"/>
      <c r="Q163" s="1"/>
      <c r="R163" s="1"/>
    </row>
    <row r="164" spans="1:18" s="76" customFormat="1" ht="25" hidden="1" x14ac:dyDescent="0.25">
      <c r="A164" s="4">
        <v>163</v>
      </c>
      <c r="B164" s="7" t="s">
        <v>3179</v>
      </c>
      <c r="C164" s="7" t="s">
        <v>8</v>
      </c>
      <c r="D164" s="5" t="s">
        <v>791</v>
      </c>
      <c r="E164" s="7" t="s">
        <v>392</v>
      </c>
      <c r="F164" s="9" t="s">
        <v>3188</v>
      </c>
      <c r="G164" s="203" t="str">
        <f>INDEX(Masterlist!$G$3:$G$1000, MATCH(B164,Masterlist!$B$3:$B$1000,0))</f>
        <v>MCL/WI/D-13 / JIS  7533:2015</v>
      </c>
      <c r="H164" s="43" t="s">
        <v>858</v>
      </c>
      <c r="I164" s="204">
        <f>INDEX(Masterlist!$I$3:$I$10000, MATCH(B164,Masterlist!$B$3:$B$1000,0))</f>
        <v>44747</v>
      </c>
      <c r="J164" s="204" t="str">
        <f>INDEX(Masterlist!$J$3:$J$1000, MATCH(B164,Masterlist!$B$3:$B$1000,0))</f>
        <v>12 Months</v>
      </c>
      <c r="K164" s="204">
        <f>INDEX(Masterlist!$K$3:$K$10000, MATCH(B164,Masterlist!$B$3:$B$10000,0))</f>
        <v>45112</v>
      </c>
      <c r="L164" s="204" t="str">
        <f>INDEX(Masterlist!$L$3:$L$10000, MATCH(B164,Masterlist!$B$3:$B$10000,0))</f>
        <v>Mirai</v>
      </c>
      <c r="M164" s="204" t="str">
        <f>INDEX(Masterlist!$M$3:$M$10000, MATCH(B164,Masterlist!$B$3:$B$10000,0))</f>
        <v>DM22/1466</v>
      </c>
      <c r="N164" s="204" t="str">
        <f>INDEX(Masterlist!$N$3:$N$10000, MATCH(B164,Masterlist!$B$3:$B$10000,0))</f>
        <v>Production</v>
      </c>
      <c r="O164" s="204" t="b">
        <f ca="1">INDEX(Masterlist!$O$3:$O$10000, MATCH(B164,Masterlist!$B$3:$B$10000,0))</f>
        <v>1</v>
      </c>
      <c r="P164" s="64"/>
      <c r="Q164" s="1"/>
      <c r="R164" s="1"/>
    </row>
    <row r="165" spans="1:18" s="76" customFormat="1" ht="25" hidden="1" x14ac:dyDescent="0.25">
      <c r="A165" s="4">
        <v>164</v>
      </c>
      <c r="B165" s="7" t="s">
        <v>3180</v>
      </c>
      <c r="C165" s="7" t="s">
        <v>8</v>
      </c>
      <c r="D165" s="5" t="s">
        <v>791</v>
      </c>
      <c r="E165" s="7" t="s">
        <v>392</v>
      </c>
      <c r="F165" s="9" t="s">
        <v>3189</v>
      </c>
      <c r="G165" s="203" t="str">
        <f>INDEX(Masterlist!$G$3:$G$1000, MATCH(B165,Masterlist!$B$3:$B$1000,0))</f>
        <v>MCL/WI/D-13 / JIS  7533:2015</v>
      </c>
      <c r="H165" s="43" t="s">
        <v>858</v>
      </c>
      <c r="I165" s="204">
        <f>INDEX(Masterlist!$I$3:$I$10000, MATCH(B165,Masterlist!$B$3:$B$1000,0))</f>
        <v>44747</v>
      </c>
      <c r="J165" s="204" t="str">
        <f>INDEX(Masterlist!$J$3:$J$1000, MATCH(B165,Masterlist!$B$3:$B$1000,0))</f>
        <v>12 Months</v>
      </c>
      <c r="K165" s="204">
        <f>INDEX(Masterlist!$K$3:$K$10000, MATCH(B165,Masterlist!$B$3:$B$10000,0))</f>
        <v>45112</v>
      </c>
      <c r="L165" s="204" t="str">
        <f>INDEX(Masterlist!$L$3:$L$10000, MATCH(B165,Masterlist!$B$3:$B$10000,0))</f>
        <v>Mirai</v>
      </c>
      <c r="M165" s="204" t="str">
        <f>INDEX(Masterlist!$M$3:$M$10000, MATCH(B165,Masterlist!$B$3:$B$10000,0))</f>
        <v>DM22/1467</v>
      </c>
      <c r="N165" s="204" t="str">
        <f>INDEX(Masterlist!$N$3:$N$10000, MATCH(B165,Masterlist!$B$3:$B$10000,0))</f>
        <v>Production</v>
      </c>
      <c r="O165" s="204" t="b">
        <f ca="1">INDEX(Masterlist!$O$3:$O$10000, MATCH(B165,Masterlist!$B$3:$B$10000,0))</f>
        <v>1</v>
      </c>
      <c r="P165" s="64"/>
      <c r="Q165" s="1"/>
      <c r="R165" s="1"/>
    </row>
    <row r="166" spans="1:18" s="76" customFormat="1" ht="25" hidden="1" x14ac:dyDescent="0.25">
      <c r="A166" s="4">
        <v>165</v>
      </c>
      <c r="B166" s="7" t="s">
        <v>3181</v>
      </c>
      <c r="C166" s="7" t="s">
        <v>8</v>
      </c>
      <c r="D166" s="5" t="s">
        <v>791</v>
      </c>
      <c r="E166" s="7" t="s">
        <v>392</v>
      </c>
      <c r="F166" s="9" t="s">
        <v>3190</v>
      </c>
      <c r="G166" s="203" t="str">
        <f>INDEX(Masterlist!$G$3:$G$1000, MATCH(B166,Masterlist!$B$3:$B$1000,0))</f>
        <v>MCL/WI/D-13 / JIS  7533:2015</v>
      </c>
      <c r="H166" s="43" t="s">
        <v>858</v>
      </c>
      <c r="I166" s="204">
        <f>INDEX(Masterlist!$I$3:$I$10000, MATCH(B166,Masterlist!$B$3:$B$1000,0))</f>
        <v>44747</v>
      </c>
      <c r="J166" s="204" t="str">
        <f>INDEX(Masterlist!$J$3:$J$1000, MATCH(B166,Masterlist!$B$3:$B$1000,0))</f>
        <v>12 Months</v>
      </c>
      <c r="K166" s="204">
        <f>INDEX(Masterlist!$K$3:$K$10000, MATCH(B166,Masterlist!$B$3:$B$10000,0))</f>
        <v>45112</v>
      </c>
      <c r="L166" s="204" t="str">
        <f>INDEX(Masterlist!$L$3:$L$10000, MATCH(B166,Masterlist!$B$3:$B$10000,0))</f>
        <v>Mirai</v>
      </c>
      <c r="M166" s="204" t="str">
        <f>INDEX(Masterlist!$M$3:$M$10000, MATCH(B166,Masterlist!$B$3:$B$10000,0))</f>
        <v>DM22/1468</v>
      </c>
      <c r="N166" s="204" t="str">
        <f>INDEX(Masterlist!$N$3:$N$10000, MATCH(B166,Masterlist!$B$3:$B$10000,0))</f>
        <v>Production</v>
      </c>
      <c r="O166" s="204" t="b">
        <f ca="1">INDEX(Masterlist!$O$3:$O$10000, MATCH(B166,Masterlist!$B$3:$B$10000,0))</f>
        <v>1</v>
      </c>
      <c r="P166" s="64"/>
      <c r="Q166" s="1"/>
      <c r="R166" s="1"/>
    </row>
    <row r="167" spans="1:18" s="76" customFormat="1" ht="25" hidden="1" x14ac:dyDescent="0.25">
      <c r="A167" s="4">
        <v>166</v>
      </c>
      <c r="B167" s="7" t="s">
        <v>3182</v>
      </c>
      <c r="C167" s="7" t="s">
        <v>8</v>
      </c>
      <c r="D167" s="5" t="s">
        <v>791</v>
      </c>
      <c r="E167" s="7" t="s">
        <v>392</v>
      </c>
      <c r="F167" s="9" t="s">
        <v>3191</v>
      </c>
      <c r="G167" s="203" t="str">
        <f>INDEX(Masterlist!$G$3:$G$1000, MATCH(B167,Masterlist!$B$3:$B$1000,0))</f>
        <v>MCL/WI/D-13 / JIS  7533:2015</v>
      </c>
      <c r="H167" s="43" t="s">
        <v>858</v>
      </c>
      <c r="I167" s="204">
        <f>INDEX(Masterlist!$I$3:$I$10000, MATCH(B167,Masterlist!$B$3:$B$1000,0))</f>
        <v>44747</v>
      </c>
      <c r="J167" s="204" t="str">
        <f>INDEX(Masterlist!$J$3:$J$1000, MATCH(B167,Masterlist!$B$3:$B$1000,0))</f>
        <v>12 Months</v>
      </c>
      <c r="K167" s="204">
        <f>INDEX(Masterlist!$K$3:$K$10000, MATCH(B167,Masterlist!$B$3:$B$10000,0))</f>
        <v>45112</v>
      </c>
      <c r="L167" s="204" t="str">
        <f>INDEX(Masterlist!$L$3:$L$10000, MATCH(B167,Masterlist!$B$3:$B$10000,0))</f>
        <v>Mirai</v>
      </c>
      <c r="M167" s="204" t="str">
        <f>INDEX(Masterlist!$M$3:$M$10000, MATCH(B167,Masterlist!$B$3:$B$10000,0))</f>
        <v>DM22/1469</v>
      </c>
      <c r="N167" s="204" t="str">
        <f>INDEX(Masterlist!$N$3:$N$10000, MATCH(B167,Masterlist!$B$3:$B$10000,0))</f>
        <v>Production</v>
      </c>
      <c r="O167" s="204" t="b">
        <f ca="1">INDEX(Masterlist!$O$3:$O$10000, MATCH(B167,Masterlist!$B$3:$B$10000,0))</f>
        <v>1</v>
      </c>
      <c r="P167" s="64"/>
      <c r="Q167" s="1"/>
      <c r="R167" s="1"/>
    </row>
    <row r="168" spans="1:18" s="76" customFormat="1" ht="25" hidden="1" x14ac:dyDescent="0.25">
      <c r="A168" s="4">
        <v>167</v>
      </c>
      <c r="B168" s="7" t="s">
        <v>3183</v>
      </c>
      <c r="C168" s="7" t="s">
        <v>8</v>
      </c>
      <c r="D168" s="5" t="s">
        <v>791</v>
      </c>
      <c r="E168" s="7" t="s">
        <v>392</v>
      </c>
      <c r="F168" s="9" t="s">
        <v>3192</v>
      </c>
      <c r="G168" s="203" t="str">
        <f>INDEX(Masterlist!$G$3:$G$1000, MATCH(B168,Masterlist!$B$3:$B$1000,0))</f>
        <v>MCL/WI/D-13 / JIS  7533:2015</v>
      </c>
      <c r="H168" s="43" t="s">
        <v>858</v>
      </c>
      <c r="I168" s="204">
        <f>INDEX(Masterlist!$I$3:$I$10000, MATCH(B168,Masterlist!$B$3:$B$1000,0))</f>
        <v>44747</v>
      </c>
      <c r="J168" s="204" t="str">
        <f>INDEX(Masterlist!$J$3:$J$1000, MATCH(B168,Masterlist!$B$3:$B$1000,0))</f>
        <v>12 Months</v>
      </c>
      <c r="K168" s="204">
        <f>INDEX(Masterlist!$K$3:$K$10000, MATCH(B168,Masterlist!$B$3:$B$10000,0))</f>
        <v>45112</v>
      </c>
      <c r="L168" s="204" t="str">
        <f>INDEX(Masterlist!$L$3:$L$10000, MATCH(B168,Masterlist!$B$3:$B$10000,0))</f>
        <v>Mirai</v>
      </c>
      <c r="M168" s="204" t="str">
        <f>INDEX(Masterlist!$M$3:$M$10000, MATCH(B168,Masterlist!$B$3:$B$10000,0))</f>
        <v>DM22/1470</v>
      </c>
      <c r="N168" s="204" t="str">
        <f>INDEX(Masterlist!$N$3:$N$10000, MATCH(B168,Masterlist!$B$3:$B$10000,0))</f>
        <v>Production</v>
      </c>
      <c r="O168" s="204" t="b">
        <f ca="1">INDEX(Masterlist!$O$3:$O$10000, MATCH(B168,Masterlist!$B$3:$B$10000,0))</f>
        <v>1</v>
      </c>
      <c r="P168" s="64"/>
      <c r="Q168" s="1"/>
      <c r="R168" s="1"/>
    </row>
    <row r="169" spans="1:18" s="76" customFormat="1" ht="25" hidden="1" x14ac:dyDescent="0.25">
      <c r="A169" s="4">
        <v>168</v>
      </c>
      <c r="B169" s="5" t="s">
        <v>1051</v>
      </c>
      <c r="C169" s="5" t="s">
        <v>460</v>
      </c>
      <c r="D169" s="5" t="s">
        <v>791</v>
      </c>
      <c r="E169" s="5" t="s">
        <v>350</v>
      </c>
      <c r="F169" s="12" t="s">
        <v>1052</v>
      </c>
      <c r="G169" s="203" t="str">
        <f>INDEX(Masterlist!$G$3:$G$791, MATCH(B169,Masterlist!$B$3:$B$791,0))</f>
        <v>B7503-2017 &amp; MCL/WI/D-13 (ISSUE NO.2)</v>
      </c>
      <c r="H169" s="43" t="s">
        <v>1841</v>
      </c>
      <c r="I169" s="204">
        <f>INDEX(Masterlist!$I$3:$I$791, MATCH(B169,Masterlist!$B$3:$B$791,0))</f>
        <v>44516</v>
      </c>
      <c r="J169" s="204" t="str">
        <f>INDEX(Masterlist!$J$3:$J$791, MATCH(B169,Masterlist!$B$3:$B$791,0))</f>
        <v xml:space="preserve"> 12 Months</v>
      </c>
      <c r="K169" s="204">
        <f>INDEX(Masterlist!$K$3:$K$791, MATCH(B169,Masterlist!$B$3:$B$791,0))</f>
        <v>44881</v>
      </c>
      <c r="L169" s="204" t="str">
        <f>INDEX(Masterlist!$L$3:$L$791, MATCH(B169,Masterlist!$B$3:$B$791,0))</f>
        <v>Mirai</v>
      </c>
      <c r="M169" s="204" t="str">
        <f>INDEX(Masterlist!$M$3:$M$791, MATCH(B169,Masterlist!$B$3:$B$791,0))</f>
        <v>DM21/2485</v>
      </c>
      <c r="N169" s="204" t="str">
        <f>INDEX(Masterlist!$N$3:$N$791, MATCH(B169,Masterlist!$B$3:$B$791,0))</f>
        <v>Production</v>
      </c>
      <c r="O169" s="204" t="b">
        <f ca="1">INDEX(Masterlist!$O$3:$O$800, MATCH(B169,Masterlist!$B$3:$B$800,0))</f>
        <v>1</v>
      </c>
      <c r="P169" s="64"/>
      <c r="Q169" s="1">
        <f t="shared" ca="1" si="4"/>
        <v>44831</v>
      </c>
      <c r="R169" s="1">
        <f t="shared" si="5"/>
        <v>44867</v>
      </c>
    </row>
    <row r="170" spans="1:18" s="76" customFormat="1" ht="25" hidden="1" x14ac:dyDescent="0.25">
      <c r="A170" s="4">
        <v>169</v>
      </c>
      <c r="B170" s="5" t="s">
        <v>1217</v>
      </c>
      <c r="C170" s="5" t="s">
        <v>1872</v>
      </c>
      <c r="D170" s="5" t="s">
        <v>791</v>
      </c>
      <c r="E170" s="5" t="s">
        <v>564</v>
      </c>
      <c r="F170" s="12" t="s">
        <v>1218</v>
      </c>
      <c r="G170" s="203" t="str">
        <f>INDEX(Masterlist!$G$3:$G$791, MATCH(B170,Masterlist!$B$3:$B$791,0))</f>
        <v>B7503-2017 &amp; MCL/WI/D-13 (ISSUE NO.2)</v>
      </c>
      <c r="H170" s="43" t="s">
        <v>858</v>
      </c>
      <c r="I170" s="204">
        <f>INDEX(Masterlist!$I$3:$I$791, MATCH(B170,Masterlist!$B$3:$B$791,0))</f>
        <v>44516</v>
      </c>
      <c r="J170" s="204" t="str">
        <f>INDEX(Masterlist!$J$3:$J$791, MATCH(B170,Masterlist!$B$3:$B$791,0))</f>
        <v xml:space="preserve"> 12 Months</v>
      </c>
      <c r="K170" s="204">
        <f>INDEX(Masterlist!$K$3:$K$791, MATCH(B170,Masterlist!$B$3:$B$791,0))</f>
        <v>44881</v>
      </c>
      <c r="L170" s="204" t="str">
        <f>INDEX(Masterlist!$L$3:$L$791, MATCH(B170,Masterlist!$B$3:$B$791,0))</f>
        <v>Mirai</v>
      </c>
      <c r="M170" s="204" t="str">
        <f>INDEX(Masterlist!$M$3:$M$791, MATCH(B170,Masterlist!$B$3:$B$791,0))</f>
        <v>DM21/2474</v>
      </c>
      <c r="N170" s="204" t="str">
        <f>INDEX(Masterlist!$N$3:$N$791, MATCH(B170,Masterlist!$B$3:$B$791,0))</f>
        <v>Production</v>
      </c>
      <c r="O170" s="204" t="b">
        <f ca="1">INDEX(Masterlist!$O$3:$O$800, MATCH(B170,Masterlist!$B$3:$B$800,0))</f>
        <v>1</v>
      </c>
      <c r="P170" s="64"/>
      <c r="Q170" s="1">
        <f t="shared" ca="1" si="4"/>
        <v>44831</v>
      </c>
      <c r="R170" s="1">
        <f t="shared" si="5"/>
        <v>44867</v>
      </c>
    </row>
    <row r="171" spans="1:18" s="76" customFormat="1" ht="25" hidden="1" x14ac:dyDescent="0.25">
      <c r="A171" s="4">
        <v>170</v>
      </c>
      <c r="B171" s="5" t="s">
        <v>1318</v>
      </c>
      <c r="C171" s="5" t="s">
        <v>460</v>
      </c>
      <c r="D171" s="5" t="s">
        <v>791</v>
      </c>
      <c r="E171" s="5" t="s">
        <v>350</v>
      </c>
      <c r="F171" s="12" t="s">
        <v>1319</v>
      </c>
      <c r="G171" s="203" t="str">
        <f>INDEX(Masterlist!$G$3:$G$791, MATCH(B171,Masterlist!$B$3:$B$791,0))</f>
        <v>B7503-2017 &amp; MCL/WI/D-13 (ISSUE NO.2)</v>
      </c>
      <c r="H171" s="43" t="s">
        <v>858</v>
      </c>
      <c r="I171" s="204">
        <f>INDEX(Masterlist!$I$3:$I$791, MATCH(B171,Masterlist!$B$3:$B$791,0))</f>
        <v>44516</v>
      </c>
      <c r="J171" s="204" t="str">
        <f>INDEX(Masterlist!$J$3:$J$791, MATCH(B171,Masterlist!$B$3:$B$791,0))</f>
        <v xml:space="preserve"> 12 Months</v>
      </c>
      <c r="K171" s="204">
        <f>INDEX(Masterlist!$K$3:$K$791, MATCH(B171,Masterlist!$B$3:$B$791,0))</f>
        <v>44881</v>
      </c>
      <c r="L171" s="204" t="str">
        <f>INDEX(Masterlist!$L$3:$L$791, MATCH(B171,Masterlist!$B$3:$B$791,0))</f>
        <v>Mirai</v>
      </c>
      <c r="M171" s="204" t="str">
        <f>INDEX(Masterlist!$M$3:$M$791, MATCH(B171,Masterlist!$B$3:$B$791,0))</f>
        <v>DM21/2480</v>
      </c>
      <c r="N171" s="204" t="str">
        <f>INDEX(Masterlist!$N$3:$N$791, MATCH(B171,Masterlist!$B$3:$B$791,0))</f>
        <v>Production</v>
      </c>
      <c r="O171" s="204" t="b">
        <f ca="1">INDEX(Masterlist!$O$3:$O$800, MATCH(B171,Masterlist!$B$3:$B$800,0))</f>
        <v>1</v>
      </c>
      <c r="P171" s="64"/>
      <c r="Q171" s="1">
        <f t="shared" ca="1" si="4"/>
        <v>44831</v>
      </c>
      <c r="R171" s="1">
        <f t="shared" si="5"/>
        <v>44867</v>
      </c>
    </row>
    <row r="172" spans="1:18" s="6" customFormat="1" ht="25" hidden="1" x14ac:dyDescent="0.25">
      <c r="A172" s="4">
        <v>171</v>
      </c>
      <c r="B172" s="7" t="s">
        <v>1381</v>
      </c>
      <c r="C172" s="7" t="s">
        <v>460</v>
      </c>
      <c r="D172" s="5" t="s">
        <v>791</v>
      </c>
      <c r="E172" s="7" t="s">
        <v>350</v>
      </c>
      <c r="F172" s="9" t="s">
        <v>1054</v>
      </c>
      <c r="G172" s="203" t="str">
        <f>INDEX(Masterlist!$G$3:$G$791, MATCH(B172,Masterlist!$B$3:$B$791,0))</f>
        <v>B7503-2017 &amp; MCL/WI/D-13 (ISSUE NO.2)</v>
      </c>
      <c r="H172" s="43" t="s">
        <v>858</v>
      </c>
      <c r="I172" s="204">
        <f>INDEX(Masterlist!$I$3:$I$791, MATCH(B172,Masterlist!$B$3:$B$791,0))</f>
        <v>44516</v>
      </c>
      <c r="J172" s="204" t="str">
        <f>INDEX(Masterlist!$J$3:$J$791, MATCH(B172,Masterlist!$B$3:$B$791,0))</f>
        <v xml:space="preserve"> 12 Months</v>
      </c>
      <c r="K172" s="204">
        <f>INDEX(Masterlist!$K$3:$K$791, MATCH(B172,Masterlist!$B$3:$B$791,0))</f>
        <v>44881</v>
      </c>
      <c r="L172" s="204" t="str">
        <f>INDEX(Masterlist!$L$3:$L$791, MATCH(B172,Masterlist!$B$3:$B$791,0))</f>
        <v>Mirai</v>
      </c>
      <c r="M172" s="204" t="str">
        <f>INDEX(Masterlist!$M$3:$M$791, MATCH(B172,Masterlist!$B$3:$B$791,0))</f>
        <v>DM21/2484</v>
      </c>
      <c r="N172" s="204" t="str">
        <f>INDEX(Masterlist!$N$3:$N$791, MATCH(B172,Masterlist!$B$3:$B$791,0))</f>
        <v>Production</v>
      </c>
      <c r="O172" s="204" t="b">
        <f ca="1">INDEX(Masterlist!$O$3:$O$800, MATCH(B172,Masterlist!$B$3:$B$800,0))</f>
        <v>1</v>
      </c>
      <c r="P172" s="62"/>
      <c r="Q172" s="1">
        <f t="shared" ca="1" si="4"/>
        <v>44831</v>
      </c>
      <c r="R172" s="1">
        <f t="shared" si="5"/>
        <v>44867</v>
      </c>
    </row>
    <row r="173" spans="1:18" s="6" customFormat="1" ht="25" hidden="1" x14ac:dyDescent="0.25">
      <c r="A173" s="4">
        <v>172</v>
      </c>
      <c r="B173" s="7" t="s">
        <v>1383</v>
      </c>
      <c r="C173" s="7" t="s">
        <v>460</v>
      </c>
      <c r="D173" s="5" t="s">
        <v>791</v>
      </c>
      <c r="E173" s="7" t="s">
        <v>350</v>
      </c>
      <c r="F173" s="9" t="s">
        <v>1046</v>
      </c>
      <c r="G173" s="203" t="str">
        <f>INDEX(Masterlist!$G$3:$G$791, MATCH(B173,Masterlist!$B$3:$B$791,0))</f>
        <v>MCL/WI/D-05 &amp; JIS B 7533</v>
      </c>
      <c r="H173" s="43" t="s">
        <v>858</v>
      </c>
      <c r="I173" s="204">
        <f>INDEX(Masterlist!$I$3:$I$791, MATCH(B173,Masterlist!$B$3:$B$791,0))</f>
        <v>44602</v>
      </c>
      <c r="J173" s="204" t="str">
        <f>INDEX(Masterlist!$J$3:$J$791, MATCH(B173,Masterlist!$B$3:$B$791,0))</f>
        <v>12 Months</v>
      </c>
      <c r="K173" s="204">
        <f>INDEX(Masterlist!$K$3:$K$791, MATCH(B173,Masterlist!$B$3:$B$791,0))</f>
        <v>44967</v>
      </c>
      <c r="L173" s="204" t="str">
        <f>INDEX(Masterlist!$L$3:$L$791, MATCH(B173,Masterlist!$B$3:$B$791,0))</f>
        <v>Mirai</v>
      </c>
      <c r="M173" s="204" t="str">
        <f>INDEX(Masterlist!$M$3:$M$791, MATCH(B173,Masterlist!$B$3:$B$791,0))</f>
        <v>DM22/0203</v>
      </c>
      <c r="N173" s="204" t="str">
        <f>INDEX(Masterlist!$N$3:$N$791, MATCH(B173,Masterlist!$B$3:$B$791,0))</f>
        <v>Production</v>
      </c>
      <c r="O173" s="204" t="b">
        <f ca="1">INDEX(Masterlist!$O$3:$O$800, MATCH(B173,Masterlist!$B$3:$B$800,0))</f>
        <v>1</v>
      </c>
      <c r="P173" s="62"/>
      <c r="Q173" s="1">
        <f t="shared" ca="1" si="4"/>
        <v>44831</v>
      </c>
      <c r="R173" s="1">
        <f t="shared" si="5"/>
        <v>44953</v>
      </c>
    </row>
    <row r="174" spans="1:18" s="6" customFormat="1" ht="25" hidden="1" x14ac:dyDescent="0.25">
      <c r="A174" s="4">
        <v>173</v>
      </c>
      <c r="B174" s="5" t="s">
        <v>1541</v>
      </c>
      <c r="C174" s="7" t="s">
        <v>460</v>
      </c>
      <c r="D174" s="5" t="s">
        <v>791</v>
      </c>
      <c r="E174" s="7" t="s">
        <v>350</v>
      </c>
      <c r="F174" s="12" t="s">
        <v>1546</v>
      </c>
      <c r="G174" s="203" t="str">
        <f>INDEX(Masterlist!$G$3:$G$791, MATCH(B174,Masterlist!$B$3:$B$791,0))</f>
        <v>MCL/WI/D-13 &amp; JIS B 7503:2017</v>
      </c>
      <c r="H174" s="43" t="s">
        <v>858</v>
      </c>
      <c r="I174" s="204">
        <f>INDEX(Masterlist!$I$3:$I$791, MATCH(B174,Masterlist!$B$3:$B$791,0))</f>
        <v>44624</v>
      </c>
      <c r="J174" s="204" t="str">
        <f>INDEX(Masterlist!$J$3:$J$791, MATCH(B174,Masterlist!$B$3:$B$791,0))</f>
        <v>12 Months</v>
      </c>
      <c r="K174" s="204">
        <f>INDEX(Masterlist!$K$3:$K$791, MATCH(B174,Masterlist!$B$3:$B$791,0))</f>
        <v>44989</v>
      </c>
      <c r="L174" s="204" t="str">
        <f>INDEX(Masterlist!$L$3:$L$791, MATCH(B174,Masterlist!$B$3:$B$791,0))</f>
        <v>Mirai</v>
      </c>
      <c r="M174" s="204" t="str">
        <f>INDEX(Masterlist!$M$3:$M$791, MATCH(B174,Masterlist!$B$3:$B$791,0))</f>
        <v>DM22/0449</v>
      </c>
      <c r="N174" s="204" t="str">
        <f>INDEX(Masterlist!$N$3:$N$791, MATCH(B174,Masterlist!$B$3:$B$791,0))</f>
        <v>Production</v>
      </c>
      <c r="O174" s="204" t="b">
        <f ca="1">INDEX(Masterlist!$O$3:$O$800, MATCH(B174,Masterlist!$B$3:$B$800,0))</f>
        <v>1</v>
      </c>
      <c r="P174" s="62"/>
      <c r="Q174" s="1">
        <f t="shared" ca="1" si="4"/>
        <v>44831</v>
      </c>
      <c r="R174" s="1">
        <f t="shared" si="5"/>
        <v>44975</v>
      </c>
    </row>
    <row r="175" spans="1:18" s="6" customFormat="1" ht="25" hidden="1" x14ac:dyDescent="0.25">
      <c r="A175" s="4">
        <v>174</v>
      </c>
      <c r="B175" s="5" t="s">
        <v>1545</v>
      </c>
      <c r="C175" s="5" t="s">
        <v>460</v>
      </c>
      <c r="D175" s="5" t="s">
        <v>791</v>
      </c>
      <c r="E175" s="7" t="s">
        <v>350</v>
      </c>
      <c r="F175" s="12" t="s">
        <v>1550</v>
      </c>
      <c r="G175" s="203" t="str">
        <f>INDEX(Masterlist!$G$3:$G$791, MATCH(B175,Masterlist!$B$3:$B$791,0))</f>
        <v>B7503-2017 &amp; MCL/WI/D-13 (ISSUE NO.2)</v>
      </c>
      <c r="H175" s="43" t="s">
        <v>858</v>
      </c>
      <c r="I175" s="204">
        <f>INDEX(Masterlist!$I$3:$I$791, MATCH(B175,Masterlist!$B$3:$B$791,0))</f>
        <v>44516</v>
      </c>
      <c r="J175" s="204" t="str">
        <f>INDEX(Masterlist!$J$3:$J$791, MATCH(B175,Masterlist!$B$3:$B$791,0))</f>
        <v>12 Months</v>
      </c>
      <c r="K175" s="204">
        <f>INDEX(Masterlist!$K$3:$K$791, MATCH(B175,Masterlist!$B$3:$B$791,0))</f>
        <v>44881</v>
      </c>
      <c r="L175" s="204" t="str">
        <f>INDEX(Masterlist!$L$3:$L$791, MATCH(B175,Masterlist!$B$3:$B$791,0))</f>
        <v>Mirai</v>
      </c>
      <c r="M175" s="204" t="str">
        <f>INDEX(Masterlist!$M$3:$M$791, MATCH(B175,Masterlist!$B$3:$B$791,0))</f>
        <v>DM21/2483</v>
      </c>
      <c r="N175" s="204" t="str">
        <f>INDEX(Masterlist!$N$3:$N$791, MATCH(B175,Masterlist!$B$3:$B$791,0))</f>
        <v>Production</v>
      </c>
      <c r="O175" s="204" t="b">
        <f ca="1">INDEX(Masterlist!$O$3:$O$800, MATCH(B175,Masterlist!$B$3:$B$800,0))</f>
        <v>1</v>
      </c>
      <c r="P175" s="62"/>
      <c r="Q175" s="1">
        <f t="shared" ca="1" si="4"/>
        <v>44831</v>
      </c>
      <c r="R175" s="1">
        <f t="shared" si="5"/>
        <v>44867</v>
      </c>
    </row>
    <row r="176" spans="1:18" s="76" customFormat="1" ht="25" hidden="1" x14ac:dyDescent="0.3">
      <c r="A176" s="4">
        <v>175</v>
      </c>
      <c r="B176" s="111" t="s">
        <v>1706</v>
      </c>
      <c r="C176" s="7" t="s">
        <v>460</v>
      </c>
      <c r="D176" s="5" t="s">
        <v>791</v>
      </c>
      <c r="E176" s="7" t="s">
        <v>350</v>
      </c>
      <c r="F176" s="111" t="s">
        <v>1705</v>
      </c>
      <c r="G176" s="203" t="str">
        <f>INDEX(Masterlist!$G$3:$G$791, MATCH(B176,Masterlist!$B$3:$B$791,0))</f>
        <v>B7503-2017 &amp; MCL/WI/D-13 (ISSUE NO.2)</v>
      </c>
      <c r="H176" s="43" t="s">
        <v>858</v>
      </c>
      <c r="I176" s="204">
        <f>INDEX(Masterlist!$I$3:$I$791, MATCH(B176,Masterlist!$B$3:$B$791,0))</f>
        <v>44516</v>
      </c>
      <c r="J176" s="204" t="str">
        <f>INDEX(Masterlist!$J$3:$J$791, MATCH(B176,Masterlist!$B$3:$B$791,0))</f>
        <v>12 Months</v>
      </c>
      <c r="K176" s="204">
        <f>INDEX(Masterlist!$K$3:$K$791, MATCH(B176,Masterlist!$B$3:$B$791,0))</f>
        <v>44881</v>
      </c>
      <c r="L176" s="204" t="str">
        <f>INDEX(Masterlist!$L$3:$L$791, MATCH(B176,Masterlist!$B$3:$B$791,0))</f>
        <v>Mirai</v>
      </c>
      <c r="M176" s="204" t="str">
        <f>INDEX(Masterlist!$M$3:$M$791, MATCH(B176,Masterlist!$B$3:$B$791,0))</f>
        <v>DM21/2482</v>
      </c>
      <c r="N176" s="204" t="str">
        <f>INDEX(Masterlist!$N$3:$N$791, MATCH(B176,Masterlist!$B$3:$B$791,0))</f>
        <v>Production</v>
      </c>
      <c r="O176" s="204" t="b">
        <f ca="1">INDEX(Masterlist!$O$3:$O$800, MATCH(B176,Masterlist!$B$3:$B$800,0))</f>
        <v>1</v>
      </c>
      <c r="P176" s="107"/>
      <c r="Q176" s="1">
        <f t="shared" ca="1" si="4"/>
        <v>44831</v>
      </c>
      <c r="R176" s="1">
        <f t="shared" si="5"/>
        <v>44867</v>
      </c>
    </row>
    <row r="177" spans="1:18" s="76" customFormat="1" ht="25" hidden="1" x14ac:dyDescent="0.3">
      <c r="A177" s="4">
        <v>176</v>
      </c>
      <c r="B177" s="111" t="s">
        <v>1707</v>
      </c>
      <c r="C177" s="7" t="s">
        <v>460</v>
      </c>
      <c r="D177" s="5" t="s">
        <v>791</v>
      </c>
      <c r="E177" s="7" t="s">
        <v>350</v>
      </c>
      <c r="F177" s="111" t="s">
        <v>1708</v>
      </c>
      <c r="G177" s="203" t="str">
        <f>INDEX(Masterlist!$G$3:$G$791, MATCH(B177,Masterlist!$B$3:$B$791,0))</f>
        <v>MCL/WI/D-05 &amp; JIS B 7533</v>
      </c>
      <c r="H177" s="43" t="s">
        <v>858</v>
      </c>
      <c r="I177" s="204">
        <f>INDEX(Masterlist!$I$3:$I$791, MATCH(B177,Masterlist!$B$3:$B$791,0))</f>
        <v>44602</v>
      </c>
      <c r="J177" s="204" t="str">
        <f>INDEX(Masterlist!$J$3:$J$791, MATCH(B177,Masterlist!$B$3:$B$791,0))</f>
        <v>12 Months</v>
      </c>
      <c r="K177" s="204">
        <f>INDEX(Masterlist!$K$3:$K$791, MATCH(B177,Masterlist!$B$3:$B$791,0))</f>
        <v>44967</v>
      </c>
      <c r="L177" s="204" t="str">
        <f>INDEX(Masterlist!$L$3:$L$791, MATCH(B177,Masterlist!$B$3:$B$791,0))</f>
        <v>Mirai</v>
      </c>
      <c r="M177" s="204" t="str">
        <f>INDEX(Masterlist!$M$3:$M$791, MATCH(B177,Masterlist!$B$3:$B$791,0))</f>
        <v>DM22/0202</v>
      </c>
      <c r="N177" s="204" t="str">
        <f>INDEX(Masterlist!$N$3:$N$791, MATCH(B177,Masterlist!$B$3:$B$791,0))</f>
        <v>Production</v>
      </c>
      <c r="O177" s="204" t="b">
        <f ca="1">INDEX(Masterlist!$O$3:$O$800, MATCH(B177,Masterlist!$B$3:$B$800,0))</f>
        <v>1</v>
      </c>
      <c r="P177" s="107"/>
      <c r="Q177" s="1">
        <f t="shared" ca="1" si="4"/>
        <v>44831</v>
      </c>
      <c r="R177" s="1">
        <f t="shared" si="5"/>
        <v>44953</v>
      </c>
    </row>
    <row r="178" spans="1:18" s="76" customFormat="1" ht="25" hidden="1" x14ac:dyDescent="0.3">
      <c r="A178" s="4">
        <v>177</v>
      </c>
      <c r="B178" s="111" t="s">
        <v>1709</v>
      </c>
      <c r="C178" s="7" t="s">
        <v>460</v>
      </c>
      <c r="D178" s="5" t="s">
        <v>791</v>
      </c>
      <c r="E178" s="7" t="s">
        <v>350</v>
      </c>
      <c r="F178" s="111" t="s">
        <v>1710</v>
      </c>
      <c r="G178" s="203" t="str">
        <f>INDEX(Masterlist!$G$3:$G$791, MATCH(B178,Masterlist!$B$3:$B$791,0))</f>
        <v>B7503-2017 &amp; MCL/WI/D-13 (ISSUE NO.2)</v>
      </c>
      <c r="H178" s="43" t="s">
        <v>858</v>
      </c>
      <c r="I178" s="204">
        <f>INDEX(Masterlist!$I$3:$I$791, MATCH(B178,Masterlist!$B$3:$B$791,0))</f>
        <v>44515</v>
      </c>
      <c r="J178" s="204" t="str">
        <f>INDEX(Masterlist!$J$3:$J$791, MATCH(B178,Masterlist!$B$3:$B$791,0))</f>
        <v>12 Months</v>
      </c>
      <c r="K178" s="204">
        <f>INDEX(Masterlist!$K$3:$K$791, MATCH(B178,Masterlist!$B$3:$B$791,0))</f>
        <v>44881</v>
      </c>
      <c r="L178" s="204" t="str">
        <f>INDEX(Masterlist!$L$3:$L$791, MATCH(B178,Masterlist!$B$3:$B$791,0))</f>
        <v>Mirai</v>
      </c>
      <c r="M178" s="204" t="str">
        <f>INDEX(Masterlist!$M$3:$M$791, MATCH(B178,Masterlist!$B$3:$B$791,0))</f>
        <v>DM21/2481</v>
      </c>
      <c r="N178" s="204" t="str">
        <f>INDEX(Masterlist!$N$3:$N$791, MATCH(B178,Masterlist!$B$3:$B$791,0))</f>
        <v>Production</v>
      </c>
      <c r="O178" s="204" t="b">
        <f ca="1">INDEX(Masterlist!$O$3:$O$800, MATCH(B178,Masterlist!$B$3:$B$800,0))</f>
        <v>1</v>
      </c>
      <c r="P178" s="107"/>
      <c r="Q178" s="1">
        <f t="shared" ref="Q178:Q242" ca="1" si="6">TODAY()</f>
        <v>44831</v>
      </c>
      <c r="R178" s="1">
        <f t="shared" si="5"/>
        <v>44867</v>
      </c>
    </row>
    <row r="179" spans="1:18" s="76" customFormat="1" ht="25" hidden="1" x14ac:dyDescent="0.3">
      <c r="A179" s="4">
        <v>178</v>
      </c>
      <c r="B179" s="111" t="s">
        <v>1712</v>
      </c>
      <c r="C179" s="7" t="s">
        <v>460</v>
      </c>
      <c r="D179" s="5" t="s">
        <v>791</v>
      </c>
      <c r="E179" s="7" t="s">
        <v>350</v>
      </c>
      <c r="F179" s="111" t="s">
        <v>1711</v>
      </c>
      <c r="G179" s="203" t="str">
        <f>INDEX(Masterlist!$G$3:$G$791, MATCH(B179,Masterlist!$B$3:$B$791,0))</f>
        <v>MCL/WI/D-05 &amp; JIS B 7533</v>
      </c>
      <c r="H179" s="43" t="s">
        <v>858</v>
      </c>
      <c r="I179" s="204">
        <f>INDEX(Masterlist!$I$3:$I$791, MATCH(B179,Masterlist!$B$3:$B$791,0))</f>
        <v>44602</v>
      </c>
      <c r="J179" s="204" t="str">
        <f>INDEX(Masterlist!$J$3:$J$791, MATCH(B179,Masterlist!$B$3:$B$791,0))</f>
        <v>12 Months</v>
      </c>
      <c r="K179" s="204">
        <f>INDEX(Masterlist!$K$3:$K$791, MATCH(B179,Masterlist!$B$3:$B$791,0))</f>
        <v>44967</v>
      </c>
      <c r="L179" s="204" t="str">
        <f>INDEX(Masterlist!$L$3:$L$791, MATCH(B179,Masterlist!$B$3:$B$791,0))</f>
        <v>Mirai</v>
      </c>
      <c r="M179" s="204" t="str">
        <f>INDEX(Masterlist!$M$3:$M$791, MATCH(B179,Masterlist!$B$3:$B$791,0))</f>
        <v>DM22/0200</v>
      </c>
      <c r="N179" s="204" t="str">
        <f>INDEX(Masterlist!$N$3:$N$791, MATCH(B179,Masterlist!$B$3:$B$791,0))</f>
        <v>Production</v>
      </c>
      <c r="O179" s="204" t="b">
        <f ca="1">INDEX(Masterlist!$O$3:$O$800, MATCH(B179,Masterlist!$B$3:$B$800,0))</f>
        <v>1</v>
      </c>
      <c r="P179" s="107"/>
      <c r="Q179" s="1">
        <f t="shared" ca="1" si="6"/>
        <v>44831</v>
      </c>
      <c r="R179" s="1">
        <f t="shared" si="5"/>
        <v>44953</v>
      </c>
    </row>
    <row r="180" spans="1:18" s="76" customFormat="1" ht="25" hidden="1" x14ac:dyDescent="0.3">
      <c r="A180" s="4">
        <v>179</v>
      </c>
      <c r="B180" s="57" t="s">
        <v>2861</v>
      </c>
      <c r="C180" s="109" t="s">
        <v>460</v>
      </c>
      <c r="D180" s="110" t="s">
        <v>791</v>
      </c>
      <c r="E180" s="109" t="s">
        <v>350</v>
      </c>
      <c r="F180" s="126" t="s">
        <v>2862</v>
      </c>
      <c r="G180" s="203" t="str">
        <f>INDEX(Masterlist!$G$3:$G$791, MATCH(B180,Masterlist!$B$3:$B$791,0))</f>
        <v>MCL/WI/D-13 &amp; JIS B 7503:2017</v>
      </c>
      <c r="H180" s="43" t="s">
        <v>858</v>
      </c>
      <c r="I180" s="204">
        <f>INDEX(Masterlist!$I$3:$I$791, MATCH(B180,Masterlist!$B$3:$B$791,0))</f>
        <v>44602</v>
      </c>
      <c r="J180" s="204" t="str">
        <f>INDEX(Masterlist!$J$3:$J$791, MATCH(B180,Masterlist!$B$3:$B$791,0))</f>
        <v>12 Months</v>
      </c>
      <c r="K180" s="204">
        <f>INDEX(Masterlist!$K$3:$K$791, MATCH(B180,Masterlist!$B$3:$B$791,0))</f>
        <v>44967</v>
      </c>
      <c r="L180" s="204" t="str">
        <f>INDEX(Masterlist!$L$3:$L$791, MATCH(B180,Masterlist!$B$3:$B$791,0))</f>
        <v>Mirai</v>
      </c>
      <c r="M180" s="204" t="str">
        <f>INDEX(Masterlist!$M$3:$M$791, MATCH(B180,Masterlist!$B$3:$B$791,0))</f>
        <v>DM22/0201</v>
      </c>
      <c r="N180" s="204" t="str">
        <f>INDEX(Masterlist!$N$3:$N$791, MATCH(B180,Masterlist!$B$3:$B$791,0))</f>
        <v>Production</v>
      </c>
      <c r="O180" s="204" t="b">
        <f ca="1">INDEX(Masterlist!$O$3:$O$800, MATCH(B180,Masterlist!$B$3:$B$800,0))</f>
        <v>1</v>
      </c>
      <c r="P180" s="107"/>
      <c r="Q180" s="1">
        <f t="shared" ca="1" si="6"/>
        <v>44831</v>
      </c>
      <c r="R180" s="1">
        <f t="shared" si="5"/>
        <v>44953</v>
      </c>
    </row>
    <row r="181" spans="1:18" s="76" customFormat="1" ht="25" hidden="1" x14ac:dyDescent="0.25">
      <c r="A181" s="4">
        <v>181</v>
      </c>
      <c r="B181" s="7" t="s">
        <v>63</v>
      </c>
      <c r="C181" s="7" t="s">
        <v>615</v>
      </c>
      <c r="D181" s="5" t="s">
        <v>817</v>
      </c>
      <c r="E181" s="7" t="s">
        <v>53</v>
      </c>
      <c r="F181" s="9" t="s">
        <v>616</v>
      </c>
      <c r="G181" s="203" t="str">
        <f>INDEX(Masterlist!$G$3:$G$791, MATCH(B181,Masterlist!$B$3:$B$791,0))</f>
        <v>MCL/WI/D-02 &amp; BS 870:2008</v>
      </c>
      <c r="H181" s="44" t="s">
        <v>856</v>
      </c>
      <c r="I181" s="204">
        <f>INDEX(Masterlist!$I$3:$I$791, MATCH(B181,Masterlist!$B$3:$B$791,0))</f>
        <v>44740</v>
      </c>
      <c r="J181" s="204" t="str">
        <f>INDEX(Masterlist!$J$3:$J$791, MATCH(B181,Masterlist!$B$3:$B$791,0))</f>
        <v>12 Months</v>
      </c>
      <c r="K181" s="204">
        <f>INDEX(Masterlist!$K$3:$K$791, MATCH(B181,Masterlist!$B$3:$B$791,0))</f>
        <v>45105</v>
      </c>
      <c r="L181" s="204" t="str">
        <f>INDEX(Masterlist!$L$3:$L$791, MATCH(B181,Masterlist!$B$3:$B$791,0))</f>
        <v>Mirai</v>
      </c>
      <c r="M181" s="204" t="str">
        <f>INDEX(Masterlist!$M$3:$M$791, MATCH(B181,Masterlist!$B$3:$B$791,0))</f>
        <v>DM22/1394</v>
      </c>
      <c r="N181" s="204" t="str">
        <f>INDEX(Masterlist!$N$3:$N$791, MATCH(B181,Masterlist!$B$3:$B$791,0))</f>
        <v>Gauge Room</v>
      </c>
      <c r="O181" s="204" t="b">
        <f ca="1">INDEX(Masterlist!$O$3:$O$800, MATCH(B181,Masterlist!$B$3:$B$800,0))</f>
        <v>1</v>
      </c>
      <c r="P181" s="62"/>
      <c r="Q181" s="1">
        <f t="shared" ca="1" si="6"/>
        <v>44831</v>
      </c>
      <c r="R181" s="1">
        <f t="shared" si="5"/>
        <v>45091</v>
      </c>
    </row>
    <row r="182" spans="1:18" s="76" customFormat="1" ht="25" hidden="1" x14ac:dyDescent="0.25">
      <c r="A182" s="4">
        <v>182</v>
      </c>
      <c r="B182" s="7" t="s">
        <v>64</v>
      </c>
      <c r="C182" s="7" t="s">
        <v>615</v>
      </c>
      <c r="D182" s="5" t="s">
        <v>817</v>
      </c>
      <c r="E182" s="7" t="s">
        <v>51</v>
      </c>
      <c r="F182" s="9" t="s">
        <v>189</v>
      </c>
      <c r="G182" s="203" t="str">
        <f>INDEX(Masterlist!$G$3:$G$791, MATCH(B182,Masterlist!$B$3:$B$791,0))</f>
        <v>SHE-WI-D017 / BS EN ISO 3611:2010</v>
      </c>
      <c r="H182" s="43" t="s">
        <v>1612</v>
      </c>
      <c r="I182" s="204">
        <f>INDEX(Masterlist!$I$3:$I$791, MATCH(B182,Masterlist!$B$3:$B$791,0))</f>
        <v>44703</v>
      </c>
      <c r="J182" s="204" t="str">
        <f>INDEX(Masterlist!$J$3:$J$791, MATCH(B182,Masterlist!$B$3:$B$791,0))</f>
        <v>12 Months</v>
      </c>
      <c r="K182" s="204">
        <f>INDEX(Masterlist!$K$3:$K$791, MATCH(B182,Masterlist!$B$3:$B$791,0))</f>
        <v>45068</v>
      </c>
      <c r="L182" s="204" t="str">
        <f>INDEX(Masterlist!$L$3:$L$791, MATCH(B182,Masterlist!$B$3:$B$791,0))</f>
        <v>Mirai</v>
      </c>
      <c r="M182" s="204" t="str">
        <f>INDEX(Masterlist!$M$3:$M$791, MATCH(B182,Masterlist!$B$3:$B$791,0))</f>
        <v>DLS-22050035-10</v>
      </c>
      <c r="N182" s="204" t="str">
        <f>INDEX(Masterlist!$N$3:$N$791, MATCH(B182,Masterlist!$B$3:$B$791,0))</f>
        <v>Gauge Room</v>
      </c>
      <c r="O182" s="204" t="b">
        <f ca="1">INDEX(Masterlist!$O$3:$O$800, MATCH(B182,Masterlist!$B$3:$B$800,0))</f>
        <v>1</v>
      </c>
      <c r="P182" s="62"/>
      <c r="Q182" s="1">
        <f t="shared" ca="1" si="6"/>
        <v>44831</v>
      </c>
      <c r="R182" s="1">
        <f t="shared" si="5"/>
        <v>45054</v>
      </c>
    </row>
    <row r="183" spans="1:18" s="76" customFormat="1" ht="25" hidden="1" x14ac:dyDescent="0.25">
      <c r="A183" s="4">
        <v>183</v>
      </c>
      <c r="B183" s="7" t="s">
        <v>65</v>
      </c>
      <c r="C183" s="7" t="s">
        <v>615</v>
      </c>
      <c r="D183" s="5" t="s">
        <v>817</v>
      </c>
      <c r="E183" s="7" t="s">
        <v>218</v>
      </c>
      <c r="F183" s="9" t="s">
        <v>666</v>
      </c>
      <c r="G183" s="203" t="str">
        <f>INDEX(Masterlist!$G$3:$G$791, MATCH(B183,Masterlist!$B$3:$B$791,0))</f>
        <v>MCL/WI-D-02 / BS 870:2008</v>
      </c>
      <c r="H183" s="44" t="s">
        <v>856</v>
      </c>
      <c r="I183" s="204">
        <f>INDEX(Masterlist!$I$3:$I$791, MATCH(B183,Masterlist!$B$3:$B$791,0))</f>
        <v>44624</v>
      </c>
      <c r="J183" s="204" t="str">
        <f>INDEX(Masterlist!$J$3:$J$791, MATCH(B183,Masterlist!$B$3:$B$791,0))</f>
        <v>12 Months</v>
      </c>
      <c r="K183" s="204">
        <f>INDEX(Masterlist!$K$3:$K$791, MATCH(B183,Masterlist!$B$3:$B$791,0))</f>
        <v>44989</v>
      </c>
      <c r="L183" s="204" t="str">
        <f>INDEX(Masterlist!$L$3:$L$791, MATCH(B183,Masterlist!$B$3:$B$791,0))</f>
        <v>Mirai</v>
      </c>
      <c r="M183" s="204" t="str">
        <f>INDEX(Masterlist!$M$3:$M$791, MATCH(B183,Masterlist!$B$3:$B$791,0))</f>
        <v>DM22/0443</v>
      </c>
      <c r="N183" s="204" t="str">
        <f>INDEX(Masterlist!$N$3:$N$791, MATCH(B183,Masterlist!$B$3:$B$791,0))</f>
        <v>Gauge Room</v>
      </c>
      <c r="O183" s="204" t="b">
        <f ca="1">INDEX(Masterlist!$O$3:$O$800, MATCH(B183,Masterlist!$B$3:$B$800,0))</f>
        <v>1</v>
      </c>
      <c r="P183" s="62"/>
      <c r="Q183" s="1">
        <f t="shared" ca="1" si="6"/>
        <v>44831</v>
      </c>
      <c r="R183" s="1">
        <f t="shared" si="5"/>
        <v>44975</v>
      </c>
    </row>
    <row r="184" spans="1:18" s="76" customFormat="1" ht="25" x14ac:dyDescent="0.25">
      <c r="A184" s="4">
        <v>184</v>
      </c>
      <c r="B184" s="172" t="s">
        <v>66</v>
      </c>
      <c r="C184" s="7" t="s">
        <v>615</v>
      </c>
      <c r="D184" s="5" t="s">
        <v>817</v>
      </c>
      <c r="E184" s="7" t="s">
        <v>52</v>
      </c>
      <c r="F184" s="9" t="s">
        <v>614</v>
      </c>
      <c r="G184" s="203" t="str">
        <f>INDEX(Masterlist!$G$3:$G$791, MATCH(B184,Masterlist!$B$3:$B$791,0))</f>
        <v>MCL/WI/D-02 / BS 870: 2008</v>
      </c>
      <c r="H184" s="44" t="s">
        <v>856</v>
      </c>
      <c r="I184" s="204">
        <f>INDEX(Masterlist!$I$3:$I$791, MATCH(B184,Masterlist!$B$3:$B$791,0))</f>
        <v>44460</v>
      </c>
      <c r="J184" s="204" t="str">
        <f>INDEX(Masterlist!$J$3:$J$791, MATCH(B184,Masterlist!$B$3:$B$791,0))</f>
        <v>12 Months</v>
      </c>
      <c r="K184" s="204">
        <f>INDEX(Masterlist!$K$3:$K$791, MATCH(B184,Masterlist!$B$3:$B$791,0))</f>
        <v>44825</v>
      </c>
      <c r="L184" s="204" t="str">
        <f>INDEX(Masterlist!$L$3:$L$791, MATCH(B184,Masterlist!$B$3:$B$791,0))</f>
        <v>Mirai</v>
      </c>
      <c r="M184" s="204" t="str">
        <f>INDEX(Masterlist!$M$3:$M$791, MATCH(B184,Masterlist!$B$3:$B$791,0))</f>
        <v>DM21/1944</v>
      </c>
      <c r="N184" s="204" t="str">
        <f>INDEX(Masterlist!$N$3:$N$791, MATCH(B184,Masterlist!$B$3:$B$791,0))</f>
        <v>Gauge Room</v>
      </c>
      <c r="O184" s="204" t="b">
        <f ca="1">INDEX(Masterlist!$O$3:$O$800, MATCH(B184,Masterlist!$B$3:$B$800,0))</f>
        <v>0</v>
      </c>
      <c r="P184" s="62"/>
      <c r="Q184" s="1">
        <f t="shared" ca="1" si="6"/>
        <v>44831</v>
      </c>
      <c r="R184" s="1">
        <f t="shared" si="5"/>
        <v>44811</v>
      </c>
    </row>
    <row r="185" spans="1:18" s="87" customFormat="1" ht="25" hidden="1" x14ac:dyDescent="0.25">
      <c r="A185" s="4">
        <v>185</v>
      </c>
      <c r="B185" s="7" t="s">
        <v>616</v>
      </c>
      <c r="C185" s="51" t="s">
        <v>615</v>
      </c>
      <c r="D185" s="52" t="s">
        <v>817</v>
      </c>
      <c r="E185" s="51" t="s">
        <v>53</v>
      </c>
      <c r="F185" s="69" t="s">
        <v>2081</v>
      </c>
      <c r="G185" s="203" t="str">
        <f>INDEX(Masterlist!$G$3:$G$791, MATCH(B185,Masterlist!$B$3:$B$791,0))</f>
        <v>MCL/WI/D-02 / BS 870:2008</v>
      </c>
      <c r="H185" s="67" t="s">
        <v>856</v>
      </c>
      <c r="I185" s="204">
        <f>INDEX(Masterlist!$I$3:$I$791, MATCH(B185,Masterlist!$B$3:$B$791,0))</f>
        <v>44554</v>
      </c>
      <c r="J185" s="204" t="str">
        <f>INDEX(Masterlist!$J$3:$J$791, MATCH(B185,Masterlist!$B$3:$B$791,0))</f>
        <v>12 Months</v>
      </c>
      <c r="K185" s="204">
        <f>INDEX(Masterlist!$K$3:$K$791, MATCH(B185,Masterlist!$B$3:$B$791,0))</f>
        <v>44919</v>
      </c>
      <c r="L185" s="204" t="str">
        <f>INDEX(Masterlist!$L$3:$L$791, MATCH(B185,Masterlist!$B$3:$B$791,0))</f>
        <v>Mirai</v>
      </c>
      <c r="M185" s="204" t="str">
        <f>INDEX(Masterlist!$M$3:$M$791, MATCH(B185,Masterlist!$B$3:$B$791,0))</f>
        <v>DM21/2978</v>
      </c>
      <c r="N185" s="204" t="str">
        <f>INDEX(Masterlist!$N$3:$N$791, MATCH(B185,Masterlist!$B$3:$B$791,0))</f>
        <v>Gauge Room</v>
      </c>
      <c r="O185" s="204" t="b">
        <f ca="1">INDEX(Masterlist!$O$3:$O$800, MATCH(B185,Masterlist!$B$3:$B$800,0))</f>
        <v>1</v>
      </c>
      <c r="P185" s="83"/>
      <c r="Q185" s="1">
        <f t="shared" ca="1" si="6"/>
        <v>44831</v>
      </c>
      <c r="R185" s="1">
        <f t="shared" si="5"/>
        <v>44905</v>
      </c>
    </row>
    <row r="186" spans="1:18" s="76" customFormat="1" ht="28" hidden="1" x14ac:dyDescent="0.25">
      <c r="A186" s="4">
        <v>186</v>
      </c>
      <c r="B186" s="7" t="s">
        <v>318</v>
      </c>
      <c r="C186" s="5" t="s">
        <v>2418</v>
      </c>
      <c r="D186" s="5" t="s">
        <v>2420</v>
      </c>
      <c r="E186" s="7" t="s">
        <v>667</v>
      </c>
      <c r="F186" s="9" t="s">
        <v>68</v>
      </c>
      <c r="G186" s="203" t="str">
        <f>INDEX(Masterlist!$G$3:$G$791, MATCH(B186,Masterlist!$B$3:$B$791,0))</f>
        <v>MTD/CAL-25:2019 / ASTM E10-18</v>
      </c>
      <c r="H186" s="47" t="s">
        <v>2471</v>
      </c>
      <c r="I186" s="204">
        <f>INDEX(Masterlist!$I$3:$I$791, MATCH(B186,Masterlist!$B$3:$B$791,0))</f>
        <v>44533</v>
      </c>
      <c r="J186" s="204" t="str">
        <f>INDEX(Masterlist!$J$3:$J$791, MATCH(B186,Masterlist!$B$3:$B$791,0))</f>
        <v>12 Months</v>
      </c>
      <c r="K186" s="204">
        <f>INDEX(Masterlist!$K$3:$K$791, MATCH(B186,Masterlist!$B$3:$B$791,0))</f>
        <v>44898</v>
      </c>
      <c r="L186" s="204" t="str">
        <f>INDEX(Masterlist!$L$3:$L$791, MATCH(B186,Masterlist!$B$3:$B$791,0))</f>
        <v>Setsco</v>
      </c>
      <c r="M186" s="204" t="str">
        <f>INDEX(Masterlist!$M$3:$M$791, MATCH(B186,Masterlist!$B$3:$B$791,0))</f>
        <v>CM-189782 / 10 / 1</v>
      </c>
      <c r="N186" s="204" t="str">
        <f>INDEX(Masterlist!$N$3:$N$791, MATCH(B186,Masterlist!$B$3:$B$791,0))</f>
        <v>QC (Blue Storage Cabinet)</v>
      </c>
      <c r="O186" s="204" t="b">
        <f ca="1">INDEX(Masterlist!$O$3:$O$800, MATCH(B186,Masterlist!$B$3:$B$800,0))</f>
        <v>1</v>
      </c>
      <c r="P186" s="62" t="s">
        <v>2032</v>
      </c>
      <c r="Q186" s="1">
        <f t="shared" ca="1" si="6"/>
        <v>44831</v>
      </c>
      <c r="R186" s="1">
        <f t="shared" si="5"/>
        <v>44884</v>
      </c>
    </row>
    <row r="187" spans="1:18" s="76" customFormat="1" ht="37.5" hidden="1" x14ac:dyDescent="0.25">
      <c r="A187" s="4">
        <v>187</v>
      </c>
      <c r="B187" s="7" t="s">
        <v>317</v>
      </c>
      <c r="C187" s="5" t="s">
        <v>2419</v>
      </c>
      <c r="D187" s="5" t="s">
        <v>2420</v>
      </c>
      <c r="E187" s="7" t="s">
        <v>667</v>
      </c>
      <c r="F187" s="9" t="s">
        <v>69</v>
      </c>
      <c r="G187" s="203" t="str">
        <f>INDEX(Masterlist!$G$3:$G$791, MATCH(B187,Masterlist!$B$3:$B$791,0))</f>
        <v>MTD/CAL-25:2019 / ASTM E-10-18</v>
      </c>
      <c r="H187" s="47" t="s">
        <v>2471</v>
      </c>
      <c r="I187" s="204">
        <f>INDEX(Masterlist!$I$3:$I$791, MATCH(B187,Masterlist!$B$3:$B$791,0))</f>
        <v>44600</v>
      </c>
      <c r="J187" s="204" t="str">
        <f>INDEX(Masterlist!$J$3:$J$791, MATCH(B187,Masterlist!$B$3:$B$791,0))</f>
        <v>12 Months</v>
      </c>
      <c r="K187" s="204">
        <f>INDEX(Masterlist!$K$3:$K$791, MATCH(B187,Masterlist!$B$3:$B$791,0))</f>
        <v>44965</v>
      </c>
      <c r="L187" s="204" t="str">
        <f>INDEX(Masterlist!$L$3:$L$791, MATCH(B187,Masterlist!$B$3:$B$791,0))</f>
        <v>Setsco</v>
      </c>
      <c r="M187" s="204" t="str">
        <f>INDEX(Masterlist!$M$3:$M$791, MATCH(B187,Masterlist!$B$3:$B$791,0))</f>
        <v xml:space="preserve">CM-196623/10/1 &amp; CM-196623/20/1 </v>
      </c>
      <c r="N187" s="204" t="str">
        <f>INDEX(Masterlist!$N$3:$N$791, MATCH(B187,Masterlist!$B$3:$B$791,0))</f>
        <v>QC (Blue Storage Cabinet)</v>
      </c>
      <c r="O187" s="204" t="b">
        <f ca="1">INDEX(Masterlist!$O$3:$O$800, MATCH(B187,Masterlist!$B$3:$B$800,0))</f>
        <v>1</v>
      </c>
      <c r="P187" s="62" t="s">
        <v>2032</v>
      </c>
      <c r="Q187" s="1">
        <f t="shared" ca="1" si="6"/>
        <v>44831</v>
      </c>
      <c r="R187" s="1">
        <f t="shared" si="5"/>
        <v>44951</v>
      </c>
    </row>
    <row r="188" spans="1:18" s="76" customFormat="1" ht="28" hidden="1" x14ac:dyDescent="0.25">
      <c r="A188" s="4">
        <v>188</v>
      </c>
      <c r="B188" s="150" t="s">
        <v>316</v>
      </c>
      <c r="C188" s="5" t="s">
        <v>2418</v>
      </c>
      <c r="D188" s="5" t="s">
        <v>2420</v>
      </c>
      <c r="E188" s="7" t="s">
        <v>667</v>
      </c>
      <c r="F188" s="9" t="s">
        <v>219</v>
      </c>
      <c r="G188" s="203" t="str">
        <f>INDEX(Masterlist!$G$3:$G$791, MATCH(B188,Masterlist!$B$3:$B$791,0))</f>
        <v>MTD/CAL-25:2019, ASTM E10-18</v>
      </c>
      <c r="H188" s="47" t="s">
        <v>2471</v>
      </c>
      <c r="I188" s="204">
        <f>INDEX(Masterlist!$I$3:$I$791, MATCH(B188,Masterlist!$B$3:$B$791,0))</f>
        <v>44426</v>
      </c>
      <c r="J188" s="204" t="str">
        <f>INDEX(Masterlist!$J$3:$J$791, MATCH(B188,Masterlist!$B$3:$B$791,0))</f>
        <v>12  Months</v>
      </c>
      <c r="K188" s="204">
        <f>INDEX(Masterlist!$K$3:$K$791, MATCH(B188,Masterlist!$B$3:$B$791,0))</f>
        <v>44791</v>
      </c>
      <c r="L188" s="204" t="str">
        <f>INDEX(Masterlist!$L$3:$L$791, MATCH(B188,Masterlist!$B$3:$B$791,0))</f>
        <v>Setsco</v>
      </c>
      <c r="M188" s="204" t="str">
        <f>INDEX(Masterlist!$M$3:$M$791, MATCH(B188,Masterlist!$B$3:$B$791,0))</f>
        <v>CM-175384/10/1 &amp; CM-175384/20/1</v>
      </c>
      <c r="N188" s="204" t="str">
        <f>INDEX(Masterlist!$N$3:$N$791, MATCH(B188,Masterlist!$B$3:$B$791,0))</f>
        <v>QC (Blue Storage Cabinet)</v>
      </c>
      <c r="O188" s="204" t="b">
        <f ca="1">INDEX(Masterlist!$O$3:$O$800, MATCH(B188,Masterlist!$B$3:$B$800,0))</f>
        <v>0</v>
      </c>
      <c r="P188" s="62" t="s">
        <v>2032</v>
      </c>
      <c r="Q188" s="1">
        <f t="shared" ca="1" si="6"/>
        <v>44831</v>
      </c>
      <c r="R188" s="1">
        <f t="shared" si="5"/>
        <v>44777</v>
      </c>
    </row>
    <row r="189" spans="1:18" s="76" customFormat="1" ht="91" hidden="1" x14ac:dyDescent="0.25">
      <c r="A189" s="4">
        <v>189</v>
      </c>
      <c r="B189" s="5" t="s">
        <v>315</v>
      </c>
      <c r="C189" s="5" t="s">
        <v>818</v>
      </c>
      <c r="D189" s="5" t="s">
        <v>819</v>
      </c>
      <c r="E189" s="5" t="s">
        <v>2498</v>
      </c>
      <c r="F189" s="12" t="s">
        <v>2497</v>
      </c>
      <c r="G189" s="203" t="str">
        <f>INDEX(Masterlist!$G$3:$G$791, MATCH(B189,Masterlist!$B$3:$B$791,0))</f>
        <v>MTD/CAL-25:2019 / ASTM E18-19</v>
      </c>
      <c r="H189" s="43" t="s">
        <v>2532</v>
      </c>
      <c r="I189" s="204">
        <f>INDEX(Masterlist!$I$3:$I$791, MATCH(B189,Masterlist!$B$3:$B$791,0))</f>
        <v>44533</v>
      </c>
      <c r="J189" s="204" t="str">
        <f>INDEX(Masterlist!$J$3:$J$791, MATCH(B189,Masterlist!$B$3:$B$791,0))</f>
        <v>12 Months</v>
      </c>
      <c r="K189" s="204">
        <f>INDEX(Masterlist!$K$3:$K$791, MATCH(B189,Masterlist!$B$3:$B$791,0))</f>
        <v>44898</v>
      </c>
      <c r="L189" s="204" t="str">
        <f>INDEX(Masterlist!$L$3:$L$791, MATCH(B189,Masterlist!$B$3:$B$791,0))</f>
        <v>Setsco</v>
      </c>
      <c r="M189" s="204" t="str">
        <f>INDEX(Masterlist!$M$3:$M$791, MATCH(B189,Masterlist!$B$3:$B$791,0))</f>
        <v>CM-185159 / 10 / 1</v>
      </c>
      <c r="N189" s="204" t="str">
        <f>INDEX(Masterlist!$N$3:$N$791, MATCH(B189,Masterlist!$B$3:$B$791,0))</f>
        <v>QC (Blue Storage Cabinet)</v>
      </c>
      <c r="O189" s="204" t="b">
        <f ca="1">INDEX(Masterlist!$O$3:$O$800, MATCH(B189,Masterlist!$B$3:$B$800,0))</f>
        <v>1</v>
      </c>
      <c r="P189" s="190" t="s">
        <v>2519</v>
      </c>
      <c r="Q189" s="1">
        <f t="shared" ca="1" si="6"/>
        <v>44831</v>
      </c>
      <c r="R189" s="1">
        <f t="shared" si="5"/>
        <v>44884</v>
      </c>
    </row>
    <row r="190" spans="1:18" s="76" customFormat="1" ht="28" hidden="1" x14ac:dyDescent="0.25">
      <c r="A190" s="4">
        <v>190</v>
      </c>
      <c r="B190" s="7" t="s">
        <v>314</v>
      </c>
      <c r="C190" s="7" t="s">
        <v>820</v>
      </c>
      <c r="D190" s="7" t="s">
        <v>2420</v>
      </c>
      <c r="E190" s="7" t="s">
        <v>821</v>
      </c>
      <c r="F190" s="9">
        <v>10173</v>
      </c>
      <c r="G190" s="203" t="str">
        <f>INDEX(Masterlist!$G$3:$G$791, MATCH(B190,Masterlist!$B$3:$B$791,0))</f>
        <v>SHE-WI-D035 / ASTM E10</v>
      </c>
      <c r="H190" s="43" t="s">
        <v>1617</v>
      </c>
      <c r="I190" s="204">
        <f>INDEX(Masterlist!$I$3:$I$791, MATCH(B190,Masterlist!$B$3:$B$791,0))</f>
        <v>44537</v>
      </c>
      <c r="J190" s="204" t="str">
        <f>INDEX(Masterlist!$J$3:$J$791, MATCH(B190,Masterlist!$B$3:$B$791,0))</f>
        <v>12 Months</v>
      </c>
      <c r="K190" s="204">
        <f>INDEX(Masterlist!$K$3:$K$791, MATCH(B190,Masterlist!$B$3:$B$791,0))</f>
        <v>44901</v>
      </c>
      <c r="L190" s="204" t="str">
        <f>INDEX(Masterlist!$L$3:$L$791, MATCH(B190,Masterlist!$B$3:$B$791,0))</f>
        <v>Shikra Engineering</v>
      </c>
      <c r="M190" s="204" t="str">
        <f>INDEX(Masterlist!$M$3:$M$791, MATCH(B190,Masterlist!$B$3:$B$791,0))</f>
        <v>DLN-21120001-01</v>
      </c>
      <c r="N190" s="204" t="str">
        <f>INDEX(Masterlist!$N$3:$N$791, MATCH(B190,Masterlist!$B$3:$B$791,0))</f>
        <v>QC (Blue Storage Cabinet)</v>
      </c>
      <c r="O190" s="204" t="b">
        <f ca="1">INDEX(Masterlist!$O$3:$O$800, MATCH(B190,Masterlist!$B$3:$B$800,0))</f>
        <v>1</v>
      </c>
      <c r="P190" s="62" t="s">
        <v>2336</v>
      </c>
      <c r="Q190" s="1">
        <f t="shared" ca="1" si="6"/>
        <v>44831</v>
      </c>
      <c r="R190" s="1">
        <f t="shared" si="5"/>
        <v>44887</v>
      </c>
    </row>
    <row r="191" spans="1:18" s="6" customFormat="1" ht="25" hidden="1" x14ac:dyDescent="0.25">
      <c r="A191" s="4">
        <v>191</v>
      </c>
      <c r="B191" s="150" t="s">
        <v>1075</v>
      </c>
      <c r="C191" s="7" t="s">
        <v>1076</v>
      </c>
      <c r="D191" s="5" t="s">
        <v>2420</v>
      </c>
      <c r="E191" s="5" t="s">
        <v>2476</v>
      </c>
      <c r="F191" s="9" t="s">
        <v>1077</v>
      </c>
      <c r="G191" s="203" t="str">
        <f>INDEX(Masterlist!$G$3:$G$791, MATCH(B191,Masterlist!$B$3:$B$791,0))</f>
        <v>ASTM E10-18 (Class A)</v>
      </c>
      <c r="H191" s="43" t="s">
        <v>1616</v>
      </c>
      <c r="I191" s="204">
        <f>INDEX(Masterlist!$I$3:$I$791, MATCH(B191,Masterlist!$B$3:$B$791,0))</f>
        <v>44454</v>
      </c>
      <c r="J191" s="204" t="str">
        <f>INDEX(Masterlist!$J$3:$J$791, MATCH(B191,Masterlist!$B$3:$B$791,0))</f>
        <v>12 Months</v>
      </c>
      <c r="K191" s="204">
        <f>INDEX(Masterlist!$K$3:$K$791, MATCH(B191,Masterlist!$B$3:$B$791,0))</f>
        <v>44819</v>
      </c>
      <c r="L191" s="204" t="str">
        <f>INDEX(Masterlist!$L$3:$L$791, MATCH(B191,Masterlist!$B$3:$B$791,0))</f>
        <v>Setsco</v>
      </c>
      <c r="M191" s="204" t="str">
        <f>INDEX(Masterlist!$M$3:$M$791, MATCH(B191,Masterlist!$B$3:$B$791,0))</f>
        <v>CM-175510/40/01</v>
      </c>
      <c r="N191" s="204" t="str">
        <f>INDEX(Masterlist!$N$3:$N$791, MATCH(B191,Masterlist!$B$3:$B$791,0))</f>
        <v>QC (Blue Storage Cabinet)</v>
      </c>
      <c r="O191" s="204" t="b">
        <f ca="1">INDEX(Masterlist!$O$3:$O$800, MATCH(B191,Masterlist!$B$3:$B$800,0))</f>
        <v>0</v>
      </c>
      <c r="P191" s="64" t="s">
        <v>2335</v>
      </c>
      <c r="Q191" s="1">
        <f t="shared" ca="1" si="6"/>
        <v>44831</v>
      </c>
      <c r="R191" s="1">
        <f t="shared" si="5"/>
        <v>44805</v>
      </c>
    </row>
    <row r="192" spans="1:18" s="76" customFormat="1" ht="25" hidden="1" x14ac:dyDescent="0.25">
      <c r="A192" s="4">
        <v>192</v>
      </c>
      <c r="B192" s="198" t="s">
        <v>1829</v>
      </c>
      <c r="C192" s="5" t="s">
        <v>1983</v>
      </c>
      <c r="D192" s="5" t="s">
        <v>2420</v>
      </c>
      <c r="E192" s="5" t="s">
        <v>1827</v>
      </c>
      <c r="F192" s="16">
        <v>18063</v>
      </c>
      <c r="G192" s="203" t="str">
        <f>INDEX(Masterlist!$G$3:$G$791, MATCH(B192,Masterlist!$B$3:$B$791,0))</f>
        <v>ASTM E10-18 (Class A), MTD / CAL-25:2019</v>
      </c>
      <c r="H192" s="43" t="s">
        <v>1828</v>
      </c>
      <c r="I192" s="204">
        <f>INDEX(Masterlist!$I$3:$I$791, MATCH(B192,Masterlist!$B$3:$B$791,0))</f>
        <v>44454</v>
      </c>
      <c r="J192" s="204" t="str">
        <f>INDEX(Masterlist!$J$3:$J$791, MATCH(B192,Masterlist!$B$3:$B$791,0))</f>
        <v>12 Months</v>
      </c>
      <c r="K192" s="204">
        <f>INDEX(Masterlist!$K$3:$K$791, MATCH(B192,Masterlist!$B$3:$B$791,0))</f>
        <v>44819</v>
      </c>
      <c r="L192" s="204" t="str">
        <f>INDEX(Masterlist!$L$3:$L$791, MATCH(B192,Masterlist!$B$3:$B$791,0))</f>
        <v>Setsco</v>
      </c>
      <c r="M192" s="204" t="str">
        <f>INDEX(Masterlist!$M$3:$M$791, MATCH(B192,Masterlist!$B$3:$B$791,0))</f>
        <v>CM-175510/30/01</v>
      </c>
      <c r="N192" s="204" t="str">
        <f>INDEX(Masterlist!$N$3:$N$791, MATCH(B192,Masterlist!$B$3:$B$791,0))</f>
        <v>QC (Blue Storage Cabinet)</v>
      </c>
      <c r="O192" s="204" t="b">
        <f ca="1">INDEX(Masterlist!$O$3:$O$800, MATCH(B192,Masterlist!$B$3:$B$800,0))</f>
        <v>0</v>
      </c>
      <c r="P192" s="64" t="s">
        <v>2334</v>
      </c>
      <c r="Q192" s="1">
        <f t="shared" ca="1" si="6"/>
        <v>44831</v>
      </c>
      <c r="R192" s="1">
        <f t="shared" si="5"/>
        <v>44805</v>
      </c>
    </row>
    <row r="193" spans="1:18" s="76" customFormat="1" ht="14" hidden="1" x14ac:dyDescent="0.25">
      <c r="A193" s="4">
        <v>193</v>
      </c>
      <c r="B193" s="7" t="s">
        <v>117</v>
      </c>
      <c r="C193" s="7" t="s">
        <v>435</v>
      </c>
      <c r="D193" s="5" t="s">
        <v>808</v>
      </c>
      <c r="E193" s="9" t="s">
        <v>7</v>
      </c>
      <c r="F193" s="37">
        <v>209155</v>
      </c>
      <c r="G193" s="203" t="str">
        <f>INDEX(Masterlist!$G$3:$G$791, MATCH(B193,Masterlist!$B$3:$B$791,0))</f>
        <v>ASTM E1444</v>
      </c>
      <c r="H193" s="43" t="s">
        <v>860</v>
      </c>
      <c r="I193" s="204">
        <f>INDEX(Masterlist!$I$3:$I$791, MATCH(B193,Masterlist!$B$3:$B$791,0))</f>
        <v>44785</v>
      </c>
      <c r="J193" s="204" t="str">
        <f>INDEX(Masterlist!$J$3:$J$791, MATCH(B193,Masterlist!$B$3:$B$791,0))</f>
        <v>6 Months</v>
      </c>
      <c r="K193" s="204">
        <f>INDEX(Masterlist!$K$3:$K$791, MATCH(B193,Masterlist!$B$3:$B$791,0))</f>
        <v>44969</v>
      </c>
      <c r="L193" s="204" t="str">
        <f>INDEX(Masterlist!$L$3:$L$791, MATCH(B193,Masterlist!$B$3:$B$791,0))</f>
        <v>Micro Tech</v>
      </c>
      <c r="M193" s="204" t="str">
        <f>INDEX(Masterlist!$M$3:$M$791, MATCH(B193,Masterlist!$B$3:$B$791,0))</f>
        <v>202208C066</v>
      </c>
      <c r="N193" s="204" t="str">
        <f>INDEX(Masterlist!$N$3:$N$791, MATCH(B193,Masterlist!$B$3:$B$791,0))</f>
        <v>MPI Booth</v>
      </c>
      <c r="O193" s="204" t="b">
        <f ca="1">INDEX(Masterlist!$O$3:$O$800, MATCH(B193,Masterlist!$B$3:$B$800,0))</f>
        <v>1</v>
      </c>
      <c r="P193" s="62"/>
      <c r="Q193" s="1">
        <f t="shared" ca="1" si="6"/>
        <v>44831</v>
      </c>
      <c r="R193" s="1">
        <f t="shared" si="5"/>
        <v>44955</v>
      </c>
    </row>
    <row r="194" spans="1:18" s="76" customFormat="1" ht="26" hidden="1" x14ac:dyDescent="0.25">
      <c r="A194" s="4">
        <v>194</v>
      </c>
      <c r="B194" s="19" t="s">
        <v>1020</v>
      </c>
      <c r="C194" s="5" t="s">
        <v>461</v>
      </c>
      <c r="D194" s="5" t="s">
        <v>795</v>
      </c>
      <c r="E194" s="12" t="s">
        <v>1438</v>
      </c>
      <c r="F194" s="28" t="s">
        <v>1879</v>
      </c>
      <c r="G194" s="203" t="str">
        <f>INDEX(Masterlist!$G$3:$G$791, MATCH(B194,Masterlist!$B$3:$B$791,0))</f>
        <v>CTTM - M32 &amp; M33 : 2007</v>
      </c>
      <c r="H194" s="47" t="s">
        <v>1926</v>
      </c>
      <c r="I194" s="204">
        <f>INDEX(Masterlist!$I$3:$I$791, MATCH(B194,Masterlist!$B$3:$B$791,0))</f>
        <v>44699</v>
      </c>
      <c r="J194" s="204" t="str">
        <f>INDEX(Masterlist!$J$3:$J$791, MATCH(B194,Masterlist!$B$3:$B$791,0))</f>
        <v>6 Months</v>
      </c>
      <c r="K194" s="204">
        <f>INDEX(Masterlist!$K$3:$K$791, MATCH(B194,Masterlist!$B$3:$B$791,0))</f>
        <v>44883</v>
      </c>
      <c r="L194" s="204" t="str">
        <f>INDEX(Masterlist!$L$3:$L$791, MATCH(B194,Masterlist!$B$3:$B$791,0))</f>
        <v>Caltek</v>
      </c>
      <c r="M194" s="204" t="str">
        <f>INDEX(Masterlist!$M$3:$M$791, MATCH(B194,Masterlist!$B$3:$B$791,0))</f>
        <v>CTJ 22-3503</v>
      </c>
      <c r="N194" s="204" t="str">
        <f>INDEX(Masterlist!$N$3:$N$791, MATCH(B194,Masterlist!$B$3:$B$791,0))</f>
        <v>QC (Open Cabinet)</v>
      </c>
      <c r="O194" s="204" t="b">
        <f ca="1">INDEX(Masterlist!$O$3:$O$800, MATCH(B194,Masterlist!$B$3:$B$800,0))</f>
        <v>1</v>
      </c>
      <c r="P194" s="140" t="s">
        <v>2006</v>
      </c>
      <c r="Q194" s="1">
        <f t="shared" ca="1" si="6"/>
        <v>44831</v>
      </c>
      <c r="R194" s="1">
        <f t="shared" si="5"/>
        <v>44869</v>
      </c>
    </row>
    <row r="195" spans="1:18" s="76" customFormat="1" ht="25.5" hidden="1" x14ac:dyDescent="0.25">
      <c r="A195" s="4">
        <v>195</v>
      </c>
      <c r="B195" s="7" t="s">
        <v>1805</v>
      </c>
      <c r="C195" s="5" t="s">
        <v>436</v>
      </c>
      <c r="D195" s="5" t="s">
        <v>808</v>
      </c>
      <c r="E195" s="7" t="s">
        <v>1285</v>
      </c>
      <c r="F195" s="12" t="s">
        <v>1806</v>
      </c>
      <c r="G195" s="203" t="str">
        <f>INDEX(Masterlist!$G$3:$G$791, MATCH(B195,Masterlist!$B$3:$B$791,0))</f>
        <v xml:space="preserve">SHE-WI-E001 / ISO/IEC GUIDE 98-3:2008 </v>
      </c>
      <c r="H195" s="43" t="s">
        <v>1915</v>
      </c>
      <c r="I195" s="204">
        <f>INDEX(Masterlist!$I$3:$I$791, MATCH(B195,Masterlist!$B$3:$B$791,0))</f>
        <v>44778</v>
      </c>
      <c r="J195" s="204" t="str">
        <f>INDEX(Masterlist!$J$3:$J$791, MATCH(B195,Masterlist!$B$3:$B$791,0))</f>
        <v>6 Months</v>
      </c>
      <c r="K195" s="204">
        <f>INDEX(Masterlist!$K$3:$K$791, MATCH(B195,Masterlist!$B$3:$B$791,0))</f>
        <v>44962</v>
      </c>
      <c r="L195" s="204" t="str">
        <f>INDEX(Masterlist!$L$3:$L$791, MATCH(B195,Masterlist!$B$3:$B$791,0))</f>
        <v>Shikra Engineering</v>
      </c>
      <c r="M195" s="204" t="str">
        <f>INDEX(Masterlist!$M$3:$M$791, MATCH(B195,Masterlist!$B$3:$B$791,0))</f>
        <v>ELN-22080002-01</v>
      </c>
      <c r="N195" s="204" t="str">
        <f>INDEX(Masterlist!$N$3:$N$791, MATCH(B195,Masterlist!$B$3:$B$791,0))</f>
        <v>QC Office Cabinet (1)</v>
      </c>
      <c r="O195" s="204" t="b">
        <f ca="1">INDEX(Masterlist!$O$3:$O$800, MATCH(B195,Masterlist!$B$3:$B$800,0))</f>
        <v>1</v>
      </c>
      <c r="P195" s="62"/>
      <c r="Q195" s="1">
        <f t="shared" ca="1" si="6"/>
        <v>44831</v>
      </c>
      <c r="R195" s="1">
        <f t="shared" si="5"/>
        <v>44948</v>
      </c>
    </row>
    <row r="196" spans="1:18" s="76" customFormat="1" ht="50" hidden="1" x14ac:dyDescent="0.25">
      <c r="A196" s="4">
        <v>196</v>
      </c>
      <c r="B196" s="5" t="s">
        <v>2331</v>
      </c>
      <c r="C196" s="5" t="s">
        <v>436</v>
      </c>
      <c r="D196" s="5" t="s">
        <v>808</v>
      </c>
      <c r="E196" s="7" t="s">
        <v>1285</v>
      </c>
      <c r="F196" s="12" t="s">
        <v>2332</v>
      </c>
      <c r="G196" s="203" t="str">
        <f>INDEX(Masterlist!$G$3:$G$791, MATCH(B196,Masterlist!$B$3:$B$791,0))</f>
        <v xml:space="preserve">SHE-WI-E001 / ISO/IEC GUIDE 98-3:2008 </v>
      </c>
      <c r="H196" s="43" t="s">
        <v>3361</v>
      </c>
      <c r="I196" s="204">
        <f>INDEX(Masterlist!$I$3:$I$791, MATCH(B196,Masterlist!$B$3:$B$791,0))</f>
        <v>44704</v>
      </c>
      <c r="J196" s="204" t="str">
        <f>INDEX(Masterlist!$J$3:$J$791, MATCH(B196,Masterlist!$B$3:$B$791,0))</f>
        <v>6 Months</v>
      </c>
      <c r="K196" s="204">
        <f>INDEX(Masterlist!$K$3:$K$791, MATCH(B196,Masterlist!$B$3:$B$791,0))</f>
        <v>44888</v>
      </c>
      <c r="L196" s="204" t="str">
        <f>INDEX(Masterlist!$L$3:$L$791, MATCH(B196,Masterlist!$B$3:$B$791,0))</f>
        <v>Shikra Engineering</v>
      </c>
      <c r="M196" s="204" t="str">
        <f>INDEX(Masterlist!$M$3:$M$791, MATCH(B196,Masterlist!$B$3:$B$791,0))</f>
        <v>ELN-22050006-01</v>
      </c>
      <c r="N196" s="204" t="str">
        <f>INDEX(Masterlist!$N$3:$N$791, MATCH(B196,Masterlist!$B$3:$B$791,0))</f>
        <v>QC Office Cabinet (1)</v>
      </c>
      <c r="O196" s="204" t="b">
        <f ca="1">INDEX(Masterlist!$O$3:$O$800, MATCH(B196,Masterlist!$B$3:$B$800,0))</f>
        <v>1</v>
      </c>
      <c r="P196" s="64" t="s">
        <v>2004</v>
      </c>
      <c r="Q196" s="1">
        <f t="shared" ca="1" si="6"/>
        <v>44831</v>
      </c>
      <c r="R196" s="1">
        <f t="shared" si="5"/>
        <v>44874</v>
      </c>
    </row>
    <row r="197" spans="1:18" s="76" customFormat="1" ht="25" x14ac:dyDescent="0.25">
      <c r="A197" s="4">
        <v>197</v>
      </c>
      <c r="B197" s="172" t="s">
        <v>1807</v>
      </c>
      <c r="C197" s="5" t="s">
        <v>455</v>
      </c>
      <c r="D197" s="5" t="s">
        <v>808</v>
      </c>
      <c r="E197" s="12" t="s">
        <v>2499</v>
      </c>
      <c r="F197" s="12" t="s">
        <v>1808</v>
      </c>
      <c r="G197" s="203" t="str">
        <f>INDEX(Masterlist!$G$3:$G$791, MATCH(B197,Masterlist!$B$3:$B$791,0))</f>
        <v>ASTM E709-14, ASTM E1444-12</v>
      </c>
      <c r="H197" s="43" t="s">
        <v>1192</v>
      </c>
      <c r="I197" s="204">
        <f>INDEX(Masterlist!$I$3:$I$791, MATCH(B197,Masterlist!$B$3:$B$791,0))</f>
        <v>44648</v>
      </c>
      <c r="J197" s="204" t="str">
        <f>INDEX(Masterlist!$J$3:$J$791, MATCH(B197,Masterlist!$B$3:$B$791,0))</f>
        <v>6 Months</v>
      </c>
      <c r="K197" s="204">
        <f>INDEX(Masterlist!$K$3:$K$791, MATCH(B197,Masterlist!$B$3:$B$791,0))</f>
        <v>44832</v>
      </c>
      <c r="L197" s="204" t="str">
        <f>INDEX(Masterlist!$L$3:$L$791, MATCH(B197,Masterlist!$B$3:$B$791,0))</f>
        <v>Mirai</v>
      </c>
      <c r="M197" s="204" t="str">
        <f>INDEX(Masterlist!$M$3:$M$791, MATCH(B197,Masterlist!$B$3:$B$791,0))</f>
        <v>EL22/0159</v>
      </c>
      <c r="N197" s="204" t="str">
        <f>INDEX(Masterlist!$N$3:$N$791, MATCH(B197,Masterlist!$B$3:$B$791,0))</f>
        <v>QC (Blue Storage Cabinet)</v>
      </c>
      <c r="O197" s="204" t="b">
        <f ca="1">INDEX(Masterlist!$O$3:$O$800, MATCH(B197,Masterlist!$B$3:$B$800,0))</f>
        <v>0</v>
      </c>
      <c r="P197" s="64"/>
      <c r="Q197" s="1">
        <f t="shared" ca="1" si="6"/>
        <v>44831</v>
      </c>
      <c r="R197" s="1">
        <f t="shared" si="5"/>
        <v>44818</v>
      </c>
    </row>
    <row r="198" spans="1:18" s="76" customFormat="1" ht="29.5" hidden="1" customHeight="1" x14ac:dyDescent="0.25">
      <c r="A198" s="4">
        <v>198</v>
      </c>
      <c r="B198" s="5" t="s">
        <v>2243</v>
      </c>
      <c r="C198" s="5" t="s">
        <v>2245</v>
      </c>
      <c r="D198" s="5" t="s">
        <v>808</v>
      </c>
      <c r="E198" s="12" t="s">
        <v>878</v>
      </c>
      <c r="F198" s="12" t="s">
        <v>2244</v>
      </c>
      <c r="G198" s="203" t="str">
        <f>INDEX(Masterlist!$G$3:$G$791, MATCH(B198,Masterlist!$B$3:$B$791,0))</f>
        <v xml:space="preserve">MCL/WI/M-13 / ASTM E1444-12 </v>
      </c>
      <c r="H198" s="43" t="s">
        <v>1192</v>
      </c>
      <c r="I198" s="204">
        <f>INDEX(Masterlist!$I$3:$I$791, MATCH(B198,Masterlist!$B$3:$B$791,0))</f>
        <v>44679</v>
      </c>
      <c r="J198" s="204" t="str">
        <f>INDEX(Masterlist!$J$3:$J$791, MATCH(B198,Masterlist!$B$3:$B$791,0))</f>
        <v>6 Months</v>
      </c>
      <c r="K198" s="204">
        <f>INDEX(Masterlist!$K$3:$K$791, MATCH(B198,Masterlist!$B$3:$B$791,0))</f>
        <v>44862</v>
      </c>
      <c r="L198" s="204" t="str">
        <f>INDEX(Masterlist!$L$3:$L$791, MATCH(B198,Masterlist!$B$3:$B$791,0))</f>
        <v>Mirai</v>
      </c>
      <c r="M198" s="204" t="str">
        <f>INDEX(Masterlist!$M$3:$M$791, MATCH(B198,Masterlist!$B$3:$B$791,0))</f>
        <v>EL22/0105</v>
      </c>
      <c r="N198" s="204" t="str">
        <f>INDEX(Masterlist!$N$3:$N$791, MATCH(B198,Masterlist!$B$3:$B$791,0))</f>
        <v>QC (Blue Storage Cabinet)</v>
      </c>
      <c r="O198" s="204" t="b">
        <f ca="1">INDEX(Masterlist!$O$3:$O$800, MATCH(B198,Masterlist!$B$3:$B$800,0))</f>
        <v>1</v>
      </c>
      <c r="P198" s="64" t="s">
        <v>2004</v>
      </c>
      <c r="Q198" s="1">
        <f t="shared" ca="1" si="6"/>
        <v>44831</v>
      </c>
      <c r="R198" s="1">
        <f t="shared" ref="R198:R261" si="7">K198-14</f>
        <v>44848</v>
      </c>
    </row>
    <row r="199" spans="1:18" s="76" customFormat="1" ht="62.5" hidden="1" x14ac:dyDescent="0.25">
      <c r="A199" s="4">
        <v>199</v>
      </c>
      <c r="B199" s="7" t="s">
        <v>282</v>
      </c>
      <c r="C199" s="5" t="s">
        <v>1816</v>
      </c>
      <c r="D199" s="5" t="s">
        <v>859</v>
      </c>
      <c r="E199" s="9" t="s">
        <v>1906</v>
      </c>
      <c r="F199" s="36" t="s">
        <v>1815</v>
      </c>
      <c r="G199" s="203" t="str">
        <f>INDEX(Masterlist!$G$3:$G$791, MATCH(B199,Masterlist!$B$3:$B$791,0))</f>
        <v>Fischer STD</v>
      </c>
      <c r="H199" s="43" t="s">
        <v>1905</v>
      </c>
      <c r="I199" s="204">
        <f>INDEX(Masterlist!$I$3:$I$791, MATCH(B199,Masterlist!$B$3:$B$791,0))</f>
        <v>44635</v>
      </c>
      <c r="J199" s="204" t="str">
        <f>INDEX(Masterlist!$J$3:$J$791, MATCH(B199,Masterlist!$B$3:$B$791,0))</f>
        <v>12 Months</v>
      </c>
      <c r="K199" s="204">
        <f>INDEX(Masterlist!$K$3:$K$791, MATCH(B199,Masterlist!$B$3:$B$791,0))</f>
        <v>44999</v>
      </c>
      <c r="L199" s="204" t="str">
        <f>INDEX(Masterlist!$L$3:$L$791, MATCH(B199,Masterlist!$B$3:$B$791,0))</f>
        <v>Fischer</v>
      </c>
      <c r="M199" s="204" t="str">
        <f>INDEX(Masterlist!$M$3:$M$791, MATCH(B199,Masterlist!$B$3:$B$791,0))</f>
        <v>CL4768-22, CL4767-22, CL4769-22</v>
      </c>
      <c r="N199" s="204" t="str">
        <f>INDEX(Masterlist!$N$3:$N$791, MATCH(B199,Masterlist!$B$3:$B$791,0))</f>
        <v>QC (Open Cabinet)</v>
      </c>
      <c r="O199" s="204" t="b">
        <f ca="1">INDEX(Masterlist!$O$3:$O$800, MATCH(B199,Masterlist!$B$3:$B$800,0))</f>
        <v>1</v>
      </c>
      <c r="P199" s="64"/>
      <c r="Q199" s="1">
        <f t="shared" ca="1" si="6"/>
        <v>44831</v>
      </c>
      <c r="R199" s="1">
        <f t="shared" si="7"/>
        <v>44985</v>
      </c>
    </row>
    <row r="200" spans="1:18" s="6" customFormat="1" ht="25" hidden="1" x14ac:dyDescent="0.25">
      <c r="A200" s="4">
        <v>200</v>
      </c>
      <c r="B200" s="150" t="s">
        <v>1025</v>
      </c>
      <c r="C200" s="7" t="s">
        <v>1026</v>
      </c>
      <c r="D200" s="7" t="s">
        <v>1029</v>
      </c>
      <c r="E200" s="5" t="s">
        <v>1824</v>
      </c>
      <c r="F200" s="9" t="s">
        <v>1027</v>
      </c>
      <c r="G200" s="203" t="str">
        <f>INDEX(Masterlist!$G$3:$G$791, MATCH(B200,Masterlist!$B$3:$B$791,0))</f>
        <v>SHE-WI-D043</v>
      </c>
      <c r="H200" s="43" t="s">
        <v>1825</v>
      </c>
      <c r="I200" s="204">
        <f>INDEX(Masterlist!$I$3:$I$791, MATCH(B200,Masterlist!$B$3:$B$791,0))</f>
        <v>44817</v>
      </c>
      <c r="J200" s="204" t="str">
        <f>INDEX(Masterlist!$J$3:$J$791, MATCH(B200,Masterlist!$B$3:$B$791,0))</f>
        <v>12 Months</v>
      </c>
      <c r="K200" s="204">
        <f>INDEX(Masterlist!$K$3:$K$791, MATCH(B200,Masterlist!$B$3:$B$791,0))</f>
        <v>45182</v>
      </c>
      <c r="L200" s="204" t="str">
        <f>INDEX(Masterlist!$L$3:$L$791, MATCH(B200,Masterlist!$B$3:$B$791,0))</f>
        <v>Shikra Engineering</v>
      </c>
      <c r="M200" s="204" t="str">
        <f>INDEX(Masterlist!$M$3:$M$791, MATCH(B200,Masterlist!$B$3:$B$791,0))</f>
        <v>DLS-22080064-02</v>
      </c>
      <c r="N200" s="204" t="str">
        <f>INDEX(Masterlist!$N$3:$N$791, MATCH(B200,Masterlist!$B$3:$B$791,0))</f>
        <v>QC Office Cabinet (9)</v>
      </c>
      <c r="O200" s="204" t="b">
        <f ca="1">INDEX(Masterlist!$O$3:$O$800, MATCH(B200,Masterlist!$B$3:$B$800,0))</f>
        <v>1</v>
      </c>
      <c r="P200" s="64"/>
      <c r="Q200" s="1">
        <f t="shared" ca="1" si="6"/>
        <v>44831</v>
      </c>
      <c r="R200" s="1">
        <f t="shared" si="7"/>
        <v>45168</v>
      </c>
    </row>
    <row r="201" spans="1:18" s="76" customFormat="1" ht="62.5" hidden="1" x14ac:dyDescent="0.25">
      <c r="A201" s="4">
        <v>201</v>
      </c>
      <c r="B201" s="57" t="s">
        <v>2045</v>
      </c>
      <c r="C201" s="52" t="s">
        <v>2067</v>
      </c>
      <c r="D201" s="52" t="s">
        <v>2035</v>
      </c>
      <c r="E201" s="52" t="s">
        <v>2038</v>
      </c>
      <c r="F201" s="61" t="s">
        <v>2039</v>
      </c>
      <c r="G201" s="203" t="str">
        <f>INDEX(Masterlist!$G$3:$G$791, MATCH(B201,Masterlist!$B$3:$B$791,0))</f>
        <v>EN15317:2013 Sec 9.10</v>
      </c>
      <c r="H201" s="52" t="s">
        <v>2043</v>
      </c>
      <c r="I201" s="204">
        <f>INDEX(Masterlist!$I$3:$I$791, MATCH(B201,Masterlist!$B$3:$B$791,0))</f>
        <v>44581</v>
      </c>
      <c r="J201" s="204" t="str">
        <f>INDEX(Masterlist!$J$3:$J$791, MATCH(B201,Masterlist!$B$3:$B$791,0))</f>
        <v>12 Months</v>
      </c>
      <c r="K201" s="204">
        <f>INDEX(Masterlist!$K$3:$K$791, MATCH(B201,Masterlist!$B$3:$B$791,0))</f>
        <v>44946</v>
      </c>
      <c r="L201" s="204" t="str">
        <f>INDEX(Masterlist!$L$3:$L$791, MATCH(B201,Masterlist!$B$3:$B$791,0))</f>
        <v>Olympus</v>
      </c>
      <c r="M201" s="204" t="str">
        <f>INDEX(Masterlist!$M$3:$M$791, MATCH(B201,Masterlist!$B$3:$B$791,0))</f>
        <v>453724125625</v>
      </c>
      <c r="N201" s="204" t="str">
        <f>INDEX(Masterlist!$N$3:$N$791, MATCH(B201,Masterlist!$B$3:$B$791,0))</f>
        <v>QC Office Cabinet (9)</v>
      </c>
      <c r="O201" s="204" t="b">
        <f ca="1">INDEX(Masterlist!$O$3:$O$800, MATCH(B201,Masterlist!$B$3:$B$800,0))</f>
        <v>1</v>
      </c>
      <c r="P201" s="64"/>
      <c r="Q201" s="1">
        <f t="shared" ca="1" si="6"/>
        <v>44831</v>
      </c>
      <c r="R201" s="1">
        <f t="shared" si="7"/>
        <v>44932</v>
      </c>
    </row>
    <row r="202" spans="1:18" s="76" customFormat="1" ht="25" hidden="1" x14ac:dyDescent="0.25">
      <c r="A202" s="4">
        <v>202</v>
      </c>
      <c r="B202" s="7" t="s">
        <v>877</v>
      </c>
      <c r="C202" s="5" t="s">
        <v>2557</v>
      </c>
      <c r="D202" s="7" t="s">
        <v>831</v>
      </c>
      <c r="E202" s="7" t="s">
        <v>2558</v>
      </c>
      <c r="F202" s="37">
        <v>14333</v>
      </c>
      <c r="G202" s="203" t="str">
        <f>INDEX(Masterlist!$G$3:$G$791, MATCH(B202,Masterlist!$B$3:$B$791,0))</f>
        <v>SHE-WI-M008</v>
      </c>
      <c r="H202" s="43" t="s">
        <v>2052</v>
      </c>
      <c r="I202" s="204">
        <f>INDEX(Masterlist!$I$3:$I$791, MATCH(B202,Masterlist!$B$3:$B$791,0))</f>
        <v>44538</v>
      </c>
      <c r="J202" s="204" t="str">
        <f>INDEX(Masterlist!$J$3:$J$791, MATCH(B202,Masterlist!$B$3:$B$791,0))</f>
        <v>12 Months</v>
      </c>
      <c r="K202" s="204">
        <f>INDEX(Masterlist!$K$3:$K$791, MATCH(B202,Masterlist!$B$3:$B$791,0))</f>
        <v>44902</v>
      </c>
      <c r="L202" s="204" t="str">
        <f>INDEX(Masterlist!$L$3:$L$791, MATCH(B202,Masterlist!$B$3:$B$791,0))</f>
        <v>Shikra Engineering</v>
      </c>
      <c r="M202" s="204" t="str">
        <f>INDEX(Masterlist!$M$3:$M$791, MATCH(B202,Masterlist!$B$3:$B$791,0))</f>
        <v>MLN-21110003-01</v>
      </c>
      <c r="N202" s="204" t="str">
        <f>INDEX(Masterlist!$N$3:$N$791, MATCH(B202,Masterlist!$B$3:$B$791,0))</f>
        <v>QC (Blue Storage Cabinet)</v>
      </c>
      <c r="O202" s="204" t="b">
        <f ca="1">INDEX(Masterlist!$O$3:$O$800, MATCH(B202,Masterlist!$B$3:$B$800,0))</f>
        <v>1</v>
      </c>
      <c r="P202" s="64"/>
      <c r="Q202" s="1">
        <f t="shared" ca="1" si="6"/>
        <v>44831</v>
      </c>
      <c r="R202" s="1">
        <f t="shared" si="7"/>
        <v>44888</v>
      </c>
    </row>
    <row r="203" spans="1:18" s="76" customFormat="1" ht="25" hidden="1" x14ac:dyDescent="0.25">
      <c r="A203" s="4">
        <v>203</v>
      </c>
      <c r="B203" s="7" t="s">
        <v>181</v>
      </c>
      <c r="C203" s="7" t="s">
        <v>442</v>
      </c>
      <c r="D203" s="5" t="s">
        <v>791</v>
      </c>
      <c r="E203" s="5" t="s">
        <v>822</v>
      </c>
      <c r="F203" s="12" t="s">
        <v>1766</v>
      </c>
      <c r="G203" s="203" t="str">
        <f>INDEX(Masterlist!$G$3:$G$791, MATCH(B203,Masterlist!$B$3:$B$791,0))</f>
        <v>SHE-WI-D032 / BS 1685:2008</v>
      </c>
      <c r="H203" s="43" t="s">
        <v>2324</v>
      </c>
      <c r="I203" s="204">
        <f>INDEX(Masterlist!$I$3:$I$791, MATCH(B203,Masterlist!$B$3:$B$791,0))</f>
        <v>44703</v>
      </c>
      <c r="J203" s="204" t="str">
        <f>INDEX(Masterlist!$J$3:$J$791, MATCH(B203,Masterlist!$B$3:$B$791,0))</f>
        <v>12 Months</v>
      </c>
      <c r="K203" s="204">
        <f>INDEX(Masterlist!$K$3:$K$791, MATCH(B203,Masterlist!$B$3:$B$791,0))</f>
        <v>45068</v>
      </c>
      <c r="L203" s="204" t="str">
        <f>INDEX(Masterlist!$L$3:$L$791, MATCH(B203,Masterlist!$B$3:$B$791,0))</f>
        <v>Shikra Engineering</v>
      </c>
      <c r="M203" s="204" t="str">
        <f>INDEX(Masterlist!$M$3:$M$791, MATCH(B203,Masterlist!$B$3:$B$791,0))</f>
        <v>DLS-22050035-01</v>
      </c>
      <c r="N203" s="204" t="str">
        <f>INDEX(Masterlist!$N$3:$N$791, MATCH(B203,Masterlist!$B$3:$B$791,0))</f>
        <v>QC (Blue Storage Cabinet)</v>
      </c>
      <c r="O203" s="204" t="b">
        <f ca="1">INDEX(Masterlist!$O$3:$O$800, MATCH(B203,Masterlist!$B$3:$B$800,0))</f>
        <v>1</v>
      </c>
      <c r="P203" s="64"/>
      <c r="Q203" s="1">
        <f t="shared" ca="1" si="6"/>
        <v>44831</v>
      </c>
      <c r="R203" s="1">
        <f t="shared" si="7"/>
        <v>45054</v>
      </c>
    </row>
    <row r="204" spans="1:18" s="76" customFormat="1" ht="25" hidden="1" x14ac:dyDescent="0.25">
      <c r="A204" s="4">
        <v>204</v>
      </c>
      <c r="B204" s="7" t="s">
        <v>62</v>
      </c>
      <c r="C204" s="7" t="s">
        <v>717</v>
      </c>
      <c r="D204" s="5" t="s">
        <v>777</v>
      </c>
      <c r="E204" s="5" t="s">
        <v>324</v>
      </c>
      <c r="F204" s="12" t="s">
        <v>2429</v>
      </c>
      <c r="G204" s="203" t="str">
        <f>INDEX(Masterlist!$G$3:$G$791, MATCH(B204,Masterlist!$B$3:$B$791,0))</f>
        <v>ISO 7500-1:2018</v>
      </c>
      <c r="H204" s="46">
        <v>0.03</v>
      </c>
      <c r="I204" s="204">
        <f>INDEX(Masterlist!$I$3:$I$791, MATCH(B204,Masterlist!$B$3:$B$791,0))</f>
        <v>44412</v>
      </c>
      <c r="J204" s="204" t="str">
        <f>INDEX(Masterlist!$J$3:$J$791, MATCH(B204,Masterlist!$B$3:$B$791,0))</f>
        <v>48 Months or 65 Load Tests</v>
      </c>
      <c r="K204" s="204">
        <f>INDEX(Masterlist!$K$3:$K$791, MATCH(B204,Masterlist!$B$3:$B$791,0))</f>
        <v>45872</v>
      </c>
      <c r="L204" s="204" t="str">
        <f>INDEX(Masterlist!$L$3:$L$791, MATCH(B204,Masterlist!$B$3:$B$791,0))</f>
        <v>DNV</v>
      </c>
      <c r="M204" s="204" t="str">
        <f>INDEX(Masterlist!$M$3:$M$791, MATCH(B204,Masterlist!$B$3:$B$791,0))</f>
        <v>TC 1218558 CTR2-1</v>
      </c>
      <c r="N204" s="204" t="str">
        <f>INDEX(Masterlist!$N$3:$N$791, MATCH(B204,Masterlist!$B$3:$B$791,0))</f>
        <v>Load Test Bay</v>
      </c>
      <c r="O204" s="204" t="b">
        <f ca="1">INDEX(Masterlist!$O$3:$O$800, MATCH(B204,Masterlist!$B$3:$B$800,0))</f>
        <v>1</v>
      </c>
      <c r="P204" s="62"/>
      <c r="Q204" s="1">
        <f t="shared" ca="1" si="6"/>
        <v>44831</v>
      </c>
      <c r="R204" s="1">
        <f t="shared" si="7"/>
        <v>45858</v>
      </c>
    </row>
    <row r="205" spans="1:18" s="76" customFormat="1" ht="25" hidden="1" x14ac:dyDescent="0.25">
      <c r="A205" s="4">
        <v>205</v>
      </c>
      <c r="B205" s="7" t="s">
        <v>1402</v>
      </c>
      <c r="C205" s="7" t="s">
        <v>765</v>
      </c>
      <c r="D205" s="7" t="s">
        <v>986</v>
      </c>
      <c r="E205" s="7" t="s">
        <v>1953</v>
      </c>
      <c r="F205" s="37" t="s">
        <v>1403</v>
      </c>
      <c r="G205" s="203" t="str">
        <f>INDEX(Masterlist!$G$3:$G$791, MATCH(B205,Masterlist!$B$3:$B$791,0))</f>
        <v>MCL/WI/D-03 / ASME B1.2-1983</v>
      </c>
      <c r="H205" s="43" t="s">
        <v>1473</v>
      </c>
      <c r="I205" s="204">
        <f>INDEX(Masterlist!$I$3:$I$791, MATCH(B205,Masterlist!$B$3:$B$791,0))</f>
        <v>44740</v>
      </c>
      <c r="J205" s="204" t="str">
        <f>INDEX(Masterlist!$J$3:$J$791, MATCH(B205,Masterlist!$B$3:$B$791,0))</f>
        <v>12 Months</v>
      </c>
      <c r="K205" s="204">
        <f>INDEX(Masterlist!$K$3:$K$791, MATCH(B205,Masterlist!$B$3:$B$791,0))</f>
        <v>45105</v>
      </c>
      <c r="L205" s="204" t="str">
        <f>INDEX(Masterlist!$L$3:$L$791, MATCH(B205,Masterlist!$B$3:$B$791,0))</f>
        <v>Mirai</v>
      </c>
      <c r="M205" s="204" t="str">
        <f>INDEX(Masterlist!$M$3:$M$791, MATCH(B205,Masterlist!$B$3:$B$791,0))</f>
        <v>DM22/1388</v>
      </c>
      <c r="N205" s="204" t="str">
        <f>INDEX(Masterlist!$N$3:$N$791, MATCH(B205,Masterlist!$B$3:$B$791,0))</f>
        <v>Gauge Room</v>
      </c>
      <c r="O205" s="204" t="b">
        <f ca="1">INDEX(Masterlist!$O$3:$O$800, MATCH(B205,Masterlist!$B$3:$B$800,0))</f>
        <v>1</v>
      </c>
      <c r="P205" s="62"/>
      <c r="Q205" s="1">
        <f t="shared" ca="1" si="6"/>
        <v>44831</v>
      </c>
      <c r="R205" s="1">
        <f t="shared" si="7"/>
        <v>45091</v>
      </c>
    </row>
    <row r="206" spans="1:18" s="76" customFormat="1" ht="25" hidden="1" x14ac:dyDescent="0.25">
      <c r="A206" s="4">
        <v>206</v>
      </c>
      <c r="B206" s="7" t="s">
        <v>21</v>
      </c>
      <c r="C206" s="5" t="s">
        <v>626</v>
      </c>
      <c r="D206" s="7" t="s">
        <v>986</v>
      </c>
      <c r="E206" s="7" t="s">
        <v>668</v>
      </c>
      <c r="F206" s="37">
        <v>28046</v>
      </c>
      <c r="G206" s="203" t="str">
        <f>INDEX(Masterlist!$G$3:$G$791, MATCH(B206,Masterlist!$B$3:$B$791,0))</f>
        <v>MCL/WI/D-03 / ASME B1.20.2M-2006</v>
      </c>
      <c r="H206" s="43" t="s">
        <v>1473</v>
      </c>
      <c r="I206" s="204">
        <f>INDEX(Masterlist!$I$3:$I$791, MATCH(B206,Masterlist!$B$3:$B$791,0))</f>
        <v>44740</v>
      </c>
      <c r="J206" s="204" t="str">
        <f>INDEX(Masterlist!$J$3:$J$791, MATCH(B206,Masterlist!$B$3:$B$791,0))</f>
        <v>12 Months</v>
      </c>
      <c r="K206" s="204">
        <f>INDEX(Masterlist!$K$3:$K$791, MATCH(B206,Masterlist!$B$3:$B$791,0))</f>
        <v>45105</v>
      </c>
      <c r="L206" s="204" t="str">
        <f>INDEX(Masterlist!$L$3:$L$791, MATCH(B206,Masterlist!$B$3:$B$791,0))</f>
        <v>Mirai</v>
      </c>
      <c r="M206" s="204" t="str">
        <f>INDEX(Masterlist!$M$3:$M$791, MATCH(B206,Masterlist!$B$3:$B$791,0))</f>
        <v>DM22/1391</v>
      </c>
      <c r="N206" s="204" t="str">
        <f>INDEX(Masterlist!$N$3:$N$791, MATCH(B206,Masterlist!$B$3:$B$791,0))</f>
        <v>Gauge Room</v>
      </c>
      <c r="O206" s="204" t="b">
        <f ca="1">INDEX(Masterlist!$O$3:$O$800, MATCH(B206,Masterlist!$B$3:$B$800,0))</f>
        <v>1</v>
      </c>
      <c r="P206" s="62"/>
      <c r="Q206" s="1">
        <f t="shared" ca="1" si="6"/>
        <v>44831</v>
      </c>
      <c r="R206" s="1">
        <f t="shared" si="7"/>
        <v>45091</v>
      </c>
    </row>
    <row r="207" spans="1:18" s="76" customFormat="1" ht="150" hidden="1" x14ac:dyDescent="0.25">
      <c r="A207" s="4">
        <v>207</v>
      </c>
      <c r="B207" s="7" t="s">
        <v>1521</v>
      </c>
      <c r="C207" s="5" t="s">
        <v>1522</v>
      </c>
      <c r="D207" s="7" t="s">
        <v>988</v>
      </c>
      <c r="E207" s="7" t="s">
        <v>409</v>
      </c>
      <c r="F207" s="22" t="s">
        <v>1918</v>
      </c>
      <c r="G207" s="203" t="str">
        <f>INDEX(Masterlist!$G$3:$G$791, MATCH(B207,Masterlist!$B$3:$B$791,0))</f>
        <v>API Specification 7-2 &amp; API Q1</v>
      </c>
      <c r="H207" s="91" t="s">
        <v>1959</v>
      </c>
      <c r="I207" s="204">
        <f>INDEX(Masterlist!$I$3:$I$791, MATCH(B207,Masterlist!$B$3:$B$791,0))</f>
        <v>44777</v>
      </c>
      <c r="J207" s="204" t="str">
        <f>INDEX(Masterlist!$J$3:$J$791, MATCH(B207,Masterlist!$B$3:$B$791,0))</f>
        <v>12 Months</v>
      </c>
      <c r="K207" s="204">
        <f>INDEX(Masterlist!$K$3:$K$791, MATCH(B207,Masterlist!$B$3:$B$791,0))</f>
        <v>45142</v>
      </c>
      <c r="L207" s="204" t="str">
        <f>INDEX(Masterlist!$L$3:$L$791, MATCH(B207,Masterlist!$B$3:$B$791,0))</f>
        <v>Trescal</v>
      </c>
      <c r="M207" s="204" t="str">
        <f>INDEX(Masterlist!$M$3:$M$791, MATCH(B207,Masterlist!$B$3:$B$791,0))</f>
        <v>SNLDM/0187/1/22</v>
      </c>
      <c r="N207" s="204" t="str">
        <f>INDEX(Masterlist!$N$3:$N$791, MATCH(B207,Masterlist!$B$3:$B$791,0))</f>
        <v>Gauge Room</v>
      </c>
      <c r="O207" s="204" t="b">
        <f ca="1">INDEX(Masterlist!$O$3:$O$800, MATCH(B207,Masterlist!$B$3:$B$800,0))</f>
        <v>1</v>
      </c>
      <c r="P207" s="62" t="s">
        <v>2344</v>
      </c>
      <c r="Q207" s="1">
        <f t="shared" ca="1" si="6"/>
        <v>44831</v>
      </c>
      <c r="R207" s="1">
        <f t="shared" si="7"/>
        <v>45128</v>
      </c>
    </row>
    <row r="208" spans="1:18" s="76" customFormat="1" ht="25" hidden="1" x14ac:dyDescent="0.25">
      <c r="A208" s="4">
        <v>208</v>
      </c>
      <c r="B208" s="7" t="s">
        <v>1002</v>
      </c>
      <c r="C208" s="7" t="s">
        <v>1346</v>
      </c>
      <c r="D208" s="7" t="s">
        <v>986</v>
      </c>
      <c r="E208" s="7" t="s">
        <v>669</v>
      </c>
      <c r="F208" s="37">
        <v>37282</v>
      </c>
      <c r="G208" s="203" t="str">
        <f>INDEX(Masterlist!$G$3:$G$791, MATCH(B208,Masterlist!$B$3:$B$791,0))</f>
        <v>MCL/WI/D-03 &amp; ASME B1.2-1983</v>
      </c>
      <c r="H208" s="43" t="s">
        <v>1473</v>
      </c>
      <c r="I208" s="204">
        <f>INDEX(Masterlist!$I$3:$I$791, MATCH(B208,Masterlist!$B$3:$B$791,0))</f>
        <v>44675</v>
      </c>
      <c r="J208" s="204" t="str">
        <f>INDEX(Masterlist!$J$3:$J$791, MATCH(B208,Masterlist!$B$3:$B$791,0))</f>
        <v>12 Months</v>
      </c>
      <c r="K208" s="204">
        <f>INDEX(Masterlist!$K$3:$K$791, MATCH(B208,Masterlist!$B$3:$B$791,0))</f>
        <v>45040</v>
      </c>
      <c r="L208" s="204" t="str">
        <f>INDEX(Masterlist!$L$3:$L$791, MATCH(B208,Masterlist!$B$3:$B$791,0))</f>
        <v>Mirai</v>
      </c>
      <c r="M208" s="204" t="str">
        <f>INDEX(Masterlist!$M$3:$M$791, MATCH(B208,Masterlist!$B$3:$B$791,0))</f>
        <v>DM22/0831</v>
      </c>
      <c r="N208" s="204" t="str">
        <f>INDEX(Masterlist!$N$3:$N$791, MATCH(B208,Masterlist!$B$3:$B$791,0))</f>
        <v>Gauge Room</v>
      </c>
      <c r="O208" s="204" t="b">
        <f ca="1">INDEX(Masterlist!$O$3:$O$800, MATCH(B208,Masterlist!$B$3:$B$800,0))</f>
        <v>1</v>
      </c>
      <c r="P208" s="62"/>
      <c r="Q208" s="1">
        <f t="shared" ca="1" si="6"/>
        <v>44831</v>
      </c>
      <c r="R208" s="1">
        <f t="shared" si="7"/>
        <v>45026</v>
      </c>
    </row>
    <row r="209" spans="1:18" s="76" customFormat="1" ht="25" hidden="1" x14ac:dyDescent="0.25">
      <c r="A209" s="4">
        <v>209</v>
      </c>
      <c r="B209" s="7" t="s">
        <v>1003</v>
      </c>
      <c r="C209" s="5" t="s">
        <v>1518</v>
      </c>
      <c r="D209" s="7" t="s">
        <v>986</v>
      </c>
      <c r="E209" s="7" t="s">
        <v>670</v>
      </c>
      <c r="F209" s="9">
        <v>37279</v>
      </c>
      <c r="G209" s="203" t="str">
        <f>INDEX(Masterlist!$G$3:$G$791, MATCH(B209,Masterlist!$B$3:$B$791,0))</f>
        <v>MCL/WI/D-03 / ASME B1.2-1983</v>
      </c>
      <c r="H209" s="43" t="s">
        <v>1473</v>
      </c>
      <c r="I209" s="204">
        <f>INDEX(Masterlist!$I$3:$I$791, MATCH(B209,Masterlist!$B$3:$B$791,0))</f>
        <v>44673</v>
      </c>
      <c r="J209" s="204" t="str">
        <f>INDEX(Masterlist!$J$3:$J$791, MATCH(B209,Masterlist!$B$3:$B$791,0))</f>
        <v>12 Months</v>
      </c>
      <c r="K209" s="204">
        <f>INDEX(Masterlist!$K$3:$K$791, MATCH(B209,Masterlist!$B$3:$B$791,0))</f>
        <v>45038</v>
      </c>
      <c r="L209" s="204" t="str">
        <f>INDEX(Masterlist!$L$3:$L$791, MATCH(B209,Masterlist!$B$3:$B$791,0))</f>
        <v>Mirai</v>
      </c>
      <c r="M209" s="204" t="str">
        <f>INDEX(Masterlist!$M$3:$M$791, MATCH(B209,Masterlist!$B$3:$B$791,0))</f>
        <v>DM22/0798</v>
      </c>
      <c r="N209" s="204" t="str">
        <f>INDEX(Masterlist!$N$3:$N$791, MATCH(B209,Masterlist!$B$3:$B$791,0))</f>
        <v>Gauge Room</v>
      </c>
      <c r="O209" s="204" t="b">
        <f ca="1">INDEX(Masterlist!$O$3:$O$800, MATCH(B209,Masterlist!$B$3:$B$800,0))</f>
        <v>1</v>
      </c>
      <c r="P209" s="62"/>
      <c r="Q209" s="1">
        <f t="shared" ca="1" si="6"/>
        <v>44831</v>
      </c>
      <c r="R209" s="1">
        <f t="shared" si="7"/>
        <v>45024</v>
      </c>
    </row>
    <row r="210" spans="1:18" s="76" customFormat="1" ht="25" hidden="1" x14ac:dyDescent="0.25">
      <c r="A210" s="4">
        <v>210</v>
      </c>
      <c r="B210" s="7" t="s">
        <v>2</v>
      </c>
      <c r="C210" s="5" t="s">
        <v>765</v>
      </c>
      <c r="D210" s="7" t="s">
        <v>986</v>
      </c>
      <c r="E210" s="7" t="s">
        <v>671</v>
      </c>
      <c r="F210" s="18" t="s">
        <v>1954</v>
      </c>
      <c r="G210" s="203" t="str">
        <f>INDEX(Masterlist!$G$3:$G$791, MATCH(B210,Masterlist!$B$3:$B$791,0))</f>
        <v>MCL/WI/D-03 / ASME B1.2-1983</v>
      </c>
      <c r="H210" s="43" t="s">
        <v>1473</v>
      </c>
      <c r="I210" s="204">
        <f>INDEX(Masterlist!$I$3:$I$791, MATCH(B210,Masterlist!$B$3:$B$791,0))</f>
        <v>44740</v>
      </c>
      <c r="J210" s="204" t="str">
        <f>INDEX(Masterlist!$J$3:$J$791, MATCH(B210,Masterlist!$B$3:$B$791,0))</f>
        <v>12 Months</v>
      </c>
      <c r="K210" s="204">
        <f>INDEX(Masterlist!$K$3:$K$791, MATCH(B210,Masterlist!$B$3:$B$791,0))</f>
        <v>45105</v>
      </c>
      <c r="L210" s="204" t="str">
        <f>INDEX(Masterlist!$L$3:$L$791, MATCH(B210,Masterlist!$B$3:$B$791,0))</f>
        <v>Mirai</v>
      </c>
      <c r="M210" s="204" t="str">
        <f>INDEX(Masterlist!$M$3:$M$791, MATCH(B210,Masterlist!$B$3:$B$791,0))</f>
        <v>DM22/1387</v>
      </c>
      <c r="N210" s="204" t="str">
        <f>INDEX(Masterlist!$N$3:$N$791, MATCH(B210,Masterlist!$B$3:$B$791,0))</f>
        <v>Gauge Room</v>
      </c>
      <c r="O210" s="204" t="b">
        <f ca="1">INDEX(Masterlist!$O$3:$O$800, MATCH(B210,Masterlist!$B$3:$B$800,0))</f>
        <v>1</v>
      </c>
      <c r="P210" s="62"/>
      <c r="Q210" s="1">
        <f t="shared" ca="1" si="6"/>
        <v>44831</v>
      </c>
      <c r="R210" s="1">
        <f t="shared" si="7"/>
        <v>45091</v>
      </c>
    </row>
    <row r="211" spans="1:18" s="76" customFormat="1" ht="25" hidden="1" x14ac:dyDescent="0.25">
      <c r="A211" s="4">
        <v>211</v>
      </c>
      <c r="B211" s="7" t="s">
        <v>202</v>
      </c>
      <c r="C211" s="5" t="s">
        <v>765</v>
      </c>
      <c r="D211" s="7" t="s">
        <v>986</v>
      </c>
      <c r="E211" s="7" t="s">
        <v>672</v>
      </c>
      <c r="F211" s="18" t="s">
        <v>1880</v>
      </c>
      <c r="G211" s="203" t="str">
        <f>INDEX(Masterlist!$G$3:$G$791, MATCH(B211,Masterlist!$B$3:$B$791,0))</f>
        <v>MCL/WI/D-03 / ASME B1.20.2:1983</v>
      </c>
      <c r="H211" s="43" t="s">
        <v>1473</v>
      </c>
      <c r="I211" s="204">
        <f>INDEX(Masterlist!$I$3:$I$791, MATCH(B211,Masterlist!$B$3:$B$791,0))</f>
        <v>44554</v>
      </c>
      <c r="J211" s="204" t="str">
        <f>INDEX(Masterlist!$J$3:$J$791, MATCH(B211,Masterlist!$B$3:$B$791,0))</f>
        <v>12 Months</v>
      </c>
      <c r="K211" s="204">
        <f>INDEX(Masterlist!$K$3:$K$791, MATCH(B211,Masterlist!$B$3:$B$791,0))</f>
        <v>44919</v>
      </c>
      <c r="L211" s="204" t="str">
        <f>INDEX(Masterlist!$L$3:$L$791, MATCH(B211,Masterlist!$B$3:$B$791,0))</f>
        <v>Mirai</v>
      </c>
      <c r="M211" s="204" t="str">
        <f>INDEX(Masterlist!$M$3:$M$791, MATCH(B211,Masterlist!$B$3:$B$791,0))</f>
        <v>DM21/2965</v>
      </c>
      <c r="N211" s="204" t="str">
        <f>INDEX(Masterlist!$N$3:$N$791, MATCH(B211,Masterlist!$B$3:$B$791,0))</f>
        <v>Gauge Room</v>
      </c>
      <c r="O211" s="204" t="b">
        <f ca="1">INDEX(Masterlist!$O$3:$O$800, MATCH(B211,Masterlist!$B$3:$B$800,0))</f>
        <v>1</v>
      </c>
      <c r="P211" s="62"/>
      <c r="Q211" s="1">
        <f t="shared" ca="1" si="6"/>
        <v>44831</v>
      </c>
      <c r="R211" s="1">
        <f t="shared" si="7"/>
        <v>44905</v>
      </c>
    </row>
    <row r="212" spans="1:18" s="76" customFormat="1" ht="37.5" hidden="1" x14ac:dyDescent="0.25">
      <c r="A212" s="4">
        <v>212</v>
      </c>
      <c r="B212" s="7" t="s">
        <v>72</v>
      </c>
      <c r="C212" s="7" t="s">
        <v>765</v>
      </c>
      <c r="D212" s="7" t="s">
        <v>986</v>
      </c>
      <c r="E212" s="7" t="s">
        <v>1465</v>
      </c>
      <c r="F212" s="9" t="s">
        <v>2064</v>
      </c>
      <c r="G212" s="203" t="str">
        <f>INDEX(Masterlist!$G$3:$G$791, MATCH(B212,Masterlist!$B$3:$B$791,0))</f>
        <v>ANSI/ASME B1.2-1983 / MCL/WI/D-03 (ISSUE NO.2)</v>
      </c>
      <c r="H212" s="43" t="s">
        <v>1473</v>
      </c>
      <c r="I212" s="204">
        <f>INDEX(Masterlist!$I$3:$I$791, MATCH(B212,Masterlist!$B$3:$B$791,0))</f>
        <v>44530</v>
      </c>
      <c r="J212" s="204" t="str">
        <f>INDEX(Masterlist!$J$3:$J$791, MATCH(B212,Masterlist!$B$3:$B$791,0))</f>
        <v>12 months</v>
      </c>
      <c r="K212" s="204">
        <f>INDEX(Masterlist!$K$3:$K$791, MATCH(B212,Masterlist!$B$3:$B$791,0))</f>
        <v>44895</v>
      </c>
      <c r="L212" s="204" t="str">
        <f>INDEX(Masterlist!$L$3:$L$791, MATCH(B212,Masterlist!$B$3:$B$791,0))</f>
        <v>Mirai</v>
      </c>
      <c r="M212" s="204" t="str">
        <f>INDEX(Masterlist!$M$3:$M$791, MATCH(B212,Masterlist!$B$3:$B$791,0))</f>
        <v>DM21/2616</v>
      </c>
      <c r="N212" s="204" t="str">
        <f>INDEX(Masterlist!$N$3:$N$791, MATCH(B212,Masterlist!$B$3:$B$791,0))</f>
        <v>Gauge Room</v>
      </c>
      <c r="O212" s="204" t="b">
        <f ca="1">INDEX(Masterlist!$O$3:$O$800, MATCH(B212,Masterlist!$B$3:$B$800,0))</f>
        <v>1</v>
      </c>
      <c r="P212" s="62"/>
      <c r="Q212" s="1">
        <f t="shared" ca="1" si="6"/>
        <v>44831</v>
      </c>
      <c r="R212" s="1">
        <f t="shared" si="7"/>
        <v>44881</v>
      </c>
    </row>
    <row r="213" spans="1:18" s="76" customFormat="1" ht="37.5" hidden="1" x14ac:dyDescent="0.25">
      <c r="A213" s="4">
        <v>213</v>
      </c>
      <c r="B213" s="7" t="s">
        <v>73</v>
      </c>
      <c r="C213" s="5" t="s">
        <v>765</v>
      </c>
      <c r="D213" s="7" t="s">
        <v>986</v>
      </c>
      <c r="E213" s="7" t="s">
        <v>675</v>
      </c>
      <c r="F213" s="12" t="s">
        <v>2065</v>
      </c>
      <c r="G213" s="203" t="str">
        <f>INDEX(Masterlist!$G$3:$G$791, MATCH(B213,Masterlist!$B$3:$B$791,0))</f>
        <v>ANSI/ASME B1.2-1983 / MCL/WI/D-03 (ISSUE NO.2)</v>
      </c>
      <c r="H213" s="43" t="s">
        <v>1473</v>
      </c>
      <c r="I213" s="204">
        <f>INDEX(Masterlist!$I$3:$I$791, MATCH(B213,Masterlist!$B$3:$B$791,0))</f>
        <v>44530</v>
      </c>
      <c r="J213" s="204" t="str">
        <f>INDEX(Masterlist!$J$3:$J$791, MATCH(B213,Masterlist!$B$3:$B$791,0))</f>
        <v>12 months</v>
      </c>
      <c r="K213" s="204">
        <f>INDEX(Masterlist!$K$3:$K$791, MATCH(B213,Masterlist!$B$3:$B$791,0))</f>
        <v>44895</v>
      </c>
      <c r="L213" s="204" t="str">
        <f>INDEX(Masterlist!$L$3:$L$791, MATCH(B213,Masterlist!$B$3:$B$791,0))</f>
        <v>Mirai</v>
      </c>
      <c r="M213" s="204" t="str">
        <f>INDEX(Masterlist!$M$3:$M$791, MATCH(B213,Masterlist!$B$3:$B$791,0))</f>
        <v>DM21/2615</v>
      </c>
      <c r="N213" s="204" t="str">
        <f>INDEX(Masterlist!$N$3:$N$791, MATCH(B213,Masterlist!$B$3:$B$791,0))</f>
        <v>Gauge Room</v>
      </c>
      <c r="O213" s="204" t="b">
        <f ca="1">INDEX(Masterlist!$O$3:$O$800, MATCH(B213,Masterlist!$B$3:$B$800,0))</f>
        <v>1</v>
      </c>
      <c r="P213" s="62"/>
      <c r="Q213" s="1">
        <f t="shared" ca="1" si="6"/>
        <v>44831</v>
      </c>
      <c r="R213" s="1">
        <f t="shared" si="7"/>
        <v>44881</v>
      </c>
    </row>
    <row r="214" spans="1:18" s="76" customFormat="1" ht="25" hidden="1" x14ac:dyDescent="0.25">
      <c r="A214" s="4">
        <v>214</v>
      </c>
      <c r="B214" s="7" t="s">
        <v>321</v>
      </c>
      <c r="C214" s="5" t="s">
        <v>626</v>
      </c>
      <c r="D214" s="7" t="s">
        <v>989</v>
      </c>
      <c r="E214" s="7" t="s">
        <v>678</v>
      </c>
      <c r="F214" s="9" t="s">
        <v>322</v>
      </c>
      <c r="G214" s="203" t="str">
        <f>INDEX(Masterlist!$G$3:$G$791, MATCH(B214,Masterlist!$B$3:$B$791,0))</f>
        <v>MCL/WI-D-03 / ASME B1.20.2M-2006</v>
      </c>
      <c r="H214" s="43" t="s">
        <v>1473</v>
      </c>
      <c r="I214" s="204">
        <f>INDEX(Masterlist!$I$3:$I$791, MATCH(B214,Masterlist!$B$3:$B$791,0))</f>
        <v>44554</v>
      </c>
      <c r="J214" s="204" t="str">
        <f>INDEX(Masterlist!$J$3:$J$791, MATCH(B214,Masterlist!$B$3:$B$791,0))</f>
        <v>12 Months</v>
      </c>
      <c r="K214" s="204">
        <f>INDEX(Masterlist!$K$3:$K$791, MATCH(B214,Masterlist!$B$3:$B$791,0))</f>
        <v>44919</v>
      </c>
      <c r="L214" s="204" t="str">
        <f>INDEX(Masterlist!$L$3:$L$791, MATCH(B214,Masterlist!$B$3:$B$791,0))</f>
        <v>Mirai</v>
      </c>
      <c r="M214" s="204" t="str">
        <f>INDEX(Masterlist!$M$3:$M$791, MATCH(B214,Masterlist!$B$3:$B$791,0))</f>
        <v>DM21/2977</v>
      </c>
      <c r="N214" s="204" t="str">
        <f>INDEX(Masterlist!$N$3:$N$791, MATCH(B214,Masterlist!$B$3:$B$791,0))</f>
        <v>Gauge Room</v>
      </c>
      <c r="O214" s="204" t="b">
        <f ca="1">INDEX(Masterlist!$O$3:$O$800, MATCH(B214,Masterlist!$B$3:$B$800,0))</f>
        <v>1</v>
      </c>
      <c r="P214" s="62"/>
      <c r="Q214" s="1">
        <f t="shared" ca="1" si="6"/>
        <v>44831</v>
      </c>
      <c r="R214" s="1">
        <f t="shared" si="7"/>
        <v>44905</v>
      </c>
    </row>
    <row r="215" spans="1:18" s="76" customFormat="1" ht="25" hidden="1" x14ac:dyDescent="0.25">
      <c r="A215" s="4">
        <v>215</v>
      </c>
      <c r="B215" s="7" t="s">
        <v>76</v>
      </c>
      <c r="C215" s="7" t="s">
        <v>766</v>
      </c>
      <c r="D215" s="7" t="s">
        <v>986</v>
      </c>
      <c r="E215" s="7" t="s">
        <v>1647</v>
      </c>
      <c r="F215" s="9">
        <v>2587</v>
      </c>
      <c r="G215" s="203" t="str">
        <f>INDEX(Masterlist!$G$3:$G$791, MATCH(B215,Masterlist!$B$3:$B$791,0))</f>
        <v>SHE-WI-D005 / ANSI/ASME B1.2-1983</v>
      </c>
      <c r="H215" s="43" t="s">
        <v>1473</v>
      </c>
      <c r="I215" s="204">
        <f>INDEX(Masterlist!$I$3:$I$791, MATCH(B215,Masterlist!$B$3:$B$791,0))</f>
        <v>44703</v>
      </c>
      <c r="J215" s="204" t="str">
        <f>INDEX(Masterlist!$J$3:$J$791, MATCH(B215,Masterlist!$B$3:$B$791,0))</f>
        <v>12 Months</v>
      </c>
      <c r="K215" s="204">
        <f>INDEX(Masterlist!$K$3:$K$791, MATCH(B215,Masterlist!$B$3:$B$791,0))</f>
        <v>45068</v>
      </c>
      <c r="L215" s="204" t="str">
        <f>INDEX(Masterlist!$L$3:$L$791, MATCH(B215,Masterlist!$B$3:$B$791,0))</f>
        <v>Shikra Engineering</v>
      </c>
      <c r="M215" s="204" t="str">
        <f>INDEX(Masterlist!$M$3:$M$791, MATCH(B215,Masterlist!$B$3:$B$791,0))</f>
        <v>DLS-22050035-06</v>
      </c>
      <c r="N215" s="204" t="str">
        <f>INDEX(Masterlist!$N$3:$N$791, MATCH(B215,Masterlist!$B$3:$B$791,0))</f>
        <v>Gauge Room</v>
      </c>
      <c r="O215" s="204" t="b">
        <f ca="1">INDEX(Masterlist!$O$3:$O$800, MATCH(B215,Masterlist!$B$3:$B$800,0))</f>
        <v>1</v>
      </c>
      <c r="P215" s="62"/>
      <c r="Q215" s="1">
        <f t="shared" ca="1" si="6"/>
        <v>44831</v>
      </c>
      <c r="R215" s="1">
        <f t="shared" si="7"/>
        <v>45054</v>
      </c>
    </row>
    <row r="216" spans="1:18" s="76" customFormat="1" ht="25" hidden="1" x14ac:dyDescent="0.25">
      <c r="A216" s="4">
        <v>216</v>
      </c>
      <c r="B216" s="7" t="s">
        <v>77</v>
      </c>
      <c r="C216" s="5" t="s">
        <v>766</v>
      </c>
      <c r="D216" s="7" t="s">
        <v>986</v>
      </c>
      <c r="E216" s="7" t="s">
        <v>193</v>
      </c>
      <c r="F216" s="9" t="s">
        <v>1733</v>
      </c>
      <c r="G216" s="203" t="str">
        <f>INDEX(Masterlist!$G$3:$G$791, MATCH(B216,Masterlist!$B$3:$B$791,0))</f>
        <v>MCL/WI/D-03 / ASME B1.2-1983</v>
      </c>
      <c r="H216" s="43" t="s">
        <v>1473</v>
      </c>
      <c r="I216" s="204">
        <f>INDEX(Masterlist!$I$3:$I$791, MATCH(B216,Masterlist!$B$3:$B$791,0))</f>
        <v>44657</v>
      </c>
      <c r="J216" s="204" t="str">
        <f>INDEX(Masterlist!$J$3:$J$791, MATCH(B216,Masterlist!$B$3:$B$791,0))</f>
        <v>12 Months</v>
      </c>
      <c r="K216" s="204">
        <f>INDEX(Masterlist!$K$3:$K$791, MATCH(B216,Masterlist!$B$3:$B$791,0))</f>
        <v>45022</v>
      </c>
      <c r="L216" s="204" t="str">
        <f>INDEX(Masterlist!$L$3:$L$791, MATCH(B216,Masterlist!$B$3:$B$791,0))</f>
        <v>Mirai</v>
      </c>
      <c r="M216" s="204" t="str">
        <f>INDEX(Masterlist!$M$3:$M$791, MATCH(B216,Masterlist!$B$3:$B$791,0))</f>
        <v>DM22/0679</v>
      </c>
      <c r="N216" s="204" t="str">
        <f>INDEX(Masterlist!$N$3:$N$791, MATCH(B216,Masterlist!$B$3:$B$791,0))</f>
        <v>Gauge Room</v>
      </c>
      <c r="O216" s="204" t="b">
        <f ca="1">INDEX(Masterlist!$O$3:$O$800, MATCH(B216,Masterlist!$B$3:$B$800,0))</f>
        <v>1</v>
      </c>
      <c r="P216" s="62"/>
      <c r="Q216" s="1">
        <f t="shared" ca="1" si="6"/>
        <v>44831</v>
      </c>
      <c r="R216" s="1">
        <f t="shared" si="7"/>
        <v>45008</v>
      </c>
    </row>
    <row r="217" spans="1:18" s="76" customFormat="1" ht="25" hidden="1" x14ac:dyDescent="0.25">
      <c r="A217" s="4">
        <v>217</v>
      </c>
      <c r="B217" s="7" t="s">
        <v>89</v>
      </c>
      <c r="C217" s="5" t="s">
        <v>766</v>
      </c>
      <c r="D217" s="7" t="s">
        <v>990</v>
      </c>
      <c r="E217" s="7" t="s">
        <v>679</v>
      </c>
      <c r="F217" s="9">
        <v>10011188</v>
      </c>
      <c r="G217" s="203" t="str">
        <f>INDEX(Masterlist!$G$3:$G$791, MATCH(B217,Masterlist!$B$3:$B$791,0))</f>
        <v>MCL/WI/D-03 / ASME B1.2-1983</v>
      </c>
      <c r="H217" s="43" t="s">
        <v>1473</v>
      </c>
      <c r="I217" s="204">
        <f>INDEX(Masterlist!$I$3:$I$791, MATCH(B217,Masterlist!$B$3:$B$791,0))</f>
        <v>44673</v>
      </c>
      <c r="J217" s="204" t="str">
        <f>INDEX(Masterlist!$J$3:$J$791, MATCH(B217,Masterlist!$B$3:$B$791,0))</f>
        <v>12 Months</v>
      </c>
      <c r="K217" s="204">
        <f>INDEX(Masterlist!$K$3:$K$791, MATCH(B217,Masterlist!$B$3:$B$791,0))</f>
        <v>45038</v>
      </c>
      <c r="L217" s="204" t="str">
        <f>INDEX(Masterlist!$L$3:$L$791, MATCH(B217,Masterlist!$B$3:$B$791,0))</f>
        <v>Mirai</v>
      </c>
      <c r="M217" s="204" t="str">
        <f>INDEX(Masterlist!$M$3:$M$791, MATCH(B217,Masterlist!$B$3:$B$791,0))</f>
        <v>DM22/0795</v>
      </c>
      <c r="N217" s="204" t="str">
        <f>INDEX(Masterlist!$N$3:$N$791, MATCH(B217,Masterlist!$B$3:$B$791,0))</f>
        <v>Gauge Room</v>
      </c>
      <c r="O217" s="204" t="b">
        <f ca="1">INDEX(Masterlist!$O$3:$O$800, MATCH(B217,Masterlist!$B$3:$B$800,0))</f>
        <v>1</v>
      </c>
      <c r="P217" s="62"/>
      <c r="Q217" s="1">
        <f t="shared" ca="1" si="6"/>
        <v>44831</v>
      </c>
      <c r="R217" s="1">
        <f t="shared" si="7"/>
        <v>45024</v>
      </c>
    </row>
    <row r="218" spans="1:18" s="76" customFormat="1" ht="25" hidden="1" x14ac:dyDescent="0.25">
      <c r="A218" s="4">
        <v>218</v>
      </c>
      <c r="B218" s="7" t="s">
        <v>90</v>
      </c>
      <c r="C218" s="5" t="s">
        <v>626</v>
      </c>
      <c r="D218" s="7" t="s">
        <v>989</v>
      </c>
      <c r="E218" s="5" t="s">
        <v>681</v>
      </c>
      <c r="F218" s="5" t="s">
        <v>1600</v>
      </c>
      <c r="G218" s="203" t="str">
        <f>INDEX(Masterlist!$G$3:$G$791, MATCH(B218,Masterlist!$B$3:$B$791,0))</f>
        <v>MCL/WI/D-02 &amp; ASME B1.20.2M-2006</v>
      </c>
      <c r="H218" s="43" t="s">
        <v>1473</v>
      </c>
      <c r="I218" s="204">
        <f>INDEX(Masterlist!$I$3:$I$791, MATCH(B218,Masterlist!$B$3:$B$791,0))</f>
        <v>44675</v>
      </c>
      <c r="J218" s="204" t="str">
        <f>INDEX(Masterlist!$J$3:$J$791, MATCH(B218,Masterlist!$B$3:$B$791,0))</f>
        <v>12 Months</v>
      </c>
      <c r="K218" s="204">
        <f>INDEX(Masterlist!$K$3:$K$791, MATCH(B218,Masterlist!$B$3:$B$791,0))</f>
        <v>45040</v>
      </c>
      <c r="L218" s="204" t="str">
        <f>INDEX(Masterlist!$L$3:$L$791, MATCH(B218,Masterlist!$B$3:$B$791,0))</f>
        <v>Mirai</v>
      </c>
      <c r="M218" s="204" t="str">
        <f>INDEX(Masterlist!$M$3:$M$791, MATCH(B218,Masterlist!$B$3:$B$791,0))</f>
        <v>DM22/0832</v>
      </c>
      <c r="N218" s="204" t="str">
        <f>INDEX(Masterlist!$N$3:$N$791, MATCH(B218,Masterlist!$B$3:$B$791,0))</f>
        <v>Gauge Room</v>
      </c>
      <c r="O218" s="204" t="b">
        <f ca="1">INDEX(Masterlist!$O$3:$O$800, MATCH(B218,Masterlist!$B$3:$B$800,0))</f>
        <v>1</v>
      </c>
      <c r="P218" s="62"/>
      <c r="Q218" s="1">
        <f t="shared" ca="1" si="6"/>
        <v>44831</v>
      </c>
      <c r="R218" s="1">
        <f t="shared" si="7"/>
        <v>45026</v>
      </c>
    </row>
    <row r="219" spans="1:18" s="76" customFormat="1" ht="25" hidden="1" x14ac:dyDescent="0.25">
      <c r="A219" s="4">
        <v>219</v>
      </c>
      <c r="B219" s="7" t="s">
        <v>95</v>
      </c>
      <c r="C219" s="5" t="s">
        <v>766</v>
      </c>
      <c r="D219" s="7" t="s">
        <v>991</v>
      </c>
      <c r="E219" s="5" t="s">
        <v>684</v>
      </c>
      <c r="F219" s="12" t="s">
        <v>1163</v>
      </c>
      <c r="G219" s="203" t="str">
        <f>INDEX(Masterlist!$G$3:$G$791, MATCH(B219,Masterlist!$B$3:$B$791,0))</f>
        <v>MCL/WI/D-03 / ASME B1.2-1983</v>
      </c>
      <c r="H219" s="43" t="s">
        <v>1473</v>
      </c>
      <c r="I219" s="204">
        <f>INDEX(Masterlist!$I$3:$I$791, MATCH(B219,Masterlist!$B$3:$B$791,0))</f>
        <v>44673</v>
      </c>
      <c r="J219" s="204" t="str">
        <f>INDEX(Masterlist!$J$3:$J$791, MATCH(B219,Masterlist!$B$3:$B$791,0))</f>
        <v>12 Months</v>
      </c>
      <c r="K219" s="204">
        <f>INDEX(Masterlist!$K$3:$K$791, MATCH(B219,Masterlist!$B$3:$B$791,0))</f>
        <v>45038</v>
      </c>
      <c r="L219" s="204" t="str">
        <f>INDEX(Masterlist!$L$3:$L$791, MATCH(B219,Masterlist!$B$3:$B$791,0))</f>
        <v>Mirai</v>
      </c>
      <c r="M219" s="204" t="str">
        <f>INDEX(Masterlist!$M$3:$M$791, MATCH(B219,Masterlist!$B$3:$B$791,0))</f>
        <v>DM22/0794</v>
      </c>
      <c r="N219" s="204" t="str">
        <f>INDEX(Masterlist!$N$3:$N$791, MATCH(B219,Masterlist!$B$3:$B$791,0))</f>
        <v>Gauge Room</v>
      </c>
      <c r="O219" s="204" t="b">
        <f ca="1">INDEX(Masterlist!$O$3:$O$800, MATCH(B219,Masterlist!$B$3:$B$800,0))</f>
        <v>1</v>
      </c>
      <c r="P219" s="62"/>
      <c r="Q219" s="1">
        <f t="shared" ca="1" si="6"/>
        <v>44831</v>
      </c>
      <c r="R219" s="1">
        <f t="shared" si="7"/>
        <v>45024</v>
      </c>
    </row>
    <row r="220" spans="1:18" s="76" customFormat="1" ht="37.5" x14ac:dyDescent="0.25">
      <c r="A220" s="4">
        <v>220</v>
      </c>
      <c r="B220" s="172" t="s">
        <v>96</v>
      </c>
      <c r="C220" s="5" t="s">
        <v>844</v>
      </c>
      <c r="D220" s="7" t="s">
        <v>988</v>
      </c>
      <c r="E220" s="5" t="s">
        <v>1329</v>
      </c>
      <c r="F220" s="12" t="s">
        <v>845</v>
      </c>
      <c r="G220" s="203" t="str">
        <f>INDEX(Masterlist!$G$3:$G$791, MATCH(B220,Masterlist!$B$3:$B$791,0))</f>
        <v>API Q1&amp; API 5B, MCL/WI/D-TPG 13</v>
      </c>
      <c r="H220" s="43" t="s">
        <v>1682</v>
      </c>
      <c r="I220" s="204">
        <f>INDEX(Masterlist!$I$3:$I$791, MATCH(B220,Masterlist!$B$3:$B$791,0))</f>
        <v>44466</v>
      </c>
      <c r="J220" s="204" t="str">
        <f>INDEX(Masterlist!$J$3:$J$791, MATCH(B220,Masterlist!$B$3:$B$791,0))</f>
        <v>12 Months</v>
      </c>
      <c r="K220" s="204">
        <f>INDEX(Masterlist!$K$3:$K$791, MATCH(B220,Masterlist!$B$3:$B$791,0))</f>
        <v>44831</v>
      </c>
      <c r="L220" s="204" t="str">
        <f>INDEX(Masterlist!$L$3:$L$791, MATCH(B220,Masterlist!$B$3:$B$791,0))</f>
        <v>Mirai</v>
      </c>
      <c r="M220" s="204" t="str">
        <f>INDEX(Masterlist!$M$3:$M$791, MATCH(B220,Masterlist!$B$3:$B$791,0))</f>
        <v>DM21/2046</v>
      </c>
      <c r="N220" s="204" t="str">
        <f>INDEX(Masterlist!$N$3:$N$791, MATCH(B220,Masterlist!$B$3:$B$791,0))</f>
        <v>Gauge Room</v>
      </c>
      <c r="O220" s="204" t="b">
        <f ca="1">INDEX(Masterlist!$O$3:$O$800, MATCH(B220,Masterlist!$B$3:$B$800,0))</f>
        <v>0</v>
      </c>
      <c r="P220" s="62"/>
      <c r="Q220" s="1">
        <f t="shared" ca="1" si="6"/>
        <v>44831</v>
      </c>
      <c r="R220" s="1">
        <f t="shared" si="7"/>
        <v>44817</v>
      </c>
    </row>
    <row r="221" spans="1:18" s="76" customFormat="1" ht="25" hidden="1" x14ac:dyDescent="0.25">
      <c r="A221" s="4">
        <v>221</v>
      </c>
      <c r="B221" s="7" t="s">
        <v>97</v>
      </c>
      <c r="C221" s="7" t="s">
        <v>766</v>
      </c>
      <c r="D221" s="7" t="s">
        <v>986</v>
      </c>
      <c r="E221" s="7" t="s">
        <v>1520</v>
      </c>
      <c r="F221" s="9" t="s">
        <v>98</v>
      </c>
      <c r="G221" s="203" t="str">
        <f>INDEX(Masterlist!$G$3:$G$791, MATCH(B221,Masterlist!$B$3:$B$791,0))</f>
        <v>MCL/WI/D-03 / ASME B1.2-1983</v>
      </c>
      <c r="H221" s="43" t="s">
        <v>1473</v>
      </c>
      <c r="I221" s="204">
        <f>INDEX(Masterlist!$I$3:$I$791, MATCH(B221,Masterlist!$B$3:$B$791,0))</f>
        <v>44673</v>
      </c>
      <c r="J221" s="204" t="str">
        <f>INDEX(Masterlist!$J$3:$J$791, MATCH(B221,Masterlist!$B$3:$B$791,0))</f>
        <v>12 Months</v>
      </c>
      <c r="K221" s="204">
        <f>INDEX(Masterlist!$K$3:$K$791, MATCH(B221,Masterlist!$B$3:$B$791,0))</f>
        <v>45038</v>
      </c>
      <c r="L221" s="204" t="str">
        <f>INDEX(Masterlist!$L$3:$L$791, MATCH(B221,Masterlist!$B$3:$B$791,0))</f>
        <v>Mirai</v>
      </c>
      <c r="M221" s="204" t="str">
        <f>INDEX(Masterlist!$M$3:$M$791, MATCH(B221,Masterlist!$B$3:$B$791,0))</f>
        <v>DM22/0793</v>
      </c>
      <c r="N221" s="204" t="str">
        <f>INDEX(Masterlist!$N$3:$N$791, MATCH(B221,Masterlist!$B$3:$B$791,0))</f>
        <v>Gauge Room</v>
      </c>
      <c r="O221" s="204" t="b">
        <f ca="1">INDEX(Masterlist!$O$3:$O$800, MATCH(B221,Masterlist!$B$3:$B$800,0))</f>
        <v>1</v>
      </c>
      <c r="P221" s="62"/>
      <c r="Q221" s="1">
        <f t="shared" ca="1" si="6"/>
        <v>44831</v>
      </c>
      <c r="R221" s="1">
        <f t="shared" si="7"/>
        <v>45024</v>
      </c>
    </row>
    <row r="222" spans="1:18" s="76" customFormat="1" ht="25" hidden="1" x14ac:dyDescent="0.25">
      <c r="A222" s="4">
        <v>222</v>
      </c>
      <c r="B222" s="7" t="s">
        <v>114</v>
      </c>
      <c r="C222" s="7" t="s">
        <v>766</v>
      </c>
      <c r="D222" s="7" t="s">
        <v>992</v>
      </c>
      <c r="E222" s="7" t="s">
        <v>689</v>
      </c>
      <c r="F222" s="36">
        <v>29140</v>
      </c>
      <c r="G222" s="203" t="str">
        <f>INDEX(Masterlist!$G$3:$G$791, MATCH(B222,Masterlist!$B$3:$B$791,0))</f>
        <v>MCL/WI/D-03 / ASME B1.2-1983</v>
      </c>
      <c r="H222" s="43" t="s">
        <v>1473</v>
      </c>
      <c r="I222" s="204">
        <f>INDEX(Masterlist!$I$3:$I$791, MATCH(B222,Masterlist!$B$3:$B$791,0))</f>
        <v>44762</v>
      </c>
      <c r="J222" s="204" t="str">
        <f>INDEX(Masterlist!$J$3:$J$791, MATCH(B222,Masterlist!$B$3:$B$791,0))</f>
        <v>12 Months</v>
      </c>
      <c r="K222" s="204">
        <f>INDEX(Masterlist!$K$3:$K$791, MATCH(B222,Masterlist!$B$3:$B$791,0))</f>
        <v>45127</v>
      </c>
      <c r="L222" s="204" t="str">
        <f>INDEX(Masterlist!$L$3:$L$791, MATCH(B222,Masterlist!$B$3:$B$791,0))</f>
        <v>Mirai</v>
      </c>
      <c r="M222" s="204" t="str">
        <f>INDEX(Masterlist!$M$3:$M$791, MATCH(B222,Masterlist!$B$3:$B$791,0))</f>
        <v>DM22/1619</v>
      </c>
      <c r="N222" s="204" t="str">
        <f>INDEX(Masterlist!$N$3:$N$791, MATCH(B222,Masterlist!$B$3:$B$791,0))</f>
        <v>Gauge Room</v>
      </c>
      <c r="O222" s="204" t="b">
        <f ca="1">INDEX(Masterlist!$O$3:$O$800, MATCH(B222,Masterlist!$B$3:$B$800,0))</f>
        <v>1</v>
      </c>
      <c r="P222" s="62"/>
      <c r="Q222" s="1">
        <f t="shared" ca="1" si="6"/>
        <v>44831</v>
      </c>
      <c r="R222" s="1">
        <f t="shared" si="7"/>
        <v>45113</v>
      </c>
    </row>
    <row r="223" spans="1:18" s="76" customFormat="1" ht="37.5" hidden="1" x14ac:dyDescent="0.25">
      <c r="A223" s="4">
        <v>223</v>
      </c>
      <c r="B223" s="7" t="s">
        <v>115</v>
      </c>
      <c r="C223" s="7" t="s">
        <v>766</v>
      </c>
      <c r="D223" s="7" t="s">
        <v>992</v>
      </c>
      <c r="E223" s="7" t="s">
        <v>690</v>
      </c>
      <c r="F223" s="36" t="s">
        <v>1869</v>
      </c>
      <c r="G223" s="203" t="str">
        <f>INDEX(Masterlist!$G$3:$G$791, MATCH(B223,Masterlist!$B$3:$B$791,0))</f>
        <v>ANSI/ASME B1.2-1983 / MCL/WI/D-03 (ISSUE NO.2)</v>
      </c>
      <c r="H223" s="43" t="s">
        <v>1473</v>
      </c>
      <c r="I223" s="204">
        <f>INDEX(Masterlist!$I$3:$I$791, MATCH(B223,Masterlist!$B$3:$B$791,0))</f>
        <v>44530</v>
      </c>
      <c r="J223" s="204" t="str">
        <f>INDEX(Masterlist!$J$3:$J$791, MATCH(B223,Masterlist!$B$3:$B$791,0))</f>
        <v>12 months</v>
      </c>
      <c r="K223" s="204">
        <f>INDEX(Masterlist!$K$3:$K$791, MATCH(B223,Masterlist!$B$3:$B$791,0))</f>
        <v>44895</v>
      </c>
      <c r="L223" s="204" t="str">
        <f>INDEX(Masterlist!$L$3:$L$791, MATCH(B223,Masterlist!$B$3:$B$791,0))</f>
        <v>Mirai</v>
      </c>
      <c r="M223" s="204" t="str">
        <f>INDEX(Masterlist!$M$3:$M$791, MATCH(B223,Masterlist!$B$3:$B$791,0))</f>
        <v>DM21/2618</v>
      </c>
      <c r="N223" s="204" t="str">
        <f>INDEX(Masterlist!$N$3:$N$791, MATCH(B223,Masterlist!$B$3:$B$791,0))</f>
        <v>Gauge Room</v>
      </c>
      <c r="O223" s="204" t="b">
        <f ca="1">INDEX(Masterlist!$O$3:$O$800, MATCH(B223,Masterlist!$B$3:$B$800,0))</f>
        <v>1</v>
      </c>
      <c r="P223" s="62"/>
      <c r="Q223" s="1">
        <f t="shared" ca="1" si="6"/>
        <v>44831</v>
      </c>
      <c r="R223" s="1">
        <f t="shared" si="7"/>
        <v>44881</v>
      </c>
    </row>
    <row r="224" spans="1:18" s="76" customFormat="1" ht="25" hidden="1" x14ac:dyDescent="0.25">
      <c r="A224" s="4">
        <v>224</v>
      </c>
      <c r="B224" s="7" t="s">
        <v>123</v>
      </c>
      <c r="C224" s="7" t="s">
        <v>766</v>
      </c>
      <c r="D224" s="7" t="s">
        <v>992</v>
      </c>
      <c r="E224" s="7" t="s">
        <v>691</v>
      </c>
      <c r="F224" s="12" t="s">
        <v>2083</v>
      </c>
      <c r="G224" s="203" t="str">
        <f>INDEX(Masterlist!$G$3:$G$791, MATCH(B224,Masterlist!$B$3:$B$791,0))</f>
        <v>MCL/WI/D-03 / ASME B1.2-1983</v>
      </c>
      <c r="H224" s="43" t="s">
        <v>1473</v>
      </c>
      <c r="I224" s="204">
        <f>INDEX(Masterlist!$I$3:$I$791, MATCH(B224,Masterlist!$B$3:$B$791,0))</f>
        <v>44554</v>
      </c>
      <c r="J224" s="204" t="str">
        <f>INDEX(Masterlist!$J$3:$J$791, MATCH(B224,Masterlist!$B$3:$B$791,0))</f>
        <v>12 Months</v>
      </c>
      <c r="K224" s="204">
        <f>INDEX(Masterlist!$K$3:$K$791, MATCH(B224,Masterlist!$B$3:$B$791,0))</f>
        <v>44919</v>
      </c>
      <c r="L224" s="204" t="str">
        <f>INDEX(Masterlist!$L$3:$L$791, MATCH(B224,Masterlist!$B$3:$B$791,0))</f>
        <v>Mirai</v>
      </c>
      <c r="M224" s="204" t="str">
        <f>INDEX(Masterlist!$M$3:$M$791, MATCH(B224,Masterlist!$B$3:$B$791,0))</f>
        <v>DM21/2970</v>
      </c>
      <c r="N224" s="204" t="str">
        <f>INDEX(Masterlist!$N$3:$N$791, MATCH(B224,Masterlist!$B$3:$B$791,0))</f>
        <v>Gauge Room</v>
      </c>
      <c r="O224" s="204" t="b">
        <f ca="1">INDEX(Masterlist!$O$3:$O$800, MATCH(B224,Masterlist!$B$3:$B$800,0))</f>
        <v>1</v>
      </c>
      <c r="P224" s="62"/>
      <c r="Q224" s="1">
        <f t="shared" ca="1" si="6"/>
        <v>44831</v>
      </c>
      <c r="R224" s="1">
        <f t="shared" si="7"/>
        <v>44905</v>
      </c>
    </row>
    <row r="225" spans="1:18" s="76" customFormat="1" ht="25" hidden="1" x14ac:dyDescent="0.25">
      <c r="A225" s="4">
        <v>225</v>
      </c>
      <c r="B225" s="150" t="s">
        <v>1019</v>
      </c>
      <c r="C225" s="7" t="s">
        <v>766</v>
      </c>
      <c r="D225" s="7" t="s">
        <v>992</v>
      </c>
      <c r="E225" s="7" t="s">
        <v>2445</v>
      </c>
      <c r="F225" s="12" t="s">
        <v>7</v>
      </c>
      <c r="G225" s="203" t="str">
        <f>INDEX(Masterlist!$G$3:$G$791, MATCH(B225,Masterlist!$B$3:$B$791,0))</f>
        <v>SHE-WI-D005 / ANSI/ASME B1.2-1983</v>
      </c>
      <c r="H225" s="43" t="s">
        <v>1473</v>
      </c>
      <c r="I225" s="204">
        <f>INDEX(Masterlist!$I$3:$I$791, MATCH(B225,Masterlist!$B$3:$B$791,0))</f>
        <v>44817</v>
      </c>
      <c r="J225" s="204" t="str">
        <f>INDEX(Masterlist!$J$3:$J$791, MATCH(B225,Masterlist!$B$3:$B$791,0))</f>
        <v>12 Months</v>
      </c>
      <c r="K225" s="204">
        <f>INDEX(Masterlist!$K$3:$K$791, MATCH(B225,Masterlist!$B$3:$B$791,0))</f>
        <v>45182</v>
      </c>
      <c r="L225" s="204" t="str">
        <f>INDEX(Masterlist!$L$3:$L$791, MATCH(B225,Masterlist!$B$3:$B$791,0))</f>
        <v>Shikra Engineering</v>
      </c>
      <c r="M225" s="204" t="str">
        <f>INDEX(Masterlist!$M$3:$M$791, MATCH(B225,Masterlist!$B$3:$B$791,0))</f>
        <v>DLS-22080064-06</v>
      </c>
      <c r="N225" s="204" t="str">
        <f>INDEX(Masterlist!$N$3:$N$791, MATCH(B225,Masterlist!$B$3:$B$791,0))</f>
        <v>Gauge Room</v>
      </c>
      <c r="O225" s="204" t="b">
        <f ca="1">INDEX(Masterlist!$O$3:$O$800, MATCH(B225,Masterlist!$B$3:$B$800,0))</f>
        <v>1</v>
      </c>
      <c r="P225" s="62"/>
      <c r="Q225" s="1">
        <f t="shared" ca="1" si="6"/>
        <v>44831</v>
      </c>
      <c r="R225" s="1">
        <f t="shared" si="7"/>
        <v>45168</v>
      </c>
    </row>
    <row r="226" spans="1:18" s="76" customFormat="1" ht="25" hidden="1" x14ac:dyDescent="0.25">
      <c r="A226" s="4">
        <v>226</v>
      </c>
      <c r="B226" s="7" t="s">
        <v>309</v>
      </c>
      <c r="C226" s="5" t="s">
        <v>766</v>
      </c>
      <c r="D226" s="5" t="s">
        <v>993</v>
      </c>
      <c r="E226" s="7" t="s">
        <v>697</v>
      </c>
      <c r="F226" s="12" t="s">
        <v>7</v>
      </c>
      <c r="G226" s="203" t="str">
        <f>INDEX(Masterlist!$G$3:$G$791, MATCH(B226,Masterlist!$B$3:$B$791,0))</f>
        <v>MCL/WI/D-03 / ASME B1.2-1983</v>
      </c>
      <c r="H226" s="43" t="s">
        <v>1473</v>
      </c>
      <c r="I226" s="204">
        <f>INDEX(Masterlist!$I$3:$I$791, MATCH(B226,Masterlist!$B$3:$B$791,0))</f>
        <v>44494</v>
      </c>
      <c r="J226" s="204" t="str">
        <f>INDEX(Masterlist!$J$3:$J$791, MATCH(B226,Masterlist!$B$3:$B$791,0))</f>
        <v>12 Months</v>
      </c>
      <c r="K226" s="204">
        <f>INDEX(Masterlist!$K$3:$K$791, MATCH(B226,Masterlist!$B$3:$B$791,0))</f>
        <v>44859</v>
      </c>
      <c r="L226" s="204" t="str">
        <f>INDEX(Masterlist!$L$3:$L$791, MATCH(B226,Masterlist!$B$3:$B$791,0))</f>
        <v>Mirai</v>
      </c>
      <c r="M226" s="204" t="str">
        <f>INDEX(Masterlist!$M$3:$M$791, MATCH(B226,Masterlist!$B$3:$B$791,0))</f>
        <v>DM21/2271</v>
      </c>
      <c r="N226" s="204" t="str">
        <f>INDEX(Masterlist!$N$3:$N$791, MATCH(B226,Masterlist!$B$3:$B$791,0))</f>
        <v>Gauge Room</v>
      </c>
      <c r="O226" s="204" t="b">
        <f ca="1">INDEX(Masterlist!$O$3:$O$800, MATCH(B226,Masterlist!$B$3:$B$800,0))</f>
        <v>1</v>
      </c>
      <c r="P226" s="64"/>
      <c r="Q226" s="1">
        <f t="shared" ca="1" si="6"/>
        <v>44831</v>
      </c>
      <c r="R226" s="1">
        <f t="shared" si="7"/>
        <v>44845</v>
      </c>
    </row>
    <row r="227" spans="1:18" s="76" customFormat="1" ht="25" hidden="1" x14ac:dyDescent="0.25">
      <c r="A227" s="4">
        <v>227</v>
      </c>
      <c r="B227" s="7" t="s">
        <v>308</v>
      </c>
      <c r="C227" s="5" t="s">
        <v>626</v>
      </c>
      <c r="D227" s="5" t="s">
        <v>993</v>
      </c>
      <c r="E227" s="7" t="s">
        <v>674</v>
      </c>
      <c r="F227" s="12" t="s">
        <v>7</v>
      </c>
      <c r="G227" s="203" t="str">
        <f>INDEX(Masterlist!$G$3:$G$791, MATCH(B227,Masterlist!$B$3:$B$791,0))</f>
        <v>MCL/WI/D-03 / ASME B1.20.2M-2006</v>
      </c>
      <c r="H227" s="43" t="s">
        <v>1473</v>
      </c>
      <c r="I227" s="204">
        <f>INDEX(Masterlist!$I$3:$I$791, MATCH(B227,Masterlist!$B$3:$B$791,0))</f>
        <v>44554</v>
      </c>
      <c r="J227" s="204" t="str">
        <f>INDEX(Masterlist!$J$3:$J$791, MATCH(B227,Masterlist!$B$3:$B$791,0))</f>
        <v>12 Months</v>
      </c>
      <c r="K227" s="204">
        <f>INDEX(Masterlist!$K$3:$K$791, MATCH(B227,Masterlist!$B$3:$B$791,0))</f>
        <v>44919</v>
      </c>
      <c r="L227" s="204" t="str">
        <f>INDEX(Masterlist!$L$3:$L$791, MATCH(B227,Masterlist!$B$3:$B$791,0))</f>
        <v>Mirai</v>
      </c>
      <c r="M227" s="204" t="str">
        <f>INDEX(Masterlist!$M$3:$M$791, MATCH(B227,Masterlist!$B$3:$B$791,0))</f>
        <v>DM21/2975</v>
      </c>
      <c r="N227" s="204" t="str">
        <f>INDEX(Masterlist!$N$3:$N$791, MATCH(B227,Masterlist!$B$3:$B$791,0))</f>
        <v>Gauge Room</v>
      </c>
      <c r="O227" s="204" t="b">
        <f ca="1">INDEX(Masterlist!$O$3:$O$800, MATCH(B227,Masterlist!$B$3:$B$800,0))</f>
        <v>1</v>
      </c>
      <c r="P227" s="64"/>
      <c r="Q227" s="1">
        <f t="shared" ca="1" si="6"/>
        <v>44831</v>
      </c>
      <c r="R227" s="1">
        <f t="shared" si="7"/>
        <v>44905</v>
      </c>
    </row>
    <row r="228" spans="1:18" s="76" customFormat="1" ht="25" hidden="1" x14ac:dyDescent="0.25">
      <c r="A228" s="4">
        <v>228</v>
      </c>
      <c r="B228" s="7" t="s">
        <v>307</v>
      </c>
      <c r="C228" s="7" t="s">
        <v>766</v>
      </c>
      <c r="D228" s="5" t="s">
        <v>993</v>
      </c>
      <c r="E228" s="7" t="s">
        <v>698</v>
      </c>
      <c r="F228" s="12" t="s">
        <v>7</v>
      </c>
      <c r="G228" s="203" t="str">
        <f>INDEX(Masterlist!$G$3:$G$791, MATCH(B228,Masterlist!$B$3:$B$791,0))</f>
        <v>MCL/WI/D-03 / ASME B1.2-1983</v>
      </c>
      <c r="H228" s="43" t="s">
        <v>1473</v>
      </c>
      <c r="I228" s="204">
        <f>INDEX(Masterlist!$I$3:$I$791, MATCH(B228,Masterlist!$B$3:$B$791,0))</f>
        <v>44494</v>
      </c>
      <c r="J228" s="204" t="str">
        <f>INDEX(Masterlist!$J$3:$J$791, MATCH(B228,Masterlist!$B$3:$B$791,0))</f>
        <v>12 Months</v>
      </c>
      <c r="K228" s="204">
        <f>INDEX(Masterlist!$K$3:$K$791, MATCH(B228,Masterlist!$B$3:$B$791,0))</f>
        <v>44859</v>
      </c>
      <c r="L228" s="204" t="str">
        <f>INDEX(Masterlist!$L$3:$L$791, MATCH(B228,Masterlist!$B$3:$B$791,0))</f>
        <v>Mirai</v>
      </c>
      <c r="M228" s="204" t="str">
        <f>INDEX(Masterlist!$M$3:$M$791, MATCH(B228,Masterlist!$B$3:$B$791,0))</f>
        <v>DM21/2273</v>
      </c>
      <c r="N228" s="204" t="str">
        <f>INDEX(Masterlist!$N$3:$N$791, MATCH(B228,Masterlist!$B$3:$B$791,0))</f>
        <v>Gauge Room</v>
      </c>
      <c r="O228" s="204" t="b">
        <f ca="1">INDEX(Masterlist!$O$3:$O$800, MATCH(B228,Masterlist!$B$3:$B$800,0))</f>
        <v>1</v>
      </c>
      <c r="P228" s="64"/>
      <c r="Q228" s="1">
        <f t="shared" ca="1" si="6"/>
        <v>44831</v>
      </c>
      <c r="R228" s="1">
        <f t="shared" si="7"/>
        <v>44845</v>
      </c>
    </row>
    <row r="229" spans="1:18" s="76" customFormat="1" ht="25" hidden="1" x14ac:dyDescent="0.25">
      <c r="A229" s="4">
        <v>229</v>
      </c>
      <c r="B229" s="7" t="s">
        <v>304</v>
      </c>
      <c r="C229" s="7" t="s">
        <v>766</v>
      </c>
      <c r="D229" s="7" t="s">
        <v>992</v>
      </c>
      <c r="E229" s="5" t="s">
        <v>1666</v>
      </c>
      <c r="F229" s="12" t="s">
        <v>1952</v>
      </c>
      <c r="G229" s="203" t="str">
        <f>INDEX(Masterlist!$G$3:$G$791, MATCH(B229,Masterlist!$B$3:$B$791,0))</f>
        <v>MCL/WI/D-03 / ASME B1.2-1983</v>
      </c>
      <c r="H229" s="43" t="s">
        <v>1473</v>
      </c>
      <c r="I229" s="204">
        <f>INDEX(Masterlist!$I$3:$I$791, MATCH(B229,Masterlist!$B$3:$B$791,0))</f>
        <v>44762</v>
      </c>
      <c r="J229" s="204" t="str">
        <f>INDEX(Masterlist!$J$3:$J$791, MATCH(B229,Masterlist!$B$3:$B$791,0))</f>
        <v>12 Months</v>
      </c>
      <c r="K229" s="204">
        <f>INDEX(Masterlist!$K$3:$K$791, MATCH(B229,Masterlist!$B$3:$B$791,0))</f>
        <v>45127</v>
      </c>
      <c r="L229" s="204" t="str">
        <f>INDEX(Masterlist!$L$3:$L$791, MATCH(B229,Masterlist!$B$3:$B$791,0))</f>
        <v>Mirai</v>
      </c>
      <c r="M229" s="204" t="str">
        <f>INDEX(Masterlist!$M$3:$M$791, MATCH(B229,Masterlist!$B$3:$B$791,0))</f>
        <v>DM22/1618</v>
      </c>
      <c r="N229" s="204" t="str">
        <f>INDEX(Masterlist!$N$3:$N$791, MATCH(B229,Masterlist!$B$3:$B$791,0))</f>
        <v>Gauge Room</v>
      </c>
      <c r="O229" s="204" t="b">
        <f ca="1">INDEX(Masterlist!$O$3:$O$800, MATCH(B229,Masterlist!$B$3:$B$800,0))</f>
        <v>1</v>
      </c>
      <c r="P229" s="64"/>
      <c r="Q229" s="1">
        <f t="shared" ca="1" si="6"/>
        <v>44831</v>
      </c>
      <c r="R229" s="1">
        <f t="shared" si="7"/>
        <v>45113</v>
      </c>
    </row>
    <row r="230" spans="1:18" s="76" customFormat="1" ht="25" hidden="1" x14ac:dyDescent="0.25">
      <c r="A230" s="4">
        <v>230</v>
      </c>
      <c r="B230" s="7" t="s">
        <v>301</v>
      </c>
      <c r="C230" s="7" t="s">
        <v>766</v>
      </c>
      <c r="D230" s="7" t="s">
        <v>992</v>
      </c>
      <c r="E230" s="7" t="s">
        <v>702</v>
      </c>
      <c r="F230" s="12" t="s">
        <v>1756</v>
      </c>
      <c r="G230" s="203" t="str">
        <f>INDEX(Masterlist!$G$3:$G$791, MATCH(B230,Masterlist!$B$3:$B$791,0))</f>
        <v>MCL/WI/D-03 / ASME B1.2-1983</v>
      </c>
      <c r="H230" s="43" t="s">
        <v>1473</v>
      </c>
      <c r="I230" s="204">
        <f>INDEX(Masterlist!$I$3:$I$791, MATCH(B230,Masterlist!$B$3:$B$791,0))</f>
        <v>44673</v>
      </c>
      <c r="J230" s="204" t="str">
        <f>INDEX(Masterlist!$J$3:$J$791, MATCH(B230,Masterlist!$B$3:$B$791,0))</f>
        <v>12 Months</v>
      </c>
      <c r="K230" s="204">
        <f>INDEX(Masterlist!$K$3:$K$791, MATCH(B230,Masterlist!$B$3:$B$791,0))</f>
        <v>45038</v>
      </c>
      <c r="L230" s="204" t="str">
        <f>INDEX(Masterlist!$L$3:$L$791, MATCH(B230,Masterlist!$B$3:$B$791,0))</f>
        <v>Mirai</v>
      </c>
      <c r="M230" s="204" t="str">
        <f>INDEX(Masterlist!$M$3:$M$791, MATCH(B230,Masterlist!$B$3:$B$791,0))</f>
        <v>DM22/0797</v>
      </c>
      <c r="N230" s="204" t="str">
        <f>INDEX(Masterlist!$N$3:$N$791, MATCH(B230,Masterlist!$B$3:$B$791,0))</f>
        <v>Gauge Room</v>
      </c>
      <c r="O230" s="204" t="b">
        <f ca="1">INDEX(Masterlist!$O$3:$O$800, MATCH(B230,Masterlist!$B$3:$B$800,0))</f>
        <v>1</v>
      </c>
      <c r="P230" s="62"/>
      <c r="Q230" s="1">
        <f t="shared" ca="1" si="6"/>
        <v>44831</v>
      </c>
      <c r="R230" s="1">
        <f t="shared" si="7"/>
        <v>45024</v>
      </c>
    </row>
    <row r="231" spans="1:18" s="76" customFormat="1" ht="25" hidden="1" x14ac:dyDescent="0.25">
      <c r="A231" s="4">
        <v>231</v>
      </c>
      <c r="B231" s="7" t="s">
        <v>299</v>
      </c>
      <c r="C231" s="7" t="s">
        <v>1434</v>
      </c>
      <c r="D231" s="7" t="s">
        <v>992</v>
      </c>
      <c r="E231" s="7" t="s">
        <v>670</v>
      </c>
      <c r="F231" s="12" t="s">
        <v>1757</v>
      </c>
      <c r="G231" s="203" t="str">
        <f>INDEX(Masterlist!$G$3:$G$791, MATCH(B231,Masterlist!$B$3:$B$791,0))</f>
        <v>MCL/WI/D-03 / ASME B1.2-1983</v>
      </c>
      <c r="H231" s="43" t="s">
        <v>1473</v>
      </c>
      <c r="I231" s="204">
        <f>INDEX(Masterlist!$I$3:$I$791, MATCH(B231,Masterlist!$B$3:$B$791,0))</f>
        <v>44673</v>
      </c>
      <c r="J231" s="204" t="str">
        <f>INDEX(Masterlist!$J$3:$J$791, MATCH(B231,Masterlist!$B$3:$B$791,0))</f>
        <v>12 Months</v>
      </c>
      <c r="K231" s="204">
        <f>INDEX(Masterlist!$K$3:$K$791, MATCH(B231,Masterlist!$B$3:$B$791,0))</f>
        <v>45038</v>
      </c>
      <c r="L231" s="204" t="str">
        <f>INDEX(Masterlist!$L$3:$L$791, MATCH(B231,Masterlist!$B$3:$B$791,0))</f>
        <v>Mirai</v>
      </c>
      <c r="M231" s="204" t="str">
        <f>INDEX(Masterlist!$M$3:$M$791, MATCH(B231,Masterlist!$B$3:$B$791,0))</f>
        <v>DM22/0790</v>
      </c>
      <c r="N231" s="204" t="str">
        <f>INDEX(Masterlist!$N$3:$N$791, MATCH(B231,Masterlist!$B$3:$B$791,0))</f>
        <v>Gauge Room</v>
      </c>
      <c r="O231" s="204" t="b">
        <f ca="1">INDEX(Masterlist!$O$3:$O$800, MATCH(B231,Masterlist!$B$3:$B$800,0))</f>
        <v>1</v>
      </c>
      <c r="P231" s="62"/>
      <c r="Q231" s="1">
        <f t="shared" ca="1" si="6"/>
        <v>44831</v>
      </c>
      <c r="R231" s="1">
        <f t="shared" si="7"/>
        <v>45024</v>
      </c>
    </row>
    <row r="232" spans="1:18" s="76" customFormat="1" ht="25" hidden="1" x14ac:dyDescent="0.25">
      <c r="A232" s="4">
        <v>232</v>
      </c>
      <c r="B232" s="7" t="s">
        <v>298</v>
      </c>
      <c r="C232" s="7" t="s">
        <v>1434</v>
      </c>
      <c r="D232" s="7" t="s">
        <v>992</v>
      </c>
      <c r="E232" s="7" t="s">
        <v>1471</v>
      </c>
      <c r="F232" s="12" t="s">
        <v>1758</v>
      </c>
      <c r="G232" s="203" t="str">
        <f>INDEX(Masterlist!$G$3:$G$791, MATCH(B232,Masterlist!$B$3:$B$791,0))</f>
        <v>MCL/WI/D-03 / ASME B1.2-1983</v>
      </c>
      <c r="H232" s="43" t="s">
        <v>1473</v>
      </c>
      <c r="I232" s="204">
        <f>INDEX(Masterlist!$I$3:$I$791, MATCH(B232,Masterlist!$B$3:$B$791,0))</f>
        <v>44673</v>
      </c>
      <c r="J232" s="204" t="str">
        <f>INDEX(Masterlist!$J$3:$J$791, MATCH(B232,Masterlist!$B$3:$B$791,0))</f>
        <v>12 Months</v>
      </c>
      <c r="K232" s="204">
        <f>INDEX(Masterlist!$K$3:$K$791, MATCH(B232,Masterlist!$B$3:$B$791,0))</f>
        <v>45038</v>
      </c>
      <c r="L232" s="204" t="str">
        <f>INDEX(Masterlist!$L$3:$L$791, MATCH(B232,Masterlist!$B$3:$B$791,0))</f>
        <v>Mirai</v>
      </c>
      <c r="M232" s="204" t="str">
        <f>INDEX(Masterlist!$M$3:$M$791, MATCH(B232,Masterlist!$B$3:$B$791,0))</f>
        <v>DM22/0788</v>
      </c>
      <c r="N232" s="204" t="str">
        <f>INDEX(Masterlist!$N$3:$N$791, MATCH(B232,Masterlist!$B$3:$B$791,0))</f>
        <v>Gauge Room</v>
      </c>
      <c r="O232" s="204" t="b">
        <f ca="1">INDEX(Masterlist!$O$3:$O$800, MATCH(B232,Masterlist!$B$3:$B$800,0))</f>
        <v>1</v>
      </c>
      <c r="P232" s="62"/>
      <c r="Q232" s="1">
        <f t="shared" ca="1" si="6"/>
        <v>44831</v>
      </c>
      <c r="R232" s="1">
        <f t="shared" si="7"/>
        <v>45024</v>
      </c>
    </row>
    <row r="233" spans="1:18" s="76" customFormat="1" ht="25" hidden="1" x14ac:dyDescent="0.25">
      <c r="A233" s="4">
        <v>233</v>
      </c>
      <c r="B233" s="7" t="s">
        <v>296</v>
      </c>
      <c r="C233" s="7" t="s">
        <v>1434</v>
      </c>
      <c r="D233" s="7" t="s">
        <v>992</v>
      </c>
      <c r="E233" s="7" t="s">
        <v>705</v>
      </c>
      <c r="F233" s="12" t="s">
        <v>1759</v>
      </c>
      <c r="G233" s="203" t="str">
        <f>INDEX(Masterlist!$G$3:$G$791, MATCH(B233,Masterlist!$B$3:$B$791,0))</f>
        <v>MCL/WI/D-03 / ASME B1.2-1983</v>
      </c>
      <c r="H233" s="43" t="s">
        <v>1473</v>
      </c>
      <c r="I233" s="204">
        <f>INDEX(Masterlist!$I$3:$I$791, MATCH(B233,Masterlist!$B$3:$B$791,0))</f>
        <v>44673</v>
      </c>
      <c r="J233" s="204" t="str">
        <f>INDEX(Masterlist!$J$3:$J$791, MATCH(B233,Masterlist!$B$3:$B$791,0))</f>
        <v>12 Months</v>
      </c>
      <c r="K233" s="204">
        <f>INDEX(Masterlist!$K$3:$K$791, MATCH(B233,Masterlist!$B$3:$B$791,0))</f>
        <v>45038</v>
      </c>
      <c r="L233" s="204" t="str">
        <f>INDEX(Masterlist!$L$3:$L$791, MATCH(B233,Masterlist!$B$3:$B$791,0))</f>
        <v>Mirai</v>
      </c>
      <c r="M233" s="204" t="str">
        <f>INDEX(Masterlist!$M$3:$M$791, MATCH(B233,Masterlist!$B$3:$B$791,0))</f>
        <v>DM22/0792</v>
      </c>
      <c r="N233" s="204" t="str">
        <f>INDEX(Masterlist!$N$3:$N$791, MATCH(B233,Masterlist!$B$3:$B$791,0))</f>
        <v>Gauge Room</v>
      </c>
      <c r="O233" s="204" t="b">
        <f ca="1">INDEX(Masterlist!$O$3:$O$800, MATCH(B233,Masterlist!$B$3:$B$800,0))</f>
        <v>1</v>
      </c>
      <c r="P233" s="62"/>
      <c r="Q233" s="1">
        <f t="shared" ca="1" si="6"/>
        <v>44831</v>
      </c>
      <c r="R233" s="1">
        <f t="shared" si="7"/>
        <v>45024</v>
      </c>
    </row>
    <row r="234" spans="1:18" s="76" customFormat="1" ht="25" hidden="1" x14ac:dyDescent="0.25">
      <c r="A234" s="4">
        <v>234</v>
      </c>
      <c r="B234" s="7" t="s">
        <v>293</v>
      </c>
      <c r="C234" s="7" t="s">
        <v>1434</v>
      </c>
      <c r="D234" s="7" t="s">
        <v>992</v>
      </c>
      <c r="E234" s="7" t="s">
        <v>707</v>
      </c>
      <c r="F234" s="12" t="s">
        <v>1760</v>
      </c>
      <c r="G234" s="203" t="str">
        <f>INDEX(Masterlist!$G$3:$G$791, MATCH(B234,Masterlist!$B$3:$B$791,0))</f>
        <v>MCL/WI/D-03 / ASME B1.2-1983</v>
      </c>
      <c r="H234" s="43" t="s">
        <v>1473</v>
      </c>
      <c r="I234" s="204">
        <f>INDEX(Masterlist!$I$3:$I$791, MATCH(B234,Masterlist!$B$3:$B$791,0))</f>
        <v>44673</v>
      </c>
      <c r="J234" s="204" t="str">
        <f>INDEX(Masterlist!$J$3:$J$791, MATCH(B234,Masterlist!$B$3:$B$791,0))</f>
        <v>12 Months</v>
      </c>
      <c r="K234" s="204">
        <f>INDEX(Masterlist!$K$3:$K$791, MATCH(B234,Masterlist!$B$3:$B$791,0))</f>
        <v>45038</v>
      </c>
      <c r="L234" s="204" t="str">
        <f>INDEX(Masterlist!$L$3:$L$791, MATCH(B234,Masterlist!$B$3:$B$791,0))</f>
        <v>Mirai</v>
      </c>
      <c r="M234" s="204" t="str">
        <f>INDEX(Masterlist!$M$3:$M$791, MATCH(B234,Masterlist!$B$3:$B$791,0))</f>
        <v>DM22/0789</v>
      </c>
      <c r="N234" s="204" t="str">
        <f>INDEX(Masterlist!$N$3:$N$791, MATCH(B234,Masterlist!$B$3:$B$791,0))</f>
        <v>Gauge Room</v>
      </c>
      <c r="O234" s="204" t="b">
        <f ca="1">INDEX(Masterlist!$O$3:$O$800, MATCH(B234,Masterlist!$B$3:$B$800,0))</f>
        <v>1</v>
      </c>
      <c r="P234" s="62"/>
      <c r="Q234" s="1">
        <f t="shared" ca="1" si="6"/>
        <v>44831</v>
      </c>
      <c r="R234" s="1">
        <f t="shared" si="7"/>
        <v>45024</v>
      </c>
    </row>
    <row r="235" spans="1:18" s="76" customFormat="1" ht="25" hidden="1" x14ac:dyDescent="0.25">
      <c r="A235" s="4">
        <v>235</v>
      </c>
      <c r="B235" s="7" t="s">
        <v>292</v>
      </c>
      <c r="C235" s="7" t="s">
        <v>1434</v>
      </c>
      <c r="D235" s="7" t="s">
        <v>992</v>
      </c>
      <c r="E235" s="7" t="s">
        <v>708</v>
      </c>
      <c r="F235" s="12" t="s">
        <v>1761</v>
      </c>
      <c r="G235" s="203" t="str">
        <f>INDEX(Masterlist!$G$3:$G$791, MATCH(B235,Masterlist!$B$3:$B$791,0))</f>
        <v>MCL/WI/D-03 / ASME B1.2-1983</v>
      </c>
      <c r="H235" s="43" t="s">
        <v>1473</v>
      </c>
      <c r="I235" s="204">
        <f>INDEX(Masterlist!$I$3:$I$791, MATCH(B235,Masterlist!$B$3:$B$791,0))</f>
        <v>44673</v>
      </c>
      <c r="J235" s="204" t="str">
        <f>INDEX(Masterlist!$J$3:$J$791, MATCH(B235,Masterlist!$B$3:$B$791,0))</f>
        <v>12 Months</v>
      </c>
      <c r="K235" s="204">
        <f>INDEX(Masterlist!$K$3:$K$791, MATCH(B235,Masterlist!$B$3:$B$791,0))</f>
        <v>45038</v>
      </c>
      <c r="L235" s="204" t="str">
        <f>INDEX(Masterlist!$L$3:$L$791, MATCH(B235,Masterlist!$B$3:$B$791,0))</f>
        <v>Mirai</v>
      </c>
      <c r="M235" s="204" t="str">
        <f>INDEX(Masterlist!$M$3:$M$791, MATCH(B235,Masterlist!$B$3:$B$791,0))</f>
        <v>DM22/0791</v>
      </c>
      <c r="N235" s="204" t="str">
        <f>INDEX(Masterlist!$N$3:$N$791, MATCH(B235,Masterlist!$B$3:$B$791,0))</f>
        <v>Gauge Room</v>
      </c>
      <c r="O235" s="204" t="b">
        <f ca="1">INDEX(Masterlist!$O$3:$O$800, MATCH(B235,Masterlist!$B$3:$B$800,0))</f>
        <v>1</v>
      </c>
      <c r="P235" s="62"/>
      <c r="Q235" s="1">
        <f t="shared" ca="1" si="6"/>
        <v>44831</v>
      </c>
      <c r="R235" s="1">
        <f t="shared" si="7"/>
        <v>45024</v>
      </c>
    </row>
    <row r="236" spans="1:18" s="76" customFormat="1" ht="37.5" hidden="1" x14ac:dyDescent="0.25">
      <c r="A236" s="4">
        <v>236</v>
      </c>
      <c r="B236" s="7" t="s">
        <v>142</v>
      </c>
      <c r="C236" s="5" t="s">
        <v>626</v>
      </c>
      <c r="D236" s="5" t="s">
        <v>993</v>
      </c>
      <c r="E236" s="7" t="s">
        <v>710</v>
      </c>
      <c r="F236" s="12" t="s">
        <v>7</v>
      </c>
      <c r="G236" s="203" t="str">
        <f>INDEX(Masterlist!$G$3:$G$791, MATCH(B236,Masterlist!$B$3:$B$791,0))</f>
        <v>ASME B1.2:1983 / MCL/WI/D-03 (ISSUE NO.2)</v>
      </c>
      <c r="H236" s="43" t="s">
        <v>1473</v>
      </c>
      <c r="I236" s="204">
        <f>INDEX(Masterlist!$I$3:$I$791, MATCH(B236,Masterlist!$B$3:$B$791,0))</f>
        <v>44530</v>
      </c>
      <c r="J236" s="204" t="str">
        <f>INDEX(Masterlist!$J$3:$J$791, MATCH(B236,Masterlist!$B$3:$B$791,0))</f>
        <v>12 months</v>
      </c>
      <c r="K236" s="204">
        <f>INDEX(Masterlist!$K$3:$K$791, MATCH(B236,Masterlist!$B$3:$B$791,0))</f>
        <v>44895</v>
      </c>
      <c r="L236" s="204" t="str">
        <f>INDEX(Masterlist!$L$3:$L$791, MATCH(B236,Masterlist!$B$3:$B$791,0))</f>
        <v>Mirai</v>
      </c>
      <c r="M236" s="204" t="str">
        <f>INDEX(Masterlist!$M$3:$M$791, MATCH(B236,Masterlist!$B$3:$B$791,0))</f>
        <v>DM21/2617</v>
      </c>
      <c r="N236" s="204" t="str">
        <f>INDEX(Masterlist!$N$3:$N$791, MATCH(B236,Masterlist!$B$3:$B$791,0))</f>
        <v>Gauge Room</v>
      </c>
      <c r="O236" s="204" t="b">
        <f ca="1">INDEX(Masterlist!$O$3:$O$800, MATCH(B236,Masterlist!$B$3:$B$800,0))</f>
        <v>1</v>
      </c>
      <c r="P236" s="62"/>
      <c r="Q236" s="1">
        <f t="shared" ca="1" si="6"/>
        <v>44831</v>
      </c>
      <c r="R236" s="1">
        <f t="shared" si="7"/>
        <v>44881</v>
      </c>
    </row>
    <row r="237" spans="1:18" s="76" customFormat="1" ht="25" hidden="1" x14ac:dyDescent="0.25">
      <c r="A237" s="4">
        <v>237</v>
      </c>
      <c r="B237" s="150" t="s">
        <v>288</v>
      </c>
      <c r="C237" s="7" t="s">
        <v>766</v>
      </c>
      <c r="D237" s="7" t="s">
        <v>992</v>
      </c>
      <c r="E237" s="7" t="s">
        <v>192</v>
      </c>
      <c r="F237" s="9" t="s">
        <v>1976</v>
      </c>
      <c r="G237" s="203" t="str">
        <f>INDEX(Masterlist!$G$3:$G$791, MATCH(B237,Masterlist!$B$3:$B$791,0))</f>
        <v>SHE-WI-D005 / ANSI/ASME B1.2-1983</v>
      </c>
      <c r="H237" s="43" t="s">
        <v>1473</v>
      </c>
      <c r="I237" s="204">
        <f>INDEX(Masterlist!$I$3:$I$791, MATCH(B237,Masterlist!$B$3:$B$791,0))</f>
        <v>44817</v>
      </c>
      <c r="J237" s="204" t="str">
        <f>INDEX(Masterlist!$J$3:$J$791, MATCH(B237,Masterlist!$B$3:$B$791,0))</f>
        <v>12 Months</v>
      </c>
      <c r="K237" s="204">
        <f>INDEX(Masterlist!$K$3:$K$791, MATCH(B237,Masterlist!$B$3:$B$791,0))</f>
        <v>45182</v>
      </c>
      <c r="L237" s="204" t="str">
        <f>INDEX(Masterlist!$L$3:$L$791, MATCH(B237,Masterlist!$B$3:$B$791,0))</f>
        <v>Shikra Engineering</v>
      </c>
      <c r="M237" s="204" t="str">
        <f>INDEX(Masterlist!$M$3:$M$791, MATCH(B237,Masterlist!$B$3:$B$791,0))</f>
        <v>DLS-22080064-10</v>
      </c>
      <c r="N237" s="204" t="str">
        <f>INDEX(Masterlist!$N$3:$N$791, MATCH(B237,Masterlist!$B$3:$B$791,0))</f>
        <v>Gauge Room</v>
      </c>
      <c r="O237" s="204" t="b">
        <f ca="1">INDEX(Masterlist!$O$3:$O$800, MATCH(B237,Masterlist!$B$3:$B$800,0))</f>
        <v>1</v>
      </c>
      <c r="P237" s="62"/>
      <c r="Q237" s="1">
        <f t="shared" ca="1" si="6"/>
        <v>44831</v>
      </c>
      <c r="R237" s="1">
        <f t="shared" si="7"/>
        <v>45168</v>
      </c>
    </row>
    <row r="238" spans="1:18" s="76" customFormat="1" ht="25" hidden="1" x14ac:dyDescent="0.25">
      <c r="A238" s="4">
        <v>238</v>
      </c>
      <c r="B238" s="150" t="s">
        <v>286</v>
      </c>
      <c r="C238" s="5" t="s">
        <v>766</v>
      </c>
      <c r="D238" s="7" t="s">
        <v>992</v>
      </c>
      <c r="E238" s="7" t="s">
        <v>195</v>
      </c>
      <c r="F238" s="9" t="s">
        <v>1977</v>
      </c>
      <c r="G238" s="203" t="str">
        <f>INDEX(Masterlist!$G$3:$G$791, MATCH(B238,Masterlist!$B$3:$B$791,0))</f>
        <v>SHE-WI-D005 / ANSI/ASME B1.2-1983</v>
      </c>
      <c r="H238" s="43" t="s">
        <v>1473</v>
      </c>
      <c r="I238" s="204">
        <f>INDEX(Masterlist!$I$3:$I$791, MATCH(B238,Masterlist!$B$3:$B$791,0))</f>
        <v>44817</v>
      </c>
      <c r="J238" s="204" t="str">
        <f>INDEX(Masterlist!$J$3:$J$791, MATCH(B238,Masterlist!$B$3:$B$791,0))</f>
        <v>12 Months</v>
      </c>
      <c r="K238" s="204">
        <f>INDEX(Masterlist!$K$3:$K$791, MATCH(B238,Masterlist!$B$3:$B$791,0))</f>
        <v>45182</v>
      </c>
      <c r="L238" s="204" t="str">
        <f>INDEX(Masterlist!$L$3:$L$791, MATCH(B238,Masterlist!$B$3:$B$791,0))</f>
        <v>Shikra Engineering</v>
      </c>
      <c r="M238" s="204" t="str">
        <f>INDEX(Masterlist!$M$3:$M$791, MATCH(B238,Masterlist!$B$3:$B$791,0))</f>
        <v>DLS-22080064-13</v>
      </c>
      <c r="N238" s="204" t="str">
        <f>INDEX(Masterlist!$N$3:$N$791, MATCH(B238,Masterlist!$B$3:$B$791,0))</f>
        <v>Gauge Room</v>
      </c>
      <c r="O238" s="204" t="b">
        <f ca="1">INDEX(Masterlist!$O$3:$O$800, MATCH(B238,Masterlist!$B$3:$B$800,0))</f>
        <v>1</v>
      </c>
      <c r="P238" s="62"/>
      <c r="Q238" s="1">
        <f t="shared" ca="1" si="6"/>
        <v>44831</v>
      </c>
      <c r="R238" s="1">
        <f t="shared" si="7"/>
        <v>45168</v>
      </c>
    </row>
    <row r="239" spans="1:18" s="76" customFormat="1" ht="25" hidden="1" x14ac:dyDescent="0.25">
      <c r="A239" s="4">
        <v>239</v>
      </c>
      <c r="B239" s="150" t="s">
        <v>284</v>
      </c>
      <c r="C239" s="5" t="s">
        <v>626</v>
      </c>
      <c r="D239" s="7" t="s">
        <v>992</v>
      </c>
      <c r="E239" s="7" t="s">
        <v>1809</v>
      </c>
      <c r="F239" s="9" t="s">
        <v>198</v>
      </c>
      <c r="G239" s="203" t="str">
        <f>INDEX(Masterlist!$G$3:$G$791, MATCH(B239,Masterlist!$B$3:$B$791,0))</f>
        <v>SHE-WI-D047 / ANSI/ASME B.1.20.1</v>
      </c>
      <c r="H239" s="43" t="s">
        <v>1473</v>
      </c>
      <c r="I239" s="204">
        <f>INDEX(Masterlist!$I$3:$I$791, MATCH(B239,Masterlist!$B$3:$B$791,0))</f>
        <v>44817</v>
      </c>
      <c r="J239" s="204" t="str">
        <f>INDEX(Masterlist!$J$3:$J$791, MATCH(B239,Masterlist!$B$3:$B$791,0))</f>
        <v>12 Months</v>
      </c>
      <c r="K239" s="204">
        <f>INDEX(Masterlist!$K$3:$K$791, MATCH(B239,Masterlist!$B$3:$B$791,0))</f>
        <v>45182</v>
      </c>
      <c r="L239" s="204" t="str">
        <f>INDEX(Masterlist!$L$3:$L$791, MATCH(B239,Masterlist!$B$3:$B$791,0))</f>
        <v>Mirai</v>
      </c>
      <c r="M239" s="204" t="str">
        <f>INDEX(Masterlist!$M$3:$M$791, MATCH(B239,Masterlist!$B$3:$B$791,0))</f>
        <v>DLS-22080064-07</v>
      </c>
      <c r="N239" s="204" t="str">
        <f>INDEX(Masterlist!$N$3:$N$791, MATCH(B239,Masterlist!$B$3:$B$791,0))</f>
        <v>Gauge Room</v>
      </c>
      <c r="O239" s="204" t="b">
        <f ca="1">INDEX(Masterlist!$O$3:$O$800, MATCH(B239,Masterlist!$B$3:$B$800,0))</f>
        <v>1</v>
      </c>
      <c r="P239" s="62"/>
      <c r="Q239" s="1">
        <f t="shared" ca="1" si="6"/>
        <v>44831</v>
      </c>
      <c r="R239" s="1">
        <f t="shared" si="7"/>
        <v>45168</v>
      </c>
    </row>
    <row r="240" spans="1:18" s="76" customFormat="1" ht="37.5" hidden="1" x14ac:dyDescent="0.25">
      <c r="A240" s="4">
        <v>240</v>
      </c>
      <c r="B240" s="7" t="s">
        <v>254</v>
      </c>
      <c r="C240" s="7" t="s">
        <v>766</v>
      </c>
      <c r="D240" s="7" t="s">
        <v>986</v>
      </c>
      <c r="E240" s="7" t="s">
        <v>714</v>
      </c>
      <c r="F240" s="37">
        <v>61970</v>
      </c>
      <c r="G240" s="203" t="str">
        <f>INDEX(Masterlist!$G$3:$G$791, MATCH(B240,Masterlist!$B$3:$B$791,0))</f>
        <v>ASME B1.2:1983 / MCL/WI/D-03 (ISSUE NO.2)</v>
      </c>
      <c r="H240" s="43" t="s">
        <v>1473</v>
      </c>
      <c r="I240" s="204">
        <f>INDEX(Masterlist!$I$3:$I$791, MATCH(B240,Masterlist!$B$3:$B$791,0))</f>
        <v>44530</v>
      </c>
      <c r="J240" s="204" t="str">
        <f>INDEX(Masterlist!$J$3:$J$791, MATCH(B240,Masterlist!$B$3:$B$791,0))</f>
        <v>12 months</v>
      </c>
      <c r="K240" s="204">
        <f>INDEX(Masterlist!$K$3:$K$791, MATCH(B240,Masterlist!$B$3:$B$791,0))</f>
        <v>44895</v>
      </c>
      <c r="L240" s="204" t="str">
        <f>INDEX(Masterlist!$L$3:$L$791, MATCH(B240,Masterlist!$B$3:$B$791,0))</f>
        <v>Mirai</v>
      </c>
      <c r="M240" s="204" t="str">
        <f>INDEX(Masterlist!$M$3:$M$791, MATCH(B240,Masterlist!$B$3:$B$791,0))</f>
        <v>DM21/2619</v>
      </c>
      <c r="N240" s="204" t="str">
        <f>INDEX(Masterlist!$N$3:$N$791, MATCH(B240,Masterlist!$B$3:$B$791,0))</f>
        <v>Gauge Room</v>
      </c>
      <c r="O240" s="204" t="b">
        <f ca="1">INDEX(Masterlist!$O$3:$O$800, MATCH(B240,Masterlist!$B$3:$B$800,0))</f>
        <v>1</v>
      </c>
      <c r="P240" s="62"/>
      <c r="Q240" s="1">
        <f t="shared" ca="1" si="6"/>
        <v>44831</v>
      </c>
      <c r="R240" s="1">
        <f t="shared" si="7"/>
        <v>44881</v>
      </c>
    </row>
    <row r="241" spans="1:18" s="76" customFormat="1" ht="25" hidden="1" x14ac:dyDescent="0.25">
      <c r="A241" s="4">
        <v>241</v>
      </c>
      <c r="B241" s="7" t="s">
        <v>345</v>
      </c>
      <c r="C241" s="7" t="s">
        <v>766</v>
      </c>
      <c r="D241" s="7" t="s">
        <v>986</v>
      </c>
      <c r="E241" s="7" t="s">
        <v>879</v>
      </c>
      <c r="F241" s="37">
        <v>73248</v>
      </c>
      <c r="G241" s="203" t="str">
        <f>INDEX(Masterlist!$G$3:$G$791, MATCH(B241,Masterlist!$B$3:$B$791,0))</f>
        <v>MCL/WI/D-03 / ASME B1.2-1983</v>
      </c>
      <c r="H241" s="43" t="s">
        <v>1473</v>
      </c>
      <c r="I241" s="204">
        <f>INDEX(Masterlist!$I$3:$I$791, MATCH(B241,Masterlist!$B$3:$B$791,0))</f>
        <v>44740</v>
      </c>
      <c r="J241" s="204" t="str">
        <f>INDEX(Masterlist!$J$3:$J$791, MATCH(B241,Masterlist!$B$3:$B$791,0))</f>
        <v>12 Months</v>
      </c>
      <c r="K241" s="204">
        <f>INDEX(Masterlist!$K$3:$K$791, MATCH(B241,Masterlist!$B$3:$B$791,0))</f>
        <v>45105</v>
      </c>
      <c r="L241" s="204" t="str">
        <f>INDEX(Masterlist!$L$3:$L$791, MATCH(B241,Masterlist!$B$3:$B$791,0))</f>
        <v>Mirai</v>
      </c>
      <c r="M241" s="204" t="str">
        <f>INDEX(Masterlist!$M$3:$M$791, MATCH(B241,Masterlist!$B$3:$B$791,0))</f>
        <v>DM22/1390</v>
      </c>
      <c r="N241" s="204" t="str">
        <f>INDEX(Masterlist!$N$3:$N$791, MATCH(B241,Masterlist!$B$3:$B$791,0))</f>
        <v>Gauge Room</v>
      </c>
      <c r="O241" s="204" t="b">
        <f ca="1">INDEX(Masterlist!$O$3:$O$800, MATCH(B241,Masterlist!$B$3:$B$800,0))</f>
        <v>1</v>
      </c>
      <c r="P241" s="62"/>
      <c r="Q241" s="1">
        <f t="shared" ca="1" si="6"/>
        <v>44831</v>
      </c>
      <c r="R241" s="1">
        <f t="shared" si="7"/>
        <v>45091</v>
      </c>
    </row>
    <row r="242" spans="1:18" s="76" customFormat="1" ht="37.5" hidden="1" x14ac:dyDescent="0.25">
      <c r="A242" s="4">
        <v>242</v>
      </c>
      <c r="B242" s="7" t="s">
        <v>358</v>
      </c>
      <c r="C242" s="7" t="s">
        <v>766</v>
      </c>
      <c r="D242" s="7" t="s">
        <v>986</v>
      </c>
      <c r="E242" s="7" t="s">
        <v>362</v>
      </c>
      <c r="F242" s="37">
        <v>85564</v>
      </c>
      <c r="G242" s="203" t="str">
        <f>INDEX(Masterlist!$G$3:$G$791, MATCH(B242,Masterlist!$B$3:$B$791,0))</f>
        <v>ANSI/ASME B1.2-1983 / MCL/WI/D-03 (ISSUE NO.2)</v>
      </c>
      <c r="H242" s="43" t="s">
        <v>1473</v>
      </c>
      <c r="I242" s="204">
        <f>INDEX(Masterlist!$I$3:$I$791, MATCH(B242,Masterlist!$B$3:$B$791,0))</f>
        <v>44530</v>
      </c>
      <c r="J242" s="204" t="str">
        <f>INDEX(Masterlist!$J$3:$J$791, MATCH(B242,Masterlist!$B$3:$B$791,0))</f>
        <v>12 months</v>
      </c>
      <c r="K242" s="204">
        <f>INDEX(Masterlist!$K$3:$K$791, MATCH(B242,Masterlist!$B$3:$B$791,0))</f>
        <v>44895</v>
      </c>
      <c r="L242" s="204" t="str">
        <f>INDEX(Masterlist!$L$3:$L$791, MATCH(B242,Masterlist!$B$3:$B$791,0))</f>
        <v>Mirai</v>
      </c>
      <c r="M242" s="204" t="str">
        <f>INDEX(Masterlist!$M$3:$M$791, MATCH(B242,Masterlist!$B$3:$B$791,0))</f>
        <v>DM21/2625</v>
      </c>
      <c r="N242" s="204" t="str">
        <f>INDEX(Masterlist!$N$3:$N$791, MATCH(B242,Masterlist!$B$3:$B$791,0))</f>
        <v>Gauge Room</v>
      </c>
      <c r="O242" s="204" t="b">
        <f ca="1">INDEX(Masterlist!$O$3:$O$800, MATCH(B242,Masterlist!$B$3:$B$800,0))</f>
        <v>1</v>
      </c>
      <c r="P242" s="62"/>
      <c r="Q242" s="1">
        <f t="shared" ca="1" si="6"/>
        <v>44831</v>
      </c>
      <c r="R242" s="1">
        <f t="shared" si="7"/>
        <v>44881</v>
      </c>
    </row>
    <row r="243" spans="1:18" s="76" customFormat="1" ht="37.5" hidden="1" x14ac:dyDescent="0.25">
      <c r="A243" s="4">
        <v>243</v>
      </c>
      <c r="B243" s="7" t="s">
        <v>359</v>
      </c>
      <c r="C243" s="7" t="s">
        <v>1332</v>
      </c>
      <c r="D243" s="7" t="s">
        <v>986</v>
      </c>
      <c r="E243" s="7" t="s">
        <v>363</v>
      </c>
      <c r="F243" s="37">
        <v>85565</v>
      </c>
      <c r="G243" s="203" t="str">
        <f>INDEX(Masterlist!$G$3:$G$791, MATCH(B243,Masterlist!$B$3:$B$791,0))</f>
        <v>ANSI/ASME B1.2-1983 / MCL/WI/D-03 (ISSUE NO.2)</v>
      </c>
      <c r="H243" s="43" t="s">
        <v>1473</v>
      </c>
      <c r="I243" s="204">
        <f>INDEX(Masterlist!$I$3:$I$791, MATCH(B243,Masterlist!$B$3:$B$791,0))</f>
        <v>44530</v>
      </c>
      <c r="J243" s="204" t="str">
        <f>INDEX(Masterlist!$J$3:$J$791, MATCH(B243,Masterlist!$B$3:$B$791,0))</f>
        <v>12 months</v>
      </c>
      <c r="K243" s="204">
        <f>INDEX(Masterlist!$K$3:$K$791, MATCH(B243,Masterlist!$B$3:$B$791,0))</f>
        <v>44895</v>
      </c>
      <c r="L243" s="204" t="str">
        <f>INDEX(Masterlist!$L$3:$L$791, MATCH(B243,Masterlist!$B$3:$B$791,0))</f>
        <v>Mirai</v>
      </c>
      <c r="M243" s="204" t="str">
        <f>INDEX(Masterlist!$M$3:$M$791, MATCH(B243,Masterlist!$B$3:$B$791,0))</f>
        <v>DM21/2626</v>
      </c>
      <c r="N243" s="204" t="str">
        <f>INDEX(Masterlist!$N$3:$N$791, MATCH(B243,Masterlist!$B$3:$B$791,0))</f>
        <v>Gauge Room</v>
      </c>
      <c r="O243" s="204" t="b">
        <f ca="1">INDEX(Masterlist!$O$3:$O$800, MATCH(B243,Masterlist!$B$3:$B$800,0))</f>
        <v>1</v>
      </c>
      <c r="P243" s="62"/>
      <c r="Q243" s="1">
        <f t="shared" ref="Q243:Q310" ca="1" si="8">TODAY()</f>
        <v>44831</v>
      </c>
      <c r="R243" s="1">
        <f t="shared" si="7"/>
        <v>44881</v>
      </c>
    </row>
    <row r="244" spans="1:18" s="76" customFormat="1" ht="25" hidden="1" x14ac:dyDescent="0.25">
      <c r="A244" s="4">
        <v>244</v>
      </c>
      <c r="B244" s="7" t="s">
        <v>361</v>
      </c>
      <c r="C244" s="5" t="s">
        <v>765</v>
      </c>
      <c r="D244" s="7" t="s">
        <v>986</v>
      </c>
      <c r="E244" s="7" t="s">
        <v>365</v>
      </c>
      <c r="F244" s="12" t="s">
        <v>1881</v>
      </c>
      <c r="G244" s="203" t="str">
        <f>INDEX(Masterlist!$G$3:$G$791, MATCH(B244,Masterlist!$B$3:$B$791,0))</f>
        <v>MCL/WI/D-03 / ASME B1.2-1983</v>
      </c>
      <c r="H244" s="43" t="s">
        <v>1473</v>
      </c>
      <c r="I244" s="204">
        <f>INDEX(Masterlist!$I$3:$I$791, MATCH(B244,Masterlist!$B$3:$B$791,0))</f>
        <v>44554</v>
      </c>
      <c r="J244" s="204" t="str">
        <f>INDEX(Masterlist!$J$3:$J$791, MATCH(B244,Masterlist!$B$3:$B$791,0))</f>
        <v>12 Months</v>
      </c>
      <c r="K244" s="204">
        <f>INDEX(Masterlist!$K$3:$K$791, MATCH(B244,Masterlist!$B$3:$B$791,0))</f>
        <v>44919</v>
      </c>
      <c r="L244" s="204" t="str">
        <f>INDEX(Masterlist!$L$3:$L$791, MATCH(B244,Masterlist!$B$3:$B$791,0))</f>
        <v>Mirai</v>
      </c>
      <c r="M244" s="204" t="str">
        <f>INDEX(Masterlist!$M$3:$M$791, MATCH(B244,Masterlist!$B$3:$B$791,0))</f>
        <v>DM21/2966</v>
      </c>
      <c r="N244" s="204" t="str">
        <f>INDEX(Masterlist!$N$3:$N$791, MATCH(B244,Masterlist!$B$3:$B$791,0))</f>
        <v>Gauge Room</v>
      </c>
      <c r="O244" s="204" t="b">
        <f ca="1">INDEX(Masterlist!$O$3:$O$800, MATCH(B244,Masterlist!$B$3:$B$800,0))</f>
        <v>1</v>
      </c>
      <c r="P244" s="62"/>
      <c r="Q244" s="1">
        <f t="shared" ca="1" si="8"/>
        <v>44831</v>
      </c>
      <c r="R244" s="1">
        <f t="shared" si="7"/>
        <v>44905</v>
      </c>
    </row>
    <row r="245" spans="1:18" s="76" customFormat="1" ht="37.5" x14ac:dyDescent="0.25">
      <c r="A245" s="4">
        <v>245</v>
      </c>
      <c r="B245" s="172" t="s">
        <v>393</v>
      </c>
      <c r="C245" s="5" t="s">
        <v>631</v>
      </c>
      <c r="D245" s="7" t="s">
        <v>988</v>
      </c>
      <c r="E245" s="5" t="s">
        <v>1407</v>
      </c>
      <c r="F245" s="9" t="s">
        <v>394</v>
      </c>
      <c r="G245" s="203" t="str">
        <f>INDEX(Masterlist!$G$3:$G$791, MATCH(B245,Masterlist!$B$3:$B$791,0))</f>
        <v>API Q1&amp; API 5B, MCL/WI/D-TPG 13</v>
      </c>
      <c r="H245" s="43" t="s">
        <v>1683</v>
      </c>
      <c r="I245" s="204">
        <f>INDEX(Masterlist!$I$3:$I$791, MATCH(B245,Masterlist!$B$3:$B$791,0))</f>
        <v>44466</v>
      </c>
      <c r="J245" s="204" t="str">
        <f>INDEX(Masterlist!$J$3:$J$791, MATCH(B245,Masterlist!$B$3:$B$791,0))</f>
        <v>12 Months</v>
      </c>
      <c r="K245" s="204">
        <f>INDEX(Masterlist!$K$3:$K$791, MATCH(B245,Masterlist!$B$3:$B$791,0))</f>
        <v>44831</v>
      </c>
      <c r="L245" s="204" t="str">
        <f>INDEX(Masterlist!$L$3:$L$791, MATCH(B245,Masterlist!$B$3:$B$791,0))</f>
        <v>Mirai</v>
      </c>
      <c r="M245" s="204" t="str">
        <f>INDEX(Masterlist!$M$3:$M$791, MATCH(B245,Masterlist!$B$3:$B$791,0))</f>
        <v>DM21/2044</v>
      </c>
      <c r="N245" s="204" t="str">
        <f>INDEX(Masterlist!$N$3:$N$791, MATCH(B245,Masterlist!$B$3:$B$791,0))</f>
        <v>Gauge Room</v>
      </c>
      <c r="O245" s="204" t="b">
        <f ca="1">INDEX(Masterlist!$O$3:$O$800, MATCH(B245,Masterlist!$B$3:$B$800,0))</f>
        <v>0</v>
      </c>
      <c r="P245" s="62"/>
      <c r="Q245" s="1">
        <f t="shared" ca="1" si="8"/>
        <v>44831</v>
      </c>
      <c r="R245" s="1">
        <f t="shared" si="7"/>
        <v>44817</v>
      </c>
    </row>
    <row r="246" spans="1:18" s="76" customFormat="1" ht="37.5" hidden="1" x14ac:dyDescent="0.25">
      <c r="A246" s="4">
        <v>246</v>
      </c>
      <c r="B246" s="7" t="s">
        <v>419</v>
      </c>
      <c r="C246" s="5" t="s">
        <v>626</v>
      </c>
      <c r="D246" s="7" t="s">
        <v>2646</v>
      </c>
      <c r="E246" s="7" t="s">
        <v>715</v>
      </c>
      <c r="F246" s="12" t="s">
        <v>1468</v>
      </c>
      <c r="G246" s="203" t="str">
        <f>INDEX(Masterlist!$G$3:$G$791, MATCH(B246,Masterlist!$B$3:$B$791,0))</f>
        <v>ANSI/ASME B1.2-20.2M-2006 / MCL/WI/D-03 (ISSUE NO.2)</v>
      </c>
      <c r="H246" s="43" t="s">
        <v>1473</v>
      </c>
      <c r="I246" s="204">
        <f>INDEX(Masterlist!$I$3:$I$791, MATCH(B246,Masterlist!$B$3:$B$791,0))</f>
        <v>44530</v>
      </c>
      <c r="J246" s="204" t="str">
        <f>INDEX(Masterlist!$J$3:$J$791, MATCH(B246,Masterlist!$B$3:$B$791,0))</f>
        <v>12 months</v>
      </c>
      <c r="K246" s="204">
        <f>INDEX(Masterlist!$K$3:$K$791, MATCH(B246,Masterlist!$B$3:$B$791,0))</f>
        <v>44895</v>
      </c>
      <c r="L246" s="204" t="str">
        <f>INDEX(Masterlist!$L$3:$L$791, MATCH(B246,Masterlist!$B$3:$B$791,0))</f>
        <v>Mirai</v>
      </c>
      <c r="M246" s="204" t="str">
        <f>INDEX(Masterlist!$M$3:$M$791, MATCH(B246,Masterlist!$B$3:$B$791,0))</f>
        <v>DM21/2629</v>
      </c>
      <c r="N246" s="204" t="str">
        <f>INDEX(Masterlist!$N$3:$N$791, MATCH(B246,Masterlist!$B$3:$B$791,0))</f>
        <v>Gauge Room</v>
      </c>
      <c r="O246" s="204" t="b">
        <f ca="1">INDEX(Masterlist!$O$3:$O$800, MATCH(B246,Masterlist!$B$3:$B$800,0))</f>
        <v>1</v>
      </c>
      <c r="P246" s="62"/>
      <c r="Q246" s="1">
        <f t="shared" ca="1" si="8"/>
        <v>44831</v>
      </c>
      <c r="R246" s="1">
        <f t="shared" si="7"/>
        <v>44881</v>
      </c>
    </row>
    <row r="247" spans="1:18" s="76" customFormat="1" ht="25" hidden="1" x14ac:dyDescent="0.25">
      <c r="A247" s="4">
        <v>247</v>
      </c>
      <c r="B247" s="7" t="s">
        <v>420</v>
      </c>
      <c r="C247" s="5" t="s">
        <v>766</v>
      </c>
      <c r="D247" s="5" t="s">
        <v>987</v>
      </c>
      <c r="E247" s="7" t="s">
        <v>1576</v>
      </c>
      <c r="F247" s="12" t="s">
        <v>1470</v>
      </c>
      <c r="G247" s="203" t="str">
        <f>INDEX(Masterlist!$G$3:$G$791, MATCH(B247,Masterlist!$B$3:$B$791,0))</f>
        <v>MCL/WI/D-03 / ASME B1.16M-1984</v>
      </c>
      <c r="H247" s="43" t="s">
        <v>1473</v>
      </c>
      <c r="I247" s="204">
        <f>INDEX(Masterlist!$I$3:$I$791, MATCH(B247,Masterlist!$B$3:$B$791,0))</f>
        <v>44554</v>
      </c>
      <c r="J247" s="204" t="str">
        <f>INDEX(Masterlist!$J$3:$J$791, MATCH(B247,Masterlist!$B$3:$B$791,0))</f>
        <v>12 Months</v>
      </c>
      <c r="K247" s="204">
        <f>INDEX(Masterlist!$K$3:$K$791, MATCH(B247,Masterlist!$B$3:$B$791,0))</f>
        <v>44919</v>
      </c>
      <c r="L247" s="204" t="str">
        <f>INDEX(Masterlist!$L$3:$L$791, MATCH(B247,Masterlist!$B$3:$B$791,0))</f>
        <v>Mirai</v>
      </c>
      <c r="M247" s="204" t="str">
        <f>INDEX(Masterlist!$M$3:$M$791, MATCH(B247,Masterlist!$B$3:$B$791,0))</f>
        <v>DM21/2973</v>
      </c>
      <c r="N247" s="204" t="str">
        <f>INDEX(Masterlist!$N$3:$N$791, MATCH(B247,Masterlist!$B$3:$B$791,0))</f>
        <v>Gauge Room</v>
      </c>
      <c r="O247" s="204" t="b">
        <f ca="1">INDEX(Masterlist!$O$3:$O$800, MATCH(B247,Masterlist!$B$3:$B$800,0))</f>
        <v>1</v>
      </c>
      <c r="P247" s="62"/>
      <c r="Q247" s="1">
        <f t="shared" ca="1" si="8"/>
        <v>44831</v>
      </c>
      <c r="R247" s="1">
        <f t="shared" si="7"/>
        <v>44905</v>
      </c>
    </row>
    <row r="248" spans="1:18" s="76" customFormat="1" ht="25" hidden="1" x14ac:dyDescent="0.25">
      <c r="A248" s="4">
        <v>248</v>
      </c>
      <c r="B248" s="7" t="s">
        <v>421</v>
      </c>
      <c r="C248" s="5" t="s">
        <v>766</v>
      </c>
      <c r="D248" s="5" t="s">
        <v>987</v>
      </c>
      <c r="E248" s="7" t="s">
        <v>1577</v>
      </c>
      <c r="F248" s="12" t="s">
        <v>1735</v>
      </c>
      <c r="G248" s="203" t="str">
        <f>INDEX(Masterlist!$G$3:$G$791, MATCH(B248,Masterlist!$B$3:$B$791,0))</f>
        <v>MCL/WI/D-03 / ASME B1.16M-1984</v>
      </c>
      <c r="H248" s="43" t="s">
        <v>1473</v>
      </c>
      <c r="I248" s="204">
        <f>INDEX(Masterlist!$I$3:$I$791, MATCH(B248,Masterlist!$B$3:$B$791,0))</f>
        <v>44624</v>
      </c>
      <c r="J248" s="204" t="str">
        <f>INDEX(Masterlist!$J$3:$J$791, MATCH(B248,Masterlist!$B$3:$B$791,0))</f>
        <v>12 Months</v>
      </c>
      <c r="K248" s="204">
        <f>INDEX(Masterlist!$K$3:$K$791, MATCH(B248,Masterlist!$B$3:$B$791,0))</f>
        <v>44989</v>
      </c>
      <c r="L248" s="204" t="str">
        <f>INDEX(Masterlist!$L$3:$L$791, MATCH(B248,Masterlist!$B$3:$B$791,0))</f>
        <v>Mirai</v>
      </c>
      <c r="M248" s="204" t="str">
        <f>INDEX(Masterlist!$M$3:$M$791, MATCH(B248,Masterlist!$B$3:$B$791,0))</f>
        <v>DM22/0447</v>
      </c>
      <c r="N248" s="204" t="str">
        <f>INDEX(Masterlist!$N$3:$N$791, MATCH(B248,Masterlist!$B$3:$B$791,0))</f>
        <v>Gauge Room</v>
      </c>
      <c r="O248" s="204" t="b">
        <f ca="1">INDEX(Masterlist!$O$3:$O$800, MATCH(B248,Masterlist!$B$3:$B$800,0))</f>
        <v>1</v>
      </c>
      <c r="P248" s="62"/>
      <c r="Q248" s="1">
        <f t="shared" ca="1" si="8"/>
        <v>44831</v>
      </c>
      <c r="R248" s="1">
        <f t="shared" si="7"/>
        <v>44975</v>
      </c>
    </row>
    <row r="249" spans="1:18" ht="25" hidden="1" x14ac:dyDescent="0.25">
      <c r="A249" s="4">
        <v>249</v>
      </c>
      <c r="B249" s="7" t="s">
        <v>495</v>
      </c>
      <c r="C249" s="5" t="s">
        <v>626</v>
      </c>
      <c r="D249" s="7" t="s">
        <v>988</v>
      </c>
      <c r="E249" s="7" t="s">
        <v>196</v>
      </c>
      <c r="F249" s="12" t="s">
        <v>1166</v>
      </c>
      <c r="G249" s="203" t="str">
        <f>INDEX(Masterlist!$G$3:$G$791, MATCH(B249,Masterlist!$B$3:$B$791,0))</f>
        <v>MCL/WI/D-02 / ASME B1.20.2M-2006</v>
      </c>
      <c r="H249" s="43" t="s">
        <v>1473</v>
      </c>
      <c r="I249" s="204">
        <f>INDEX(Masterlist!$I$3:$I$791, MATCH(B249,Masterlist!$B$3:$B$791,0))</f>
        <v>44565</v>
      </c>
      <c r="J249" s="204" t="str">
        <f>INDEX(Masterlist!$J$3:$J$791, MATCH(B249,Masterlist!$B$3:$B$791,0))</f>
        <v>12 Months</v>
      </c>
      <c r="K249" s="204">
        <f>INDEX(Masterlist!$K$3:$K$791, MATCH(B249,Masterlist!$B$3:$B$791,0))</f>
        <v>44930</v>
      </c>
      <c r="L249" s="204" t="str">
        <f>INDEX(Masterlist!$L$3:$L$791, MATCH(B249,Masterlist!$B$3:$B$791,0))</f>
        <v>Mirai</v>
      </c>
      <c r="M249" s="204" t="str">
        <f>INDEX(Masterlist!$M$3:$M$791, MATCH(B249,Masterlist!$B$3:$B$791,0))</f>
        <v>DM22/011</v>
      </c>
      <c r="N249" s="204" t="str">
        <f>INDEX(Masterlist!$N$3:$N$791, MATCH(B249,Masterlist!$B$3:$B$791,0))</f>
        <v>Gauge Room</v>
      </c>
      <c r="O249" s="204" t="b">
        <f ca="1">INDEX(Masterlist!$O$3:$O$800, MATCH(B249,Masterlist!$B$3:$B$800,0))</f>
        <v>1</v>
      </c>
      <c r="P249" s="62"/>
      <c r="Q249" s="1">
        <f t="shared" ca="1" si="8"/>
        <v>44831</v>
      </c>
      <c r="R249" s="1">
        <f t="shared" si="7"/>
        <v>44916</v>
      </c>
    </row>
    <row r="250" spans="1:18" s="76" customFormat="1" ht="37.5" hidden="1" x14ac:dyDescent="0.25">
      <c r="A250" s="4">
        <v>250</v>
      </c>
      <c r="B250" s="7" t="s">
        <v>554</v>
      </c>
      <c r="C250" s="5" t="s">
        <v>766</v>
      </c>
      <c r="D250" s="7" t="s">
        <v>986</v>
      </c>
      <c r="E250" s="7" t="s">
        <v>555</v>
      </c>
      <c r="F250" s="37">
        <v>103291</v>
      </c>
      <c r="G250" s="203" t="str">
        <f>INDEX(Masterlist!$G$3:$G$791, MATCH(B250,Masterlist!$B$3:$B$791,0))</f>
        <v>ANSI/ASME B1.2-1983 / MCL/WI/D-03 (ISSUE NO.2)</v>
      </c>
      <c r="H250" s="43" t="s">
        <v>1473</v>
      </c>
      <c r="I250" s="204">
        <f>INDEX(Masterlist!$I$3:$I$791, MATCH(B250,Masterlist!$B$3:$B$791,0))</f>
        <v>44530</v>
      </c>
      <c r="J250" s="204" t="str">
        <f>INDEX(Masterlist!$J$3:$J$791, MATCH(B250,Masterlist!$B$3:$B$791,0))</f>
        <v>12 months</v>
      </c>
      <c r="K250" s="204">
        <f>INDEX(Masterlist!$K$3:$K$791, MATCH(B250,Masterlist!$B$3:$B$791,0))</f>
        <v>44895</v>
      </c>
      <c r="L250" s="204" t="str">
        <f>INDEX(Masterlist!$L$3:$L$791, MATCH(B250,Masterlist!$B$3:$B$791,0))</f>
        <v>Mirai</v>
      </c>
      <c r="M250" s="204" t="str">
        <f>INDEX(Masterlist!$M$3:$M$791, MATCH(B250,Masterlist!$B$3:$B$791,0))</f>
        <v>DM21/2627</v>
      </c>
      <c r="N250" s="204" t="str">
        <f>INDEX(Masterlist!$N$3:$N$791, MATCH(B250,Masterlist!$B$3:$B$791,0))</f>
        <v>Gauge Room</v>
      </c>
      <c r="O250" s="204" t="b">
        <f ca="1">INDEX(Masterlist!$O$3:$O$800, MATCH(B250,Masterlist!$B$3:$B$800,0))</f>
        <v>1</v>
      </c>
      <c r="P250" s="62"/>
      <c r="Q250" s="1">
        <f t="shared" ca="1" si="8"/>
        <v>44831</v>
      </c>
      <c r="R250" s="1">
        <f t="shared" si="7"/>
        <v>44881</v>
      </c>
    </row>
    <row r="251" spans="1:18" s="76" customFormat="1" ht="25" hidden="1" x14ac:dyDescent="0.25">
      <c r="A251" s="4">
        <v>251</v>
      </c>
      <c r="B251" s="7" t="s">
        <v>617</v>
      </c>
      <c r="C251" s="5" t="s">
        <v>766</v>
      </c>
      <c r="D251" s="7" t="s">
        <v>986</v>
      </c>
      <c r="E251" s="7" t="s">
        <v>1527</v>
      </c>
      <c r="F251" s="36">
        <v>107508</v>
      </c>
      <c r="G251" s="203" t="str">
        <f>INDEX(Masterlist!$G$3:$G$791, MATCH(B251,Masterlist!$B$3:$B$791,0))</f>
        <v>MCL/WI/D-03 / ASME B1.2-1983</v>
      </c>
      <c r="H251" s="43" t="s">
        <v>1473</v>
      </c>
      <c r="I251" s="204">
        <f>INDEX(Masterlist!$I$3:$I$791, MATCH(B251,Masterlist!$B$3:$B$791,0))</f>
        <v>44657</v>
      </c>
      <c r="J251" s="204" t="str">
        <f>INDEX(Masterlist!$J$3:$J$791, MATCH(B251,Masterlist!$B$3:$B$791,0))</f>
        <v>12 Months</v>
      </c>
      <c r="K251" s="204">
        <f>INDEX(Masterlist!$K$3:$K$791, MATCH(B251,Masterlist!$B$3:$B$791,0))</f>
        <v>45022</v>
      </c>
      <c r="L251" s="204" t="str">
        <f>INDEX(Masterlist!$L$3:$L$791, MATCH(B251,Masterlist!$B$3:$B$791,0))</f>
        <v>Mirai</v>
      </c>
      <c r="M251" s="204" t="str">
        <f>INDEX(Masterlist!$M$3:$M$791, MATCH(B251,Masterlist!$B$3:$B$791,0))</f>
        <v>DM22/0677</v>
      </c>
      <c r="N251" s="204" t="str">
        <f>INDEX(Masterlist!$N$3:$N$791, MATCH(B251,Masterlist!$B$3:$B$791,0))</f>
        <v>Gauge Room</v>
      </c>
      <c r="O251" s="204" t="b">
        <f ca="1">INDEX(Masterlist!$O$3:$O$800, MATCH(B251,Masterlist!$B$3:$B$800,0))</f>
        <v>1</v>
      </c>
      <c r="P251" s="62"/>
      <c r="Q251" s="1">
        <f t="shared" ca="1" si="8"/>
        <v>44831</v>
      </c>
      <c r="R251" s="1">
        <f t="shared" si="7"/>
        <v>45008</v>
      </c>
    </row>
    <row r="252" spans="1:18" s="76" customFormat="1" ht="37.5" hidden="1" x14ac:dyDescent="0.25">
      <c r="A252" s="4">
        <v>252</v>
      </c>
      <c r="B252" s="5" t="s">
        <v>752</v>
      </c>
      <c r="C252" s="5" t="s">
        <v>766</v>
      </c>
      <c r="D252" s="5" t="s">
        <v>987</v>
      </c>
      <c r="E252" s="5" t="s">
        <v>753</v>
      </c>
      <c r="F252" s="12" t="s">
        <v>1498</v>
      </c>
      <c r="G252" s="203" t="str">
        <f>INDEX(Masterlist!$G$3:$G$791, MATCH(B252,Masterlist!$B$3:$B$791,0))</f>
        <v>ASME B1.16M-1984 / MCL/WI/D-03 (ISSUE NO.2)</v>
      </c>
      <c r="H252" s="43" t="s">
        <v>1473</v>
      </c>
      <c r="I252" s="204">
        <f>INDEX(Masterlist!$I$3:$I$791, MATCH(B252,Masterlist!$B$3:$B$791,0))</f>
        <v>44648</v>
      </c>
      <c r="J252" s="204" t="str">
        <f>INDEX(Masterlist!$J$3:$J$791, MATCH(B252,Masterlist!$B$3:$B$791,0))</f>
        <v>12 Months</v>
      </c>
      <c r="K252" s="204">
        <f>INDEX(Masterlist!$K$3:$K$791, MATCH(B252,Masterlist!$B$3:$B$791,0))</f>
        <v>45013</v>
      </c>
      <c r="L252" s="204" t="str">
        <f>INDEX(Masterlist!$L$3:$L$791, MATCH(B252,Masterlist!$B$3:$B$791,0))</f>
        <v>Mirai</v>
      </c>
      <c r="M252" s="204" t="str">
        <f>INDEX(Masterlist!$M$3:$M$791, MATCH(B252,Masterlist!$B$3:$B$791,0))</f>
        <v>DM22/0638</v>
      </c>
      <c r="N252" s="204" t="str">
        <f>INDEX(Masterlist!$N$3:$N$791, MATCH(B252,Masterlist!$B$3:$B$791,0))</f>
        <v>Gauge Room</v>
      </c>
      <c r="O252" s="204" t="b">
        <f ca="1">INDEX(Masterlist!$O$3:$O$800, MATCH(B252,Masterlist!$B$3:$B$800,0))</f>
        <v>1</v>
      </c>
      <c r="P252" s="62"/>
      <c r="Q252" s="1">
        <f t="shared" ca="1" si="8"/>
        <v>44831</v>
      </c>
      <c r="R252" s="1">
        <f t="shared" si="7"/>
        <v>44999</v>
      </c>
    </row>
    <row r="253" spans="1:18" s="76" customFormat="1" ht="37.5" hidden="1" x14ac:dyDescent="0.25">
      <c r="A253" s="4">
        <v>253</v>
      </c>
      <c r="B253" s="5" t="s">
        <v>754</v>
      </c>
      <c r="C253" s="5" t="s">
        <v>766</v>
      </c>
      <c r="D253" s="5" t="s">
        <v>987</v>
      </c>
      <c r="E253" s="5" t="s">
        <v>755</v>
      </c>
      <c r="F253" s="12" t="s">
        <v>1499</v>
      </c>
      <c r="G253" s="203" t="str">
        <f>INDEX(Masterlist!$G$3:$G$791, MATCH(B253,Masterlist!$B$3:$B$791,0))</f>
        <v>ASME B1.16M-1984 / MCL/WI/D-03 (ISSUE NO.2)</v>
      </c>
      <c r="H253" s="43" t="s">
        <v>1473</v>
      </c>
      <c r="I253" s="204">
        <f>INDEX(Masterlist!$I$3:$I$791, MATCH(B253,Masterlist!$B$3:$B$791,0))</f>
        <v>44648</v>
      </c>
      <c r="J253" s="204" t="str">
        <f>INDEX(Masterlist!$J$3:$J$791, MATCH(B253,Masterlist!$B$3:$B$791,0))</f>
        <v>12 Months</v>
      </c>
      <c r="K253" s="204">
        <f>INDEX(Masterlist!$K$3:$K$791, MATCH(B253,Masterlist!$B$3:$B$791,0))</f>
        <v>45013</v>
      </c>
      <c r="L253" s="204" t="str">
        <f>INDEX(Masterlist!$L$3:$L$791, MATCH(B253,Masterlist!$B$3:$B$791,0))</f>
        <v>Mirai</v>
      </c>
      <c r="M253" s="204" t="str">
        <f>INDEX(Masterlist!$M$3:$M$791, MATCH(B253,Masterlist!$B$3:$B$791,0))</f>
        <v>DM22/0637</v>
      </c>
      <c r="N253" s="204" t="str">
        <f>INDEX(Masterlist!$N$3:$N$791, MATCH(B253,Masterlist!$B$3:$B$791,0))</f>
        <v>Gauge Room</v>
      </c>
      <c r="O253" s="204" t="b">
        <f ca="1">INDEX(Masterlist!$O$3:$O$800, MATCH(B253,Masterlist!$B$3:$B$800,0))</f>
        <v>1</v>
      </c>
      <c r="P253" s="62"/>
      <c r="Q253" s="1">
        <f t="shared" ca="1" si="8"/>
        <v>44831</v>
      </c>
      <c r="R253" s="1">
        <f t="shared" si="7"/>
        <v>44999</v>
      </c>
    </row>
    <row r="254" spans="1:18" s="76" customFormat="1" ht="25" hidden="1" x14ac:dyDescent="0.25">
      <c r="A254" s="4">
        <v>254</v>
      </c>
      <c r="B254" s="5" t="s">
        <v>1055</v>
      </c>
      <c r="C254" s="5" t="s">
        <v>766</v>
      </c>
      <c r="D254" s="5" t="s">
        <v>986</v>
      </c>
      <c r="E254" s="5" t="s">
        <v>1469</v>
      </c>
      <c r="F254" s="36">
        <v>50574</v>
      </c>
      <c r="G254" s="203" t="str">
        <f>INDEX(Masterlist!$G$3:$G$791, MATCH(B254,Masterlist!$B$3:$B$791,0))</f>
        <v>MCL/WI/D-03 / ASME B1.2-1983</v>
      </c>
      <c r="H254" s="43" t="s">
        <v>1473</v>
      </c>
      <c r="I254" s="204">
        <f>INDEX(Masterlist!$I$3:$I$791, MATCH(B254,Masterlist!$B$3:$B$791,0))</f>
        <v>44494</v>
      </c>
      <c r="J254" s="204" t="str">
        <f>INDEX(Masterlist!$J$3:$J$791, MATCH(B254,Masterlist!$B$3:$B$791,0))</f>
        <v>12 Months</v>
      </c>
      <c r="K254" s="204">
        <f>INDEX(Masterlist!$K$3:$K$791, MATCH(B254,Masterlist!$B$3:$B$791,0))</f>
        <v>44859</v>
      </c>
      <c r="L254" s="204" t="str">
        <f>INDEX(Masterlist!$L$3:$L$791, MATCH(B254,Masterlist!$B$3:$B$791,0))</f>
        <v>Mirai</v>
      </c>
      <c r="M254" s="204" t="str">
        <f>INDEX(Masterlist!$M$3:$M$791, MATCH(B254,Masterlist!$B$3:$B$791,0))</f>
        <v>DM21/2270</v>
      </c>
      <c r="N254" s="204" t="str">
        <f>INDEX(Masterlist!$N$3:$N$791, MATCH(B254,Masterlist!$B$3:$B$791,0))</f>
        <v>Gauge Room</v>
      </c>
      <c r="O254" s="204" t="b">
        <f ca="1">INDEX(Masterlist!$O$3:$O$800, MATCH(B254,Masterlist!$B$3:$B$800,0))</f>
        <v>1</v>
      </c>
      <c r="P254" s="62"/>
      <c r="Q254" s="1">
        <f t="shared" ca="1" si="8"/>
        <v>44831</v>
      </c>
      <c r="R254" s="1">
        <f t="shared" si="7"/>
        <v>44845</v>
      </c>
    </row>
    <row r="255" spans="1:18" s="76" customFormat="1" ht="37.5" hidden="1" x14ac:dyDescent="0.25">
      <c r="A255" s="4">
        <v>255</v>
      </c>
      <c r="B255" s="5" t="s">
        <v>1088</v>
      </c>
      <c r="C255" s="5" t="s">
        <v>766</v>
      </c>
      <c r="D255" s="5" t="s">
        <v>986</v>
      </c>
      <c r="E255" s="5" t="s">
        <v>685</v>
      </c>
      <c r="F255" s="37">
        <v>122266</v>
      </c>
      <c r="G255" s="203" t="str">
        <f>INDEX(Masterlist!$G$3:$G$791, MATCH(B255,Masterlist!$B$3:$B$791,0))</f>
        <v>ANSI/ASME B1.2-1983 / MCL/WI/D-03 (ISSUE NO.2)</v>
      </c>
      <c r="H255" s="43" t="s">
        <v>1473</v>
      </c>
      <c r="I255" s="204">
        <f>INDEX(Masterlist!$I$3:$I$791, MATCH(B255,Masterlist!$B$3:$B$791,0))</f>
        <v>44530</v>
      </c>
      <c r="J255" s="204" t="str">
        <f>INDEX(Masterlist!$J$3:$J$791, MATCH(B255,Masterlist!$B$3:$B$791,0))</f>
        <v>12 months</v>
      </c>
      <c r="K255" s="204">
        <f>INDEX(Masterlist!$K$3:$K$791, MATCH(B255,Masterlist!$B$3:$B$791,0))</f>
        <v>44895</v>
      </c>
      <c r="L255" s="204" t="str">
        <f>INDEX(Masterlist!$L$3:$L$791, MATCH(B255,Masterlist!$B$3:$B$791,0))</f>
        <v>Mirai</v>
      </c>
      <c r="M255" s="204" t="str">
        <f>INDEX(Masterlist!$M$3:$M$791, MATCH(B255,Masterlist!$B$3:$B$791,0))</f>
        <v>DM21/2624</v>
      </c>
      <c r="N255" s="204" t="str">
        <f>INDEX(Masterlist!$N$3:$N$791, MATCH(B255,Masterlist!$B$3:$B$791,0))</f>
        <v>Gauge Room</v>
      </c>
      <c r="O255" s="204" t="b">
        <f ca="1">INDEX(Masterlist!$O$3:$O$800, MATCH(B255,Masterlist!$B$3:$B$800,0))</f>
        <v>1</v>
      </c>
      <c r="P255" s="62"/>
      <c r="Q255" s="1">
        <f t="shared" ca="1" si="8"/>
        <v>44831</v>
      </c>
      <c r="R255" s="1">
        <f t="shared" si="7"/>
        <v>44881</v>
      </c>
    </row>
    <row r="256" spans="1:18" s="81" customFormat="1" ht="25" hidden="1" x14ac:dyDescent="0.25">
      <c r="A256" s="4">
        <v>256</v>
      </c>
      <c r="B256" s="5" t="s">
        <v>1089</v>
      </c>
      <c r="C256" s="52" t="s">
        <v>766</v>
      </c>
      <c r="D256" s="52" t="s">
        <v>986</v>
      </c>
      <c r="E256" s="52" t="s">
        <v>685</v>
      </c>
      <c r="F256" s="68">
        <v>122265</v>
      </c>
      <c r="G256" s="203" t="str">
        <f>INDEX(Masterlist!$G$3:$G$791, MATCH(B256,Masterlist!$B$3:$B$791,0))</f>
        <v>MCL/WI/D-03 / ASME B1.2:1983</v>
      </c>
      <c r="H256" s="67" t="s">
        <v>1473</v>
      </c>
      <c r="I256" s="204">
        <f>INDEX(Masterlist!$I$3:$I$791, MATCH(B256,Masterlist!$B$3:$B$791,0))</f>
        <v>44624</v>
      </c>
      <c r="J256" s="204" t="str">
        <f>INDEX(Masterlist!$J$3:$J$791, MATCH(B256,Masterlist!$B$3:$B$791,0))</f>
        <v>12 Months</v>
      </c>
      <c r="K256" s="204">
        <f>INDEX(Masterlist!$K$3:$K$791, MATCH(B256,Masterlist!$B$3:$B$791,0))</f>
        <v>44989</v>
      </c>
      <c r="L256" s="204" t="str">
        <f>INDEX(Masterlist!$L$3:$L$791, MATCH(B256,Masterlist!$B$3:$B$791,0))</f>
        <v>Mirai</v>
      </c>
      <c r="M256" s="204" t="str">
        <f>INDEX(Masterlist!$M$3:$M$791, MATCH(B256,Masterlist!$B$3:$B$791,0))</f>
        <v>DM22/0446</v>
      </c>
      <c r="N256" s="204" t="str">
        <f>INDEX(Masterlist!$N$3:$N$791, MATCH(B256,Masterlist!$B$3:$B$791,0))</f>
        <v>Gauge Room</v>
      </c>
      <c r="O256" s="204" t="b">
        <f ca="1">INDEX(Masterlist!$O$3:$O$800, MATCH(B256,Masterlist!$B$3:$B$800,0))</f>
        <v>1</v>
      </c>
      <c r="P256" s="63"/>
      <c r="Q256" s="1">
        <f t="shared" ca="1" si="8"/>
        <v>44831</v>
      </c>
      <c r="R256" s="1">
        <f t="shared" si="7"/>
        <v>44975</v>
      </c>
    </row>
    <row r="257" spans="1:18" s="76" customFormat="1" ht="37.5" hidden="1" x14ac:dyDescent="0.25">
      <c r="A257" s="4">
        <v>257</v>
      </c>
      <c r="B257" s="5" t="s">
        <v>1090</v>
      </c>
      <c r="C257" s="5" t="s">
        <v>766</v>
      </c>
      <c r="D257" s="5" t="s">
        <v>986</v>
      </c>
      <c r="E257" s="5" t="s">
        <v>1091</v>
      </c>
      <c r="F257" s="37">
        <v>122267</v>
      </c>
      <c r="G257" s="203" t="str">
        <f>INDEX(Masterlist!$G$3:$G$791, MATCH(B257,Masterlist!$B$3:$B$791,0))</f>
        <v>ANSI/ASME B1.2-1983 / MCL/WI/D-03 (ISSUE NO.2)</v>
      </c>
      <c r="H257" s="43" t="s">
        <v>1473</v>
      </c>
      <c r="I257" s="204">
        <f>INDEX(Masterlist!$I$3:$I$791, MATCH(B257,Masterlist!$B$3:$B$791,0))</f>
        <v>44530</v>
      </c>
      <c r="J257" s="204" t="str">
        <f>INDEX(Masterlist!$J$3:$J$791, MATCH(B257,Masterlist!$B$3:$B$791,0))</f>
        <v>12 months</v>
      </c>
      <c r="K257" s="204">
        <f>INDEX(Masterlist!$K$3:$K$791, MATCH(B257,Masterlist!$B$3:$B$791,0))</f>
        <v>44895</v>
      </c>
      <c r="L257" s="204" t="str">
        <f>INDEX(Masterlist!$L$3:$L$791, MATCH(B257,Masterlist!$B$3:$B$791,0))</f>
        <v>Mirai</v>
      </c>
      <c r="M257" s="204" t="str">
        <f>INDEX(Masterlist!$M$3:$M$791, MATCH(B257,Masterlist!$B$3:$B$791,0))</f>
        <v>DM21/2623</v>
      </c>
      <c r="N257" s="204" t="str">
        <f>INDEX(Masterlist!$N$3:$N$791, MATCH(B257,Masterlist!$B$3:$B$791,0))</f>
        <v>Gauge Room</v>
      </c>
      <c r="O257" s="204" t="b">
        <f ca="1">INDEX(Masterlist!$O$3:$O$800, MATCH(B257,Masterlist!$B$3:$B$800,0))</f>
        <v>1</v>
      </c>
      <c r="P257" s="62"/>
      <c r="Q257" s="1">
        <f t="shared" ca="1" si="8"/>
        <v>44831</v>
      </c>
      <c r="R257" s="1">
        <f t="shared" si="7"/>
        <v>44881</v>
      </c>
    </row>
    <row r="258" spans="1:18" s="76" customFormat="1" ht="37.5" hidden="1" x14ac:dyDescent="0.25">
      <c r="A258" s="4">
        <v>258</v>
      </c>
      <c r="B258" s="5" t="s">
        <v>1092</v>
      </c>
      <c r="C258" s="5" t="s">
        <v>766</v>
      </c>
      <c r="D258" s="5" t="s">
        <v>986</v>
      </c>
      <c r="E258" s="5" t="s">
        <v>1093</v>
      </c>
      <c r="F258" s="37">
        <v>122268</v>
      </c>
      <c r="G258" s="203" t="str">
        <f>INDEX(Masterlist!$G$3:$G$791, MATCH(B258,Masterlist!$B$3:$B$791,0))</f>
        <v>ANSI/ASME B1.2-1983 / MCL/WI/D-03 (ISSUE NO.2)</v>
      </c>
      <c r="H258" s="43" t="s">
        <v>1473</v>
      </c>
      <c r="I258" s="204">
        <f>INDEX(Masterlist!$I$3:$I$791, MATCH(B258,Masterlist!$B$3:$B$791,0))</f>
        <v>44530</v>
      </c>
      <c r="J258" s="204" t="str">
        <f>INDEX(Masterlist!$J$3:$J$791, MATCH(B258,Masterlist!$B$3:$B$791,0))</f>
        <v>12 months</v>
      </c>
      <c r="K258" s="204">
        <f>INDEX(Masterlist!$K$3:$K$791, MATCH(B258,Masterlist!$B$3:$B$791,0))</f>
        <v>44895</v>
      </c>
      <c r="L258" s="204" t="str">
        <f>INDEX(Masterlist!$L$3:$L$791, MATCH(B258,Masterlist!$B$3:$B$791,0))</f>
        <v>Mirai</v>
      </c>
      <c r="M258" s="204" t="str">
        <f>INDEX(Masterlist!$M$3:$M$791, MATCH(B258,Masterlist!$B$3:$B$791,0))</f>
        <v>DM21/2621</v>
      </c>
      <c r="N258" s="204" t="str">
        <f>INDEX(Masterlist!$N$3:$N$791, MATCH(B258,Masterlist!$B$3:$B$791,0))</f>
        <v>Gauge Room</v>
      </c>
      <c r="O258" s="204" t="b">
        <f ca="1">INDEX(Masterlist!$O$3:$O$800, MATCH(B258,Masterlist!$B$3:$B$800,0))</f>
        <v>1</v>
      </c>
      <c r="P258" s="62"/>
      <c r="Q258" s="1">
        <f t="shared" ca="1" si="8"/>
        <v>44831</v>
      </c>
      <c r="R258" s="1">
        <f t="shared" si="7"/>
        <v>44881</v>
      </c>
    </row>
    <row r="259" spans="1:18" s="76" customFormat="1" ht="37.5" hidden="1" x14ac:dyDescent="0.25">
      <c r="A259" s="4">
        <v>259</v>
      </c>
      <c r="B259" s="5" t="s">
        <v>1094</v>
      </c>
      <c r="C259" s="5" t="s">
        <v>766</v>
      </c>
      <c r="D259" s="5" t="s">
        <v>986</v>
      </c>
      <c r="E259" s="5" t="s">
        <v>686</v>
      </c>
      <c r="F259" s="37">
        <v>122269</v>
      </c>
      <c r="G259" s="203" t="str">
        <f>INDEX(Masterlist!$G$3:$G$791, MATCH(B259,Masterlist!$B$3:$B$791,0))</f>
        <v>ANSI/ASME B1.2-1983 / MCL/WI/D-03 (ISSUE NO.2)</v>
      </c>
      <c r="H259" s="43" t="s">
        <v>1473</v>
      </c>
      <c r="I259" s="204">
        <f>INDEX(Masterlist!$I$3:$I$791, MATCH(B259,Masterlist!$B$3:$B$791,0))</f>
        <v>44530</v>
      </c>
      <c r="J259" s="204" t="str">
        <f>INDEX(Masterlist!$J$3:$J$791, MATCH(B259,Masterlist!$B$3:$B$791,0))</f>
        <v>12 months</v>
      </c>
      <c r="K259" s="204">
        <f>INDEX(Masterlist!$K$3:$K$791, MATCH(B259,Masterlist!$B$3:$B$791,0))</f>
        <v>44895</v>
      </c>
      <c r="L259" s="204" t="str">
        <f>INDEX(Masterlist!$L$3:$L$791, MATCH(B259,Masterlist!$B$3:$B$791,0))</f>
        <v>Mirai</v>
      </c>
      <c r="M259" s="204" t="str">
        <f>INDEX(Masterlist!$M$3:$M$791, MATCH(B259,Masterlist!$B$3:$B$791,0))</f>
        <v>DM21/2622</v>
      </c>
      <c r="N259" s="204" t="str">
        <f>INDEX(Masterlist!$N$3:$N$791, MATCH(B259,Masterlist!$B$3:$B$791,0))</f>
        <v>Gauge Room</v>
      </c>
      <c r="O259" s="204" t="b">
        <f ca="1">INDEX(Masterlist!$O$3:$O$800, MATCH(B259,Masterlist!$B$3:$B$800,0))</f>
        <v>1</v>
      </c>
      <c r="P259" s="62"/>
      <c r="Q259" s="1">
        <f t="shared" ca="1" si="8"/>
        <v>44831</v>
      </c>
      <c r="R259" s="1">
        <f t="shared" si="7"/>
        <v>44881</v>
      </c>
    </row>
    <row r="260" spans="1:18" s="76" customFormat="1" ht="37.5" hidden="1" x14ac:dyDescent="0.25">
      <c r="A260" s="4">
        <v>260</v>
      </c>
      <c r="B260" s="5" t="s">
        <v>1095</v>
      </c>
      <c r="C260" s="5" t="s">
        <v>766</v>
      </c>
      <c r="D260" s="5" t="s">
        <v>986</v>
      </c>
      <c r="E260" s="5" t="s">
        <v>699</v>
      </c>
      <c r="F260" s="37">
        <v>122273</v>
      </c>
      <c r="G260" s="203" t="str">
        <f>INDEX(Masterlist!$G$3:$G$791, MATCH(B260,Masterlist!$B$3:$B$791,0))</f>
        <v>ASME B1.2:1983 / MCL/WI/D-03 (ISSUE NO.2)</v>
      </c>
      <c r="H260" s="43" t="s">
        <v>1473</v>
      </c>
      <c r="I260" s="204">
        <f>INDEX(Masterlist!$I$3:$I$791, MATCH(B260,Masterlist!$B$3:$B$791,0))</f>
        <v>44530</v>
      </c>
      <c r="J260" s="204" t="str">
        <f>INDEX(Masterlist!$J$3:$J$791, MATCH(B260,Masterlist!$B$3:$B$791,0))</f>
        <v>12 months</v>
      </c>
      <c r="K260" s="204">
        <f>INDEX(Masterlist!$K$3:$K$791, MATCH(B260,Masterlist!$B$3:$B$791,0))</f>
        <v>44895</v>
      </c>
      <c r="L260" s="204" t="str">
        <f>INDEX(Masterlist!$L$3:$L$791, MATCH(B260,Masterlist!$B$3:$B$791,0))</f>
        <v>Mirai</v>
      </c>
      <c r="M260" s="204" t="str">
        <f>INDEX(Masterlist!$M$3:$M$791, MATCH(B260,Masterlist!$B$3:$B$791,0))</f>
        <v>DM21/2628</v>
      </c>
      <c r="N260" s="204" t="str">
        <f>INDEX(Masterlist!$N$3:$N$791, MATCH(B260,Masterlist!$B$3:$B$791,0))</f>
        <v>Gauge Room</v>
      </c>
      <c r="O260" s="204" t="b">
        <f ca="1">INDEX(Masterlist!$O$3:$O$800, MATCH(B260,Masterlist!$B$3:$B$800,0))</f>
        <v>1</v>
      </c>
      <c r="P260" s="62"/>
      <c r="Q260" s="1">
        <f t="shared" ca="1" si="8"/>
        <v>44831</v>
      </c>
      <c r="R260" s="1">
        <f t="shared" si="7"/>
        <v>44881</v>
      </c>
    </row>
    <row r="261" spans="1:18" s="76" customFormat="1" ht="37.5" hidden="1" x14ac:dyDescent="0.25">
      <c r="A261" s="4">
        <v>261</v>
      </c>
      <c r="B261" s="5" t="s">
        <v>1096</v>
      </c>
      <c r="C261" s="5" t="s">
        <v>766</v>
      </c>
      <c r="D261" s="5" t="s">
        <v>986</v>
      </c>
      <c r="E261" s="5" t="s">
        <v>701</v>
      </c>
      <c r="F261" s="37">
        <v>122275</v>
      </c>
      <c r="G261" s="203" t="str">
        <f>INDEX(Masterlist!$G$3:$G$791, MATCH(B261,Masterlist!$B$3:$B$791,0))</f>
        <v>ANSI/ASME B1.2-1983 / MCL/WI/D-03 (ISSUE NO.2)</v>
      </c>
      <c r="H261" s="43" t="s">
        <v>1473</v>
      </c>
      <c r="I261" s="204">
        <f>INDEX(Masterlist!$I$3:$I$791, MATCH(B261,Masterlist!$B$3:$B$791,0))</f>
        <v>44530</v>
      </c>
      <c r="J261" s="204" t="str">
        <f>INDEX(Masterlist!$J$3:$J$791, MATCH(B261,Masterlist!$B$3:$B$791,0))</f>
        <v>12 months</v>
      </c>
      <c r="K261" s="204">
        <f>INDEX(Masterlist!$K$3:$K$791, MATCH(B261,Masterlist!$B$3:$B$791,0))</f>
        <v>44895</v>
      </c>
      <c r="L261" s="204" t="str">
        <f>INDEX(Masterlist!$L$3:$L$791, MATCH(B261,Masterlist!$B$3:$B$791,0))</f>
        <v>Mirai</v>
      </c>
      <c r="M261" s="204" t="str">
        <f>INDEX(Masterlist!$M$3:$M$791, MATCH(B261,Masterlist!$B$3:$B$791,0))</f>
        <v>DM21/2620</v>
      </c>
      <c r="N261" s="204" t="str">
        <f>INDEX(Masterlist!$N$3:$N$791, MATCH(B261,Masterlist!$B$3:$B$791,0))</f>
        <v>Gauge Room</v>
      </c>
      <c r="O261" s="204" t="b">
        <f ca="1">INDEX(Masterlist!$O$3:$O$800, MATCH(B261,Masterlist!$B$3:$B$800,0))</f>
        <v>1</v>
      </c>
      <c r="P261" s="62"/>
      <c r="Q261" s="1">
        <f t="shared" ca="1" si="8"/>
        <v>44831</v>
      </c>
      <c r="R261" s="1">
        <f t="shared" si="7"/>
        <v>44881</v>
      </c>
    </row>
    <row r="262" spans="1:18" s="76" customFormat="1" ht="25" hidden="1" x14ac:dyDescent="0.25">
      <c r="A262" s="4">
        <v>262</v>
      </c>
      <c r="B262" s="5" t="s">
        <v>1112</v>
      </c>
      <c r="C262" s="5" t="s">
        <v>766</v>
      </c>
      <c r="D262" s="5" t="s">
        <v>986</v>
      </c>
      <c r="E262" s="5" t="s">
        <v>191</v>
      </c>
      <c r="F262" s="37">
        <v>123071</v>
      </c>
      <c r="G262" s="203" t="str">
        <f>INDEX(Masterlist!$G$3:$G$791, MATCH(B262,Masterlist!$B$3:$B$791,0))</f>
        <v>MCL/WI/D-03 / ASME B1.2:1983</v>
      </c>
      <c r="H262" s="43" t="s">
        <v>1473</v>
      </c>
      <c r="I262" s="204">
        <f>INDEX(Masterlist!$I$3:$I$791, MATCH(B262,Masterlist!$B$3:$B$791,0))</f>
        <v>44576</v>
      </c>
      <c r="J262" s="204" t="str">
        <f>INDEX(Masterlist!$J$3:$J$791, MATCH(B262,Masterlist!$B$3:$B$791,0))</f>
        <v>12 Months</v>
      </c>
      <c r="K262" s="204">
        <f>INDEX(Masterlist!$K$3:$K$791, MATCH(B262,Masterlist!$B$3:$B$791,0))</f>
        <v>44941</v>
      </c>
      <c r="L262" s="204" t="str">
        <f>INDEX(Masterlist!$L$3:$L$791, MATCH(B262,Masterlist!$B$3:$B$791,0))</f>
        <v>Mirai</v>
      </c>
      <c r="M262" s="204" t="str">
        <f>INDEX(Masterlist!$M$3:$M$791, MATCH(B262,Masterlist!$B$3:$B$791,0))</f>
        <v>DM22/0070</v>
      </c>
      <c r="N262" s="204" t="str">
        <f>INDEX(Masterlist!$N$3:$N$791, MATCH(B262,Masterlist!$B$3:$B$791,0))</f>
        <v>Gauge Room</v>
      </c>
      <c r="O262" s="204" t="b">
        <f ca="1">INDEX(Masterlist!$O$3:$O$800, MATCH(B262,Masterlist!$B$3:$B$800,0))</f>
        <v>1</v>
      </c>
      <c r="P262" s="62"/>
      <c r="Q262" s="1">
        <f t="shared" ca="1" si="8"/>
        <v>44831</v>
      </c>
      <c r="R262" s="1">
        <f t="shared" ref="R262:R330" si="9">K262-14</f>
        <v>44927</v>
      </c>
    </row>
    <row r="263" spans="1:18" s="76" customFormat="1" ht="25" hidden="1" x14ac:dyDescent="0.25">
      <c r="A263" s="4">
        <v>263</v>
      </c>
      <c r="B263" s="5" t="s">
        <v>1113</v>
      </c>
      <c r="C263" s="5" t="s">
        <v>1434</v>
      </c>
      <c r="D263" s="5" t="s">
        <v>986</v>
      </c>
      <c r="E263" s="5" t="s">
        <v>709</v>
      </c>
      <c r="F263" s="37">
        <v>122280</v>
      </c>
      <c r="G263" s="203" t="str">
        <f>INDEX(Masterlist!$G$3:$G$791, MATCH(B263,Masterlist!$B$3:$B$791,0))</f>
        <v>MCL/WI/D-03 / ASME B1.2-1983</v>
      </c>
      <c r="H263" s="43" t="s">
        <v>1473</v>
      </c>
      <c r="I263" s="204">
        <f>INDEX(Masterlist!$I$3:$I$791, MATCH(B263,Masterlist!$B$3:$B$791,0))</f>
        <v>44740</v>
      </c>
      <c r="J263" s="204" t="str">
        <f>INDEX(Masterlist!$J$3:$J$791, MATCH(B263,Masterlist!$B$3:$B$791,0))</f>
        <v>12 Months</v>
      </c>
      <c r="K263" s="204">
        <f>INDEX(Masterlist!$K$3:$K$791, MATCH(B263,Masterlist!$B$3:$B$791,0))</f>
        <v>45105</v>
      </c>
      <c r="L263" s="204" t="str">
        <f>INDEX(Masterlist!$L$3:$L$791, MATCH(B263,Masterlist!$B$3:$B$791,0))</f>
        <v>Mirai</v>
      </c>
      <c r="M263" s="204" t="str">
        <f>INDEX(Masterlist!$M$3:$M$791, MATCH(B263,Masterlist!$B$3:$B$791,0))</f>
        <v>DM22/1389</v>
      </c>
      <c r="N263" s="204" t="str">
        <f>INDEX(Masterlist!$N$3:$N$791, MATCH(B263,Masterlist!$B$3:$B$791,0))</f>
        <v>Gauge Room</v>
      </c>
      <c r="O263" s="204" t="b">
        <f ca="1">INDEX(Masterlist!$O$3:$O$800, MATCH(B263,Masterlist!$B$3:$B$800,0))</f>
        <v>1</v>
      </c>
      <c r="P263" s="62"/>
      <c r="Q263" s="1">
        <f t="shared" ca="1" si="8"/>
        <v>44831</v>
      </c>
      <c r="R263" s="1">
        <f t="shared" si="9"/>
        <v>45091</v>
      </c>
    </row>
    <row r="264" spans="1:18" s="76" customFormat="1" ht="25" hidden="1" x14ac:dyDescent="0.25">
      <c r="A264" s="4">
        <v>264</v>
      </c>
      <c r="B264" s="5" t="s">
        <v>1116</v>
      </c>
      <c r="C264" s="5" t="s">
        <v>766</v>
      </c>
      <c r="D264" s="5" t="s">
        <v>986</v>
      </c>
      <c r="E264" s="5" t="s">
        <v>704</v>
      </c>
      <c r="F264" s="37">
        <v>122277</v>
      </c>
      <c r="G264" s="203" t="str">
        <f>INDEX(Masterlist!$G$3:$G$791, MATCH(B264,Masterlist!$B$3:$B$791,0))</f>
        <v>MCL/WI/D-03 / ASME B1.2-1983</v>
      </c>
      <c r="H264" s="43" t="s">
        <v>1473</v>
      </c>
      <c r="I264" s="204">
        <f>INDEX(Masterlist!$I$3:$I$791, MATCH(B264,Masterlist!$B$3:$B$791,0))</f>
        <v>44554</v>
      </c>
      <c r="J264" s="204" t="str">
        <f>INDEX(Masterlist!$J$3:$J$791, MATCH(B264,Masterlist!$B$3:$B$791,0))</f>
        <v>12 Months</v>
      </c>
      <c r="K264" s="204">
        <f>INDEX(Masterlist!$K$3:$K$791, MATCH(B264,Masterlist!$B$3:$B$791,0))</f>
        <v>44919</v>
      </c>
      <c r="L264" s="204" t="str">
        <f>INDEX(Masterlist!$L$3:$L$791, MATCH(B264,Masterlist!$B$3:$B$791,0))</f>
        <v>Mirai</v>
      </c>
      <c r="M264" s="204" t="str">
        <f>INDEX(Masterlist!$M$3:$M$791, MATCH(B264,Masterlist!$B$3:$B$791,0))</f>
        <v>DM21/2967</v>
      </c>
      <c r="N264" s="204" t="str">
        <f>INDEX(Masterlist!$N$3:$N$791, MATCH(B264,Masterlist!$B$3:$B$791,0))</f>
        <v>Gauge Room</v>
      </c>
      <c r="O264" s="204" t="b">
        <f ca="1">INDEX(Masterlist!$O$3:$O$800, MATCH(B264,Masterlist!$B$3:$B$800,0))</f>
        <v>1</v>
      </c>
      <c r="P264" s="62"/>
      <c r="Q264" s="1">
        <f t="shared" ca="1" si="8"/>
        <v>44831</v>
      </c>
      <c r="R264" s="1">
        <f t="shared" si="9"/>
        <v>44905</v>
      </c>
    </row>
    <row r="265" spans="1:18" s="76" customFormat="1" ht="25" hidden="1" x14ac:dyDescent="0.25">
      <c r="A265" s="4">
        <v>265</v>
      </c>
      <c r="B265" s="5" t="s">
        <v>1117</v>
      </c>
      <c r="C265" s="5" t="s">
        <v>766</v>
      </c>
      <c r="D265" s="5" t="s">
        <v>986</v>
      </c>
      <c r="E265" s="5" t="s">
        <v>703</v>
      </c>
      <c r="F265" s="37">
        <v>122276</v>
      </c>
      <c r="G265" s="203" t="str">
        <f>INDEX(Masterlist!$G$3:$G$791, MATCH(B265,Masterlist!$B$3:$B$791,0))</f>
        <v>MCL/WI/D-03 / ASME B1.2:1983</v>
      </c>
      <c r="H265" s="43" t="s">
        <v>1473</v>
      </c>
      <c r="I265" s="204">
        <f>INDEX(Masterlist!$I$3:$I$791, MATCH(B265,Masterlist!$B$3:$B$791,0))</f>
        <v>44575</v>
      </c>
      <c r="J265" s="204" t="str">
        <f>INDEX(Masterlist!$J$3:$J$791, MATCH(B265,Masterlist!$B$3:$B$791,0))</f>
        <v>12 Months</v>
      </c>
      <c r="K265" s="204">
        <f>INDEX(Masterlist!$K$3:$K$791, MATCH(B265,Masterlist!$B$3:$B$791,0))</f>
        <v>44940</v>
      </c>
      <c r="L265" s="204" t="str">
        <f>INDEX(Masterlist!$L$3:$L$791, MATCH(B265,Masterlist!$B$3:$B$791,0))</f>
        <v>Mirai</v>
      </c>
      <c r="M265" s="204" t="str">
        <f>INDEX(Masterlist!$M$3:$M$791, MATCH(B265,Masterlist!$B$3:$B$791,0))</f>
        <v>DM22/0071</v>
      </c>
      <c r="N265" s="204" t="str">
        <f>INDEX(Masterlist!$N$3:$N$791, MATCH(B265,Masterlist!$B$3:$B$791,0))</f>
        <v>Gauge Room</v>
      </c>
      <c r="O265" s="204" t="b">
        <f ca="1">INDEX(Masterlist!$O$3:$O$800, MATCH(B265,Masterlist!$B$3:$B$800,0))</f>
        <v>1</v>
      </c>
      <c r="P265" s="62"/>
      <c r="Q265" s="1">
        <f t="shared" ca="1" si="8"/>
        <v>44831</v>
      </c>
      <c r="R265" s="1">
        <f t="shared" si="9"/>
        <v>44926</v>
      </c>
    </row>
    <row r="266" spans="1:18" s="76" customFormat="1" ht="25" hidden="1" x14ac:dyDescent="0.25">
      <c r="A266" s="4">
        <v>266</v>
      </c>
      <c r="B266" s="5" t="s">
        <v>1119</v>
      </c>
      <c r="C266" s="5" t="s">
        <v>766</v>
      </c>
      <c r="D266" s="5" t="s">
        <v>986</v>
      </c>
      <c r="E266" s="5" t="s">
        <v>687</v>
      </c>
      <c r="F266" s="37">
        <v>122270</v>
      </c>
      <c r="G266" s="203" t="str">
        <f>INDEX(Masterlist!$G$3:$G$791, MATCH(B266,Masterlist!$B$3:$B$791,0))</f>
        <v>MCL/WI/D-03 / ASME B1.2-1983</v>
      </c>
      <c r="H266" s="43" t="s">
        <v>1473</v>
      </c>
      <c r="I266" s="204">
        <f>INDEX(Masterlist!$I$3:$I$791, MATCH(B266,Masterlist!$B$3:$B$791,0))</f>
        <v>44554</v>
      </c>
      <c r="J266" s="204" t="str">
        <f>INDEX(Masterlist!$J$3:$J$791, MATCH(B266,Masterlist!$B$3:$B$791,0))</f>
        <v>12 Months</v>
      </c>
      <c r="K266" s="204">
        <f>INDEX(Masterlist!$K$3:$K$791, MATCH(B266,Masterlist!$B$3:$B$791,0))</f>
        <v>44919</v>
      </c>
      <c r="L266" s="204" t="str">
        <f>INDEX(Masterlist!$L$3:$L$791, MATCH(B266,Masterlist!$B$3:$B$791,0))</f>
        <v>Mirai</v>
      </c>
      <c r="M266" s="204" t="str">
        <f>INDEX(Masterlist!$M$3:$M$791, MATCH(B266,Masterlist!$B$3:$B$791,0))</f>
        <v>DM21/2971</v>
      </c>
      <c r="N266" s="204" t="str">
        <f>INDEX(Masterlist!$N$3:$N$791, MATCH(B266,Masterlist!$B$3:$B$791,0))</f>
        <v>Gauge Room</v>
      </c>
      <c r="O266" s="204" t="b">
        <f ca="1">INDEX(Masterlist!$O$3:$O$800, MATCH(B266,Masterlist!$B$3:$B$800,0))</f>
        <v>1</v>
      </c>
      <c r="P266" s="62"/>
      <c r="Q266" s="1">
        <f t="shared" ca="1" si="8"/>
        <v>44831</v>
      </c>
      <c r="R266" s="1">
        <f t="shared" si="9"/>
        <v>44905</v>
      </c>
    </row>
    <row r="267" spans="1:18" s="76" customFormat="1" ht="25" hidden="1" x14ac:dyDescent="0.25">
      <c r="A267" s="4">
        <v>267</v>
      </c>
      <c r="B267" s="5" t="s">
        <v>1120</v>
      </c>
      <c r="C267" s="5" t="s">
        <v>766</v>
      </c>
      <c r="D267" s="5" t="s">
        <v>986</v>
      </c>
      <c r="E267" s="5" t="s">
        <v>688</v>
      </c>
      <c r="F267" s="37">
        <v>122271</v>
      </c>
      <c r="G267" s="203" t="str">
        <f>INDEX(Masterlist!$G$3:$G$791, MATCH(B267,Masterlist!$B$3:$B$791,0))</f>
        <v>MCL/WI/D-03 / ASME B1.2-1983</v>
      </c>
      <c r="H267" s="43" t="s">
        <v>1473</v>
      </c>
      <c r="I267" s="204">
        <f>INDEX(Masterlist!$I$3:$I$791, MATCH(B267,Masterlist!$B$3:$B$791,0))</f>
        <v>44554</v>
      </c>
      <c r="J267" s="204" t="str">
        <f>INDEX(Masterlist!$J$3:$J$791, MATCH(B267,Masterlist!$B$3:$B$791,0))</f>
        <v>12 Months</v>
      </c>
      <c r="K267" s="204">
        <f>INDEX(Masterlist!$K$3:$K$791, MATCH(B267,Masterlist!$B$3:$B$791,0))</f>
        <v>44919</v>
      </c>
      <c r="L267" s="204" t="str">
        <f>INDEX(Masterlist!$L$3:$L$791, MATCH(B267,Masterlist!$B$3:$B$791,0))</f>
        <v>Mirai</v>
      </c>
      <c r="M267" s="204" t="str">
        <f>INDEX(Masterlist!$M$3:$M$791, MATCH(B267,Masterlist!$B$3:$B$791,0))</f>
        <v>DM21/2969</v>
      </c>
      <c r="N267" s="204" t="str">
        <f>INDEX(Masterlist!$N$3:$N$791, MATCH(B267,Masterlist!$B$3:$B$791,0))</f>
        <v>Gauge Room</v>
      </c>
      <c r="O267" s="204" t="b">
        <f ca="1">INDEX(Masterlist!$O$3:$O$800, MATCH(B267,Masterlist!$B$3:$B$800,0))</f>
        <v>1</v>
      </c>
      <c r="P267" s="62"/>
      <c r="Q267" s="1">
        <f t="shared" ca="1" si="8"/>
        <v>44831</v>
      </c>
      <c r="R267" s="1">
        <f t="shared" si="9"/>
        <v>44905</v>
      </c>
    </row>
    <row r="268" spans="1:18" s="76" customFormat="1" ht="25" hidden="1" x14ac:dyDescent="0.25">
      <c r="A268" s="4">
        <v>268</v>
      </c>
      <c r="B268" s="5" t="s">
        <v>1121</v>
      </c>
      <c r="C268" s="5" t="s">
        <v>766</v>
      </c>
      <c r="D268" s="5" t="s">
        <v>986</v>
      </c>
      <c r="E268" s="5" t="s">
        <v>706</v>
      </c>
      <c r="F268" s="37">
        <v>122278</v>
      </c>
      <c r="G268" s="203" t="str">
        <f>INDEX(Masterlist!$G$3:$G$791, MATCH(B268,Masterlist!$B$3:$B$791,0))</f>
        <v>MCL/WI/D-03 / ASME B1.2-1983</v>
      </c>
      <c r="H268" s="43" t="s">
        <v>1473</v>
      </c>
      <c r="I268" s="204">
        <f>INDEX(Masterlist!$I$3:$I$791, MATCH(B268,Masterlist!$B$3:$B$791,0))</f>
        <v>44554</v>
      </c>
      <c r="J268" s="204" t="str">
        <f>INDEX(Masterlist!$J$3:$J$791, MATCH(B268,Masterlist!$B$3:$B$791,0))</f>
        <v>12 Months</v>
      </c>
      <c r="K268" s="204">
        <f>INDEX(Masterlist!$K$3:$K$791, MATCH(B268,Masterlist!$B$3:$B$791,0))</f>
        <v>44919</v>
      </c>
      <c r="L268" s="204" t="str">
        <f>INDEX(Masterlist!$L$3:$L$791, MATCH(B268,Masterlist!$B$3:$B$791,0))</f>
        <v>Mirai</v>
      </c>
      <c r="M268" s="204" t="str">
        <f>INDEX(Masterlist!$M$3:$M$791, MATCH(B268,Masterlist!$B$3:$B$791,0))</f>
        <v>DM21/2968</v>
      </c>
      <c r="N268" s="204" t="str">
        <f>INDEX(Masterlist!$N$3:$N$791, MATCH(B268,Masterlist!$B$3:$B$791,0))</f>
        <v>Gauge Room</v>
      </c>
      <c r="O268" s="204" t="b">
        <f ca="1">INDEX(Masterlist!$O$3:$O$800, MATCH(B268,Masterlist!$B$3:$B$800,0))</f>
        <v>1</v>
      </c>
      <c r="P268" s="62"/>
      <c r="Q268" s="1">
        <f t="shared" ca="1" si="8"/>
        <v>44831</v>
      </c>
      <c r="R268" s="1">
        <f t="shared" si="9"/>
        <v>44905</v>
      </c>
    </row>
    <row r="269" spans="1:18" s="76" customFormat="1" ht="25" hidden="1" x14ac:dyDescent="0.25">
      <c r="A269" s="4">
        <v>269</v>
      </c>
      <c r="B269" s="5" t="s">
        <v>1122</v>
      </c>
      <c r="C269" s="5" t="s">
        <v>766</v>
      </c>
      <c r="D269" s="5" t="s">
        <v>986</v>
      </c>
      <c r="E269" s="5" t="s">
        <v>700</v>
      </c>
      <c r="F269" s="37">
        <v>122274</v>
      </c>
      <c r="G269" s="203" t="str">
        <f>INDEX(Masterlist!$G$3:$G$791, MATCH(B269,Masterlist!$B$3:$B$791,0))</f>
        <v>MCL/WI/D-03 / ASME B1.2-1983</v>
      </c>
      <c r="H269" s="43" t="s">
        <v>1473</v>
      </c>
      <c r="I269" s="204">
        <f>INDEX(Masterlist!$I$3:$I$791, MATCH(B269,Masterlist!$B$3:$B$791,0))</f>
        <v>44554</v>
      </c>
      <c r="J269" s="204" t="str">
        <f>INDEX(Masterlist!$J$3:$J$791, MATCH(B269,Masterlist!$B$3:$B$791,0))</f>
        <v>12 Months</v>
      </c>
      <c r="K269" s="204">
        <f>INDEX(Masterlist!$K$3:$K$791, MATCH(B269,Masterlist!$B$3:$B$791,0))</f>
        <v>44919</v>
      </c>
      <c r="L269" s="204" t="str">
        <f>INDEX(Masterlist!$L$3:$L$791, MATCH(B269,Masterlist!$B$3:$B$791,0))</f>
        <v>Mirai</v>
      </c>
      <c r="M269" s="204" t="str">
        <f>INDEX(Masterlist!$M$3:$M$791, MATCH(B269,Masterlist!$B$3:$B$791,0))</f>
        <v>DM21/2972</v>
      </c>
      <c r="N269" s="204" t="str">
        <f>INDEX(Masterlist!$N$3:$N$791, MATCH(B269,Masterlist!$B$3:$B$791,0))</f>
        <v>Gauge Room</v>
      </c>
      <c r="O269" s="204" t="b">
        <f ca="1">INDEX(Masterlist!$O$3:$O$800, MATCH(B269,Masterlist!$B$3:$B$800,0))</f>
        <v>1</v>
      </c>
      <c r="P269" s="62"/>
      <c r="Q269" s="1">
        <f t="shared" ca="1" si="8"/>
        <v>44831</v>
      </c>
      <c r="R269" s="1">
        <f t="shared" si="9"/>
        <v>44905</v>
      </c>
    </row>
    <row r="270" spans="1:18" s="76" customFormat="1" ht="25" hidden="1" x14ac:dyDescent="0.25">
      <c r="A270" s="4">
        <v>270</v>
      </c>
      <c r="B270" s="5" t="s">
        <v>1123</v>
      </c>
      <c r="C270" s="5" t="s">
        <v>766</v>
      </c>
      <c r="D270" s="5" t="s">
        <v>986</v>
      </c>
      <c r="E270" s="5" t="s">
        <v>696</v>
      </c>
      <c r="F270" s="37">
        <v>103456</v>
      </c>
      <c r="G270" s="203" t="str">
        <f>INDEX(Masterlist!$G$3:$G$791, MATCH(B270,Masterlist!$B$3:$B$791,0))</f>
        <v>MCL/WI/D-03 / ASME B1.2-1983</v>
      </c>
      <c r="H270" s="43" t="s">
        <v>1473</v>
      </c>
      <c r="I270" s="204">
        <f>INDEX(Masterlist!$I$3:$I$791, MATCH(B270,Masterlist!$B$3:$B$791,0))</f>
        <v>44494</v>
      </c>
      <c r="J270" s="204" t="str">
        <f>INDEX(Masterlist!$J$3:$J$791, MATCH(B270,Masterlist!$B$3:$B$791,0))</f>
        <v>12 Months</v>
      </c>
      <c r="K270" s="204">
        <f>INDEX(Masterlist!$K$3:$K$791, MATCH(B270,Masterlist!$B$3:$B$791,0))</f>
        <v>44859</v>
      </c>
      <c r="L270" s="204" t="str">
        <f>INDEX(Masterlist!$L$3:$L$791, MATCH(B270,Masterlist!$B$3:$B$791,0))</f>
        <v>Mirai</v>
      </c>
      <c r="M270" s="204" t="str">
        <f>INDEX(Masterlist!$M$3:$M$791, MATCH(B270,Masterlist!$B$3:$B$791,0))</f>
        <v>DM21/2272</v>
      </c>
      <c r="N270" s="204" t="str">
        <f>INDEX(Masterlist!$N$3:$N$791, MATCH(B270,Masterlist!$B$3:$B$791,0))</f>
        <v>Gauge Room</v>
      </c>
      <c r="O270" s="204" t="b">
        <f ca="1">INDEX(Masterlist!$O$3:$O$800, MATCH(B270,Masterlist!$B$3:$B$800,0))</f>
        <v>1</v>
      </c>
      <c r="P270" s="62"/>
      <c r="Q270" s="1">
        <f t="shared" ca="1" si="8"/>
        <v>44831</v>
      </c>
      <c r="R270" s="1">
        <f t="shared" si="9"/>
        <v>44845</v>
      </c>
    </row>
    <row r="271" spans="1:18" s="76" customFormat="1" ht="25" hidden="1" x14ac:dyDescent="0.25">
      <c r="A271" s="4">
        <v>271</v>
      </c>
      <c r="B271" s="5" t="s">
        <v>1124</v>
      </c>
      <c r="C271" s="5" t="s">
        <v>1787</v>
      </c>
      <c r="D271" s="5" t="s">
        <v>989</v>
      </c>
      <c r="E271" s="7" t="s">
        <v>677</v>
      </c>
      <c r="F271" s="34" t="s">
        <v>1168</v>
      </c>
      <c r="G271" s="203" t="str">
        <f>INDEX(Masterlist!$G$3:$G$791, MATCH(B271,Masterlist!$B$3:$B$791,0))</f>
        <v>ASME/ANSI B1.8 - 1988 &amp; MCL/WI-D-03</v>
      </c>
      <c r="H271" s="43" t="s">
        <v>1473</v>
      </c>
      <c r="I271" s="204">
        <f>INDEX(Masterlist!$I$3:$I$791, MATCH(B271,Masterlist!$B$3:$B$791,0))</f>
        <v>44747</v>
      </c>
      <c r="J271" s="204" t="str">
        <f>INDEX(Masterlist!$J$3:$J$791, MATCH(B271,Masterlist!$B$3:$B$791,0))</f>
        <v>12 Months</v>
      </c>
      <c r="K271" s="204">
        <f>INDEX(Masterlist!$K$3:$K$791, MATCH(B271,Masterlist!$B$3:$B$791,0))</f>
        <v>45112</v>
      </c>
      <c r="L271" s="204" t="str">
        <f>INDEX(Masterlist!$L$3:$L$791, MATCH(B271,Masterlist!$B$3:$B$791,0))</f>
        <v>Mirai</v>
      </c>
      <c r="M271" s="204" t="str">
        <f>INDEX(Masterlist!$M$3:$M$791, MATCH(B271,Masterlist!$B$3:$B$791,0))</f>
        <v>DM22/1482</v>
      </c>
      <c r="N271" s="204" t="str">
        <f>INDEX(Masterlist!$N$3:$N$791, MATCH(B271,Masterlist!$B$3:$B$791,0))</f>
        <v>Gauge Room</v>
      </c>
      <c r="O271" s="204" t="b">
        <f ca="1">INDEX(Masterlist!$O$3:$O$800, MATCH(B271,Masterlist!$B$3:$B$800,0))</f>
        <v>1</v>
      </c>
      <c r="P271" s="62"/>
      <c r="Q271" s="1">
        <f t="shared" ca="1" si="8"/>
        <v>44831</v>
      </c>
      <c r="R271" s="1">
        <f t="shared" si="9"/>
        <v>45098</v>
      </c>
    </row>
    <row r="272" spans="1:18" s="76" customFormat="1" ht="25" hidden="1" x14ac:dyDescent="0.25">
      <c r="A272" s="4">
        <v>272</v>
      </c>
      <c r="B272" s="5" t="s">
        <v>1258</v>
      </c>
      <c r="C272" s="5" t="s">
        <v>766</v>
      </c>
      <c r="D272" s="5" t="s">
        <v>986</v>
      </c>
      <c r="E272" s="5" t="s">
        <v>258</v>
      </c>
      <c r="F272" s="40" t="s">
        <v>7</v>
      </c>
      <c r="G272" s="203" t="str">
        <f>INDEX(Masterlist!$G$3:$G$791, MATCH(B272,Masterlist!$B$3:$B$791,0))</f>
        <v>MCL/WI/D-03 / ASME B1.2:1983</v>
      </c>
      <c r="H272" s="43" t="s">
        <v>1473</v>
      </c>
      <c r="I272" s="204">
        <f>INDEX(Masterlist!$I$3:$I$791, MATCH(B272,Masterlist!$B$3:$B$791,0))</f>
        <v>44576</v>
      </c>
      <c r="J272" s="204" t="str">
        <f>INDEX(Masterlist!$J$3:$J$791, MATCH(B272,Masterlist!$B$3:$B$791,0))</f>
        <v>12 Months</v>
      </c>
      <c r="K272" s="204">
        <f>INDEX(Masterlist!$K$3:$K$791, MATCH(B272,Masterlist!$B$3:$B$791,0))</f>
        <v>44941</v>
      </c>
      <c r="L272" s="204" t="str">
        <f>INDEX(Masterlist!$L$3:$L$791, MATCH(B272,Masterlist!$B$3:$B$791,0))</f>
        <v>Mirai</v>
      </c>
      <c r="M272" s="204" t="str">
        <f>INDEX(Masterlist!$M$3:$M$791, MATCH(B272,Masterlist!$B$3:$B$791,0))</f>
        <v>DM22/0072</v>
      </c>
      <c r="N272" s="204" t="str">
        <f>INDEX(Masterlist!$N$3:$N$791, MATCH(B272,Masterlist!$B$3:$B$791,0))</f>
        <v>Gauge Room</v>
      </c>
      <c r="O272" s="204" t="b">
        <f ca="1">INDEX(Masterlist!$O$3:$O$800, MATCH(B272,Masterlist!$B$3:$B$800,0))</f>
        <v>1</v>
      </c>
      <c r="P272" s="62"/>
      <c r="Q272" s="1">
        <f t="shared" ca="1" si="8"/>
        <v>44831</v>
      </c>
      <c r="R272" s="1">
        <f t="shared" si="9"/>
        <v>44927</v>
      </c>
    </row>
    <row r="273" spans="1:18" s="76" customFormat="1" ht="25" hidden="1" x14ac:dyDescent="0.25">
      <c r="A273" s="4">
        <v>273</v>
      </c>
      <c r="B273" s="5" t="s">
        <v>1275</v>
      </c>
      <c r="C273" s="5" t="s">
        <v>766</v>
      </c>
      <c r="D273" s="5" t="s">
        <v>986</v>
      </c>
      <c r="E273" s="5" t="s">
        <v>258</v>
      </c>
      <c r="F273" s="40">
        <v>50056</v>
      </c>
      <c r="G273" s="203" t="str">
        <f>INDEX(Masterlist!$G$3:$G$791, MATCH(B273,Masterlist!$B$3:$B$791,0))</f>
        <v>MCL/WI/D-03 / ASME B1.2-1983</v>
      </c>
      <c r="H273" s="43" t="s">
        <v>1473</v>
      </c>
      <c r="I273" s="204">
        <f>INDEX(Masterlist!$I$3:$I$791, MATCH(B273,Masterlist!$B$3:$B$791,0))</f>
        <v>44657</v>
      </c>
      <c r="J273" s="204" t="str">
        <f>INDEX(Masterlist!$J$3:$J$791, MATCH(B273,Masterlist!$B$3:$B$791,0))</f>
        <v>12 Months</v>
      </c>
      <c r="K273" s="204">
        <f>INDEX(Masterlist!$K$3:$K$791, MATCH(B273,Masterlist!$B$3:$B$791,0))</f>
        <v>45022</v>
      </c>
      <c r="L273" s="204" t="str">
        <f>INDEX(Masterlist!$L$3:$L$791, MATCH(B273,Masterlist!$B$3:$B$791,0))</f>
        <v>Mirai</v>
      </c>
      <c r="M273" s="204" t="str">
        <f>INDEX(Masterlist!$M$3:$M$791, MATCH(B273,Masterlist!$B$3:$B$791,0))</f>
        <v>DM22/0678</v>
      </c>
      <c r="N273" s="204" t="str">
        <f>INDEX(Masterlist!$N$3:$N$791, MATCH(B273,Masterlist!$B$3:$B$791,0))</f>
        <v>Gauge Room</v>
      </c>
      <c r="O273" s="204" t="b">
        <f ca="1">INDEX(Masterlist!$O$3:$O$800, MATCH(B273,Masterlist!$B$3:$B$800,0))</f>
        <v>1</v>
      </c>
      <c r="P273" s="62"/>
      <c r="Q273" s="1">
        <f t="shared" ca="1" si="8"/>
        <v>44831</v>
      </c>
      <c r="R273" s="1">
        <f t="shared" si="9"/>
        <v>45008</v>
      </c>
    </row>
    <row r="274" spans="1:18" s="76" customFormat="1" ht="25" hidden="1" x14ac:dyDescent="0.25">
      <c r="A274" s="4">
        <v>274</v>
      </c>
      <c r="B274" s="5" t="s">
        <v>1300</v>
      </c>
      <c r="C274" s="5" t="s">
        <v>626</v>
      </c>
      <c r="D274" s="5" t="s">
        <v>986</v>
      </c>
      <c r="E274" s="5" t="s">
        <v>682</v>
      </c>
      <c r="F274" s="40" t="s">
        <v>1387</v>
      </c>
      <c r="G274" s="203" t="str">
        <f>INDEX(Masterlist!$G$3:$G$791, MATCH(B274,Masterlist!$B$3:$B$791,0))</f>
        <v>MCL/WI/D-02 &amp; ASME B1.20.2M-2006</v>
      </c>
      <c r="H274" s="43" t="s">
        <v>1473</v>
      </c>
      <c r="I274" s="204">
        <f>INDEX(Masterlist!$I$3:$I$791, MATCH(B274,Masterlist!$B$3:$B$791,0))</f>
        <v>44675</v>
      </c>
      <c r="J274" s="204" t="str">
        <f>INDEX(Masterlist!$J$3:$J$791, MATCH(B274,Masterlist!$B$3:$B$791,0))</f>
        <v>12 Months</v>
      </c>
      <c r="K274" s="204">
        <f>INDEX(Masterlist!$K$3:$K$791, MATCH(B274,Masterlist!$B$3:$B$791,0))</f>
        <v>45040</v>
      </c>
      <c r="L274" s="204" t="str">
        <f>INDEX(Masterlist!$L$3:$L$791, MATCH(B274,Masterlist!$B$3:$B$791,0))</f>
        <v>Mirai</v>
      </c>
      <c r="M274" s="204" t="str">
        <f>INDEX(Masterlist!$M$3:$M$791, MATCH(B274,Masterlist!$B$3:$B$791,0))</f>
        <v>DM22/0833</v>
      </c>
      <c r="N274" s="204" t="str">
        <f>INDEX(Masterlist!$N$3:$N$791, MATCH(B274,Masterlist!$B$3:$B$791,0))</f>
        <v>Gauge Room</v>
      </c>
      <c r="O274" s="204" t="b">
        <f ca="1">INDEX(Masterlist!$O$3:$O$800, MATCH(B274,Masterlist!$B$3:$B$800,0))</f>
        <v>1</v>
      </c>
      <c r="P274" s="62"/>
      <c r="Q274" s="1">
        <f t="shared" ca="1" si="8"/>
        <v>44831</v>
      </c>
      <c r="R274" s="1">
        <f t="shared" si="9"/>
        <v>45026</v>
      </c>
    </row>
    <row r="275" spans="1:18" s="76" customFormat="1" ht="25" hidden="1" x14ac:dyDescent="0.25">
      <c r="A275" s="4">
        <v>275</v>
      </c>
      <c r="B275" s="5" t="s">
        <v>1301</v>
      </c>
      <c r="C275" s="5" t="s">
        <v>766</v>
      </c>
      <c r="D275" s="5" t="s">
        <v>1302</v>
      </c>
      <c r="E275" s="5" t="s">
        <v>1303</v>
      </c>
      <c r="F275" s="40" t="s">
        <v>1304</v>
      </c>
      <c r="G275" s="203" t="str">
        <f>INDEX(Masterlist!$G$3:$G$791, MATCH(B275,Masterlist!$B$3:$B$791,0))</f>
        <v>MCL/WI/D-03 / ASME B1.6M-1984</v>
      </c>
      <c r="H275" s="43" t="s">
        <v>1473</v>
      </c>
      <c r="I275" s="204">
        <f>INDEX(Masterlist!$I$3:$I$791, MATCH(B275,Masterlist!$B$3:$B$791,0))</f>
        <v>44674</v>
      </c>
      <c r="J275" s="204" t="str">
        <f>INDEX(Masterlist!$J$3:$J$791, MATCH(B275,Masterlist!$B$3:$B$791,0))</f>
        <v>12 Months</v>
      </c>
      <c r="K275" s="204">
        <f>INDEX(Masterlist!$K$3:$K$791, MATCH(B275,Masterlist!$B$3:$B$791,0))</f>
        <v>45039</v>
      </c>
      <c r="L275" s="204" t="str">
        <f>INDEX(Masterlist!$L$3:$L$791, MATCH(B275,Masterlist!$B$3:$B$791,0))</f>
        <v>Mirai</v>
      </c>
      <c r="M275" s="204" t="str">
        <f>INDEX(Masterlist!$M$3:$M$791, MATCH(B275,Masterlist!$B$3:$B$791,0))</f>
        <v>DM22/0829</v>
      </c>
      <c r="N275" s="204" t="str">
        <f>INDEX(Masterlist!$N$3:$N$791, MATCH(B275,Masterlist!$B$3:$B$791,0))</f>
        <v>Gauge Room</v>
      </c>
      <c r="O275" s="204" t="b">
        <f ca="1">INDEX(Masterlist!$O$3:$O$800, MATCH(B275,Masterlist!$B$3:$B$800,0))</f>
        <v>1</v>
      </c>
      <c r="P275" s="62"/>
      <c r="Q275" s="1">
        <f t="shared" ca="1" si="8"/>
        <v>44831</v>
      </c>
      <c r="R275" s="1">
        <f t="shared" si="9"/>
        <v>45025</v>
      </c>
    </row>
    <row r="276" spans="1:18" s="76" customFormat="1" ht="37.5" x14ac:dyDescent="0.25">
      <c r="A276" s="4">
        <v>276</v>
      </c>
      <c r="B276" s="153" t="s">
        <v>1305</v>
      </c>
      <c r="C276" s="5" t="s">
        <v>631</v>
      </c>
      <c r="D276" s="5" t="s">
        <v>1306</v>
      </c>
      <c r="E276" s="5" t="s">
        <v>1519</v>
      </c>
      <c r="F276" s="40" t="s">
        <v>1307</v>
      </c>
      <c r="G276" s="203" t="str">
        <f>INDEX(Masterlist!$G$3:$G$791, MATCH(B276,Masterlist!$B$3:$B$791,0))</f>
        <v>API Q1&amp; API 5B</v>
      </c>
      <c r="H276" s="43" t="s">
        <v>1681</v>
      </c>
      <c r="I276" s="204">
        <f>INDEX(Masterlist!$I$3:$I$791, MATCH(B276,Masterlist!$B$3:$B$791,0))</f>
        <v>44466</v>
      </c>
      <c r="J276" s="204" t="str">
        <f>INDEX(Masterlist!$J$3:$J$791, MATCH(B276,Masterlist!$B$3:$B$791,0))</f>
        <v>12 Months</v>
      </c>
      <c r="K276" s="204">
        <f>INDEX(Masterlist!$K$3:$K$791, MATCH(B276,Masterlist!$B$3:$B$791,0))</f>
        <v>44831</v>
      </c>
      <c r="L276" s="204" t="str">
        <f>INDEX(Masterlist!$L$3:$L$791, MATCH(B276,Masterlist!$B$3:$B$791,0))</f>
        <v>Mirai</v>
      </c>
      <c r="M276" s="204" t="str">
        <f>INDEX(Masterlist!$M$3:$M$791, MATCH(B276,Masterlist!$B$3:$B$791,0))</f>
        <v>DM21/2045</v>
      </c>
      <c r="N276" s="204" t="str">
        <f>INDEX(Masterlist!$N$3:$N$791, MATCH(B276,Masterlist!$B$3:$B$791,0))</f>
        <v>Gauge Room</v>
      </c>
      <c r="O276" s="204" t="b">
        <f ca="1">INDEX(Masterlist!$O$3:$O$800, MATCH(B276,Masterlist!$B$3:$B$800,0))</f>
        <v>0</v>
      </c>
      <c r="P276" s="62"/>
      <c r="Q276" s="1">
        <f t="shared" ca="1" si="8"/>
        <v>44831</v>
      </c>
      <c r="R276" s="1">
        <f t="shared" si="9"/>
        <v>44817</v>
      </c>
    </row>
    <row r="277" spans="1:18" s="76" customFormat="1" ht="25" hidden="1" x14ac:dyDescent="0.25">
      <c r="A277" s="4">
        <v>277</v>
      </c>
      <c r="B277" s="5" t="s">
        <v>1309</v>
      </c>
      <c r="C277" s="5" t="s">
        <v>766</v>
      </c>
      <c r="D277" s="5" t="s">
        <v>986</v>
      </c>
      <c r="E277" s="5" t="s">
        <v>191</v>
      </c>
      <c r="F277" s="40">
        <v>131840</v>
      </c>
      <c r="G277" s="203" t="str">
        <f>INDEX(Masterlist!$G$3:$G$791, MATCH(B277,Masterlist!$B$3:$B$791,0))</f>
        <v>MCL/WI/D-03 / ASME B1.2-1983</v>
      </c>
      <c r="H277" s="43" t="s">
        <v>1473</v>
      </c>
      <c r="I277" s="204">
        <f>INDEX(Masterlist!$I$3:$I$791, MATCH(B277,Masterlist!$B$3:$B$791,0))</f>
        <v>44673</v>
      </c>
      <c r="J277" s="204" t="str">
        <f>INDEX(Masterlist!$J$3:$J$791, MATCH(B277,Masterlist!$B$3:$B$791,0))</f>
        <v>12 Months</v>
      </c>
      <c r="K277" s="204">
        <f>INDEX(Masterlist!$K$3:$K$791, MATCH(B277,Masterlist!$B$3:$B$791,0))</f>
        <v>45038</v>
      </c>
      <c r="L277" s="204" t="str">
        <f>INDEX(Masterlist!$L$3:$L$791, MATCH(B277,Masterlist!$B$3:$B$791,0))</f>
        <v>Mirai</v>
      </c>
      <c r="M277" s="204" t="str">
        <f>INDEX(Masterlist!$M$3:$M$791, MATCH(B277,Masterlist!$B$3:$B$791,0))</f>
        <v>DM22/0796</v>
      </c>
      <c r="N277" s="204" t="str">
        <f>INDEX(Masterlist!$N$3:$N$791, MATCH(B277,Masterlist!$B$3:$B$791,0))</f>
        <v>Gauge Room</v>
      </c>
      <c r="O277" s="204" t="b">
        <f ca="1">INDEX(Masterlist!$O$3:$O$800, MATCH(B277,Masterlist!$B$3:$B$800,0))</f>
        <v>1</v>
      </c>
      <c r="P277" s="62"/>
      <c r="Q277" s="1">
        <f t="shared" ca="1" si="8"/>
        <v>44831</v>
      </c>
      <c r="R277" s="1">
        <f t="shared" si="9"/>
        <v>45024</v>
      </c>
    </row>
    <row r="278" spans="1:18" s="76" customFormat="1" ht="25" hidden="1" x14ac:dyDescent="0.25">
      <c r="A278" s="4">
        <v>278</v>
      </c>
      <c r="B278" s="5" t="s">
        <v>1324</v>
      </c>
      <c r="C278" s="5" t="s">
        <v>1434</v>
      </c>
      <c r="D278" s="5" t="s">
        <v>986</v>
      </c>
      <c r="E278" s="5" t="s">
        <v>262</v>
      </c>
      <c r="F278" s="40" t="s">
        <v>1927</v>
      </c>
      <c r="G278" s="203" t="str">
        <f>INDEX(Masterlist!$G$3:$G$791, MATCH(B278,Masterlist!$B$3:$B$791,0))</f>
        <v>SHE-WI-D005 / ANSI/ASME B1.2-1983</v>
      </c>
      <c r="H278" s="43" t="s">
        <v>1473</v>
      </c>
      <c r="I278" s="204">
        <f>INDEX(Masterlist!$I$3:$I$791, MATCH(B278,Masterlist!$B$3:$B$791,0))</f>
        <v>44703</v>
      </c>
      <c r="J278" s="204" t="str">
        <f>INDEX(Masterlist!$J$3:$J$791, MATCH(B278,Masterlist!$B$3:$B$791,0))</f>
        <v>12 Months</v>
      </c>
      <c r="K278" s="204">
        <f>INDEX(Masterlist!$K$3:$K$791, MATCH(B278,Masterlist!$B$3:$B$791,0))</f>
        <v>45068</v>
      </c>
      <c r="L278" s="204" t="str">
        <f>INDEX(Masterlist!$L$3:$L$791, MATCH(B278,Masterlist!$B$3:$B$791,0))</f>
        <v>Shikra Engineering</v>
      </c>
      <c r="M278" s="204" t="str">
        <f>INDEX(Masterlist!$M$3:$M$791, MATCH(B278,Masterlist!$B$3:$B$791,0))</f>
        <v>DLS-22050035-07</v>
      </c>
      <c r="N278" s="204" t="str">
        <f>INDEX(Masterlist!$N$3:$N$791, MATCH(B278,Masterlist!$B$3:$B$791,0))</f>
        <v>Gauge Room</v>
      </c>
      <c r="O278" s="204" t="b">
        <f ca="1">INDEX(Masterlist!$O$3:$O$800, MATCH(B278,Masterlist!$B$3:$B$800,0))</f>
        <v>1</v>
      </c>
      <c r="P278" s="62"/>
      <c r="Q278" s="1">
        <f t="shared" ca="1" si="8"/>
        <v>44831</v>
      </c>
      <c r="R278" s="1">
        <f t="shared" si="9"/>
        <v>45054</v>
      </c>
    </row>
    <row r="279" spans="1:18" s="76" customFormat="1" ht="25" hidden="1" x14ac:dyDescent="0.25">
      <c r="A279" s="4">
        <v>279</v>
      </c>
      <c r="B279" s="7" t="s">
        <v>1331</v>
      </c>
      <c r="C279" s="7" t="s">
        <v>1558</v>
      </c>
      <c r="D279" s="5" t="s">
        <v>986</v>
      </c>
      <c r="E279" s="5" t="s">
        <v>711</v>
      </c>
      <c r="F279" s="12" t="s">
        <v>1559</v>
      </c>
      <c r="G279" s="203" t="str">
        <f>INDEX(Masterlist!$G$3:$G$791, MATCH(B279,Masterlist!$B$3:$B$791,0))</f>
        <v>ASME/ANSI B1.8 - 1988 &amp; MCL/WI-D-03</v>
      </c>
      <c r="H279" s="43" t="s">
        <v>1473</v>
      </c>
      <c r="I279" s="204">
        <f>INDEX(Masterlist!$I$3:$I$791, MATCH(B279,Masterlist!$B$3:$B$791,0))</f>
        <v>44747</v>
      </c>
      <c r="J279" s="204" t="str">
        <f>INDEX(Masterlist!$J$3:$J$791, MATCH(B279,Masterlist!$B$3:$B$791,0))</f>
        <v>12 Months</v>
      </c>
      <c r="K279" s="204">
        <f>INDEX(Masterlist!$K$3:$K$791, MATCH(B279,Masterlist!$B$3:$B$791,0))</f>
        <v>45112</v>
      </c>
      <c r="L279" s="204" t="str">
        <f>INDEX(Masterlist!$L$3:$L$791, MATCH(B279,Masterlist!$B$3:$B$791,0))</f>
        <v>Mirai</v>
      </c>
      <c r="M279" s="204" t="str">
        <f>INDEX(Masterlist!$M$3:$M$791, MATCH(B279,Masterlist!$B$3:$B$791,0))</f>
        <v>DM22/1481</v>
      </c>
      <c r="N279" s="204" t="str">
        <f>INDEX(Masterlist!$N$3:$N$791, MATCH(B279,Masterlist!$B$3:$B$791,0))</f>
        <v>Gauge Room</v>
      </c>
      <c r="O279" s="204" t="b">
        <f ca="1">INDEX(Masterlist!$O$3:$O$800, MATCH(B279,Masterlist!$B$3:$B$800,0))</f>
        <v>1</v>
      </c>
      <c r="P279" s="62"/>
      <c r="Q279" s="1">
        <f t="shared" ca="1" si="8"/>
        <v>44831</v>
      </c>
      <c r="R279" s="1">
        <f t="shared" si="9"/>
        <v>45098</v>
      </c>
    </row>
    <row r="280" spans="1:18" s="76" customFormat="1" ht="25" hidden="1" x14ac:dyDescent="0.25">
      <c r="A280" s="4">
        <v>280</v>
      </c>
      <c r="B280" s="7" t="s">
        <v>1334</v>
      </c>
      <c r="C280" s="7" t="s">
        <v>1332</v>
      </c>
      <c r="D280" s="5" t="s">
        <v>989</v>
      </c>
      <c r="E280" s="5" t="s">
        <v>676</v>
      </c>
      <c r="F280" s="12" t="s">
        <v>7</v>
      </c>
      <c r="G280" s="203" t="str">
        <f>INDEX(Masterlist!$G$3:$G$791, MATCH(B280,Masterlist!$B$3:$B$791,0))</f>
        <v>ASME/ANSI B1.8 - 1988 &amp; MCL/WI-D-03</v>
      </c>
      <c r="H280" s="43" t="s">
        <v>1473</v>
      </c>
      <c r="I280" s="204">
        <f>INDEX(Masterlist!$I$3:$I$791, MATCH(B280,Masterlist!$B$3:$B$791,0))</f>
        <v>44747</v>
      </c>
      <c r="J280" s="204" t="str">
        <f>INDEX(Masterlist!$J$3:$J$791, MATCH(B280,Masterlist!$B$3:$B$791,0))</f>
        <v>12 Months</v>
      </c>
      <c r="K280" s="204">
        <f>INDEX(Masterlist!$K$3:$K$791, MATCH(B280,Masterlist!$B$3:$B$791,0))</f>
        <v>45112</v>
      </c>
      <c r="L280" s="204" t="str">
        <f>INDEX(Masterlist!$L$3:$L$791, MATCH(B280,Masterlist!$B$3:$B$791,0))</f>
        <v>Mirai</v>
      </c>
      <c r="M280" s="204" t="str">
        <f>INDEX(Masterlist!$M$3:$M$791, MATCH(B280,Masterlist!$B$3:$B$791,0))</f>
        <v>DM22/1483</v>
      </c>
      <c r="N280" s="204" t="str">
        <f>INDEX(Masterlist!$N$3:$N$791, MATCH(B280,Masterlist!$B$3:$B$791,0))</f>
        <v>Gauge Room</v>
      </c>
      <c r="O280" s="204" t="b">
        <f ca="1">INDEX(Masterlist!$O$3:$O$800, MATCH(B280,Masterlist!$B$3:$B$800,0))</f>
        <v>1</v>
      </c>
      <c r="P280" s="62"/>
      <c r="Q280" s="1">
        <f t="shared" ca="1" si="8"/>
        <v>44831</v>
      </c>
      <c r="R280" s="1">
        <f t="shared" si="9"/>
        <v>45098</v>
      </c>
    </row>
    <row r="281" spans="1:18" s="76" customFormat="1" ht="37.5" hidden="1" x14ac:dyDescent="0.25">
      <c r="A281" s="4">
        <v>281</v>
      </c>
      <c r="B281" s="7" t="s">
        <v>1409</v>
      </c>
      <c r="C281" s="7" t="s">
        <v>766</v>
      </c>
      <c r="D281" s="7" t="s">
        <v>986</v>
      </c>
      <c r="E281" s="5" t="s">
        <v>348</v>
      </c>
      <c r="F281" s="12" t="s">
        <v>1410</v>
      </c>
      <c r="G281" s="203" t="str">
        <f>INDEX(Masterlist!$G$3:$G$791, MATCH(B281,Masterlist!$B$3:$B$791,0))</f>
        <v>ASME B1.2:1983 / MCL/WI/D-03 (ISSUE NO.2)</v>
      </c>
      <c r="H281" s="43" t="s">
        <v>1473</v>
      </c>
      <c r="I281" s="204">
        <f>INDEX(Masterlist!$I$3:$I$791, MATCH(B281,Masterlist!$B$3:$B$791,0))</f>
        <v>44648</v>
      </c>
      <c r="J281" s="204" t="str">
        <f>INDEX(Masterlist!$J$3:$J$791, MATCH(B281,Masterlist!$B$3:$B$791,0))</f>
        <v>12 Months</v>
      </c>
      <c r="K281" s="204">
        <f>INDEX(Masterlist!$K$3:$K$791, MATCH(B281,Masterlist!$B$3:$B$791,0))</f>
        <v>45013</v>
      </c>
      <c r="L281" s="204" t="str">
        <f>INDEX(Masterlist!$L$3:$L$791, MATCH(B281,Masterlist!$B$3:$B$791,0))</f>
        <v>Mirai</v>
      </c>
      <c r="M281" s="204" t="str">
        <f>INDEX(Masterlist!$M$3:$M$791, MATCH(B281,Masterlist!$B$3:$B$791,0))</f>
        <v>DM22/0636</v>
      </c>
      <c r="N281" s="204" t="str">
        <f>INDEX(Masterlist!$N$3:$N$791, MATCH(B281,Masterlist!$B$3:$B$791,0))</f>
        <v>Gauge Room</v>
      </c>
      <c r="O281" s="204" t="b">
        <f ca="1">INDEX(Masterlist!$O$3:$O$800, MATCH(B281,Masterlist!$B$3:$B$800,0))</f>
        <v>1</v>
      </c>
      <c r="P281" s="62"/>
      <c r="Q281" s="1">
        <f t="shared" ca="1" si="8"/>
        <v>44831</v>
      </c>
      <c r="R281" s="1">
        <f t="shared" si="9"/>
        <v>44999</v>
      </c>
    </row>
    <row r="282" spans="1:18" s="76" customFormat="1" ht="25" hidden="1" x14ac:dyDescent="0.3">
      <c r="A282" s="4">
        <v>282</v>
      </c>
      <c r="B282" s="150" t="s">
        <v>1485</v>
      </c>
      <c r="C282" s="5" t="s">
        <v>626</v>
      </c>
      <c r="D282" s="5" t="s">
        <v>986</v>
      </c>
      <c r="E282" s="5" t="s">
        <v>1650</v>
      </c>
      <c r="F282" s="12" t="s">
        <v>1486</v>
      </c>
      <c r="G282" s="203" t="str">
        <f>INDEX(Masterlist!$G$3:$G$791, MATCH(B282,Masterlist!$B$3:$B$791,0))</f>
        <v>SHE-WI-D047 / ANSI/ASME B.1.20.1</v>
      </c>
      <c r="H282" s="43" t="s">
        <v>1473</v>
      </c>
      <c r="I282" s="204">
        <f>INDEX(Masterlist!$I$3:$I$791, MATCH(B282,Masterlist!$B$3:$B$791,0))</f>
        <v>44817</v>
      </c>
      <c r="J282" s="204" t="str">
        <f>INDEX(Masterlist!$J$3:$J$791, MATCH(B282,Masterlist!$B$3:$B$791,0))</f>
        <v>12 Months</v>
      </c>
      <c r="K282" s="204">
        <f>INDEX(Masterlist!$K$3:$K$791, MATCH(B282,Masterlist!$B$3:$B$791,0))</f>
        <v>45182</v>
      </c>
      <c r="L282" s="204" t="str">
        <f>INDEX(Masterlist!$L$3:$L$791, MATCH(B282,Masterlist!$B$3:$B$791,0))</f>
        <v>Shikra Engineering</v>
      </c>
      <c r="M282" s="204" t="str">
        <f>INDEX(Masterlist!$M$3:$M$791, MATCH(B282,Masterlist!$B$3:$B$791,0))</f>
        <v>DLS-22080064-09</v>
      </c>
      <c r="N282" s="204" t="str">
        <f>INDEX(Masterlist!$N$3:$N$791, MATCH(B282,Masterlist!$B$3:$B$791,0))</f>
        <v>Gauge Room</v>
      </c>
      <c r="O282" s="204" t="b">
        <f ca="1">INDEX(Masterlist!$O$3:$O$800, MATCH(B282,Masterlist!$B$3:$B$800,0))</f>
        <v>1</v>
      </c>
      <c r="P282" s="107"/>
      <c r="Q282" s="1">
        <f t="shared" ca="1" si="8"/>
        <v>44831</v>
      </c>
      <c r="R282" s="1">
        <f t="shared" si="9"/>
        <v>45168</v>
      </c>
    </row>
    <row r="283" spans="1:18" s="76" customFormat="1" ht="25" hidden="1" x14ac:dyDescent="0.3">
      <c r="A283" s="4">
        <v>283</v>
      </c>
      <c r="B283" s="7" t="s">
        <v>1573</v>
      </c>
      <c r="C283" s="5" t="s">
        <v>766</v>
      </c>
      <c r="D283" s="5" t="s">
        <v>986</v>
      </c>
      <c r="E283" s="5" t="s">
        <v>1574</v>
      </c>
      <c r="F283" s="12" t="s">
        <v>1575</v>
      </c>
      <c r="G283" s="203" t="str">
        <f>INDEX(Masterlist!$G$3:$G$791, MATCH(B283,Masterlist!$B$3:$B$791,0))</f>
        <v>ASME B1.16M-1984 / MCL/WI/D-03</v>
      </c>
      <c r="H283" s="43" t="s">
        <v>1473</v>
      </c>
      <c r="I283" s="204">
        <f>INDEX(Masterlist!$I$3:$I$791, MATCH(B283,Masterlist!$B$3:$B$791,0))</f>
        <v>44554</v>
      </c>
      <c r="J283" s="204" t="str">
        <f>INDEX(Masterlist!$J$3:$J$791, MATCH(B283,Masterlist!$B$3:$B$791,0))</f>
        <v>12 Months</v>
      </c>
      <c r="K283" s="204">
        <f>INDEX(Masterlist!$K$3:$K$791, MATCH(B283,Masterlist!$B$3:$B$791,0))</f>
        <v>44919</v>
      </c>
      <c r="L283" s="204" t="str">
        <f>INDEX(Masterlist!$L$3:$L$791, MATCH(B283,Masterlist!$B$3:$B$791,0))</f>
        <v>Mirai</v>
      </c>
      <c r="M283" s="204" t="str">
        <f>INDEX(Masterlist!$M$3:$M$791, MATCH(B283,Masterlist!$B$3:$B$791,0))</f>
        <v>DM21/2974</v>
      </c>
      <c r="N283" s="204" t="str">
        <f>INDEX(Masterlist!$N$3:$N$791, MATCH(B283,Masterlist!$B$3:$B$791,0))</f>
        <v>Gauge Room</v>
      </c>
      <c r="O283" s="204" t="b">
        <f ca="1">INDEX(Masterlist!$O$3:$O$800, MATCH(B283,Masterlist!$B$3:$B$800,0))</f>
        <v>1</v>
      </c>
      <c r="P283" s="107"/>
      <c r="Q283" s="1">
        <f t="shared" ca="1" si="8"/>
        <v>44831</v>
      </c>
      <c r="R283" s="1">
        <f t="shared" si="9"/>
        <v>44905</v>
      </c>
    </row>
    <row r="284" spans="1:18" s="76" customFormat="1" ht="25" hidden="1" x14ac:dyDescent="0.3">
      <c r="A284" s="4">
        <v>284</v>
      </c>
      <c r="B284" s="7" t="s">
        <v>1664</v>
      </c>
      <c r="C284" s="5" t="s">
        <v>626</v>
      </c>
      <c r="D284" s="5" t="s">
        <v>986</v>
      </c>
      <c r="E284" s="5" t="s">
        <v>1650</v>
      </c>
      <c r="F284" s="12" t="s">
        <v>1665</v>
      </c>
      <c r="G284" s="203" t="str">
        <f>INDEX(Masterlist!$G$3:$G$791, MATCH(B284,Masterlist!$B$3:$B$791,0))</f>
        <v>ANSI/ASME B1.20.2M-2006 &amp; MCL/WI/D-03</v>
      </c>
      <c r="H284" s="43" t="s">
        <v>1473</v>
      </c>
      <c r="I284" s="204">
        <f>INDEX(Masterlist!$I$3:$I$791, MATCH(B284,Masterlist!$B$3:$B$791,0))</f>
        <v>44747</v>
      </c>
      <c r="J284" s="204" t="str">
        <f>INDEX(Masterlist!$J$3:$J$791, MATCH(B284,Masterlist!$B$3:$B$791,0))</f>
        <v>12 Months</v>
      </c>
      <c r="K284" s="204">
        <f>INDEX(Masterlist!$K$3:$K$791, MATCH(B284,Masterlist!$B$3:$B$791,0))</f>
        <v>45112</v>
      </c>
      <c r="L284" s="204" t="str">
        <f>INDEX(Masterlist!$L$3:$L$791, MATCH(B284,Masterlist!$B$3:$B$791,0))</f>
        <v>Mirai</v>
      </c>
      <c r="M284" s="204" t="str">
        <f>INDEX(Masterlist!$M$3:$M$791, MATCH(B284,Masterlist!$B$3:$B$791,0))</f>
        <v>DM22/1484</v>
      </c>
      <c r="N284" s="204" t="str">
        <f>INDEX(Masterlist!$N$3:$N$791, MATCH(B284,Masterlist!$B$3:$B$791,0))</f>
        <v>Gauge Room</v>
      </c>
      <c r="O284" s="204" t="b">
        <f ca="1">INDEX(Masterlist!$O$3:$O$800, MATCH(B284,Masterlist!$B$3:$B$800,0))</f>
        <v>1</v>
      </c>
      <c r="P284" s="107"/>
      <c r="Q284" s="1">
        <f t="shared" ca="1" si="8"/>
        <v>44831</v>
      </c>
      <c r="R284" s="1">
        <f t="shared" si="9"/>
        <v>45098</v>
      </c>
    </row>
    <row r="285" spans="1:18" s="76" customFormat="1" ht="14" x14ac:dyDescent="0.3">
      <c r="A285" s="4">
        <v>285</v>
      </c>
      <c r="B285" s="237" t="s">
        <v>1694</v>
      </c>
      <c r="C285" s="5" t="s">
        <v>766</v>
      </c>
      <c r="D285" s="57" t="s">
        <v>986</v>
      </c>
      <c r="E285" s="5" t="s">
        <v>1666</v>
      </c>
      <c r="F285" s="15">
        <v>187543</v>
      </c>
      <c r="G285" s="203" t="str">
        <f>INDEX(Masterlist!$G$3:$G$791, MATCH(B285,Masterlist!$B$3:$B$791,0))</f>
        <v>ASME B1.2-1983</v>
      </c>
      <c r="H285" s="43" t="s">
        <v>1473</v>
      </c>
      <c r="I285" s="204">
        <f>INDEX(Masterlist!$I$3:$I$791, MATCH(B285,Masterlist!$B$3:$B$791,0))</f>
        <v>44460</v>
      </c>
      <c r="J285" s="204" t="str">
        <f>INDEX(Masterlist!$J$3:$J$791, MATCH(B285,Masterlist!$B$3:$B$791,0))</f>
        <v>12 Months</v>
      </c>
      <c r="K285" s="204">
        <f>INDEX(Masterlist!$K$3:$K$791, MATCH(B285,Masterlist!$B$3:$B$791,0))</f>
        <v>44825</v>
      </c>
      <c r="L285" s="204" t="str">
        <f>INDEX(Masterlist!$L$3:$L$791, MATCH(B285,Masterlist!$B$3:$B$791,0))</f>
        <v>Mirai</v>
      </c>
      <c r="M285" s="204" t="str">
        <f>INDEX(Masterlist!$M$3:$M$791, MATCH(B285,Masterlist!$B$3:$B$791,0))</f>
        <v>DM21/1943</v>
      </c>
      <c r="N285" s="204" t="str">
        <f>INDEX(Masterlist!$N$3:$N$791, MATCH(B285,Masterlist!$B$3:$B$791,0))</f>
        <v>Gauge Room</v>
      </c>
      <c r="O285" s="204" t="b">
        <f ca="1">INDEX(Masterlist!$O$3:$O$800, MATCH(B285,Masterlist!$B$3:$B$800,0))</f>
        <v>0</v>
      </c>
      <c r="P285" s="107"/>
      <c r="Q285" s="1">
        <f t="shared" ca="1" si="8"/>
        <v>44831</v>
      </c>
      <c r="R285" s="1">
        <f t="shared" si="9"/>
        <v>44811</v>
      </c>
    </row>
    <row r="286" spans="1:18" ht="25" hidden="1" x14ac:dyDescent="0.3">
      <c r="A286" s="4">
        <v>286</v>
      </c>
      <c r="B286" s="198" t="s">
        <v>1810</v>
      </c>
      <c r="C286" s="5" t="s">
        <v>766</v>
      </c>
      <c r="D286" s="57" t="s">
        <v>1814</v>
      </c>
      <c r="E286" s="5" t="s">
        <v>1812</v>
      </c>
      <c r="F286" s="16" t="s">
        <v>7</v>
      </c>
      <c r="G286" s="203" t="str">
        <f>INDEX(Masterlist!$G$3:$G$791, MATCH(B286,Masterlist!$B$3:$B$791,0))</f>
        <v>SHE-WI-D005 / ANSI/ASME B1.2-1983</v>
      </c>
      <c r="H286" s="43" t="s">
        <v>1473</v>
      </c>
      <c r="I286" s="204">
        <f>INDEX(Masterlist!$I$3:$I$791, MATCH(B286,Masterlist!$B$3:$B$791,0))</f>
        <v>44817</v>
      </c>
      <c r="J286" s="204" t="str">
        <f>INDEX(Masterlist!$J$3:$J$791, MATCH(B286,Masterlist!$B$3:$B$791,0))</f>
        <v>12 Months</v>
      </c>
      <c r="K286" s="204">
        <f>INDEX(Masterlist!$K$3:$K$791, MATCH(B286,Masterlist!$B$3:$B$791,0))</f>
        <v>45182</v>
      </c>
      <c r="L286" s="204" t="str">
        <f>INDEX(Masterlist!$L$3:$L$791, MATCH(B286,Masterlist!$B$3:$B$791,0))</f>
        <v>Shikra Engineering</v>
      </c>
      <c r="M286" s="204" t="str">
        <f>INDEX(Masterlist!$M$3:$M$791, MATCH(B286,Masterlist!$B$3:$B$791,0))</f>
        <v>DLS-22080064-08</v>
      </c>
      <c r="N286" s="204" t="str">
        <f>INDEX(Masterlist!$N$3:$N$791, MATCH(B286,Masterlist!$B$3:$B$791,0))</f>
        <v>Gauge Room</v>
      </c>
      <c r="O286" s="204" t="b">
        <f ca="1">INDEX(Masterlist!$O$3:$O$800, MATCH(B286,Masterlist!$B$3:$B$800,0))</f>
        <v>1</v>
      </c>
      <c r="P286" s="65"/>
      <c r="Q286" s="1">
        <f t="shared" ca="1" si="8"/>
        <v>44831</v>
      </c>
      <c r="R286" s="1">
        <f t="shared" si="9"/>
        <v>45168</v>
      </c>
    </row>
    <row r="287" spans="1:18" s="76" customFormat="1" ht="25" hidden="1" x14ac:dyDescent="0.25">
      <c r="A287" s="4">
        <v>287</v>
      </c>
      <c r="B287" s="198" t="s">
        <v>1811</v>
      </c>
      <c r="C287" s="5" t="s">
        <v>766</v>
      </c>
      <c r="D287" s="57" t="s">
        <v>1814</v>
      </c>
      <c r="E287" s="5" t="s">
        <v>1813</v>
      </c>
      <c r="F287" s="16" t="s">
        <v>7</v>
      </c>
      <c r="G287" s="203" t="str">
        <f>INDEX(Masterlist!$G$3:$G$791, MATCH(B287,Masterlist!$B$3:$B$791,0))</f>
        <v>SHE-WI-D005 / ANSI/ASME B1.2-1983</v>
      </c>
      <c r="H287" s="43" t="s">
        <v>1473</v>
      </c>
      <c r="I287" s="204">
        <f>INDEX(Masterlist!$I$3:$I$791, MATCH(B287,Masterlist!$B$3:$B$791,0))</f>
        <v>44817</v>
      </c>
      <c r="J287" s="204" t="str">
        <f>INDEX(Masterlist!$J$3:$J$791, MATCH(B287,Masterlist!$B$3:$B$791,0))</f>
        <v>12 Months</v>
      </c>
      <c r="K287" s="204">
        <f>INDEX(Masterlist!$K$3:$K$791, MATCH(B287,Masterlist!$B$3:$B$791,0))</f>
        <v>45182</v>
      </c>
      <c r="L287" s="204" t="str">
        <f>INDEX(Masterlist!$L$3:$L$791, MATCH(B287,Masterlist!$B$3:$B$791,0))</f>
        <v>Shikra Engineering</v>
      </c>
      <c r="M287" s="204" t="str">
        <f>INDEX(Masterlist!$M$3:$M$791, MATCH(B287,Masterlist!$B$3:$B$791,0))</f>
        <v>DLS-22080064-11</v>
      </c>
      <c r="N287" s="204" t="str">
        <f>INDEX(Masterlist!$N$3:$N$791, MATCH(B287,Masterlist!$B$3:$B$791,0))</f>
        <v>Gauge Room</v>
      </c>
      <c r="O287" s="204" t="b">
        <f ca="1">INDEX(Masterlist!$O$3:$O$800, MATCH(B287,Masterlist!$B$3:$B$800,0))</f>
        <v>1</v>
      </c>
      <c r="P287" s="64"/>
      <c r="Q287" s="1">
        <f t="shared" ca="1" si="8"/>
        <v>44831</v>
      </c>
      <c r="R287" s="1">
        <f t="shared" si="9"/>
        <v>45168</v>
      </c>
    </row>
    <row r="288" spans="1:18" s="76" customFormat="1" ht="25" hidden="1" x14ac:dyDescent="0.25">
      <c r="A288" s="4">
        <v>288</v>
      </c>
      <c r="B288" s="198" t="s">
        <v>1821</v>
      </c>
      <c r="C288" s="5" t="s">
        <v>766</v>
      </c>
      <c r="D288" s="57" t="s">
        <v>1814</v>
      </c>
      <c r="E288" s="5" t="s">
        <v>1822</v>
      </c>
      <c r="F288" s="16" t="s">
        <v>7</v>
      </c>
      <c r="G288" s="203" t="str">
        <f>INDEX(Masterlist!$G$3:$G$791, MATCH(B288,Masterlist!$B$3:$B$791,0))</f>
        <v>SHE-WI-D005 / ANSI/ASME B1.2-1983</v>
      </c>
      <c r="H288" s="43" t="s">
        <v>1473</v>
      </c>
      <c r="I288" s="204">
        <f>INDEX(Masterlist!$I$3:$I$791, MATCH(B288,Masterlist!$B$3:$B$791,0))</f>
        <v>44817</v>
      </c>
      <c r="J288" s="204" t="str">
        <f>INDEX(Masterlist!$J$3:$J$791, MATCH(B288,Masterlist!$B$3:$B$791,0))</f>
        <v>12 Months</v>
      </c>
      <c r="K288" s="204">
        <f>INDEX(Masterlist!$K$3:$K$791, MATCH(B288,Masterlist!$B$3:$B$791,0))</f>
        <v>45182</v>
      </c>
      <c r="L288" s="204" t="str">
        <f>INDEX(Masterlist!$L$3:$L$791, MATCH(B288,Masterlist!$B$3:$B$791,0))</f>
        <v>Shikra Engineering</v>
      </c>
      <c r="M288" s="204" t="str">
        <f>INDEX(Masterlist!$M$3:$M$791, MATCH(B288,Masterlist!$B$3:$B$791,0))</f>
        <v>DLS-22080064-12</v>
      </c>
      <c r="N288" s="204" t="str">
        <f>INDEX(Masterlist!$N$3:$N$791, MATCH(B288,Masterlist!$B$3:$B$791,0))</f>
        <v>Gauge Room</v>
      </c>
      <c r="O288" s="204" t="b">
        <f ca="1">INDEX(Masterlist!$O$3:$O$800, MATCH(B288,Masterlist!$B$3:$B$800,0))</f>
        <v>1</v>
      </c>
      <c r="P288" s="64"/>
      <c r="Q288" s="1">
        <f t="shared" ca="1" si="8"/>
        <v>44831</v>
      </c>
      <c r="R288" s="1">
        <f t="shared" si="9"/>
        <v>45168</v>
      </c>
    </row>
    <row r="289" spans="1:18" s="76" customFormat="1" ht="25" hidden="1" x14ac:dyDescent="0.25">
      <c r="A289" s="4">
        <v>289</v>
      </c>
      <c r="B289" s="57" t="s">
        <v>1962</v>
      </c>
      <c r="C289" s="5" t="s">
        <v>766</v>
      </c>
      <c r="D289" s="57" t="s">
        <v>989</v>
      </c>
      <c r="E289" s="5" t="s">
        <v>1964</v>
      </c>
      <c r="F289" s="16" t="s">
        <v>7</v>
      </c>
      <c r="G289" s="203" t="str">
        <f>INDEX(Masterlist!$G$3:$G$791, MATCH(B289,Masterlist!$B$3:$B$791,0))</f>
        <v>MCL/WI/D-03 &amp; ASME B1.2-1983</v>
      </c>
      <c r="H289" s="43" t="s">
        <v>1473</v>
      </c>
      <c r="I289" s="204">
        <f>INDEX(Masterlist!$I$3:$I$791, MATCH(B289,Masterlist!$B$3:$B$791,0))</f>
        <v>44765</v>
      </c>
      <c r="J289" s="204" t="str">
        <f>INDEX(Masterlist!$J$3:$J$791, MATCH(B289,Masterlist!$B$3:$B$791,0))</f>
        <v>12 Months</v>
      </c>
      <c r="K289" s="204">
        <f>INDEX(Masterlist!$K$3:$K$791, MATCH(B289,Masterlist!$B$3:$B$791,0))</f>
        <v>45130</v>
      </c>
      <c r="L289" s="204" t="str">
        <f>INDEX(Masterlist!$L$3:$L$791, MATCH(B289,Masterlist!$B$3:$B$791,0))</f>
        <v>Mirai</v>
      </c>
      <c r="M289" s="204" t="str">
        <f>INDEX(Masterlist!$M$3:$M$791, MATCH(B289,Masterlist!$B$3:$B$791,0))</f>
        <v>DM22/1658</v>
      </c>
      <c r="N289" s="204" t="str">
        <f>INDEX(Masterlist!$N$3:$N$791, MATCH(B289,Masterlist!$B$3:$B$791,0))</f>
        <v>Gauge Room</v>
      </c>
      <c r="O289" s="204" t="b">
        <f ca="1">INDEX(Masterlist!$O$3:$O$800, MATCH(B289,Masterlist!$B$3:$B$800,0))</f>
        <v>1</v>
      </c>
      <c r="P289" s="64"/>
      <c r="Q289" s="1">
        <f t="shared" ca="1" si="8"/>
        <v>44831</v>
      </c>
      <c r="R289" s="1">
        <f t="shared" si="9"/>
        <v>45116</v>
      </c>
    </row>
    <row r="290" spans="1:18" s="76" customFormat="1" ht="25" hidden="1" x14ac:dyDescent="0.25">
      <c r="A290" s="4">
        <v>290</v>
      </c>
      <c r="B290" s="57" t="s">
        <v>1963</v>
      </c>
      <c r="C290" s="5" t="s">
        <v>766</v>
      </c>
      <c r="D290" s="57" t="s">
        <v>989</v>
      </c>
      <c r="E290" s="5" t="s">
        <v>1965</v>
      </c>
      <c r="F290" s="16" t="s">
        <v>7</v>
      </c>
      <c r="G290" s="203" t="str">
        <f>INDEX(Masterlist!$G$3:$G$791, MATCH(B290,Masterlist!$B$3:$B$791,0))</f>
        <v>MCL/WI/D-03 &amp; ASME B1.2-1983</v>
      </c>
      <c r="H290" s="43" t="s">
        <v>1473</v>
      </c>
      <c r="I290" s="204">
        <f>INDEX(Masterlist!$I$3:$I$791, MATCH(B290,Masterlist!$B$3:$B$791,0))</f>
        <v>44765</v>
      </c>
      <c r="J290" s="204" t="str">
        <f>INDEX(Masterlist!$J$3:$J$791, MATCH(B290,Masterlist!$B$3:$B$791,0))</f>
        <v>12 Months</v>
      </c>
      <c r="K290" s="204">
        <f>INDEX(Masterlist!$K$3:$K$791, MATCH(B290,Masterlist!$B$3:$B$791,0))</f>
        <v>45130</v>
      </c>
      <c r="L290" s="204" t="str">
        <f>INDEX(Masterlist!$L$3:$L$791, MATCH(B290,Masterlist!$B$3:$B$791,0))</f>
        <v>Mirai</v>
      </c>
      <c r="M290" s="204" t="str">
        <f>INDEX(Masterlist!$M$3:$M$791, MATCH(B290,Masterlist!$B$3:$B$791,0))</f>
        <v>DM22/1659</v>
      </c>
      <c r="N290" s="204" t="str">
        <f>INDEX(Masterlist!$N$3:$N$791, MATCH(B290,Masterlist!$B$3:$B$791,0))</f>
        <v>Gauge Room</v>
      </c>
      <c r="O290" s="204" t="b">
        <f ca="1">INDEX(Masterlist!$O$3:$O$800, MATCH(B290,Masterlist!$B$3:$B$800,0))</f>
        <v>1</v>
      </c>
      <c r="P290" s="64"/>
      <c r="Q290" s="1">
        <f t="shared" ca="1" si="8"/>
        <v>44831</v>
      </c>
      <c r="R290" s="1">
        <f t="shared" si="9"/>
        <v>45116</v>
      </c>
    </row>
    <row r="291" spans="1:18" s="76" customFormat="1" ht="37.5" hidden="1" x14ac:dyDescent="0.25">
      <c r="A291" s="4">
        <v>291</v>
      </c>
      <c r="B291" s="57" t="s">
        <v>2002</v>
      </c>
      <c r="C291" s="5" t="s">
        <v>766</v>
      </c>
      <c r="D291" s="5" t="s">
        <v>986</v>
      </c>
      <c r="E291" s="5" t="s">
        <v>2003</v>
      </c>
      <c r="F291" s="12" t="s">
        <v>2033</v>
      </c>
      <c r="G291" s="203" t="str">
        <f>INDEX(Masterlist!$G$3:$G$791, MATCH(B291,Masterlist!$B$3:$B$791,0))</f>
        <v>ASME B1.16M-1984 &amp; MCL/WI/D-03 (ISSUE NO.2)</v>
      </c>
      <c r="H291" s="43" t="s">
        <v>1473</v>
      </c>
      <c r="I291" s="204">
        <f>INDEX(Masterlist!$I$3:$I$791, MATCH(B291,Masterlist!$B$3:$B$791,0))</f>
        <v>44517</v>
      </c>
      <c r="J291" s="204" t="str">
        <f>INDEX(Masterlist!$J$3:$J$791, MATCH(B291,Masterlist!$B$3:$B$791,0))</f>
        <v>12 Months</v>
      </c>
      <c r="K291" s="204">
        <f>INDEX(Masterlist!$K$3:$K$791, MATCH(B291,Masterlist!$B$3:$B$791,0))</f>
        <v>44882</v>
      </c>
      <c r="L291" s="204" t="str">
        <f>INDEX(Masterlist!$L$3:$L$791, MATCH(B291,Masterlist!$B$3:$B$791,0))</f>
        <v>Mirai</v>
      </c>
      <c r="M291" s="204" t="str">
        <f>INDEX(Masterlist!$M$3:$M$791, MATCH(B291,Masterlist!$B$3:$B$791,0))</f>
        <v>DM21/2486</v>
      </c>
      <c r="N291" s="204" t="str">
        <f>INDEX(Masterlist!$N$3:$N$791, MATCH(B291,Masterlist!$B$3:$B$791,0))</f>
        <v>Gauge Room</v>
      </c>
      <c r="O291" s="204" t="b">
        <f ca="1">INDEX(Masterlist!$O$3:$O$800, MATCH(B291,Masterlist!$B$3:$B$800,0))</f>
        <v>1</v>
      </c>
      <c r="P291" s="64" t="s">
        <v>2004</v>
      </c>
      <c r="Q291" s="1">
        <f t="shared" ca="1" si="8"/>
        <v>44831</v>
      </c>
      <c r="R291" s="1">
        <f t="shared" si="9"/>
        <v>44868</v>
      </c>
    </row>
    <row r="292" spans="1:18" s="76" customFormat="1" ht="37.5" hidden="1" x14ac:dyDescent="0.25">
      <c r="A292" s="4">
        <v>292</v>
      </c>
      <c r="B292" s="5" t="s">
        <v>2068</v>
      </c>
      <c r="C292" s="7" t="s">
        <v>626</v>
      </c>
      <c r="D292" s="5" t="s">
        <v>991</v>
      </c>
      <c r="E292" s="19" t="s">
        <v>2069</v>
      </c>
      <c r="F292" s="12" t="s">
        <v>2070</v>
      </c>
      <c r="G292" s="203" t="str">
        <f>INDEX(Masterlist!$G$3:$G$791, MATCH(B292,Masterlist!$B$3:$B$791,0))</f>
        <v>ANSI/ASME B1.2M-2006 &amp; MCL/WI/D-03 (ISSUE NO.2)</v>
      </c>
      <c r="H292" s="43" t="s">
        <v>1473</v>
      </c>
      <c r="I292" s="204">
        <f>INDEX(Masterlist!$I$3:$I$791, MATCH(B292,Masterlist!$B$3:$B$791,0))</f>
        <v>44517</v>
      </c>
      <c r="J292" s="204" t="str">
        <f>INDEX(Masterlist!$J$3:$J$791, MATCH(B292,Masterlist!$B$3:$B$791,0))</f>
        <v>12 Months</v>
      </c>
      <c r="K292" s="204">
        <f>INDEX(Masterlist!$K$3:$K$791, MATCH(B292,Masterlist!$B$3:$B$791,0))</f>
        <v>44882</v>
      </c>
      <c r="L292" s="204" t="str">
        <f>INDEX(Masterlist!$L$3:$L$791, MATCH(B292,Masterlist!$B$3:$B$791,0))</f>
        <v>Mirai</v>
      </c>
      <c r="M292" s="204" t="str">
        <f>INDEX(Masterlist!$M$3:$M$791, MATCH(B292,Masterlist!$B$3:$B$791,0))</f>
        <v>DM21/2487</v>
      </c>
      <c r="N292" s="204" t="str">
        <f>INDEX(Masterlist!$N$3:$N$791, MATCH(B292,Masterlist!$B$3:$B$791,0))</f>
        <v>Gauge Room</v>
      </c>
      <c r="O292" s="204" t="b">
        <f ca="1">INDEX(Masterlist!$O$3:$O$800, MATCH(B292,Masterlist!$B$3:$B$800,0))</f>
        <v>1</v>
      </c>
      <c r="P292" s="62" t="s">
        <v>2004</v>
      </c>
      <c r="Q292" s="1">
        <f t="shared" ca="1" si="8"/>
        <v>44831</v>
      </c>
      <c r="R292" s="1">
        <f t="shared" si="9"/>
        <v>44868</v>
      </c>
    </row>
    <row r="293" spans="1:18" s="76" customFormat="1" ht="37.5" hidden="1" x14ac:dyDescent="0.25">
      <c r="A293" s="4">
        <v>293</v>
      </c>
      <c r="B293" s="7" t="s">
        <v>2132</v>
      </c>
      <c r="C293" s="7" t="s">
        <v>766</v>
      </c>
      <c r="D293" s="7" t="s">
        <v>986</v>
      </c>
      <c r="E293" s="7" t="s">
        <v>2133</v>
      </c>
      <c r="F293" s="12" t="s">
        <v>2134</v>
      </c>
      <c r="G293" s="203" t="str">
        <f>INDEX(Masterlist!$G$3:$G$791, MATCH(B293,Masterlist!$B$3:$B$791,0))</f>
        <v>ANSI/ASME B1.2-1983 / MCL/WI/D-03 (ISSUE NO.2)</v>
      </c>
      <c r="H293" s="43" t="s">
        <v>1473</v>
      </c>
      <c r="I293" s="204">
        <f>INDEX(Masterlist!$I$3:$I$791, MATCH(B293,Masterlist!$B$3:$B$791,0))</f>
        <v>44589</v>
      </c>
      <c r="J293" s="204" t="str">
        <f>INDEX(Masterlist!$J$3:$J$791, MATCH(B293,Masterlist!$B$3:$B$791,0))</f>
        <v>12 Months</v>
      </c>
      <c r="K293" s="204">
        <f>INDEX(Masterlist!$K$3:$K$791, MATCH(B293,Masterlist!$B$3:$B$791,0))</f>
        <v>44954</v>
      </c>
      <c r="L293" s="204" t="str">
        <f>INDEX(Masterlist!$L$3:$L$791, MATCH(B293,Masterlist!$B$3:$B$791,0))</f>
        <v>Mirai</v>
      </c>
      <c r="M293" s="204" t="str">
        <f>INDEX(Masterlist!$M$3:$M$791, MATCH(B293,Masterlist!$B$3:$B$791,0))</f>
        <v>DM22/0135</v>
      </c>
      <c r="N293" s="204" t="str">
        <f>INDEX(Masterlist!$N$3:$N$791, MATCH(B293,Masterlist!$B$3:$B$791,0))</f>
        <v>Gauge Room</v>
      </c>
      <c r="O293" s="204" t="b">
        <f ca="1">INDEX(Masterlist!$O$3:$O$800, MATCH(B293,Masterlist!$B$3:$B$800,0))</f>
        <v>1</v>
      </c>
      <c r="P293" s="64" t="s">
        <v>2004</v>
      </c>
      <c r="Q293" s="1">
        <f t="shared" ca="1" si="8"/>
        <v>44831</v>
      </c>
      <c r="R293" s="1">
        <f t="shared" si="9"/>
        <v>44940</v>
      </c>
    </row>
    <row r="294" spans="1:18" s="76" customFormat="1" ht="25" hidden="1" x14ac:dyDescent="0.25">
      <c r="A294" s="4">
        <v>294</v>
      </c>
      <c r="B294" s="5" t="s">
        <v>2372</v>
      </c>
      <c r="C294" s="5" t="s">
        <v>2373</v>
      </c>
      <c r="D294" s="7" t="s">
        <v>2374</v>
      </c>
      <c r="E294" s="7" t="s">
        <v>2375</v>
      </c>
      <c r="F294" s="18" t="s">
        <v>2376</v>
      </c>
      <c r="G294" s="203" t="str">
        <f>INDEX(Masterlist!$G$3:$G$791, MATCH(B294,Masterlist!$B$3:$B$791,0))</f>
        <v>MCL/WI/D-03 / ASME B1.16M-1984</v>
      </c>
      <c r="H294" s="43" t="s">
        <v>1473</v>
      </c>
      <c r="I294" s="204">
        <f>INDEX(Masterlist!$I$3:$I$900, MATCH(B294,Masterlist!$B$3:$B$900,0))</f>
        <v>44726</v>
      </c>
      <c r="J294" s="204" t="str">
        <f>INDEX(Masterlist!$J$3:$J$900, MATCH(B294,Masterlist!$B$3:$B$900,0))</f>
        <v>12 Months</v>
      </c>
      <c r="K294" s="204">
        <f>INDEX(Masterlist!$K$3:$K$900, MATCH(B294,Masterlist!$B$3:$B$900,0))</f>
        <v>45091</v>
      </c>
      <c r="L294" s="204" t="str">
        <f>INDEX(Masterlist!$L$3:$L$900, MATCH(B294,Masterlist!$B$3:$B$900,0))</f>
        <v>Mirai</v>
      </c>
      <c r="M294" s="204" t="str">
        <f>INDEX(Masterlist!$M$3:$M$900, MATCH(B294,Masterlist!$B$3:$B$900,0))</f>
        <v>DM22/1260</v>
      </c>
      <c r="N294" s="204" t="str">
        <f>INDEX(Masterlist!$N$3:$N$900, MATCH(B294,Masterlist!$B$3:$B$900,0))</f>
        <v>Gauge Room</v>
      </c>
      <c r="O294" s="204" t="b">
        <f ca="1">INDEX(Masterlist!$O$3:$O$900, MATCH(B294,Masterlist!$B$3:$B$900,0))</f>
        <v>1</v>
      </c>
      <c r="P294" s="64" t="s">
        <v>2004</v>
      </c>
      <c r="Q294" s="1">
        <f t="shared" ca="1" si="8"/>
        <v>44831</v>
      </c>
      <c r="R294" s="1">
        <f t="shared" si="9"/>
        <v>45077</v>
      </c>
    </row>
    <row r="295" spans="1:18" s="76" customFormat="1" ht="25" hidden="1" x14ac:dyDescent="0.25">
      <c r="A295" s="4">
        <v>295</v>
      </c>
      <c r="B295" s="105" t="s">
        <v>2963</v>
      </c>
      <c r="C295" s="5" t="s">
        <v>3029</v>
      </c>
      <c r="D295" s="223" t="s">
        <v>2964</v>
      </c>
      <c r="E295" s="110" t="s">
        <v>2965</v>
      </c>
      <c r="F295" s="224">
        <v>171103</v>
      </c>
      <c r="G295" s="203" t="str">
        <f>INDEX(Masterlist!$G$3:$G$900, MATCH(B295,Masterlist!$B$3:$B$900,0))</f>
        <v>MCL/WI/D-03 / ASME B1.6M-1984</v>
      </c>
      <c r="H295" s="43" t="s">
        <v>1473</v>
      </c>
      <c r="I295" s="204">
        <f>INDEX(Masterlist!$I$3:$I$900, MATCH(B295,Masterlist!$B$3:$B$900,0))</f>
        <v>44673</v>
      </c>
      <c r="J295" s="204" t="str">
        <f>INDEX(Masterlist!$J$3:$J$900, MATCH(B295,Masterlist!$B$3:$B$900,0))</f>
        <v>12 Months</v>
      </c>
      <c r="K295" s="204">
        <f>INDEX(Masterlist!$K$3:$K$900, MATCH(B295,Masterlist!$B$3:$B$900,0))</f>
        <v>45038</v>
      </c>
      <c r="L295" s="204" t="str">
        <f>INDEX(Masterlist!$L$3:$L$900, MATCH(B295,Masterlist!$B$3:$B$900,0))</f>
        <v>Mirai</v>
      </c>
      <c r="M295" s="204" t="str">
        <f>INDEX(Masterlist!$M$3:$M$900, MATCH(B295,Masterlist!$B$3:$B$900,0))</f>
        <v>DM22/0799</v>
      </c>
      <c r="N295" s="204" t="str">
        <f>INDEX(Masterlist!$N$3:$N$900, MATCH(B295,Masterlist!$B$3:$B$900,0))</f>
        <v>Gauge Room</v>
      </c>
      <c r="O295" s="204" t="b">
        <f ca="1">INDEX(Masterlist!$O$3:$O$900, MATCH(B295,Masterlist!$B$3:$B$900,0))</f>
        <v>1</v>
      </c>
      <c r="P295" s="64" t="s">
        <v>2004</v>
      </c>
      <c r="Q295" s="1">
        <f t="shared" ca="1" si="8"/>
        <v>44831</v>
      </c>
      <c r="R295" s="1">
        <f>K295-14</f>
        <v>45024</v>
      </c>
    </row>
    <row r="296" spans="1:18" s="76" customFormat="1" ht="25" hidden="1" x14ac:dyDescent="0.25">
      <c r="A296" s="4">
        <v>296</v>
      </c>
      <c r="B296" s="105" t="s">
        <v>3077</v>
      </c>
      <c r="C296" s="5" t="s">
        <v>766</v>
      </c>
      <c r="D296" s="5" t="s">
        <v>3079</v>
      </c>
      <c r="E296" s="5" t="s">
        <v>3080</v>
      </c>
      <c r="F296" s="12" t="s">
        <v>3082</v>
      </c>
      <c r="G296" s="203" t="str">
        <f>INDEX(Masterlist!$G$3:$G$900, MATCH(B296,Masterlist!$B$3:$B$900,0))</f>
        <v>MCL/WI/D-03 / ASME B1.16M-1984</v>
      </c>
      <c r="H296" s="43" t="s">
        <v>1473</v>
      </c>
      <c r="I296" s="204">
        <f>INDEX(Masterlist!$I$3:$I$900, MATCH(B296,Masterlist!$B$3:$B$900,0))</f>
        <v>44726</v>
      </c>
      <c r="J296" s="204" t="str">
        <f>INDEX(Masterlist!$J$3:$J$900, MATCH(B296,Masterlist!$B$3:$B$900,0))</f>
        <v>12 Months</v>
      </c>
      <c r="K296" s="204">
        <f>INDEX(Masterlist!$K$3:$K$900, MATCH(B296,Masterlist!$B$3:$B$900,0))</f>
        <v>45091</v>
      </c>
      <c r="L296" s="204" t="str">
        <f>INDEX(Masterlist!$L$3:$L$900, MATCH(B296,Masterlist!$B$3:$B$900,0))</f>
        <v>Mirai</v>
      </c>
      <c r="M296" s="204" t="str">
        <f>INDEX(Masterlist!$M$3:$M$900, MATCH(B296,Masterlist!$B$3:$B$900,0))</f>
        <v>DM22/1258</v>
      </c>
      <c r="N296" s="204" t="str">
        <f>INDEX(Masterlist!$N$3:$N$900, MATCH(B296,Masterlist!$B$3:$B$900,0))</f>
        <v>Gauge Room</v>
      </c>
      <c r="O296" s="204" t="b">
        <f ca="1">INDEX(Masterlist!$O$3:$O$900, MATCH(B296,Masterlist!$B$3:$B$900,0))</f>
        <v>1</v>
      </c>
      <c r="P296" s="64" t="s">
        <v>2004</v>
      </c>
      <c r="Q296" s="1">
        <f t="shared" ca="1" si="8"/>
        <v>44831</v>
      </c>
      <c r="R296" s="1">
        <f>K296-14</f>
        <v>45077</v>
      </c>
    </row>
    <row r="297" spans="1:18" s="76" customFormat="1" ht="25" hidden="1" x14ac:dyDescent="0.25">
      <c r="A297" s="4">
        <v>297</v>
      </c>
      <c r="B297" s="105" t="s">
        <v>3078</v>
      </c>
      <c r="C297" s="5" t="s">
        <v>766</v>
      </c>
      <c r="D297" s="5" t="s">
        <v>3079</v>
      </c>
      <c r="E297" s="5" t="s">
        <v>3081</v>
      </c>
      <c r="F297" s="12" t="s">
        <v>3083</v>
      </c>
      <c r="G297" s="203" t="str">
        <f>INDEX(Masterlist!$G$3:$G$900, MATCH(B297,Masterlist!$B$3:$B$900,0))</f>
        <v>MCL/WI/D-03 / ASME B1.16M-1984</v>
      </c>
      <c r="H297" s="43" t="s">
        <v>1473</v>
      </c>
      <c r="I297" s="204">
        <f>INDEX(Masterlist!$I$3:$I$900, MATCH(B297,Masterlist!$B$3:$B$900,0))</f>
        <v>44726</v>
      </c>
      <c r="J297" s="204" t="str">
        <f>INDEX(Masterlist!$J$3:$J$900, MATCH(B297,Masterlist!$B$3:$B$900,0))</f>
        <v>12 Months</v>
      </c>
      <c r="K297" s="204">
        <f>INDEX(Masterlist!$K$3:$K$900, MATCH(B297,Masterlist!$B$3:$B$900,0))</f>
        <v>45091</v>
      </c>
      <c r="L297" s="204" t="str">
        <f>INDEX(Masterlist!$L$3:$L$900, MATCH(B297,Masterlist!$B$3:$B$900,0))</f>
        <v>Mirai</v>
      </c>
      <c r="M297" s="204" t="str">
        <f>INDEX(Masterlist!$M$3:$M$900, MATCH(B297,Masterlist!$B$3:$B$900,0))</f>
        <v>DM22/1259</v>
      </c>
      <c r="N297" s="204" t="str">
        <f>INDEX(Masterlist!$N$3:$N$900, MATCH(B297,Masterlist!$B$3:$B$900,0))</f>
        <v>Gauge Room</v>
      </c>
      <c r="O297" s="204" t="b">
        <f ca="1">INDEX(Masterlist!$O$3:$O$900, MATCH(B297,Masterlist!$B$3:$B$900,0))</f>
        <v>1</v>
      </c>
      <c r="P297" s="64" t="s">
        <v>2004</v>
      </c>
      <c r="Q297" s="1">
        <f t="shared" ca="1" si="8"/>
        <v>44831</v>
      </c>
      <c r="R297" s="1">
        <f>K297-14</f>
        <v>45077</v>
      </c>
    </row>
    <row r="298" spans="1:18" s="76" customFormat="1" ht="25" hidden="1" x14ac:dyDescent="0.25">
      <c r="A298" s="4">
        <v>298</v>
      </c>
      <c r="B298" s="105" t="s">
        <v>3362</v>
      </c>
      <c r="C298" s="5" t="s">
        <v>1434</v>
      </c>
      <c r="D298" s="5" t="s">
        <v>2964</v>
      </c>
      <c r="E298" s="5" t="s">
        <v>3363</v>
      </c>
      <c r="F298" s="34" t="s">
        <v>2044</v>
      </c>
      <c r="G298" s="203" t="str">
        <f>INDEX(Masterlist!$G$3:$G$900, MATCH(B298,Masterlist!$B$3:$B$900,0))</f>
        <v>MCL/WI/D-03 / ASME B1.16M-1984</v>
      </c>
      <c r="H298" s="43" t="s">
        <v>1473</v>
      </c>
      <c r="I298" s="204">
        <f>INDEX(Masterlist!$I$3:$I$900, MATCH(B298,Masterlist!$B$3:$B$900,0))</f>
        <v>44800</v>
      </c>
      <c r="J298" s="204" t="str">
        <f>INDEX(Masterlist!$J$3:$J$900, MATCH(B298,Masterlist!$B$3:$B$900,0))</f>
        <v>12 Months</v>
      </c>
      <c r="K298" s="204">
        <f>INDEX(Masterlist!$K$3:$K$900, MATCH(B298,Masterlist!$B$3:$B$900,0))</f>
        <v>45165</v>
      </c>
      <c r="L298" s="204" t="str">
        <f>INDEX(Masterlist!$L$3:$L$900, MATCH(B298,Masterlist!$B$3:$B$900,0))</f>
        <v>Mirai</v>
      </c>
      <c r="M298" s="204" t="str">
        <f>INDEX(Masterlist!$M$3:$M$900, MATCH(B298,Masterlist!$B$3:$B$900,0))</f>
        <v>DM22/1920</v>
      </c>
      <c r="N298" s="204" t="str">
        <f>INDEX(Masterlist!$N$3:$N$900, MATCH(B298,Masterlist!$B$3:$B$900,0))</f>
        <v>Gauge Room</v>
      </c>
      <c r="O298" s="204" t="b">
        <f ca="1">INDEX(Masterlist!$O$3:$O$900, MATCH(B298,Masterlist!$B$3:$B$900,0))</f>
        <v>1</v>
      </c>
      <c r="P298" s="64" t="s">
        <v>2004</v>
      </c>
      <c r="Q298" s="1">
        <f t="shared" ca="1" si="8"/>
        <v>44831</v>
      </c>
      <c r="R298" s="1">
        <f>K298-14</f>
        <v>45151</v>
      </c>
    </row>
    <row r="299" spans="1:18" s="76" customFormat="1" ht="62.5" hidden="1" x14ac:dyDescent="0.25">
      <c r="A299" s="4">
        <v>299</v>
      </c>
      <c r="B299" s="7" t="s">
        <v>983</v>
      </c>
      <c r="C299" s="5" t="s">
        <v>1917</v>
      </c>
      <c r="D299" s="5" t="s">
        <v>803</v>
      </c>
      <c r="E299" s="15" t="s">
        <v>1916</v>
      </c>
      <c r="F299" s="15" t="s">
        <v>1925</v>
      </c>
      <c r="G299" s="203" t="str">
        <f>INDEX(Masterlist!$G$3:$G$791, MATCH(B299,Masterlist!$B$3:$B$791,0))</f>
        <v>MCL/WI/M-05 / BS EN 837-1:1998 &amp; DKD-R-6-1 / API 6A, 16A</v>
      </c>
      <c r="H299" s="44" t="s">
        <v>1744</v>
      </c>
      <c r="I299" s="204">
        <f>INDEX(Masterlist!$I$3:$I$791, MATCH(B299,Masterlist!$B$3:$B$791,0))</f>
        <v>44676</v>
      </c>
      <c r="J299" s="204" t="str">
        <f>INDEX(Masterlist!$J$3:$J$791, MATCH(B299,Masterlist!$B$3:$B$791,0))</f>
        <v>12 Months</v>
      </c>
      <c r="K299" s="204">
        <f>INDEX(Masterlist!$K$3:$K$791, MATCH(B299,Masterlist!$B$3:$B$791,0))</f>
        <v>45041</v>
      </c>
      <c r="L299" s="204" t="str">
        <f>INDEX(Masterlist!$L$3:$L$791, MATCH(B299,Masterlist!$B$3:$B$791,0))</f>
        <v>Mirai</v>
      </c>
      <c r="M299" s="204" t="str">
        <f>INDEX(Masterlist!$M$3:$M$791, MATCH(B299,Masterlist!$B$3:$B$791,0))</f>
        <v>SAC/PL22/1981
PL22/0107
PL22/0106</v>
      </c>
      <c r="N299" s="204" t="str">
        <f>INDEX(Masterlist!$N$3:$N$791, MATCH(B299,Masterlist!$B$3:$B$791,0))</f>
        <v>Chiew</v>
      </c>
      <c r="O299" s="204" t="b">
        <f ca="1">INDEX(Masterlist!$O$3:$O$800, MATCH(B299,Masterlist!$B$3:$B$800,0))</f>
        <v>1</v>
      </c>
      <c r="P299" s="62"/>
      <c r="Q299" s="1">
        <f t="shared" ca="1" si="8"/>
        <v>44831</v>
      </c>
      <c r="R299" s="1">
        <f t="shared" si="9"/>
        <v>45027</v>
      </c>
    </row>
    <row r="300" spans="1:18" s="76" customFormat="1" ht="25" hidden="1" x14ac:dyDescent="0.25">
      <c r="A300" s="4">
        <v>300</v>
      </c>
      <c r="B300" s="7" t="s">
        <v>1277</v>
      </c>
      <c r="C300" s="5" t="s">
        <v>2343</v>
      </c>
      <c r="D300" s="57" t="s">
        <v>1278</v>
      </c>
      <c r="E300" s="15" t="s">
        <v>1279</v>
      </c>
      <c r="F300" s="12" t="s">
        <v>2403</v>
      </c>
      <c r="G300" s="203" t="str">
        <f>INDEX(Masterlist!$G$3:$G$791, MATCH(B300,Masterlist!$B$3:$B$791,0))</f>
        <v>QAD-SL-10 / ISO 7500-1:2018€ Part 1</v>
      </c>
      <c r="H300" s="128" t="s">
        <v>2401</v>
      </c>
      <c r="I300" s="204">
        <f>INDEX(Masterlist!$I$3:$I$791, MATCH(B300,Masterlist!$B$3:$B$791,0))</f>
        <v>44741</v>
      </c>
      <c r="J300" s="204" t="str">
        <f>INDEX(Masterlist!$J$3:$J$791, MATCH(B300,Masterlist!$B$3:$B$791,0))</f>
        <v>12 Months</v>
      </c>
      <c r="K300" s="204">
        <f>INDEX(Masterlist!$K$3:$K$791, MATCH(B300,Masterlist!$B$3:$B$791,0))</f>
        <v>45106</v>
      </c>
      <c r="L300" s="204" t="str">
        <f>INDEX(Masterlist!$L$3:$L$791, MATCH(B300,Masterlist!$B$3:$B$791,0))</f>
        <v>DNV</v>
      </c>
      <c r="M300" s="204" t="str">
        <f>INDEX(Masterlist!$M$3:$M$791, MATCH(B300,Masterlist!$B$3:$B$791,0))</f>
        <v>TC1425056 CTR1-1</v>
      </c>
      <c r="N300" s="204" t="str">
        <f>INDEX(Masterlist!$N$3:$N$791, MATCH(B300,Masterlist!$B$3:$B$791,0))</f>
        <v>Fitting</v>
      </c>
      <c r="O300" s="204" t="b">
        <f ca="1">INDEX(Masterlist!$O$3:$O$800, MATCH(B300,Masterlist!$B$3:$B$800,0))</f>
        <v>1</v>
      </c>
      <c r="P300" s="62"/>
      <c r="Q300" s="1">
        <f t="shared" ca="1" si="8"/>
        <v>44831</v>
      </c>
      <c r="R300" s="1">
        <f t="shared" si="9"/>
        <v>45092</v>
      </c>
    </row>
    <row r="301" spans="1:18" s="76" customFormat="1" ht="13" x14ac:dyDescent="0.25">
      <c r="A301" s="4">
        <v>301</v>
      </c>
      <c r="B301" s="153" t="s">
        <v>82</v>
      </c>
      <c r="C301" s="5" t="s">
        <v>430</v>
      </c>
      <c r="D301" s="5" t="s">
        <v>791</v>
      </c>
      <c r="E301" s="5" t="s">
        <v>1833</v>
      </c>
      <c r="F301" s="12" t="s">
        <v>2009</v>
      </c>
      <c r="G301" s="203" t="str">
        <f>INDEX(Masterlist!$G$3:$G$791, MATCH(B301,Masterlist!$B$3:$B$791,0))</f>
        <v>MCL/WI-D12</v>
      </c>
      <c r="H301" s="43" t="s">
        <v>1189</v>
      </c>
      <c r="I301" s="204">
        <f>INDEX(Masterlist!$I$3:$I$791, MATCH(B301,Masterlist!$B$3:$B$791,0))</f>
        <v>44465</v>
      </c>
      <c r="J301" s="204" t="str">
        <f>INDEX(Masterlist!$J$3:$J$791, MATCH(B301,Masterlist!$B$3:$B$791,0))</f>
        <v>12 Months</v>
      </c>
      <c r="K301" s="204">
        <f>INDEX(Masterlist!$K$3:$K$791, MATCH(B301,Masterlist!$B$3:$B$791,0))</f>
        <v>44830</v>
      </c>
      <c r="L301" s="204" t="str">
        <f>INDEX(Masterlist!$L$3:$L$791, MATCH(B301,Masterlist!$B$3:$B$791,0))</f>
        <v>Mirai</v>
      </c>
      <c r="M301" s="204" t="str">
        <f>INDEX(Masterlist!$M$3:$M$791, MATCH(B301,Masterlist!$B$3:$B$791,0))</f>
        <v>DM21/2040</v>
      </c>
      <c r="N301" s="204" t="str">
        <f>INDEX(Masterlist!$N$3:$N$791, MATCH(B301,Masterlist!$B$3:$B$791,0))</f>
        <v>QC Office Cabinet (1)</v>
      </c>
      <c r="O301" s="204" t="b">
        <f ca="1">INDEX(Masterlist!$O$3:$O$800, MATCH(B301,Masterlist!$B$3:$B$800,0))</f>
        <v>0</v>
      </c>
      <c r="P301" s="140"/>
      <c r="Q301" s="1">
        <f t="shared" ca="1" si="8"/>
        <v>44831</v>
      </c>
      <c r="R301" s="1">
        <f t="shared" si="9"/>
        <v>44816</v>
      </c>
    </row>
    <row r="302" spans="1:18" s="76" customFormat="1" ht="25" hidden="1" x14ac:dyDescent="0.25">
      <c r="A302" s="4">
        <v>302</v>
      </c>
      <c r="B302" s="7" t="s">
        <v>621</v>
      </c>
      <c r="C302" s="7" t="s">
        <v>430</v>
      </c>
      <c r="D302" s="5" t="s">
        <v>791</v>
      </c>
      <c r="E302" s="5" t="s">
        <v>1838</v>
      </c>
      <c r="F302" s="22">
        <v>13010878</v>
      </c>
      <c r="G302" s="203" t="str">
        <f>INDEX(Masterlist!$G$3:$G$791, MATCH(B302,Masterlist!$B$3:$B$791,0))</f>
        <v>BS 1685:2008 / MCL/WI/D-22</v>
      </c>
      <c r="H302" s="43" t="s">
        <v>1189</v>
      </c>
      <c r="I302" s="204">
        <f>INDEX(Masterlist!$I$3:$I$791, MATCH(B302,Masterlist!$B$3:$B$791,0))</f>
        <v>44530</v>
      </c>
      <c r="J302" s="204" t="str">
        <f>INDEX(Masterlist!$J$3:$J$791, MATCH(B302,Masterlist!$B$3:$B$791,0))</f>
        <v>12 Months</v>
      </c>
      <c r="K302" s="204">
        <f>INDEX(Masterlist!$K$3:$K$791, MATCH(B302,Masterlist!$B$3:$B$791,0))</f>
        <v>44895</v>
      </c>
      <c r="L302" s="204" t="str">
        <f>INDEX(Masterlist!$L$3:$L$791, MATCH(B302,Masterlist!$B$3:$B$791,0))</f>
        <v>Mirai</v>
      </c>
      <c r="M302" s="204" t="str">
        <f>INDEX(Masterlist!$M$3:$M$791, MATCH(B302,Masterlist!$B$3:$B$791,0))</f>
        <v>DM21/2631</v>
      </c>
      <c r="N302" s="204" t="str">
        <f>INDEX(Masterlist!$N$3:$N$791, MATCH(B302,Masterlist!$B$3:$B$791,0))</f>
        <v>Welding Shop</v>
      </c>
      <c r="O302" s="204" t="b">
        <f ca="1">INDEX(Masterlist!$O$3:$O$800, MATCH(B302,Masterlist!$B$3:$B$800,0))</f>
        <v>1</v>
      </c>
      <c r="P302" s="62"/>
      <c r="Q302" s="1">
        <f t="shared" ca="1" si="8"/>
        <v>44831</v>
      </c>
      <c r="R302" s="1">
        <f t="shared" si="9"/>
        <v>44881</v>
      </c>
    </row>
    <row r="303" spans="1:18" s="76" customFormat="1" ht="14" hidden="1" x14ac:dyDescent="0.25">
      <c r="A303" s="4">
        <v>303</v>
      </c>
      <c r="B303" s="7" t="s">
        <v>120</v>
      </c>
      <c r="C303" s="7" t="s">
        <v>437</v>
      </c>
      <c r="D303" s="125" t="s">
        <v>1284</v>
      </c>
      <c r="E303" s="9" t="s">
        <v>1185</v>
      </c>
      <c r="F303" s="9" t="s">
        <v>190</v>
      </c>
      <c r="G303" s="203" t="str">
        <f>INDEX(Masterlist!$G$3:$G$791, MATCH(B303,Masterlist!$B$3:$B$791,0))</f>
        <v>API 6A/16A</v>
      </c>
      <c r="H303" s="43" t="s">
        <v>1288</v>
      </c>
      <c r="I303" s="204">
        <f>INDEX(Masterlist!$I$3:$I$791, MATCH(B303,Masterlist!$B$3:$B$791,0))</f>
        <v>44631</v>
      </c>
      <c r="J303" s="204" t="str">
        <f>INDEX(Masterlist!$J$3:$J$791, MATCH(B303,Masterlist!$B$3:$B$791,0))</f>
        <v>12 Months</v>
      </c>
      <c r="K303" s="204">
        <f>INDEX(Masterlist!$K$3:$K$791, MATCH(B303,Masterlist!$B$3:$B$791,0))</f>
        <v>44996</v>
      </c>
      <c r="L303" s="204" t="str">
        <f>INDEX(Masterlist!$L$3:$L$791, MATCH(B303,Masterlist!$B$3:$B$791,0))</f>
        <v xml:space="preserve">SGS  </v>
      </c>
      <c r="M303" s="204" t="str">
        <f>INDEX(Masterlist!$M$3:$M$791, MATCH(B303,Masterlist!$B$3:$B$791,0))</f>
        <v>10524167 / 1.1</v>
      </c>
      <c r="N303" s="204" t="str">
        <f>INDEX(Masterlist!$N$3:$N$791, MATCH(B303,Masterlist!$B$3:$B$791,0))</f>
        <v>Workshop</v>
      </c>
      <c r="O303" s="204" t="b">
        <f ca="1">INDEX(Masterlist!$O$3:$O$800, MATCH(B303,Masterlist!$B$3:$B$800,0))</f>
        <v>1</v>
      </c>
      <c r="P303" s="62"/>
      <c r="Q303" s="1">
        <f t="shared" ca="1" si="8"/>
        <v>44831</v>
      </c>
      <c r="R303" s="1">
        <f t="shared" si="9"/>
        <v>44982</v>
      </c>
    </row>
    <row r="304" spans="1:18" s="76" customFormat="1" ht="14" hidden="1" x14ac:dyDescent="0.25">
      <c r="A304" s="4">
        <v>304</v>
      </c>
      <c r="B304" s="7" t="s">
        <v>327</v>
      </c>
      <c r="C304" s="7" t="s">
        <v>437</v>
      </c>
      <c r="D304" s="125" t="s">
        <v>1284</v>
      </c>
      <c r="E304" s="9" t="s">
        <v>1185</v>
      </c>
      <c r="F304" s="9" t="s">
        <v>190</v>
      </c>
      <c r="G304" s="203" t="str">
        <f>INDEX(Masterlist!$G$3:$G$791, MATCH(B304,Masterlist!$B$3:$B$791,0))</f>
        <v>API6A/16A</v>
      </c>
      <c r="H304" s="43" t="s">
        <v>1288</v>
      </c>
      <c r="I304" s="204">
        <f>INDEX(Masterlist!$I$3:$I$791, MATCH(B304,Masterlist!$B$3:$B$791,0))</f>
        <v>44609</v>
      </c>
      <c r="J304" s="204" t="str">
        <f>INDEX(Masterlist!$J$3:$J$791, MATCH(B304,Masterlist!$B$3:$B$791,0))</f>
        <v>12 Months</v>
      </c>
      <c r="K304" s="204">
        <f>INDEX(Masterlist!$K$3:$K$791, MATCH(B304,Masterlist!$B$3:$B$791,0))</f>
        <v>44974</v>
      </c>
      <c r="L304" s="204" t="str">
        <f>INDEX(Masterlist!$L$3:$L$791, MATCH(B304,Masterlist!$B$3:$B$791,0))</f>
        <v xml:space="preserve">SGS  </v>
      </c>
      <c r="M304" s="204" t="str">
        <f>INDEX(Masterlist!$M$3:$M$791, MATCH(B304,Masterlist!$B$3:$B$791,0))</f>
        <v>10531208/1.1</v>
      </c>
      <c r="N304" s="204" t="str">
        <f>INDEX(Masterlist!$N$3:$N$791, MATCH(B304,Masterlist!$B$3:$B$791,0))</f>
        <v>Workshop</v>
      </c>
      <c r="O304" s="204" t="b">
        <f ca="1">INDEX(Masterlist!$O$3:$O$800, MATCH(B304,Masterlist!$B$3:$B$800,0))</f>
        <v>1</v>
      </c>
      <c r="P304" s="62"/>
      <c r="Q304" s="1">
        <f t="shared" ca="1" si="8"/>
        <v>44831</v>
      </c>
      <c r="R304" s="1">
        <f t="shared" si="9"/>
        <v>44960</v>
      </c>
    </row>
    <row r="305" spans="1:18" s="81" customFormat="1" ht="25.5" hidden="1" x14ac:dyDescent="0.25">
      <c r="A305" s="4">
        <v>305</v>
      </c>
      <c r="B305" s="7" t="s">
        <v>100</v>
      </c>
      <c r="C305" s="52" t="s">
        <v>101</v>
      </c>
      <c r="D305" s="52" t="s">
        <v>103</v>
      </c>
      <c r="E305" s="52" t="s">
        <v>473</v>
      </c>
      <c r="F305" s="69" t="s">
        <v>102</v>
      </c>
      <c r="G305" s="203" t="str">
        <f>INDEX(Masterlist!$G$3:$G$791, MATCH(B305,Masterlist!$B$3:$B$791,0))</f>
        <v>ASME B89.4.22-2004</v>
      </c>
      <c r="H305" s="67" t="s">
        <v>1615</v>
      </c>
      <c r="I305" s="204">
        <f>INDEX(Masterlist!$I$3:$I$791, MATCH(B305,Masterlist!$B$3:$B$791,0))</f>
        <v>44566</v>
      </c>
      <c r="J305" s="204" t="str">
        <f>INDEX(Masterlist!$J$3:$J$791, MATCH(B305,Masterlist!$B$3:$B$791,0))</f>
        <v>12 Months</v>
      </c>
      <c r="K305" s="204">
        <f>INDEX(Masterlist!$K$3:$K$791, MATCH(B305,Masterlist!$B$3:$B$791,0))</f>
        <v>44931</v>
      </c>
      <c r="L305" s="204" t="str">
        <f>INDEX(Masterlist!$L$3:$L$791, MATCH(B305,Masterlist!$B$3:$B$791,0))</f>
        <v>FARO</v>
      </c>
      <c r="M305" s="204" t="str">
        <f>INDEX(Masterlist!$M$3:$M$791, MATCH(B305,Masterlist!$B$3:$B$791,0))</f>
        <v>P08020740622-20220105-607 am</v>
      </c>
      <c r="N305" s="204" t="str">
        <f>INDEX(Masterlist!$N$3:$N$791, MATCH(B305,Masterlist!$B$3:$B$791,0))</f>
        <v>QC (Tools Room)</v>
      </c>
      <c r="O305" s="204" t="b">
        <f ca="1">INDEX(Masterlist!$O$3:$O$800, MATCH(B305,Masterlist!$B$3:$B$800,0))</f>
        <v>1</v>
      </c>
      <c r="P305" s="63"/>
      <c r="Q305" s="1">
        <f t="shared" ca="1" si="8"/>
        <v>44831</v>
      </c>
      <c r="R305" s="1">
        <f t="shared" si="9"/>
        <v>44917</v>
      </c>
    </row>
    <row r="306" spans="1:18" s="76" customFormat="1" ht="25" hidden="1" x14ac:dyDescent="0.25">
      <c r="A306" s="242">
        <v>306</v>
      </c>
      <c r="B306" s="5" t="s">
        <v>2137</v>
      </c>
      <c r="C306" s="5" t="s">
        <v>2138</v>
      </c>
      <c r="D306" s="5" t="s">
        <v>103</v>
      </c>
      <c r="E306" s="5" t="s">
        <v>190</v>
      </c>
      <c r="F306" s="12" t="s">
        <v>2143</v>
      </c>
      <c r="G306" s="203" t="str">
        <f>INDEX(Masterlist!$G$3:$G$791, MATCH(B306,Masterlist!$B$3:$B$791,0))</f>
        <v>ISO 10360-12</v>
      </c>
      <c r="H306" s="43" t="s">
        <v>190</v>
      </c>
      <c r="I306" s="204">
        <f>INDEX(Masterlist!$I$3:$I$791, MATCH(B306,Masterlist!$B$3:$B$791,0))</f>
        <v>44582</v>
      </c>
      <c r="J306" s="204" t="str">
        <f>INDEX(Masterlist!$J$3:$J$791, MATCH(B306,Masterlist!$B$3:$B$791,0))</f>
        <v>12 Months</v>
      </c>
      <c r="K306" s="204">
        <f>INDEX(Masterlist!$K$3:$K$791, MATCH(B306,Masterlist!$B$3:$B$791,0))</f>
        <v>44947</v>
      </c>
      <c r="L306" s="204" t="str">
        <f>INDEX(Masterlist!$L$3:$L$791, MATCH(B306,Masterlist!$B$3:$B$791,0))</f>
        <v>FARO</v>
      </c>
      <c r="M306" s="204" t="str">
        <f>INDEX(Masterlist!$M$3:$M$791, MATCH(B306,Masterlist!$B$3:$B$791,0))</f>
        <v>W35M52135792-20220121</v>
      </c>
      <c r="N306" s="204" t="str">
        <f>INDEX(Masterlist!$N$3:$N$791, MATCH(B306,Masterlist!$B$3:$B$791,0))</f>
        <v>QC (Tools Room)</v>
      </c>
      <c r="O306" s="204" t="b">
        <f ca="1">INDEX(Masterlist!$O$3:$O$800, MATCH(B306,Masterlist!$B$3:$B$800,0))</f>
        <v>1</v>
      </c>
      <c r="P306" s="64" t="s">
        <v>2004</v>
      </c>
      <c r="Q306" s="1">
        <f t="shared" ca="1" si="8"/>
        <v>44831</v>
      </c>
      <c r="R306" s="1">
        <f t="shared" si="9"/>
        <v>44933</v>
      </c>
    </row>
    <row r="307" spans="1:18" s="76" customFormat="1" ht="25" hidden="1" x14ac:dyDescent="0.25">
      <c r="A307" s="244"/>
      <c r="B307" s="5" t="s">
        <v>2137</v>
      </c>
      <c r="C307" s="5" t="s">
        <v>2139</v>
      </c>
      <c r="D307" s="5" t="s">
        <v>103</v>
      </c>
      <c r="E307" s="5" t="s">
        <v>190</v>
      </c>
      <c r="F307" s="12" t="s">
        <v>2143</v>
      </c>
      <c r="G307" s="203" t="str">
        <f>INDEX(Masterlist!$G$3:$G$791, MATCH(B307,Masterlist!$B$3:$B$791,0))</f>
        <v>ISO 10360-12</v>
      </c>
      <c r="H307" s="43" t="s">
        <v>2145</v>
      </c>
      <c r="I307" s="204">
        <f>INDEX(Masterlist!$I$3:$I$791, MATCH(B307,Masterlist!$B$3:$B$791,0))</f>
        <v>44582</v>
      </c>
      <c r="J307" s="204" t="str">
        <f>INDEX(Masterlist!$J$3:$J$791, MATCH(B307,Masterlist!$B$3:$B$791,0))</f>
        <v>12 Months</v>
      </c>
      <c r="K307" s="204">
        <f>INDEX(Masterlist!$K$3:$K$791, MATCH(B307,Masterlist!$B$3:$B$791,0))</f>
        <v>44947</v>
      </c>
      <c r="L307" s="204" t="str">
        <f>INDEX(Masterlist!$L$3:$L$791, MATCH(B307,Masterlist!$B$3:$B$791,0))</f>
        <v>FARO</v>
      </c>
      <c r="M307" s="204" t="str">
        <f>INDEX(Masterlist!$M$3:$M$791, MATCH(B307,Masterlist!$B$3:$B$791,0))</f>
        <v>W35M52135792-20220121</v>
      </c>
      <c r="N307" s="204" t="str">
        <f>INDEX(Masterlist!$N$3:$N$791, MATCH(B307,Masterlist!$B$3:$B$791,0))</f>
        <v>QC (Tools Room)</v>
      </c>
      <c r="O307" s="204" t="b">
        <f ca="1">INDEX(Masterlist!$O$3:$O$800, MATCH(B307,Masterlist!$B$3:$B$800,0))</f>
        <v>1</v>
      </c>
      <c r="P307" s="64" t="s">
        <v>2004</v>
      </c>
      <c r="Q307" s="1">
        <f t="shared" ca="1" si="8"/>
        <v>44831</v>
      </c>
      <c r="R307" s="1">
        <f t="shared" si="9"/>
        <v>44933</v>
      </c>
    </row>
    <row r="308" spans="1:18" s="76" customFormat="1" ht="25" hidden="1" x14ac:dyDescent="0.25">
      <c r="A308" s="243"/>
      <c r="B308" s="5" t="s">
        <v>2137</v>
      </c>
      <c r="C308" s="5" t="s">
        <v>2140</v>
      </c>
      <c r="D308" s="5" t="s">
        <v>103</v>
      </c>
      <c r="E308" s="5" t="s">
        <v>190</v>
      </c>
      <c r="F308" s="12" t="s">
        <v>2150</v>
      </c>
      <c r="G308" s="203" t="str">
        <f>INDEX(Masterlist!$G$3:$G$791, MATCH(B308,Masterlist!$B$3:$B$791,0))</f>
        <v>ISO 10360-12</v>
      </c>
      <c r="H308" s="5" t="s">
        <v>2148</v>
      </c>
      <c r="I308" s="204">
        <f>INDEX(Masterlist!$I$3:$I$791, MATCH(B308,Masterlist!$B$3:$B$791,0))</f>
        <v>44582</v>
      </c>
      <c r="J308" s="204" t="str">
        <f>INDEX(Masterlist!$J$3:$J$791, MATCH(B308,Masterlist!$B$3:$B$791,0))</f>
        <v>12 Months</v>
      </c>
      <c r="K308" s="204">
        <f>INDEX(Masterlist!$K$3:$K$791, MATCH(B308,Masterlist!$B$3:$B$791,0))</f>
        <v>44947</v>
      </c>
      <c r="L308" s="204" t="str">
        <f>INDEX(Masterlist!$L$3:$L$791, MATCH(B308,Masterlist!$B$3:$B$791,0))</f>
        <v>FARO</v>
      </c>
      <c r="M308" s="204" t="str">
        <f>INDEX(Masterlist!$M$3:$M$791, MATCH(B308,Masterlist!$B$3:$B$791,0))</f>
        <v>W35M52135792-20220121</v>
      </c>
      <c r="N308" s="204" t="str">
        <f>INDEX(Masterlist!$N$3:$N$791, MATCH(B308,Masterlist!$B$3:$B$791,0))</f>
        <v>QC (Tools Room)</v>
      </c>
      <c r="O308" s="204" t="b">
        <f ca="1">INDEX(Masterlist!$O$3:$O$800, MATCH(B308,Masterlist!$B$3:$B$800,0))</f>
        <v>1</v>
      </c>
      <c r="P308" s="64" t="s">
        <v>2004</v>
      </c>
      <c r="Q308" s="1">
        <f t="shared" ca="1" si="8"/>
        <v>44831</v>
      </c>
      <c r="R308" s="1">
        <f t="shared" si="9"/>
        <v>44933</v>
      </c>
    </row>
    <row r="309" spans="1:18" s="76" customFormat="1" ht="14" hidden="1" x14ac:dyDescent="0.25">
      <c r="A309" s="4">
        <v>307</v>
      </c>
      <c r="B309" s="7" t="s">
        <v>405</v>
      </c>
      <c r="C309" s="7" t="s">
        <v>1999</v>
      </c>
      <c r="D309" s="5" t="s">
        <v>811</v>
      </c>
      <c r="E309" s="7" t="s">
        <v>722</v>
      </c>
      <c r="F309" s="9" t="s">
        <v>635</v>
      </c>
      <c r="G309" s="203" t="str">
        <f>INDEX(Masterlist!$G$3:$G$791, MATCH(B309,Masterlist!$B$3:$B$791,0))</f>
        <v>MCL/WI/D-24 / MFR</v>
      </c>
      <c r="H309" s="43" t="s">
        <v>1619</v>
      </c>
      <c r="I309" s="204">
        <f>INDEX(Masterlist!$I$3:$I$791, MATCH(B309,Masterlist!$B$3:$B$791,0))</f>
        <v>44657</v>
      </c>
      <c r="J309" s="204" t="str">
        <f>INDEX(Masterlist!$J$3:$J$791, MATCH(B309,Masterlist!$B$3:$B$791,0))</f>
        <v>12 Months</v>
      </c>
      <c r="K309" s="204">
        <f>INDEX(Masterlist!$K$3:$K$791, MATCH(B309,Masterlist!$B$3:$B$791,0))</f>
        <v>45022</v>
      </c>
      <c r="L309" s="204" t="str">
        <f>INDEX(Masterlist!$L$3:$L$791, MATCH(B309,Masterlist!$B$3:$B$791,0))</f>
        <v>Mirai</v>
      </c>
      <c r="M309" s="204" t="str">
        <f>INDEX(Masterlist!$M$3:$M$791, MATCH(B309,Masterlist!$B$3:$B$791,0))</f>
        <v>DM22/0676</v>
      </c>
      <c r="N309" s="204" t="str">
        <f>INDEX(Masterlist!$N$3:$N$791, MATCH(B309,Masterlist!$B$3:$B$791,0))</f>
        <v>QC Office Cabinet</v>
      </c>
      <c r="O309" s="204" t="b">
        <f ca="1">INDEX(Masterlist!$O$3:$O$800, MATCH(B309,Masterlist!$B$3:$B$800,0))</f>
        <v>1</v>
      </c>
      <c r="P309" s="64"/>
      <c r="Q309" s="1">
        <f t="shared" ca="1" si="8"/>
        <v>44831</v>
      </c>
      <c r="R309" s="1">
        <f t="shared" si="9"/>
        <v>45008</v>
      </c>
    </row>
    <row r="310" spans="1:18" s="81" customFormat="1" ht="14" hidden="1" x14ac:dyDescent="0.25">
      <c r="A310" s="4">
        <v>308</v>
      </c>
      <c r="B310" s="7" t="s">
        <v>1135</v>
      </c>
      <c r="C310" s="51" t="s">
        <v>1999</v>
      </c>
      <c r="D310" s="52" t="s">
        <v>811</v>
      </c>
      <c r="E310" s="52" t="s">
        <v>722</v>
      </c>
      <c r="F310" s="61" t="s">
        <v>1172</v>
      </c>
      <c r="G310" s="203" t="str">
        <f>INDEX(Masterlist!$G$3:$G$791, MATCH(B310,Masterlist!$B$3:$B$791,0))</f>
        <v>MCL/WI/D-24 / MFR</v>
      </c>
      <c r="H310" s="67" t="s">
        <v>1619</v>
      </c>
      <c r="I310" s="204">
        <f>INDEX(Masterlist!$I$3:$I$791, MATCH(B310,Masterlist!$B$3:$B$791,0))</f>
        <v>44624</v>
      </c>
      <c r="J310" s="204" t="str">
        <f>INDEX(Masterlist!$J$3:$J$791, MATCH(B310,Masterlist!$B$3:$B$791,0))</f>
        <v>12 Months</v>
      </c>
      <c r="K310" s="204">
        <f>INDEX(Masterlist!$K$3:$K$791, MATCH(B310,Masterlist!$B$3:$B$791,0))</f>
        <v>44989</v>
      </c>
      <c r="L310" s="204" t="str">
        <f>INDEX(Masterlist!$L$3:$L$791, MATCH(B310,Masterlist!$B$3:$B$791,0))</f>
        <v>Mirai</v>
      </c>
      <c r="M310" s="204" t="str">
        <f>INDEX(Masterlist!$M$3:$M$791, MATCH(B310,Masterlist!$B$3:$B$791,0))</f>
        <v>DM22/0452</v>
      </c>
      <c r="N310" s="204" t="str">
        <f>INDEX(Masterlist!$N$3:$N$791, MATCH(B310,Masterlist!$B$3:$B$791,0))</f>
        <v>Production Tool Room</v>
      </c>
      <c r="O310" s="204" t="b">
        <f ca="1">INDEX(Masterlist!$O$3:$O$800, MATCH(B310,Masterlist!$B$3:$B$800,0))</f>
        <v>1</v>
      </c>
      <c r="P310" s="83"/>
      <c r="Q310" s="1">
        <f t="shared" ca="1" si="8"/>
        <v>44831</v>
      </c>
      <c r="R310" s="1">
        <f t="shared" si="9"/>
        <v>44975</v>
      </c>
    </row>
    <row r="311" spans="1:18" s="81" customFormat="1" ht="14" hidden="1" x14ac:dyDescent="0.25">
      <c r="A311" s="4">
        <v>309</v>
      </c>
      <c r="B311" s="7" t="s">
        <v>1228</v>
      </c>
      <c r="C311" s="51" t="s">
        <v>1999</v>
      </c>
      <c r="D311" s="52" t="s">
        <v>811</v>
      </c>
      <c r="E311" s="52" t="s">
        <v>722</v>
      </c>
      <c r="F311" s="61" t="s">
        <v>1281</v>
      </c>
      <c r="G311" s="203" t="str">
        <f>INDEX(Masterlist!$G$3:$G$791, MATCH(B311,Masterlist!$B$3:$B$791,0))</f>
        <v>MCL/WI/D-24 / MFR</v>
      </c>
      <c r="H311" s="67" t="s">
        <v>1619</v>
      </c>
      <c r="I311" s="204">
        <f>INDEX(Masterlist!$I$3:$I$791, MATCH(B311,Masterlist!$B$3:$B$791,0))</f>
        <v>44624</v>
      </c>
      <c r="J311" s="204" t="str">
        <f>INDEX(Masterlist!$J$3:$J$791, MATCH(B311,Masterlist!$B$3:$B$791,0))</f>
        <v>12 Months</v>
      </c>
      <c r="K311" s="204">
        <f>INDEX(Masterlist!$K$3:$K$791, MATCH(B311,Masterlist!$B$3:$B$791,0))</f>
        <v>44989</v>
      </c>
      <c r="L311" s="204" t="str">
        <f>INDEX(Masterlist!$L$3:$L$791, MATCH(B311,Masterlist!$B$3:$B$791,0))</f>
        <v>Mirai</v>
      </c>
      <c r="M311" s="204" t="str">
        <f>INDEX(Masterlist!$M$3:$M$791, MATCH(B311,Masterlist!$B$3:$B$791,0))</f>
        <v>DM22/0451</v>
      </c>
      <c r="N311" s="204" t="str">
        <f>INDEX(Masterlist!$N$3:$N$791, MATCH(B311,Masterlist!$B$3:$B$791,0))</f>
        <v>Production Tool Room</v>
      </c>
      <c r="O311" s="204" t="b">
        <f ca="1">INDEX(Masterlist!$O$3:$O$800, MATCH(B311,Masterlist!$B$3:$B$800,0))</f>
        <v>1</v>
      </c>
      <c r="P311" s="83"/>
      <c r="Q311" s="1">
        <f t="shared" ref="Q311:Q380" ca="1" si="10">TODAY()</f>
        <v>44831</v>
      </c>
      <c r="R311" s="1">
        <f t="shared" si="9"/>
        <v>44975</v>
      </c>
    </row>
    <row r="312" spans="1:18" s="76" customFormat="1" ht="25" x14ac:dyDescent="0.25">
      <c r="A312" s="4">
        <v>310</v>
      </c>
      <c r="B312" s="237" t="s">
        <v>1994</v>
      </c>
      <c r="C312" s="5" t="s">
        <v>1998</v>
      </c>
      <c r="D312" s="199" t="s">
        <v>1997</v>
      </c>
      <c r="E312" s="5" t="s">
        <v>727</v>
      </c>
      <c r="F312" s="200" t="s">
        <v>1995</v>
      </c>
      <c r="G312" s="203" t="str">
        <f>INDEX(Masterlist!$G$3:$G$791, MATCH(B312,Masterlist!$B$3:$B$791,0))</f>
        <v>MCL/WI/D-13 / JIS B 7503:2017</v>
      </c>
      <c r="H312" s="43" t="s">
        <v>1996</v>
      </c>
      <c r="I312" s="204">
        <f>INDEX(Masterlist!$I$3:$I$791, MATCH(B312,Masterlist!$B$3:$B$791,0))</f>
        <v>44460</v>
      </c>
      <c r="J312" s="204" t="str">
        <f>INDEX(Masterlist!$J$3:$J$791, MATCH(B312,Masterlist!$B$3:$B$791,0))</f>
        <v>12 Months</v>
      </c>
      <c r="K312" s="204">
        <f>INDEX(Masterlist!$K$3:$K$791, MATCH(B312,Masterlist!$B$3:$B$791,0))</f>
        <v>44825</v>
      </c>
      <c r="L312" s="204" t="str">
        <f>INDEX(Masterlist!$L$3:$L$791, MATCH(B312,Masterlist!$B$3:$B$791,0))</f>
        <v>Mirai</v>
      </c>
      <c r="M312" s="204" t="str">
        <f>INDEX(Masterlist!$M$3:$M$791, MATCH(B312,Masterlist!$B$3:$B$791,0))</f>
        <v>DM21/1942</v>
      </c>
      <c r="N312" s="204" t="str">
        <f>INDEX(Masterlist!$N$3:$N$791, MATCH(B312,Masterlist!$B$3:$B$791,0))</f>
        <v>Chiew</v>
      </c>
      <c r="O312" s="204" t="b">
        <f ca="1">INDEX(Masterlist!$O$3:$O$800, MATCH(B312,Masterlist!$B$3:$B$800,0))</f>
        <v>0</v>
      </c>
      <c r="P312" s="64"/>
      <c r="Q312" s="1">
        <f t="shared" ca="1" si="10"/>
        <v>44831</v>
      </c>
      <c r="R312" s="1">
        <f t="shared" si="9"/>
        <v>44811</v>
      </c>
    </row>
    <row r="313" spans="1:18" s="76" customFormat="1" ht="14" hidden="1" x14ac:dyDescent="0.25">
      <c r="A313" s="4">
        <v>311</v>
      </c>
      <c r="B313" s="57" t="s">
        <v>2897</v>
      </c>
      <c r="C313" s="51" t="s">
        <v>1999</v>
      </c>
      <c r="D313" s="52" t="s">
        <v>811</v>
      </c>
      <c r="E313" s="52" t="s">
        <v>2899</v>
      </c>
      <c r="F313" s="61" t="s">
        <v>2898</v>
      </c>
      <c r="G313" s="203" t="str">
        <f>INDEX(Masterlist!$G$3:$G$791, MATCH(B313,Masterlist!$B$3:$B$791,0))</f>
        <v>MCL/WI/D-24 / MFR</v>
      </c>
      <c r="H313" s="67" t="s">
        <v>1619</v>
      </c>
      <c r="I313" s="204">
        <f>INDEX(Masterlist!$I$3:$I$791, MATCH(B313,Masterlist!$B$3:$B$791,0))</f>
        <v>44624</v>
      </c>
      <c r="J313" s="204" t="str">
        <f>INDEX(Masterlist!$J$3:$J$791, MATCH(B313,Masterlist!$B$3:$B$791,0))</f>
        <v>12 Months</v>
      </c>
      <c r="K313" s="204">
        <f>INDEX(Masterlist!$K$3:$K$791, MATCH(B313,Masterlist!$B$3:$B$791,0))</f>
        <v>44989</v>
      </c>
      <c r="L313" s="204" t="str">
        <f>INDEX(Masterlist!$L$3:$L$791, MATCH(B313,Masterlist!$B$3:$B$791,0))</f>
        <v>Mirai</v>
      </c>
      <c r="M313" s="204" t="str">
        <f>INDEX(Masterlist!$M$3:$M$791, MATCH(B313,Masterlist!$B$3:$B$791,0))</f>
        <v>DM22/0450</v>
      </c>
      <c r="N313" s="204" t="str">
        <f>INDEX(Masterlist!$N$3:$N$791, MATCH(B313,Masterlist!$B$3:$B$791,0))</f>
        <v>Production Tool Room</v>
      </c>
      <c r="O313" s="204" t="b">
        <f ca="1">INDEX(Masterlist!$O$3:$O$800, MATCH(B313,Masterlist!$B$3:$B$800,0))</f>
        <v>1</v>
      </c>
      <c r="P313" s="64"/>
      <c r="Q313" s="1">
        <f t="shared" ca="1" si="10"/>
        <v>44831</v>
      </c>
      <c r="R313" s="1">
        <f t="shared" si="9"/>
        <v>44975</v>
      </c>
    </row>
    <row r="314" spans="1:18" s="76" customFormat="1" ht="25" hidden="1" x14ac:dyDescent="0.25">
      <c r="A314" s="4">
        <v>312</v>
      </c>
      <c r="B314" s="7" t="s">
        <v>281</v>
      </c>
      <c r="C314" s="7" t="s">
        <v>131</v>
      </c>
      <c r="D314" s="5" t="s">
        <v>791</v>
      </c>
      <c r="E314" s="9" t="s">
        <v>1908</v>
      </c>
      <c r="F314" s="12" t="s">
        <v>1490</v>
      </c>
      <c r="G314" s="203" t="str">
        <f>INDEX(Masterlist!$G$3:$G$791, MATCH(B314,Masterlist!$B$3:$B$791,0))</f>
        <v>MCL/WI/D-52 / JIS B 7506-2004</v>
      </c>
      <c r="H314" s="43" t="s">
        <v>1327</v>
      </c>
      <c r="I314" s="204">
        <f>INDEX(Masterlist!$I$3:$I$791, MATCH(B314,Masterlist!$B$3:$B$791,0))</f>
        <v>44657</v>
      </c>
      <c r="J314" s="204" t="str">
        <f>INDEX(Masterlist!$J$3:$J$791, MATCH(B314,Masterlist!$B$3:$B$791,0))</f>
        <v>12 Months</v>
      </c>
      <c r="K314" s="204">
        <f>INDEX(Masterlist!$K$3:$K$791, MATCH(B314,Masterlist!$B$3:$B$791,0))</f>
        <v>45022</v>
      </c>
      <c r="L314" s="204" t="str">
        <f>INDEX(Masterlist!$L$3:$L$791, MATCH(B314,Masterlist!$B$3:$B$791,0))</f>
        <v>Mirai</v>
      </c>
      <c r="M314" s="204" t="str">
        <f>INDEX(Masterlist!$M$3:$M$791, MATCH(B314,Masterlist!$B$3:$B$791,0))</f>
        <v>DM22/0675</v>
      </c>
      <c r="N314" s="204" t="str">
        <f>INDEX(Masterlist!$N$3:$N$791, MATCH(B314,Masterlist!$B$3:$B$791,0))</f>
        <v>Gauge Room</v>
      </c>
      <c r="O314" s="204" t="b">
        <f ca="1">INDEX(Masterlist!$O$3:$O$800, MATCH(B314,Masterlist!$B$3:$B$800,0))</f>
        <v>1</v>
      </c>
      <c r="P314" s="64"/>
      <c r="Q314" s="1">
        <f t="shared" ca="1" si="10"/>
        <v>44831</v>
      </c>
      <c r="R314" s="1">
        <f t="shared" si="9"/>
        <v>45008</v>
      </c>
    </row>
    <row r="315" spans="1:18" s="76" customFormat="1" ht="25" hidden="1" x14ac:dyDescent="0.25">
      <c r="A315" s="4">
        <v>313</v>
      </c>
      <c r="B315" s="7" t="s">
        <v>280</v>
      </c>
      <c r="C315" s="5" t="s">
        <v>131</v>
      </c>
      <c r="D315" s="5" t="s">
        <v>791</v>
      </c>
      <c r="E315" s="12" t="s">
        <v>1146</v>
      </c>
      <c r="F315" s="36">
        <v>303755</v>
      </c>
      <c r="G315" s="203" t="str">
        <f>INDEX(Masterlist!$G$3:$G$791, MATCH(B315,Masterlist!$B$3:$B$791,0))</f>
        <v>MCL/WI/D-52 / JIS B 7506-2004</v>
      </c>
      <c r="H315" s="43" t="s">
        <v>1293</v>
      </c>
      <c r="I315" s="204">
        <f>INDEX(Masterlist!$I$3:$I$791, MATCH(B315,Masterlist!$B$3:$B$791,0))</f>
        <v>44657</v>
      </c>
      <c r="J315" s="204" t="str">
        <f>INDEX(Masterlist!$J$3:$J$791, MATCH(B315,Masterlist!$B$3:$B$791,0))</f>
        <v>12 Months</v>
      </c>
      <c r="K315" s="204">
        <f>INDEX(Masterlist!$K$3:$K$791, MATCH(B315,Masterlist!$B$3:$B$791,0))</f>
        <v>45022</v>
      </c>
      <c r="L315" s="204" t="str">
        <f>INDEX(Masterlist!$L$3:$L$791, MATCH(B315,Masterlist!$B$3:$B$791,0))</f>
        <v>Mirai</v>
      </c>
      <c r="M315" s="204" t="str">
        <f>INDEX(Masterlist!$M$3:$M$791, MATCH(B315,Masterlist!$B$3:$B$791,0))</f>
        <v>DM22/0691</v>
      </c>
      <c r="N315" s="204" t="str">
        <f>INDEX(Masterlist!$N$3:$N$791, MATCH(B315,Masterlist!$B$3:$B$791,0))</f>
        <v>Gauge Room</v>
      </c>
      <c r="O315" s="204" t="b">
        <f ca="1">INDEX(Masterlist!$O$3:$O$800, MATCH(B315,Masterlist!$B$3:$B$800,0))</f>
        <v>1</v>
      </c>
      <c r="P315" s="64"/>
      <c r="Q315" s="1">
        <f t="shared" ca="1" si="10"/>
        <v>44831</v>
      </c>
      <c r="R315" s="1">
        <f t="shared" si="9"/>
        <v>45008</v>
      </c>
    </row>
    <row r="316" spans="1:18" s="76" customFormat="1" ht="25" hidden="1" x14ac:dyDescent="0.25">
      <c r="A316" s="4">
        <v>314</v>
      </c>
      <c r="B316" s="7" t="s">
        <v>279</v>
      </c>
      <c r="C316" s="7" t="s">
        <v>439</v>
      </c>
      <c r="D316" s="5" t="s">
        <v>791</v>
      </c>
      <c r="E316" s="19" t="s">
        <v>716</v>
      </c>
      <c r="F316" s="12" t="s">
        <v>1467</v>
      </c>
      <c r="G316" s="203" t="str">
        <f>INDEX(Masterlist!$G$3:$G$791, MATCH(B316,Masterlist!$B$3:$B$791,0))</f>
        <v>BS 6365:2008 / MCL/WI/D-44</v>
      </c>
      <c r="H316" s="43" t="s">
        <v>794</v>
      </c>
      <c r="I316" s="204">
        <f>INDEX(Masterlist!$I$3:$I$791, MATCH(B316,Masterlist!$B$3:$B$791,0))</f>
        <v>44494</v>
      </c>
      <c r="J316" s="204" t="str">
        <f>INDEX(Masterlist!$J$3:$J$791, MATCH(B316,Masterlist!$B$3:$B$791,0))</f>
        <v>12 Months</v>
      </c>
      <c r="K316" s="204">
        <f>INDEX(Masterlist!$K$3:$K$791, MATCH(B316,Masterlist!$B$3:$B$791,0))</f>
        <v>44859</v>
      </c>
      <c r="L316" s="204" t="str">
        <f>INDEX(Masterlist!$L$3:$L$791, MATCH(B316,Masterlist!$B$3:$B$791,0))</f>
        <v>Mirai</v>
      </c>
      <c r="M316" s="204" t="str">
        <f>INDEX(Masterlist!$M$3:$M$791, MATCH(B316,Masterlist!$B$3:$B$791,0))</f>
        <v>DM21/2276</v>
      </c>
      <c r="N316" s="201" t="str">
        <f>INDEX(Masterlist!$N$3:$N$791, MATCH(B316,Masterlist!$B$3:$B$791,0))</f>
        <v>Gauge Room</v>
      </c>
      <c r="O316" s="204" t="b">
        <f ca="1">INDEX(Masterlist!$O$3:$O$800, MATCH(B316,Masterlist!$B$3:$B$800,0))</f>
        <v>1</v>
      </c>
      <c r="P316" s="64"/>
      <c r="Q316" s="1">
        <f t="shared" ca="1" si="10"/>
        <v>44831</v>
      </c>
      <c r="R316" s="1">
        <f t="shared" si="9"/>
        <v>44845</v>
      </c>
    </row>
    <row r="317" spans="1:18" s="76" customFormat="1" ht="25" hidden="1" x14ac:dyDescent="0.25">
      <c r="A317" s="4">
        <v>315</v>
      </c>
      <c r="B317" s="7" t="s">
        <v>352</v>
      </c>
      <c r="C317" s="7" t="s">
        <v>439</v>
      </c>
      <c r="D317" s="5" t="s">
        <v>791</v>
      </c>
      <c r="E317" s="19" t="s">
        <v>716</v>
      </c>
      <c r="F317" s="36">
        <v>11429</v>
      </c>
      <c r="G317" s="203" t="str">
        <f>INDEX(Masterlist!$G$3:$G$791, MATCH(B317,Masterlist!$B$3:$B$791,0))</f>
        <v>JIS B 7515:1982 / MCL/WI/D-15</v>
      </c>
      <c r="H317" s="43" t="s">
        <v>794</v>
      </c>
      <c r="I317" s="204">
        <f>INDEX(Masterlist!$I$3:$I$791, MATCH(B317,Masterlist!$B$3:$B$791,0))</f>
        <v>44648</v>
      </c>
      <c r="J317" s="204" t="str">
        <f>INDEX(Masterlist!$J$3:$J$791, MATCH(B317,Masterlist!$B$3:$B$791,0))</f>
        <v>12 Months</v>
      </c>
      <c r="K317" s="204">
        <f>INDEX(Masterlist!$K$3:$K$791, MATCH(B317,Masterlist!$B$3:$B$791,0))</f>
        <v>45013</v>
      </c>
      <c r="L317" s="204" t="str">
        <f>INDEX(Masterlist!$L$3:$L$791, MATCH(B317,Masterlist!$B$3:$B$791,0))</f>
        <v>Mirai</v>
      </c>
      <c r="M317" s="204" t="str">
        <f>INDEX(Masterlist!$M$3:$M$791, MATCH(B317,Masterlist!$B$3:$B$791,0))</f>
        <v>DM22/0634</v>
      </c>
      <c r="N317" s="201" t="str">
        <f>INDEX(Masterlist!$N$3:$N$791, MATCH(B317,Masterlist!$B$3:$B$791,0))</f>
        <v>Gauge Room</v>
      </c>
      <c r="O317" s="204" t="b">
        <f ca="1">INDEX(Masterlist!$O$3:$O$800, MATCH(B317,Masterlist!$B$3:$B$800,0))</f>
        <v>1</v>
      </c>
      <c r="P317" s="64"/>
      <c r="Q317" s="1">
        <f t="shared" ca="1" si="10"/>
        <v>44831</v>
      </c>
      <c r="R317" s="1">
        <f t="shared" si="9"/>
        <v>44999</v>
      </c>
    </row>
    <row r="318" spans="1:18" s="76" customFormat="1" ht="25" hidden="1" x14ac:dyDescent="0.25">
      <c r="A318" s="4">
        <v>316</v>
      </c>
      <c r="B318" s="151" t="s">
        <v>341</v>
      </c>
      <c r="C318" s="5" t="s">
        <v>457</v>
      </c>
      <c r="D318" s="5" t="s">
        <v>834</v>
      </c>
      <c r="E318" s="5" t="s">
        <v>458</v>
      </c>
      <c r="F318" s="36">
        <v>79841</v>
      </c>
      <c r="G318" s="203" t="str">
        <f>INDEX(Masterlist!$G$3:$G$791, MATCH(B318,Masterlist!$B$3:$B$791,0))</f>
        <v>SHE-WI-M006 / ASTM D2240-00</v>
      </c>
      <c r="H318" s="43" t="s">
        <v>1194</v>
      </c>
      <c r="I318" s="204">
        <f>INDEX(Masterlist!$I$3:$I$791, MATCH(B318,Masterlist!$B$3:$B$791,0))</f>
        <v>44817</v>
      </c>
      <c r="J318" s="204" t="str">
        <f>INDEX(Masterlist!$J$3:$J$791, MATCH(B318,Masterlist!$B$3:$B$791,0))</f>
        <v>12 Months</v>
      </c>
      <c r="K318" s="204">
        <f>INDEX(Masterlist!$K$3:$K$791, MATCH(B318,Masterlist!$B$3:$B$791,0))</f>
        <v>45182</v>
      </c>
      <c r="L318" s="204" t="str">
        <f>INDEX(Masterlist!$L$3:$L$791, MATCH(B318,Masterlist!$B$3:$B$791,0))</f>
        <v>Shikra Engineering</v>
      </c>
      <c r="M318" s="204" t="str">
        <f>INDEX(Masterlist!$M$3:$M$791, MATCH(B318,Masterlist!$B$3:$B$791,0))</f>
        <v>MLN-22080018-01</v>
      </c>
      <c r="N318" s="204" t="str">
        <f>INDEX(Masterlist!$N$3:$N$791, MATCH(B318,Masterlist!$B$3:$B$791,0))</f>
        <v>QC Office Cabinet (1)</v>
      </c>
      <c r="O318" s="204" t="b">
        <f ca="1">INDEX(Masterlist!$O$3:$O$800, MATCH(B318,Masterlist!$B$3:$B$800,0))</f>
        <v>1</v>
      </c>
      <c r="P318" s="64"/>
      <c r="Q318" s="1">
        <f t="shared" ca="1" si="10"/>
        <v>44831</v>
      </c>
      <c r="R318" s="1">
        <f t="shared" si="9"/>
        <v>45168</v>
      </c>
    </row>
    <row r="319" spans="1:18" s="76" customFormat="1" ht="25" hidden="1" x14ac:dyDescent="0.25">
      <c r="A319" s="4">
        <v>317</v>
      </c>
      <c r="B319" s="7" t="s">
        <v>43</v>
      </c>
      <c r="C319" s="7" t="s">
        <v>836</v>
      </c>
      <c r="D319" s="7" t="s">
        <v>791</v>
      </c>
      <c r="E319" s="7" t="s">
        <v>212</v>
      </c>
      <c r="F319" s="22" t="s">
        <v>1903</v>
      </c>
      <c r="G319" s="203" t="str">
        <f>INDEX(Masterlist!$G$3:$G$791, MATCH(B319,Masterlist!$B$3:$B$791,0))</f>
        <v>MCL/WI-15 &amp; ASME B89.1.10M:2001</v>
      </c>
      <c r="H319" s="43" t="s">
        <v>858</v>
      </c>
      <c r="I319" s="204">
        <f>INDEX(Masterlist!$I$3:$I$791, MATCH(B319,Masterlist!$B$3:$B$791,0))</f>
        <v>44624</v>
      </c>
      <c r="J319" s="204" t="str">
        <f>INDEX(Masterlist!$J$3:$J$791, MATCH(B319,Masterlist!$B$3:$B$791,0))</f>
        <v>12 Months</v>
      </c>
      <c r="K319" s="204">
        <f>INDEX(Masterlist!$K$3:$K$791, MATCH(B319,Masterlist!$B$3:$B$791,0))</f>
        <v>44989</v>
      </c>
      <c r="L319" s="204" t="str">
        <f>INDEX(Masterlist!$L$3:$L$791, MATCH(B319,Masterlist!$B$3:$B$791,0))</f>
        <v>Mirai</v>
      </c>
      <c r="M319" s="204" t="str">
        <f>INDEX(Masterlist!$M$3:$M$791, MATCH(B319,Masterlist!$B$3:$B$791,0))</f>
        <v>DM22/0440</v>
      </c>
      <c r="N319" s="204" t="str">
        <f>INDEX(Masterlist!$N$3:$N$791, MATCH(B319,Masterlist!$B$3:$B$791,0))</f>
        <v>Gauge Room</v>
      </c>
      <c r="O319" s="204" t="b">
        <f ca="1">INDEX(Masterlist!$O$3:$O$800, MATCH(B319,Masterlist!$B$3:$B$800,0))</f>
        <v>1</v>
      </c>
      <c r="P319" s="62"/>
      <c r="Q319" s="1">
        <f t="shared" ca="1" si="10"/>
        <v>44831</v>
      </c>
      <c r="R319" s="1">
        <f t="shared" si="9"/>
        <v>44975</v>
      </c>
    </row>
    <row r="320" spans="1:18" s="6" customFormat="1" ht="25" x14ac:dyDescent="0.25">
      <c r="A320" s="4">
        <v>318</v>
      </c>
      <c r="B320" s="172" t="s">
        <v>503</v>
      </c>
      <c r="C320" s="7" t="s">
        <v>836</v>
      </c>
      <c r="D320" s="7" t="s">
        <v>791</v>
      </c>
      <c r="E320" s="5" t="s">
        <v>2013</v>
      </c>
      <c r="F320" s="36" t="s">
        <v>2011</v>
      </c>
      <c r="G320" s="203" t="str">
        <f>INDEX(Masterlist!$G$3:$G$791, MATCH(B320,Masterlist!$B$3:$B$791,0))</f>
        <v>ASME B89.1.10M:2001, MCL/WI-15</v>
      </c>
      <c r="H320" s="43" t="s">
        <v>858</v>
      </c>
      <c r="I320" s="204">
        <f>INDEX(Masterlist!$I$3:$I$791, MATCH(B320,Masterlist!$B$3:$B$791,0))</f>
        <v>44466</v>
      </c>
      <c r="J320" s="204" t="str">
        <f>INDEX(Masterlist!$J$3:$J$791, MATCH(B320,Masterlist!$B$3:$B$791,0))</f>
        <v>12 Months</v>
      </c>
      <c r="K320" s="204">
        <f>INDEX(Masterlist!$K$3:$K$791, MATCH(B320,Masterlist!$B$3:$B$791,0))</f>
        <v>44831</v>
      </c>
      <c r="L320" s="204" t="str">
        <f>INDEX(Masterlist!$L$3:$L$791, MATCH(B320,Masterlist!$B$3:$B$791,0))</f>
        <v>Mirai</v>
      </c>
      <c r="M320" s="204" t="str">
        <f>INDEX(Masterlist!$M$3:$M$791, MATCH(B320,Masterlist!$B$3:$B$791,0))</f>
        <v>DM21/2049</v>
      </c>
      <c r="N320" s="204" t="str">
        <f>INDEX(Masterlist!$N$3:$N$791, MATCH(B320,Masterlist!$B$3:$B$791,0))</f>
        <v>QC (Blue Storage Cabinet)</v>
      </c>
      <c r="O320" s="204" t="b">
        <f ca="1">INDEX(Masterlist!$O$3:$O$800, MATCH(B320,Masterlist!$B$3:$B$800,0))</f>
        <v>0</v>
      </c>
      <c r="P320" s="62"/>
      <c r="Q320" s="1">
        <f t="shared" ca="1" si="10"/>
        <v>44831</v>
      </c>
      <c r="R320" s="1">
        <f t="shared" si="9"/>
        <v>44817</v>
      </c>
    </row>
    <row r="321" spans="1:18" s="6" customFormat="1" ht="25" x14ac:dyDescent="0.25">
      <c r="A321" s="4">
        <v>319</v>
      </c>
      <c r="B321" s="172" t="s">
        <v>508</v>
      </c>
      <c r="C321" s="7" t="s">
        <v>836</v>
      </c>
      <c r="D321" s="7" t="s">
        <v>791</v>
      </c>
      <c r="E321" s="5" t="s">
        <v>2012</v>
      </c>
      <c r="F321" s="36" t="s">
        <v>2010</v>
      </c>
      <c r="G321" s="203" t="str">
        <f>INDEX(Masterlist!$G$3:$G$791, MATCH(B321,Masterlist!$B$3:$B$791,0))</f>
        <v>ASME B89.1.10M:2001, MCL/WI-15</v>
      </c>
      <c r="H321" s="43" t="s">
        <v>858</v>
      </c>
      <c r="I321" s="204">
        <f>INDEX(Masterlist!$I$3:$I$791, MATCH(B321,Masterlist!$B$3:$B$791,0))</f>
        <v>44466</v>
      </c>
      <c r="J321" s="204" t="str">
        <f>INDEX(Masterlist!$J$3:$J$791, MATCH(B321,Masterlist!$B$3:$B$791,0))</f>
        <v>12 Months</v>
      </c>
      <c r="K321" s="204">
        <f>INDEX(Masterlist!$K$3:$K$791, MATCH(B321,Masterlist!$B$3:$B$791,0))</f>
        <v>44831</v>
      </c>
      <c r="L321" s="204" t="str">
        <f>INDEX(Masterlist!$L$3:$L$791, MATCH(B321,Masterlist!$B$3:$B$791,0))</f>
        <v>Mirai</v>
      </c>
      <c r="M321" s="204" t="str">
        <f>INDEX(Masterlist!$M$3:$M$791, MATCH(B321,Masterlist!$B$3:$B$791,0))</f>
        <v>DM21/2048</v>
      </c>
      <c r="N321" s="204" t="str">
        <f>INDEX(Masterlist!$N$3:$N$791, MATCH(B321,Masterlist!$B$3:$B$791,0))</f>
        <v>QC (Blue Storage Cabinet)</v>
      </c>
      <c r="O321" s="204" t="b">
        <f ca="1">INDEX(Masterlist!$O$3:$O$800, MATCH(B321,Masterlist!$B$3:$B$800,0))</f>
        <v>0</v>
      </c>
      <c r="P321" s="62"/>
      <c r="Q321" s="1">
        <f t="shared" ca="1" si="10"/>
        <v>44831</v>
      </c>
      <c r="R321" s="1">
        <f t="shared" si="9"/>
        <v>44817</v>
      </c>
    </row>
    <row r="322" spans="1:18" s="6" customFormat="1" ht="25" x14ac:dyDescent="0.25">
      <c r="A322" s="4">
        <v>320</v>
      </c>
      <c r="B322" s="172" t="s">
        <v>509</v>
      </c>
      <c r="C322" s="7" t="s">
        <v>836</v>
      </c>
      <c r="D322" s="7" t="s">
        <v>791</v>
      </c>
      <c r="E322" s="5" t="s">
        <v>1697</v>
      </c>
      <c r="F322" s="22" t="s">
        <v>1696</v>
      </c>
      <c r="G322" s="203" t="str">
        <f>INDEX(Masterlist!$G$3:$G$791, MATCH(B322,Masterlist!$B$3:$B$791,0))</f>
        <v>ASME B89.1.10M:2001, MCL/WI-15</v>
      </c>
      <c r="H322" s="43" t="s">
        <v>858</v>
      </c>
      <c r="I322" s="204">
        <f>INDEX(Masterlist!$I$3:$I$791, MATCH(B322,Masterlist!$B$3:$B$791,0))</f>
        <v>44466</v>
      </c>
      <c r="J322" s="204" t="str">
        <f>INDEX(Masterlist!$J$3:$J$791, MATCH(B322,Masterlist!$B$3:$B$791,0))</f>
        <v>12 Months</v>
      </c>
      <c r="K322" s="204">
        <f>INDEX(Masterlist!$K$3:$K$791, MATCH(B322,Masterlist!$B$3:$B$791,0))</f>
        <v>44831</v>
      </c>
      <c r="L322" s="204" t="str">
        <f>INDEX(Masterlist!$L$3:$L$791, MATCH(B322,Masterlist!$B$3:$B$791,0))</f>
        <v>Mirai</v>
      </c>
      <c r="M322" s="204" t="str">
        <f>INDEX(Masterlist!$M$3:$M$791, MATCH(B322,Masterlist!$B$3:$B$791,0))</f>
        <v>DM21/2047</v>
      </c>
      <c r="N322" s="204" t="str">
        <f>INDEX(Masterlist!$N$3:$N$791, MATCH(B322,Masterlist!$B$3:$B$791,0))</f>
        <v>QC (Blue Storage Cabinet)</v>
      </c>
      <c r="O322" s="204" t="b">
        <f ca="1">INDEX(Masterlist!$O$3:$O$800, MATCH(B322,Masterlist!$B$3:$B$800,0))</f>
        <v>0</v>
      </c>
      <c r="P322" s="62"/>
      <c r="Q322" s="1">
        <f t="shared" ca="1" si="10"/>
        <v>44831</v>
      </c>
      <c r="R322" s="1">
        <f t="shared" si="9"/>
        <v>44817</v>
      </c>
    </row>
    <row r="323" spans="1:18" s="6" customFormat="1" ht="25" hidden="1" x14ac:dyDescent="0.25">
      <c r="A323" s="4">
        <v>321</v>
      </c>
      <c r="B323" s="7" t="s">
        <v>1740</v>
      </c>
      <c r="C323" s="7" t="s">
        <v>836</v>
      </c>
      <c r="D323" s="7" t="s">
        <v>791</v>
      </c>
      <c r="E323" s="7" t="s">
        <v>1697</v>
      </c>
      <c r="F323" s="22" t="s">
        <v>1741</v>
      </c>
      <c r="G323" s="203" t="str">
        <f>INDEX(Masterlist!$G$3:$G$791, MATCH(B323,Masterlist!$B$3:$B$791,0))</f>
        <v>MCL/WI-15 &amp; ASME B89.1.10M:2001</v>
      </c>
      <c r="H323" s="43" t="s">
        <v>858</v>
      </c>
      <c r="I323" s="204">
        <f>INDEX(Masterlist!$I$3:$I$791, MATCH(B323,Masterlist!$B$3:$B$791,0))</f>
        <v>44602</v>
      </c>
      <c r="J323" s="204" t="str">
        <f>INDEX(Masterlist!$J$3:$J$791, MATCH(B323,Masterlist!$B$3:$B$791,0))</f>
        <v>12 Months</v>
      </c>
      <c r="K323" s="204">
        <f>INDEX(Masterlist!$K$3:$K$791, MATCH(B323,Masterlist!$B$3:$B$791,0))</f>
        <v>44967</v>
      </c>
      <c r="L323" s="204" t="str">
        <f>INDEX(Masterlist!$L$3:$L$900, MATCH(B323,Masterlist!$B$3:$B$900,0))</f>
        <v>Mirai</v>
      </c>
      <c r="M323" s="204" t="str">
        <f>INDEX(Masterlist!$M$3:$M$900, MATCH(B323,Masterlist!$B$3:$B$900,0))</f>
        <v>DM22/0206</v>
      </c>
      <c r="N323" s="204" t="str">
        <f>INDEX(Masterlist!$N$3:$N$900, MATCH(B323,Masterlist!$B$3:$B$900,0))</f>
        <v>QC Office Cabinet (1)</v>
      </c>
      <c r="O323" s="204" t="b">
        <f ca="1">INDEX(Masterlist!$O$3:$O$900, MATCH(B323,Masterlist!$B$3:$B$900,0))</f>
        <v>1</v>
      </c>
      <c r="P323" s="62"/>
      <c r="Q323" s="1">
        <f t="shared" ca="1" si="10"/>
        <v>44831</v>
      </c>
      <c r="R323" s="1">
        <f t="shared" si="9"/>
        <v>44953</v>
      </c>
    </row>
    <row r="324" spans="1:18" s="76" customFormat="1" ht="25" hidden="1" x14ac:dyDescent="0.25">
      <c r="A324" s="4">
        <v>322</v>
      </c>
      <c r="B324" s="7" t="s">
        <v>2071</v>
      </c>
      <c r="C324" s="7" t="s">
        <v>836</v>
      </c>
      <c r="D324" s="7" t="s">
        <v>791</v>
      </c>
      <c r="E324" s="7" t="s">
        <v>2074</v>
      </c>
      <c r="F324" s="12" t="s">
        <v>2072</v>
      </c>
      <c r="G324" s="203" t="str">
        <f>INDEX(Masterlist!$G$3:$G$791, MATCH(B324,Masterlist!$B$3:$B$791,0))</f>
        <v>ASME B89.1.10M:2001 / MCL/WI-15</v>
      </c>
      <c r="H324" s="43" t="s">
        <v>858</v>
      </c>
      <c r="I324" s="204">
        <f>INDEX(Masterlist!$I$3:$I$900, MATCH(B324,Masterlist!$B$3:$B$900,0))</f>
        <v>44539</v>
      </c>
      <c r="J324" s="204" t="str">
        <f>INDEX(Masterlist!$J$3:$J$900, MATCH(B324,Masterlist!$B$3:$B$900,0))</f>
        <v>12 Months</v>
      </c>
      <c r="K324" s="204">
        <f>INDEX(Masterlist!$K$3:$K$900, MATCH(B324,Masterlist!$B$3:$B$900,0))</f>
        <v>44904</v>
      </c>
      <c r="L324" s="204" t="str">
        <f>INDEX(Masterlist!$L$3:$L$791, MATCH(B324,Masterlist!$B$3:$B$791,0))</f>
        <v>Mirai</v>
      </c>
      <c r="M324" s="204" t="str">
        <f>INDEX(Masterlist!$M$3:$M$791, MATCH(B324,Masterlist!$B$3:$B$791,0))</f>
        <v>DM21/2720</v>
      </c>
      <c r="N324" s="204" t="str">
        <f>INDEX(Masterlist!$N$3:$N$791, MATCH(B324,Masterlist!$B$3:$B$791,0))</f>
        <v>Gauge Room / Test Bay</v>
      </c>
      <c r="O324" s="204" t="b">
        <f ca="1">INDEX(Masterlist!$O$3:$O$800, MATCH(B324,Masterlist!$B$3:$B$800,0))</f>
        <v>1</v>
      </c>
      <c r="P324" s="64" t="s">
        <v>2004</v>
      </c>
      <c r="Q324" s="1">
        <f t="shared" ca="1" si="10"/>
        <v>44831</v>
      </c>
      <c r="R324" s="1">
        <f t="shared" si="9"/>
        <v>44890</v>
      </c>
    </row>
    <row r="325" spans="1:18" s="76" customFormat="1" ht="25" hidden="1" x14ac:dyDescent="0.25">
      <c r="A325" s="4">
        <v>323</v>
      </c>
      <c r="B325" s="7" t="s">
        <v>2932</v>
      </c>
      <c r="C325" s="7" t="s">
        <v>836</v>
      </c>
      <c r="D325" s="7" t="s">
        <v>791</v>
      </c>
      <c r="E325" s="203" t="s">
        <v>2933</v>
      </c>
      <c r="F325" s="57" t="s">
        <v>3063</v>
      </c>
      <c r="G325" s="203" t="e">
        <f>INDEX(Masterlist!$G$3:$G$791, MATCH(B325,Masterlist!$B$3:$B$791,0))</f>
        <v>#N/A</v>
      </c>
      <c r="H325" s="43" t="s">
        <v>858</v>
      </c>
      <c r="I325" s="204">
        <f>INDEX(Masterlist!$I$3:$I$900, MATCH(B325,Masterlist!$B$3:$B$900,0))</f>
        <v>44703</v>
      </c>
      <c r="J325" s="204" t="str">
        <f>INDEX(Masterlist!$J$3:$J$900, MATCH(B325,Masterlist!$B$3:$B$900,0))</f>
        <v>12 Months</v>
      </c>
      <c r="K325" s="204">
        <f>INDEX(Masterlist!$K$3:$K$900, MATCH(B325,Masterlist!$B$3:$B$900,0))</f>
        <v>45068</v>
      </c>
      <c r="L325" s="204" t="e">
        <f>INDEX(Masterlist!$L$3:$L$791, MATCH(B325,Masterlist!$B$3:$B$791,0))</f>
        <v>#N/A</v>
      </c>
      <c r="M325" s="204" t="e">
        <f>INDEX(Masterlist!$M$3:$M$791, MATCH(B325,Masterlist!$B$3:$B$791,0))</f>
        <v>#N/A</v>
      </c>
      <c r="N325" s="204" t="e">
        <f>INDEX(Masterlist!$N$3:$N$791, MATCH(B325,Masterlist!$B$3:$B$791,0))</f>
        <v>#N/A</v>
      </c>
      <c r="O325" s="204" t="b">
        <f ca="1">INDEX(Masterlist!$O$3:$O$800, MATCH(B325,Masterlist!$B$3:$B$800,0))</f>
        <v>1</v>
      </c>
      <c r="P325" s="64" t="s">
        <v>2004</v>
      </c>
      <c r="Q325" s="1">
        <f t="shared" ca="1" si="10"/>
        <v>44831</v>
      </c>
      <c r="R325" s="1">
        <f>K325-14</f>
        <v>45054</v>
      </c>
    </row>
    <row r="326" spans="1:18" s="76" customFormat="1" ht="25" hidden="1" x14ac:dyDescent="0.25">
      <c r="A326" s="4">
        <v>324</v>
      </c>
      <c r="B326" s="5" t="s">
        <v>277</v>
      </c>
      <c r="C326" s="5" t="s">
        <v>452</v>
      </c>
      <c r="D326" s="5" t="s">
        <v>817</v>
      </c>
      <c r="E326" s="7" t="s">
        <v>52</v>
      </c>
      <c r="F326" s="12" t="s">
        <v>997</v>
      </c>
      <c r="G326" s="203" t="str">
        <f>INDEX(Masterlist!$G$3:$G$791, MATCH(B326,Masterlist!$B$3:$B$791,0))</f>
        <v>BS 6265:2008 &amp; MCL/WI/D-13</v>
      </c>
      <c r="H326" s="43" t="s">
        <v>1612</v>
      </c>
      <c r="I326" s="204">
        <f>INDEX(Masterlist!$I$3:$I$791, MATCH(B326,Masterlist!$B$3:$B$791,0))</f>
        <v>44747</v>
      </c>
      <c r="J326" s="204" t="str">
        <f>INDEX(Masterlist!$J$3:$J$791, MATCH(B326,Masterlist!$B$3:$B$791,0))</f>
        <v>12 Months</v>
      </c>
      <c r="K326" s="204">
        <f>INDEX(Masterlist!$K$3:$K$791, MATCH(B326,Masterlist!$B$3:$B$791,0))</f>
        <v>45112</v>
      </c>
      <c r="L326" s="204" t="str">
        <f>INDEX(Masterlist!$L$3:$L$791, MATCH(B326,Masterlist!$B$3:$B$791,0))</f>
        <v>Mirai</v>
      </c>
      <c r="M326" s="204" t="str">
        <f>INDEX(Masterlist!$M$3:$M$791, MATCH(B326,Masterlist!$B$3:$B$791,0))</f>
        <v>DM22/1490</v>
      </c>
      <c r="N326" s="204" t="str">
        <f>INDEX(Masterlist!$N$3:$N$791, MATCH(B326,Masterlist!$B$3:$B$791,0))</f>
        <v>Gauge Room</v>
      </c>
      <c r="O326" s="204" t="b">
        <f ca="1">INDEX(Masterlist!$O$3:$O$800, MATCH(B326,Masterlist!$B$3:$B$800,0))</f>
        <v>1</v>
      </c>
      <c r="P326" s="71"/>
      <c r="Q326" s="1">
        <f t="shared" ca="1" si="10"/>
        <v>44831</v>
      </c>
      <c r="R326" s="1">
        <f t="shared" si="9"/>
        <v>45098</v>
      </c>
    </row>
    <row r="327" spans="1:18" s="76" customFormat="1" ht="25" hidden="1" x14ac:dyDescent="0.25">
      <c r="A327" s="4">
        <v>325</v>
      </c>
      <c r="B327" s="151" t="s">
        <v>278</v>
      </c>
      <c r="C327" s="5" t="s">
        <v>453</v>
      </c>
      <c r="D327" s="5" t="s">
        <v>817</v>
      </c>
      <c r="E327" s="5" t="s">
        <v>52</v>
      </c>
      <c r="F327" s="12" t="s">
        <v>998</v>
      </c>
      <c r="G327" s="203" t="str">
        <f>INDEX(Masterlist!$G$3:$G$791, MATCH(B327,Masterlist!$B$3:$B$791,0))</f>
        <v>SHE-WI-D004 / JIS 7503:2017</v>
      </c>
      <c r="H327" s="43" t="s">
        <v>856</v>
      </c>
      <c r="I327" s="204">
        <f>INDEX(Masterlist!$I$3:$I$791, MATCH(B327,Masterlist!$B$3:$B$791,0))</f>
        <v>44817</v>
      </c>
      <c r="J327" s="204" t="str">
        <f>INDEX(Masterlist!$J$3:$J$791, MATCH(B327,Masterlist!$B$3:$B$791,0))</f>
        <v>12 Months</v>
      </c>
      <c r="K327" s="204">
        <f>INDEX(Masterlist!$K$3:$K$791, MATCH(B327,Masterlist!$B$3:$B$791,0))</f>
        <v>45182</v>
      </c>
      <c r="L327" s="204" t="str">
        <f>INDEX(Masterlist!$L$3:$L$791, MATCH(B327,Masterlist!$B$3:$B$791,0))</f>
        <v>Shikra Engineering</v>
      </c>
      <c r="M327" s="204" t="str">
        <f>INDEX(Masterlist!$M$3:$M$791, MATCH(B327,Masterlist!$B$3:$B$791,0))</f>
        <v>DLS-22080064-15</v>
      </c>
      <c r="N327" s="204" t="str">
        <f>INDEX(Masterlist!$N$3:$N$791, MATCH(B327,Masterlist!$B$3:$B$791,0))</f>
        <v>Gauge Room</v>
      </c>
      <c r="O327" s="204" t="b">
        <f ca="1">INDEX(Masterlist!$O$3:$O$800, MATCH(B327,Masterlist!$B$3:$B$800,0))</f>
        <v>1</v>
      </c>
      <c r="P327" s="64"/>
      <c r="Q327" s="1">
        <f t="shared" ca="1" si="10"/>
        <v>44831</v>
      </c>
      <c r="R327" s="1">
        <f t="shared" si="9"/>
        <v>45168</v>
      </c>
    </row>
    <row r="328" spans="1:18" s="6" customFormat="1" ht="25" hidden="1" x14ac:dyDescent="0.25">
      <c r="A328" s="4">
        <v>326</v>
      </c>
      <c r="B328" s="7" t="s">
        <v>566</v>
      </c>
      <c r="C328" s="7" t="s">
        <v>1536</v>
      </c>
      <c r="D328" s="5" t="s">
        <v>817</v>
      </c>
      <c r="E328" s="9" t="s">
        <v>432</v>
      </c>
      <c r="F328" s="9" t="s">
        <v>1487</v>
      </c>
      <c r="G328" s="203" t="str">
        <f>INDEX(Masterlist!$G$3:$G$791, MATCH(B328,Masterlist!$B$3:$B$791,0))</f>
        <v>MCL/WI/D-02 / BS 870:2008</v>
      </c>
      <c r="H328" s="43" t="s">
        <v>856</v>
      </c>
      <c r="I328" s="204">
        <f>INDEX(Masterlist!$I$3:$I$791, MATCH(B328,Masterlist!$B$3:$B$791,0))</f>
        <v>44554</v>
      </c>
      <c r="J328" s="204" t="str">
        <f>INDEX(Masterlist!$J$3:$J$791, MATCH(B328,Masterlist!$B$3:$B$791,0))</f>
        <v>12 Months</v>
      </c>
      <c r="K328" s="204">
        <f>INDEX(Masterlist!$K$3:$K$791, MATCH(B328,Masterlist!$B$3:$B$791,0))</f>
        <v>44919</v>
      </c>
      <c r="L328" s="204" t="str">
        <f>INDEX(Masterlist!$L$3:$L$791, MATCH(B328,Masterlist!$B$3:$B$791,0))</f>
        <v>Mirai</v>
      </c>
      <c r="M328" s="204" t="str">
        <f>INDEX(Masterlist!$M$3:$M$791, MATCH(B328,Masterlist!$B$3:$B$791,0))</f>
        <v>DM21/2980</v>
      </c>
      <c r="N328" s="204" t="str">
        <f>INDEX(Masterlist!$N$3:$N$791, MATCH(B328,Masterlist!$B$3:$B$791,0))</f>
        <v>Gauge Room</v>
      </c>
      <c r="O328" s="204" t="b">
        <f ca="1">INDEX(Masterlist!$O$3:$O$800, MATCH(B328,Masterlist!$B$3:$B$800,0))</f>
        <v>1</v>
      </c>
      <c r="P328" s="64"/>
      <c r="Q328" s="1">
        <f t="shared" ca="1" si="10"/>
        <v>44831</v>
      </c>
      <c r="R328" s="1">
        <f t="shared" si="9"/>
        <v>44905</v>
      </c>
    </row>
    <row r="329" spans="1:18" s="76" customFormat="1" ht="50" hidden="1" x14ac:dyDescent="0.25">
      <c r="A329" s="4">
        <v>327</v>
      </c>
      <c r="B329" s="5" t="s">
        <v>2371</v>
      </c>
      <c r="C329" s="7" t="s">
        <v>2380</v>
      </c>
      <c r="D329" s="5" t="s">
        <v>817</v>
      </c>
      <c r="E329" s="7" t="s">
        <v>432</v>
      </c>
      <c r="F329" s="12" t="s">
        <v>2381</v>
      </c>
      <c r="G329" s="203" t="str">
        <f>INDEX(Masterlist!$G$3:$G$791, MATCH(B329,Masterlist!$B$3:$B$791,0))</f>
        <v>MCL/WI/D-13 / BS 6265:2008</v>
      </c>
      <c r="H329" s="43" t="s">
        <v>2422</v>
      </c>
      <c r="I329" s="204">
        <f>INDEX(Masterlist!$I$3:$I$791, MATCH(B329,Masterlist!$B$3:$B$791,0))</f>
        <v>44747</v>
      </c>
      <c r="J329" s="204" t="str">
        <f>INDEX(Masterlist!$J$3:$J$791, MATCH(B329,Masterlist!$B$3:$B$791,0))</f>
        <v>12 Months</v>
      </c>
      <c r="K329" s="204">
        <f>INDEX(Masterlist!$K$3:$K$791, MATCH(B329,Masterlist!$B$3:$B$791,0))</f>
        <v>45112</v>
      </c>
      <c r="L329" s="204" t="str">
        <f>INDEX(Masterlist!$L$3:$L$791, MATCH(B329,Masterlist!$B$3:$B$791,0))</f>
        <v>Mirai</v>
      </c>
      <c r="M329" s="204" t="str">
        <f>INDEX(Masterlist!$M$3:$M$791, MATCH(B329,Masterlist!$B$3:$B$791,0))</f>
        <v>DM22/1489</v>
      </c>
      <c r="N329" s="204" t="str">
        <f>INDEX(Masterlist!$N$3:$N$791, MATCH(B329,Masterlist!$B$3:$B$791,0))</f>
        <v>Gauge Room</v>
      </c>
      <c r="O329" s="204" t="b">
        <f ca="1">INDEX(Masterlist!$O$3:$O$800, MATCH(B329,Masterlist!$B$3:$B$800,0))</f>
        <v>1</v>
      </c>
      <c r="P329" s="64" t="s">
        <v>2004</v>
      </c>
      <c r="Q329" s="1">
        <f t="shared" ca="1" si="10"/>
        <v>44831</v>
      </c>
      <c r="R329" s="1">
        <f t="shared" si="9"/>
        <v>45098</v>
      </c>
    </row>
    <row r="330" spans="1:18" s="6" customFormat="1" ht="37.5" hidden="1" x14ac:dyDescent="0.25">
      <c r="A330" s="4">
        <v>328</v>
      </c>
      <c r="B330" s="7" t="s">
        <v>567</v>
      </c>
      <c r="C330" s="5" t="s">
        <v>1539</v>
      </c>
      <c r="D330" s="5" t="s">
        <v>1537</v>
      </c>
      <c r="E330" s="12" t="s">
        <v>1961</v>
      </c>
      <c r="F330" s="12" t="s">
        <v>1960</v>
      </c>
      <c r="G330" s="203" t="str">
        <f>INDEX(Masterlist!$G$3:$G$791, MATCH(B330,Masterlist!$B$3:$B$791,0))</f>
        <v>BS 6265:2008 &amp; MCL/WI/D-13</v>
      </c>
      <c r="H330" s="43" t="s">
        <v>1612</v>
      </c>
      <c r="I330" s="204">
        <f>INDEX(Masterlist!$I$3:$I$791, MATCH(B330,Masterlist!$B$3:$B$791,0))</f>
        <v>44747</v>
      </c>
      <c r="J330" s="204" t="str">
        <f>INDEX(Masterlist!$J$3:$J$791, MATCH(B330,Masterlist!$B$3:$B$791,0))</f>
        <v>12 Months</v>
      </c>
      <c r="K330" s="204">
        <f>INDEX(Masterlist!$K$3:$K$791, MATCH(B330,Masterlist!$B$3:$B$791,0))</f>
        <v>45112</v>
      </c>
      <c r="L330" s="204" t="str">
        <f>INDEX(Masterlist!$L$3:$L$791, MATCH(B330,Masterlist!$B$3:$B$791,0))</f>
        <v>Mirai</v>
      </c>
      <c r="M330" s="204" t="str">
        <f>INDEX(Masterlist!$M$3:$M$791, MATCH(B330,Masterlist!$B$3:$B$791,0))</f>
        <v>DM22/1488</v>
      </c>
      <c r="N330" s="201" t="str">
        <f>INDEX(Masterlist!$N$3:$N$791, MATCH(B330,Masterlist!$B$3:$B$791,0))</f>
        <v>Gauge Room</v>
      </c>
      <c r="O330" s="204" t="b">
        <f ca="1">INDEX(Masterlist!$O$3:$O$800, MATCH(B330,Masterlist!$B$3:$B$800,0))</f>
        <v>1</v>
      </c>
      <c r="P330" s="64"/>
      <c r="Q330" s="1">
        <f t="shared" ca="1" si="10"/>
        <v>44831</v>
      </c>
      <c r="R330" s="1">
        <f t="shared" si="9"/>
        <v>45098</v>
      </c>
    </row>
    <row r="331" spans="1:18" s="76" customFormat="1" ht="37.5" hidden="1" x14ac:dyDescent="0.25">
      <c r="A331" s="4">
        <v>329</v>
      </c>
      <c r="B331" s="5" t="s">
        <v>1435</v>
      </c>
      <c r="C331" s="5" t="s">
        <v>1436</v>
      </c>
      <c r="D331" s="5" t="s">
        <v>1538</v>
      </c>
      <c r="E331" s="12" t="s">
        <v>1961</v>
      </c>
      <c r="F331" s="12" t="s">
        <v>1540</v>
      </c>
      <c r="G331" s="203" t="str">
        <f>INDEX(Masterlist!$G$3:$G$791, MATCH(B331,Masterlist!$B$3:$B$791,0))</f>
        <v>BS 6265:2008 &amp; MCL/WI/D-13</v>
      </c>
      <c r="H331" s="43" t="s">
        <v>1612</v>
      </c>
      <c r="I331" s="204">
        <f>INDEX(Masterlist!$I$3:$I$791, MATCH(B331,Masterlist!$B$3:$B$791,0))</f>
        <v>44747</v>
      </c>
      <c r="J331" s="204" t="str">
        <f>INDEX(Masterlist!$J$3:$J$791, MATCH(B331,Masterlist!$B$3:$B$791,0))</f>
        <v>12 Months</v>
      </c>
      <c r="K331" s="204">
        <f>INDEX(Masterlist!$K$3:$K$791, MATCH(B331,Masterlist!$B$3:$B$791,0))</f>
        <v>45112</v>
      </c>
      <c r="L331" s="204" t="str">
        <f>INDEX(Masterlist!$L$3:$L$791, MATCH(B331,Masterlist!$B$3:$B$791,0))</f>
        <v>Mirai</v>
      </c>
      <c r="M331" s="204" t="str">
        <f>INDEX(Masterlist!$M$3:$M$791, MATCH(B331,Masterlist!$B$3:$B$791,0))</f>
        <v>DM22/1487</v>
      </c>
      <c r="N331" s="201" t="str">
        <f>INDEX(Masterlist!$N$3:$N$791, MATCH(B331,Masterlist!$B$3:$B$791,0))</f>
        <v>Gauge Room</v>
      </c>
      <c r="O331" s="204" t="b">
        <f ca="1">INDEX(Masterlist!$O$3:$O$800, MATCH(B331,Masterlist!$B$3:$B$800,0))</f>
        <v>1</v>
      </c>
      <c r="P331" s="64"/>
      <c r="Q331" s="1">
        <f t="shared" ca="1" si="10"/>
        <v>44831</v>
      </c>
      <c r="R331" s="1">
        <f t="shared" ref="R331:R385" si="11">K331-14</f>
        <v>45098</v>
      </c>
    </row>
    <row r="332" spans="1:18" s="76" customFormat="1" ht="25" hidden="1" x14ac:dyDescent="0.25">
      <c r="A332" s="4">
        <v>330</v>
      </c>
      <c r="B332" s="5" t="s">
        <v>428</v>
      </c>
      <c r="C332" s="5" t="s">
        <v>1599</v>
      </c>
      <c r="D332" s="5" t="s">
        <v>817</v>
      </c>
      <c r="E332" s="12" t="s">
        <v>432</v>
      </c>
      <c r="F332" s="12" t="s">
        <v>1001</v>
      </c>
      <c r="G332" s="203" t="str">
        <f>INDEX(Masterlist!$G$3:$G$791, MATCH(B332,Masterlist!$B$3:$B$791,0))</f>
        <v>MCL/WI/D-13 / BS 6265:2008</v>
      </c>
      <c r="H332" s="43" t="s">
        <v>793</v>
      </c>
      <c r="I332" s="204">
        <f>INDEX(Masterlist!$I$3:$I$791, MATCH(B332,Masterlist!$B$3:$B$791,0))</f>
        <v>44673</v>
      </c>
      <c r="J332" s="204" t="str">
        <f>INDEX(Masterlist!$J$3:$J$791, MATCH(B332,Masterlist!$B$3:$B$791,0))</f>
        <v xml:space="preserve"> 12 Months</v>
      </c>
      <c r="K332" s="204">
        <f>INDEX(Masterlist!$K$3:$K$791, MATCH(B332,Masterlist!$B$3:$B$791,0))</f>
        <v>45038</v>
      </c>
      <c r="L332" s="204" t="str">
        <f>INDEX(Masterlist!$L$3:$L$791, MATCH(B332,Masterlist!$B$3:$B$791,0))</f>
        <v>Mirai</v>
      </c>
      <c r="M332" s="204" t="str">
        <f>INDEX(Masterlist!$M$3:$M$791, MATCH(B332,Masterlist!$B$3:$B$791,0))</f>
        <v>DM22/0805</v>
      </c>
      <c r="N332" s="204" t="str">
        <f>INDEX(Masterlist!$N$3:$N$791, MATCH(B332,Masterlist!$B$3:$B$791,0))</f>
        <v>Gauge Room</v>
      </c>
      <c r="O332" s="204" t="b">
        <f ca="1">INDEX(Masterlist!$O$3:$O$800, MATCH(B332,Masterlist!$B$3:$B$800,0))</f>
        <v>1</v>
      </c>
      <c r="P332" s="64"/>
      <c r="Q332" s="1">
        <f t="shared" ca="1" si="10"/>
        <v>44831</v>
      </c>
      <c r="R332" s="1">
        <f t="shared" si="11"/>
        <v>45024</v>
      </c>
    </row>
    <row r="333" spans="1:18" s="6" customFormat="1" ht="25" x14ac:dyDescent="0.25">
      <c r="A333" s="4">
        <v>331</v>
      </c>
      <c r="B333" s="172" t="s">
        <v>511</v>
      </c>
      <c r="C333" s="7" t="s">
        <v>512</v>
      </c>
      <c r="D333" s="7" t="s">
        <v>791</v>
      </c>
      <c r="E333" s="5" t="s">
        <v>467</v>
      </c>
      <c r="F333" s="12" t="s">
        <v>1877</v>
      </c>
      <c r="G333" s="203" t="str">
        <f>INDEX(Masterlist!$G$3:$G$791, MATCH(B333,Masterlist!$B$3:$B$791,0))</f>
        <v>MCL/WI/D-37 &amp; JIS B 7515:1982</v>
      </c>
      <c r="H333" s="43" t="s">
        <v>1836</v>
      </c>
      <c r="I333" s="204">
        <f>INDEX(Masterlist!$I$3:$I$791, MATCH(B333,Masterlist!$B$3:$B$791,0))</f>
        <v>44466</v>
      </c>
      <c r="J333" s="204" t="str">
        <f>INDEX(Masterlist!$J$3:$J$791, MATCH(B333,Masterlist!$B$3:$B$791,0))</f>
        <v>12 Months</v>
      </c>
      <c r="K333" s="204">
        <f>INDEX(Masterlist!$K$3:$K$791, MATCH(B333,Masterlist!$B$3:$B$791,0))</f>
        <v>44831</v>
      </c>
      <c r="L333" s="204" t="str">
        <f>INDEX(Masterlist!$L$3:$L$791, MATCH(B333,Masterlist!$B$3:$B$791,0))</f>
        <v>Mirai</v>
      </c>
      <c r="M333" s="204" t="str">
        <f>INDEX(Masterlist!$M$3:$M$791, MATCH(B333,Masterlist!$B$3:$B$791,0))</f>
        <v>DM21/2041</v>
      </c>
      <c r="N333" s="204" t="str">
        <f>INDEX(Masterlist!$N$3:$N$791, MATCH(B333,Masterlist!$B$3:$B$791,0))</f>
        <v>QC Office Cabinet (1)</v>
      </c>
      <c r="O333" s="204" t="b">
        <f ca="1">INDEX(Masterlist!$O$3:$O$800, MATCH(B333,Masterlist!$B$3:$B$800,0))</f>
        <v>0</v>
      </c>
      <c r="P333" s="71"/>
      <c r="Q333" s="1">
        <f t="shared" ca="1" si="10"/>
        <v>44831</v>
      </c>
      <c r="R333" s="1">
        <f t="shared" si="11"/>
        <v>44817</v>
      </c>
    </row>
    <row r="334" spans="1:18" s="6" customFormat="1" ht="25" hidden="1" x14ac:dyDescent="0.25">
      <c r="A334" s="4">
        <v>332</v>
      </c>
      <c r="B334" s="7" t="s">
        <v>513</v>
      </c>
      <c r="C334" s="7" t="s">
        <v>512</v>
      </c>
      <c r="D334" s="7" t="s">
        <v>791</v>
      </c>
      <c r="E334" s="19" t="s">
        <v>1348</v>
      </c>
      <c r="F334" s="12" t="s">
        <v>1876</v>
      </c>
      <c r="G334" s="203" t="str">
        <f>INDEX(Masterlist!$G$3:$G$791, MATCH(B334,Masterlist!$B$3:$B$791,0))</f>
        <v>MCL/WI/D-37 / JIS B 7515:1982</v>
      </c>
      <c r="H334" s="43" t="s">
        <v>1835</v>
      </c>
      <c r="I334" s="204">
        <f>INDEX(Masterlist!$I$3:$I$791, MATCH(B334,Masterlist!$B$3:$B$791,0))</f>
        <v>44554</v>
      </c>
      <c r="J334" s="204" t="str">
        <f>INDEX(Masterlist!$J$3:$J$791, MATCH(B334,Masterlist!$B$3:$B$791,0))</f>
        <v>12 Months</v>
      </c>
      <c r="K334" s="204">
        <f>INDEX(Masterlist!$K$3:$K$791, MATCH(B334,Masterlist!$B$3:$B$791,0))</f>
        <v>44919</v>
      </c>
      <c r="L334" s="204" t="str">
        <f>INDEX(Masterlist!$L$3:$L$791, MATCH(B334,Masterlist!$B$3:$B$791,0))</f>
        <v>Mirai</v>
      </c>
      <c r="M334" s="204" t="str">
        <f>INDEX(Masterlist!$M$3:$M$791, MATCH(B334,Masterlist!$B$3:$B$791,0))</f>
        <v>DM21/2981</v>
      </c>
      <c r="N334" s="204" t="str">
        <f>INDEX(Masterlist!$N$3:$N$791, MATCH(B334,Masterlist!$B$3:$B$791,0))</f>
        <v>QC Office Cabinet (1)</v>
      </c>
      <c r="O334" s="204" t="b">
        <f ca="1">INDEX(Masterlist!$O$3:$O$800, MATCH(B334,Masterlist!$B$3:$B$800,0))</f>
        <v>1</v>
      </c>
      <c r="P334" s="71"/>
      <c r="Q334" s="1">
        <f t="shared" ca="1" si="10"/>
        <v>44831</v>
      </c>
      <c r="R334" s="1">
        <f t="shared" si="11"/>
        <v>44905</v>
      </c>
    </row>
    <row r="335" spans="1:18" s="6" customFormat="1" ht="50" hidden="1" x14ac:dyDescent="0.25">
      <c r="A335" s="4">
        <v>333</v>
      </c>
      <c r="B335" s="7" t="s">
        <v>546</v>
      </c>
      <c r="C335" s="5" t="s">
        <v>1572</v>
      </c>
      <c r="D335" s="7" t="s">
        <v>791</v>
      </c>
      <c r="E335" s="5" t="s">
        <v>1929</v>
      </c>
      <c r="F335" s="12" t="s">
        <v>1781</v>
      </c>
      <c r="G335" s="203" t="str">
        <f>INDEX(Masterlist!$G$3:$G$791, MATCH(B335,Masterlist!$B$3:$B$791,0))</f>
        <v>SHE-WI-D024 / DIN863-4:1994-04
SHE-WI-D012 / BS 969:2008</v>
      </c>
      <c r="H335" s="43" t="s">
        <v>2077</v>
      </c>
      <c r="I335" s="204">
        <f>INDEX(Masterlist!$I$3:$I$791, MATCH(B335,Masterlist!$B$3:$B$791,0))</f>
        <v>44703</v>
      </c>
      <c r="J335" s="204" t="str">
        <f>INDEX(Masterlist!$J$3:$J$791, MATCH(B335,Masterlist!$B$3:$B$791,0))</f>
        <v>12 Months</v>
      </c>
      <c r="K335" s="204">
        <f>INDEX(Masterlist!$K$3:$K$791, MATCH(B335,Masterlist!$B$3:$B$791,0))</f>
        <v>45068</v>
      </c>
      <c r="L335" s="204" t="str">
        <f>INDEX(Masterlist!$L$3:$L$791, MATCH(B335,Masterlist!$B$3:$B$791,0))</f>
        <v>Shikra Engineering</v>
      </c>
      <c r="M335" s="204" t="str">
        <f>INDEX(Masterlist!$M$3:$M$791, MATCH(B335,Masterlist!$B$3:$B$791,0))</f>
        <v>DLS-22050035-16
DLS-22050035-15
DLS-22050035-14</v>
      </c>
      <c r="N335" s="204" t="str">
        <f>INDEX(Masterlist!$N$3:$N$791, MATCH(B335,Masterlist!$B$3:$B$791,0))</f>
        <v>QC Office Cabinet (1)</v>
      </c>
      <c r="O335" s="204" t="b">
        <f ca="1">INDEX(Masterlist!$O$3:$O$800, MATCH(B335,Masterlist!$B$3:$B$800,0))</f>
        <v>1</v>
      </c>
      <c r="P335" s="71"/>
      <c r="Q335" s="1">
        <f t="shared" ca="1" si="10"/>
        <v>44831</v>
      </c>
      <c r="R335" s="1">
        <f t="shared" si="11"/>
        <v>45054</v>
      </c>
    </row>
    <row r="336" spans="1:18" s="6" customFormat="1" ht="14" hidden="1" x14ac:dyDescent="0.25">
      <c r="A336" s="4">
        <v>334</v>
      </c>
      <c r="B336" s="7" t="s">
        <v>640</v>
      </c>
      <c r="C336" s="7" t="s">
        <v>641</v>
      </c>
      <c r="D336" s="7" t="s">
        <v>791</v>
      </c>
      <c r="E336" s="5" t="s">
        <v>1489</v>
      </c>
      <c r="F336" s="12" t="s">
        <v>1488</v>
      </c>
      <c r="G336" s="203" t="str">
        <f>INDEX(Masterlist!$G$3:$G$791, MATCH(B336,Masterlist!$B$3:$B$791,0))</f>
        <v>JIS B 7184:1999</v>
      </c>
      <c r="H336" s="43" t="s">
        <v>1871</v>
      </c>
      <c r="I336" s="204">
        <f>INDEX(Masterlist!$I$3:$I$791, MATCH(B336,Masterlist!$B$3:$B$791,0))</f>
        <v>44546</v>
      </c>
      <c r="J336" s="204" t="str">
        <f>INDEX(Masterlist!$J$3:$J$791, MATCH(B336,Masterlist!$B$3:$B$791,0))</f>
        <v>12 Months</v>
      </c>
      <c r="K336" s="204">
        <f>INDEX(Masterlist!$K$3:$K$791, MATCH(B336,Masterlist!$B$3:$B$791,0))</f>
        <v>44910</v>
      </c>
      <c r="L336" s="204" t="str">
        <f>INDEX(Masterlist!$L$3:$L$791, MATCH(B336,Masterlist!$B$3:$B$791,0))</f>
        <v>Mitutoyo</v>
      </c>
      <c r="M336" s="204">
        <f>INDEX(Masterlist!$M$3:$M$791, MATCH(B336,Masterlist!$B$3:$B$791,0))</f>
        <v>77370</v>
      </c>
      <c r="N336" s="204" t="str">
        <f>INDEX(Masterlist!$N$3:$N$791, MATCH(B336,Masterlist!$B$3:$B$791,0))</f>
        <v>Gauge Room</v>
      </c>
      <c r="O336" s="204" t="b">
        <f ca="1">INDEX(Masterlist!$O$3:$O$800, MATCH(B336,Masterlist!$B$3:$B$800,0))</f>
        <v>1</v>
      </c>
      <c r="P336" s="64"/>
      <c r="Q336" s="1">
        <f t="shared" ca="1" si="10"/>
        <v>44831</v>
      </c>
      <c r="R336" s="1">
        <f t="shared" si="11"/>
        <v>44896</v>
      </c>
    </row>
    <row r="337" spans="1:18" s="6" customFormat="1" ht="25" x14ac:dyDescent="0.25">
      <c r="A337" s="4">
        <v>335</v>
      </c>
      <c r="B337" s="172" t="s">
        <v>642</v>
      </c>
      <c r="C337" s="5" t="s">
        <v>643</v>
      </c>
      <c r="D337" s="7" t="s">
        <v>791</v>
      </c>
      <c r="E337" s="5" t="s">
        <v>1449</v>
      </c>
      <c r="F337" s="37">
        <v>121894</v>
      </c>
      <c r="G337" s="203" t="str">
        <f>INDEX(Masterlist!$G$3:$G$791, MATCH(B337,Masterlist!$B$3:$B$791,0))</f>
        <v>MCL/WI/D-14 (ISSUE NO.1)</v>
      </c>
      <c r="H337" s="44" t="s">
        <v>1695</v>
      </c>
      <c r="I337" s="204">
        <f>INDEX(Masterlist!$I$3:$I$791, MATCH(B337,Masterlist!$B$3:$B$791,0))</f>
        <v>44466</v>
      </c>
      <c r="J337" s="204" t="str">
        <f>INDEX(Masterlist!$J$3:$J$791, MATCH(B337,Masterlist!$B$3:$B$791,0))</f>
        <v>12 Months</v>
      </c>
      <c r="K337" s="204">
        <f>INDEX(Masterlist!$K$3:$K$791, MATCH(B337,Masterlist!$B$3:$B$791,0))</f>
        <v>44831</v>
      </c>
      <c r="L337" s="204" t="str">
        <f>INDEX(Masterlist!$L$3:$L$791, MATCH(B337,Masterlist!$B$3:$B$791,0))</f>
        <v>Mirai</v>
      </c>
      <c r="M337" s="204" t="str">
        <f>INDEX(Masterlist!$M$3:$M$791, MATCH(B337,Masterlist!$B$3:$B$791,0))</f>
        <v>DM21/2043</v>
      </c>
      <c r="N337" s="204" t="str">
        <f>INDEX(Masterlist!$N$3:$N$791, MATCH(B337,Masterlist!$B$3:$B$791,0))</f>
        <v>QC Office Cabinet (1)</v>
      </c>
      <c r="O337" s="204" t="b">
        <f ca="1">INDEX(Masterlist!$O$3:$O$800, MATCH(B337,Masterlist!$B$3:$B$800,0))</f>
        <v>0</v>
      </c>
      <c r="P337" s="64"/>
      <c r="Q337" s="1">
        <f t="shared" ca="1" si="10"/>
        <v>44831</v>
      </c>
      <c r="R337" s="1">
        <f t="shared" si="11"/>
        <v>44817</v>
      </c>
    </row>
    <row r="338" spans="1:18" s="6" customFormat="1" ht="14" hidden="1" x14ac:dyDescent="0.25">
      <c r="A338" s="4">
        <v>336</v>
      </c>
      <c r="B338" s="5" t="s">
        <v>655</v>
      </c>
      <c r="C338" s="5" t="s">
        <v>840</v>
      </c>
      <c r="D338" s="5" t="s">
        <v>817</v>
      </c>
      <c r="E338" s="5" t="s">
        <v>1004</v>
      </c>
      <c r="F338" s="12" t="s">
        <v>656</v>
      </c>
      <c r="G338" s="203" t="str">
        <f>INDEX(Masterlist!$G$3:$G$791, MATCH(B338,Masterlist!$B$3:$B$791,0))</f>
        <v>SHE-WI-D028</v>
      </c>
      <c r="H338" s="44" t="s">
        <v>1229</v>
      </c>
      <c r="I338" s="204">
        <f>INDEX(Masterlist!$I$3:$I$791, MATCH(B338,Masterlist!$B$3:$B$791,0))</f>
        <v>44567</v>
      </c>
      <c r="J338" s="204" t="str">
        <f>INDEX(Masterlist!$J$3:$J$791, MATCH(B338,Masterlist!$B$3:$B$791,0))</f>
        <v>12 Months</v>
      </c>
      <c r="K338" s="204">
        <f>INDEX(Masterlist!$K$3:$K$791, MATCH(B338,Masterlist!$B$3:$B$791,0))</f>
        <v>44931</v>
      </c>
      <c r="L338" s="204" t="str">
        <f>INDEX(Masterlist!$L$3:$L$791, MATCH(B338,Masterlist!$B$3:$B$791,0))</f>
        <v>Shikra Engineering</v>
      </c>
      <c r="M338" s="204" t="str">
        <f>INDEX(Masterlist!$M$3:$M$791, MATCH(B338,Masterlist!$B$3:$B$791,0))</f>
        <v>DSN-22010001-01</v>
      </c>
      <c r="N338" s="204" t="str">
        <f>INDEX(Masterlist!$N$3:$N$791, MATCH(B338,Masterlist!$B$3:$B$791,0))</f>
        <v>QC (Tools Room)</v>
      </c>
      <c r="O338" s="204" t="b">
        <f ca="1">INDEX(Masterlist!$O$3:$O$800, MATCH(B338,Masterlist!$B$3:$B$800,0))</f>
        <v>1</v>
      </c>
      <c r="P338" s="64" t="s">
        <v>2333</v>
      </c>
      <c r="Q338" s="1">
        <f t="shared" ca="1" si="10"/>
        <v>44831</v>
      </c>
      <c r="R338" s="1">
        <f t="shared" si="11"/>
        <v>44917</v>
      </c>
    </row>
    <row r="339" spans="1:18" s="76" customFormat="1" ht="25" hidden="1" x14ac:dyDescent="0.25">
      <c r="A339" s="4">
        <v>337</v>
      </c>
      <c r="B339" s="5" t="s">
        <v>657</v>
      </c>
      <c r="C339" s="5" t="s">
        <v>658</v>
      </c>
      <c r="D339" s="5" t="s">
        <v>817</v>
      </c>
      <c r="E339" s="9" t="s">
        <v>7</v>
      </c>
      <c r="F339" s="12" t="s">
        <v>659</v>
      </c>
      <c r="G339" s="203" t="str">
        <f>INDEX(Masterlist!$G$3:$G$791, MATCH(B339,Masterlist!$B$3:$B$791,0))</f>
        <v>MCL/WI-D06</v>
      </c>
      <c r="H339" s="43" t="s">
        <v>1911</v>
      </c>
      <c r="I339" s="204">
        <f>INDEX(Masterlist!$I$3:$I$791, MATCH(B339,Masterlist!$B$3:$B$791,0))</f>
        <v>44673</v>
      </c>
      <c r="J339" s="204" t="str">
        <f>INDEX(Masterlist!$J$3:$J$791, MATCH(B339,Masterlist!$B$3:$B$791,0))</f>
        <v>12 Months</v>
      </c>
      <c r="K339" s="204">
        <f>INDEX(Masterlist!$K$3:$K$791, MATCH(B339,Masterlist!$B$3:$B$791,0))</f>
        <v>45038</v>
      </c>
      <c r="L339" s="204" t="str">
        <f>INDEX(Masterlist!$L$3:$L$791, MATCH(B339,Masterlist!$B$3:$B$791,0))</f>
        <v>Mirai</v>
      </c>
      <c r="M339" s="204" t="str">
        <f>INDEX(Masterlist!$M$3:$M$791, MATCH(B339,Masterlist!$B$3:$B$791,0))</f>
        <v>DM22/0807</v>
      </c>
      <c r="N339" s="204" t="str">
        <f>INDEX(Masterlist!$N$3:$N$791, MATCH(B339,Masterlist!$B$3:$B$791,0))</f>
        <v>QC (Tools Room)</v>
      </c>
      <c r="O339" s="204" t="b">
        <f ca="1">INDEX(Masterlist!$O$3:$O$800, MATCH(B339,Masterlist!$B$3:$B$800,0))</f>
        <v>1</v>
      </c>
      <c r="P339" s="62"/>
      <c r="Q339" s="1">
        <f t="shared" ca="1" si="10"/>
        <v>44831</v>
      </c>
      <c r="R339" s="1">
        <f t="shared" si="11"/>
        <v>45024</v>
      </c>
    </row>
    <row r="340" spans="1:18" s="76" customFormat="1" ht="25" hidden="1" x14ac:dyDescent="0.25">
      <c r="A340" s="4">
        <v>338</v>
      </c>
      <c r="B340" s="5" t="s">
        <v>1130</v>
      </c>
      <c r="C340" s="5" t="s">
        <v>660</v>
      </c>
      <c r="D340" s="5" t="s">
        <v>817</v>
      </c>
      <c r="E340" s="5" t="s">
        <v>1187</v>
      </c>
      <c r="F340" s="12" t="s">
        <v>661</v>
      </c>
      <c r="G340" s="203" t="str">
        <f>INDEX(Masterlist!$G$3:$G$791, MATCH(B340,Masterlist!$B$3:$B$791,0))</f>
        <v>MCL/WI-D06</v>
      </c>
      <c r="H340" s="43" t="s">
        <v>1912</v>
      </c>
      <c r="I340" s="204">
        <f>INDEX(Masterlist!$I$3:$I$791, MATCH(B340,Masterlist!$B$3:$B$791,0))</f>
        <v>44673</v>
      </c>
      <c r="J340" s="204" t="str">
        <f>INDEX(Masterlist!$J$3:$J$791, MATCH(B340,Masterlist!$B$3:$B$791,0))</f>
        <v>12 Months</v>
      </c>
      <c r="K340" s="204">
        <f>INDEX(Masterlist!$K$3:$K$791, MATCH(B340,Masterlist!$B$3:$B$791,0))</f>
        <v>45038</v>
      </c>
      <c r="L340" s="204" t="str">
        <f>INDEX(Masterlist!$L$3:$L$791, MATCH(B340,Masterlist!$B$3:$B$791,0))</f>
        <v>Mirai</v>
      </c>
      <c r="M340" s="204" t="str">
        <f>INDEX(Masterlist!$M$3:$M$791, MATCH(B340,Masterlist!$B$3:$B$791,0))</f>
        <v>DM22/0806</v>
      </c>
      <c r="N340" s="204" t="str">
        <f>INDEX(Masterlist!$N$3:$N$791, MATCH(B340,Masterlist!$B$3:$B$791,0))</f>
        <v>QC (Tools Room)</v>
      </c>
      <c r="O340" s="204" t="b">
        <f ca="1">INDEX(Masterlist!$O$3:$O$800, MATCH(B340,Masterlist!$B$3:$B$800,0))</f>
        <v>1</v>
      </c>
      <c r="P340" s="62"/>
      <c r="Q340" s="1">
        <f t="shared" ca="1" si="10"/>
        <v>44831</v>
      </c>
      <c r="R340" s="1">
        <f t="shared" si="11"/>
        <v>45024</v>
      </c>
    </row>
    <row r="341" spans="1:18" s="76" customFormat="1" ht="25" hidden="1" x14ac:dyDescent="0.25">
      <c r="A341" s="4">
        <v>339</v>
      </c>
      <c r="B341" s="5" t="s">
        <v>1131</v>
      </c>
      <c r="C341" s="5" t="s">
        <v>660</v>
      </c>
      <c r="D341" s="5" t="s">
        <v>817</v>
      </c>
      <c r="E341" s="5" t="s">
        <v>1187</v>
      </c>
      <c r="F341" s="12" t="s">
        <v>1132</v>
      </c>
      <c r="G341" s="203" t="str">
        <f>INDEX(Masterlist!$G$3:$G$791, MATCH(B341,Masterlist!$B$3:$B$791,0))</f>
        <v>MCL/WI-D06</v>
      </c>
      <c r="H341" s="43" t="s">
        <v>1912</v>
      </c>
      <c r="I341" s="204">
        <f>INDEX(Masterlist!$I$3:$I$791, MATCH(B341,Masterlist!$B$3:$B$791,0))</f>
        <v>44575</v>
      </c>
      <c r="J341" s="204" t="str">
        <f>INDEX(Masterlist!$J$3:$J$791, MATCH(B341,Masterlist!$B$3:$B$791,0))</f>
        <v>12 Months</v>
      </c>
      <c r="K341" s="204">
        <f>INDEX(Masterlist!$K$3:$K$791, MATCH(B341,Masterlist!$B$3:$B$791,0))</f>
        <v>44940</v>
      </c>
      <c r="L341" s="204" t="str">
        <f>INDEX(Masterlist!$L$3:$L$791, MATCH(B341,Masterlist!$B$3:$B$791,0))</f>
        <v>Mirai</v>
      </c>
      <c r="M341" s="204" t="str">
        <f>INDEX(Masterlist!$M$3:$M$791, MATCH(B341,Masterlist!$B$3:$B$791,0))</f>
        <v>DM22/0077</v>
      </c>
      <c r="N341" s="204" t="str">
        <f>INDEX(Masterlist!$N$3:$N$791, MATCH(B341,Masterlist!$B$3:$B$791,0))</f>
        <v>QC (Tools Room)</v>
      </c>
      <c r="O341" s="204" t="b">
        <f ca="1">INDEX(Masterlist!$O$3:$O$800, MATCH(B341,Masterlist!$B$3:$B$800,0))</f>
        <v>1</v>
      </c>
      <c r="P341" s="62"/>
      <c r="Q341" s="1">
        <f t="shared" ca="1" si="10"/>
        <v>44831</v>
      </c>
      <c r="R341" s="1">
        <f t="shared" si="11"/>
        <v>44926</v>
      </c>
    </row>
    <row r="342" spans="1:18" s="6" customFormat="1" ht="37.5" hidden="1" x14ac:dyDescent="0.25">
      <c r="A342" s="4">
        <v>340</v>
      </c>
      <c r="B342" s="150" t="s">
        <v>1028</v>
      </c>
      <c r="C342" s="7" t="s">
        <v>1968</v>
      </c>
      <c r="D342" s="5" t="s">
        <v>817</v>
      </c>
      <c r="E342" s="5" t="s">
        <v>1969</v>
      </c>
      <c r="F342" s="12" t="s">
        <v>1970</v>
      </c>
      <c r="G342" s="203" t="str">
        <f>INDEX(Masterlist!$G$3:$G$791, MATCH(B342,Masterlist!$B$3:$B$791,0))</f>
        <v>SHE-WI-D004 / JIS 7503:2017</v>
      </c>
      <c r="H342" s="43" t="s">
        <v>2457</v>
      </c>
      <c r="I342" s="204">
        <f>INDEX(Masterlist!$I$3:$I$791, MATCH(B342,Masterlist!$B$3:$B$791,0))</f>
        <v>44817</v>
      </c>
      <c r="J342" s="204" t="str">
        <f>INDEX(Masterlist!$J$3:$J$791, MATCH(B342,Masterlist!$B$3:$B$791,0))</f>
        <v>12 Months</v>
      </c>
      <c r="K342" s="204">
        <f>INDEX(Masterlist!$K$3:$K$791, MATCH(B342,Masterlist!$B$3:$B$791,0))</f>
        <v>45182</v>
      </c>
      <c r="L342" s="204" t="str">
        <f>INDEX(Masterlist!$L$3:$L$791, MATCH(B342,Masterlist!$B$3:$B$791,0))</f>
        <v>Shikra Engineering</v>
      </c>
      <c r="M342" s="204" t="str">
        <f>INDEX(Masterlist!$M$3:$M$791, MATCH(B342,Masterlist!$B$3:$B$791,0))</f>
        <v>DLS-22080064-03</v>
      </c>
      <c r="N342" s="204" t="str">
        <f>INDEX(Masterlist!$N$3:$N$791, MATCH(B342,Masterlist!$B$3:$B$791,0))</f>
        <v>QC (Tools Room)</v>
      </c>
      <c r="O342" s="204" t="b">
        <f ca="1">INDEX(Masterlist!$O$3:$O$800, MATCH(B342,Masterlist!$B$3:$B$800,0))</f>
        <v>1</v>
      </c>
      <c r="P342" s="64"/>
      <c r="Q342" s="1">
        <f t="shared" ca="1" si="10"/>
        <v>44831</v>
      </c>
      <c r="R342" s="1">
        <f t="shared" si="11"/>
        <v>45168</v>
      </c>
    </row>
    <row r="343" spans="1:18" s="6" customFormat="1" ht="25" hidden="1" x14ac:dyDescent="0.25">
      <c r="A343" s="4">
        <v>341</v>
      </c>
      <c r="B343" s="7" t="s">
        <v>1103</v>
      </c>
      <c r="C343" s="5" t="s">
        <v>1774</v>
      </c>
      <c r="D343" s="5" t="s">
        <v>817</v>
      </c>
      <c r="E343" s="5" t="s">
        <v>2231</v>
      </c>
      <c r="F343" s="36" t="s">
        <v>1478</v>
      </c>
      <c r="G343" s="203" t="str">
        <f>INDEX(Masterlist!$G$3:$G$791, MATCH(B343,Masterlist!$B$3:$B$791,0))</f>
        <v>MCL/WI/D-02 / BS 870:2008</v>
      </c>
      <c r="H343" s="43" t="s">
        <v>1612</v>
      </c>
      <c r="I343" s="204">
        <f>INDEX(Masterlist!$I$3:$I$791, MATCH(B343,Masterlist!$B$3:$B$791,0))</f>
        <v>44624</v>
      </c>
      <c r="J343" s="204" t="str">
        <f>INDEX(Masterlist!$J$3:$J$791, MATCH(B343,Masterlist!$B$3:$B$791,0))</f>
        <v>12 Months</v>
      </c>
      <c r="K343" s="204">
        <f>INDEX(Masterlist!$K$3:$K$791, MATCH(B343,Masterlist!$B$3:$B$791,0))</f>
        <v>44989</v>
      </c>
      <c r="L343" s="204" t="str">
        <f>INDEX(Masterlist!$L$3:$L$791, MATCH(B343,Masterlist!$B$3:$B$791,0))</f>
        <v>Mirai</v>
      </c>
      <c r="M343" s="204" t="str">
        <f>INDEX(Masterlist!$M$3:$M$791, MATCH(B343,Masterlist!$B$3:$B$791,0))</f>
        <v>DM22/0442</v>
      </c>
      <c r="N343" s="204" t="str">
        <f>INDEX(Masterlist!$N$3:$N$791, MATCH(B343,Masterlist!$B$3:$B$791,0))</f>
        <v>QC (Blue Storage Cabinet)</v>
      </c>
      <c r="O343" s="204" t="b">
        <f ca="1">INDEX(Masterlist!$O$3:$O$800, MATCH(B343,Masterlist!$B$3:$B$800,0))</f>
        <v>1</v>
      </c>
      <c r="P343" s="64"/>
      <c r="Q343" s="1">
        <f t="shared" ca="1" si="10"/>
        <v>44831</v>
      </c>
      <c r="R343" s="1">
        <f t="shared" si="11"/>
        <v>44975</v>
      </c>
    </row>
    <row r="344" spans="1:18" s="6" customFormat="1" ht="25" hidden="1" x14ac:dyDescent="0.25">
      <c r="A344" s="4">
        <v>342</v>
      </c>
      <c r="B344" s="7" t="s">
        <v>1104</v>
      </c>
      <c r="C344" s="5" t="s">
        <v>1778</v>
      </c>
      <c r="D344" s="5" t="s">
        <v>817</v>
      </c>
      <c r="E344" s="5" t="s">
        <v>2230</v>
      </c>
      <c r="F344" s="36" t="s">
        <v>1479</v>
      </c>
      <c r="G344" s="203" t="str">
        <f>INDEX(Masterlist!$G$3:$G$791, MATCH(B344,Masterlist!$B$3:$B$791,0))</f>
        <v>MCL/WI/D-02 / BS 870:2008</v>
      </c>
      <c r="H344" s="43" t="s">
        <v>1612</v>
      </c>
      <c r="I344" s="204">
        <f>INDEX(Masterlist!$I$3:$I$791, MATCH(B344,Masterlist!$B$3:$B$791,0))</f>
        <v>44624</v>
      </c>
      <c r="J344" s="204" t="str">
        <f>INDEX(Masterlist!$J$3:$J$791, MATCH(B344,Masterlist!$B$3:$B$791,0))</f>
        <v>12 Months</v>
      </c>
      <c r="K344" s="204">
        <f>INDEX(Masterlist!$K$3:$K$791, MATCH(B344,Masterlist!$B$3:$B$791,0))</f>
        <v>44989</v>
      </c>
      <c r="L344" s="204" t="str">
        <f>INDEX(Masterlist!$L$3:$L$791, MATCH(B344,Masterlist!$B$3:$B$791,0))</f>
        <v>Mirai</v>
      </c>
      <c r="M344" s="204" t="str">
        <f>INDEX(Masterlist!$M$3:$M$791, MATCH(B344,Masterlist!$B$3:$B$791,0))</f>
        <v>DM22/0441</v>
      </c>
      <c r="N344" s="204" t="str">
        <f>INDEX(Masterlist!$N$3:$N$791, MATCH(B344,Masterlist!$B$3:$B$791,0))</f>
        <v>QC (Blue Storage Cabinet)</v>
      </c>
      <c r="O344" s="204" t="b">
        <f ca="1">INDEX(Masterlist!$O$3:$O$800, MATCH(B344,Masterlist!$B$3:$B$800,0))</f>
        <v>1</v>
      </c>
      <c r="P344" s="64"/>
      <c r="Q344" s="1">
        <f t="shared" ca="1" si="10"/>
        <v>44831</v>
      </c>
      <c r="R344" s="1">
        <f t="shared" si="11"/>
        <v>44975</v>
      </c>
    </row>
    <row r="345" spans="1:18" s="6" customFormat="1" ht="25" hidden="1" x14ac:dyDescent="0.25">
      <c r="A345" s="4">
        <v>343</v>
      </c>
      <c r="B345" s="7" t="s">
        <v>1105</v>
      </c>
      <c r="C345" s="5" t="s">
        <v>1774</v>
      </c>
      <c r="D345" s="5" t="s">
        <v>817</v>
      </c>
      <c r="E345" s="5" t="s">
        <v>2231</v>
      </c>
      <c r="F345" s="12" t="s">
        <v>1768</v>
      </c>
      <c r="G345" s="203" t="str">
        <f>INDEX(Masterlist!$G$3:$G$791, MATCH(B345,Masterlist!$B$3:$B$791,0))</f>
        <v>SHE-WI-D004 / JIS 7503:2017</v>
      </c>
      <c r="H345" s="43" t="s">
        <v>1612</v>
      </c>
      <c r="I345" s="204">
        <f>INDEX(Masterlist!$I$3:$I$791, MATCH(B345,Masterlist!$B$3:$B$791,0))</f>
        <v>44703</v>
      </c>
      <c r="J345" s="204" t="str">
        <f>INDEX(Masterlist!$J$3:$J$791, MATCH(B345,Masterlist!$B$3:$B$791,0))</f>
        <v>12 Months</v>
      </c>
      <c r="K345" s="204">
        <f>INDEX(Masterlist!$K$3:$K$791, MATCH(B345,Masterlist!$B$3:$B$791,0))</f>
        <v>45068</v>
      </c>
      <c r="L345" s="204" t="str">
        <f>INDEX(Masterlist!$L$3:$L$791, MATCH(B345,Masterlist!$B$3:$B$791,0))</f>
        <v>Shikra Engineering</v>
      </c>
      <c r="M345" s="204" t="str">
        <f>INDEX(Masterlist!$M$3:$M$791, MATCH(B345,Masterlist!$B$3:$B$791,0))</f>
        <v>DLS-22050035-02</v>
      </c>
      <c r="N345" s="204" t="str">
        <f>INDEX(Masterlist!$N$3:$N$791, MATCH(B345,Masterlist!$B$3:$B$791,0))</f>
        <v>Gauge Room (Production)</v>
      </c>
      <c r="O345" s="204" t="b">
        <f ca="1">INDEX(Masterlist!$O$3:$O$800, MATCH(B345,Masterlist!$B$3:$B$800,0))</f>
        <v>1</v>
      </c>
      <c r="P345" s="108"/>
      <c r="Q345" s="1">
        <f t="shared" ca="1" si="10"/>
        <v>44831</v>
      </c>
      <c r="R345" s="1">
        <f t="shared" si="11"/>
        <v>45054</v>
      </c>
    </row>
    <row r="346" spans="1:18" s="6" customFormat="1" ht="25" hidden="1" x14ac:dyDescent="0.25">
      <c r="A346" s="4">
        <v>344</v>
      </c>
      <c r="B346" s="7" t="s">
        <v>1106</v>
      </c>
      <c r="C346" s="5" t="s">
        <v>1778</v>
      </c>
      <c r="D346" s="5" t="s">
        <v>817</v>
      </c>
      <c r="E346" s="5" t="s">
        <v>2230</v>
      </c>
      <c r="F346" s="12" t="s">
        <v>1773</v>
      </c>
      <c r="G346" s="203" t="str">
        <f>INDEX(Masterlist!$G$3:$G$791, MATCH(B346,Masterlist!$B$3:$B$791,0))</f>
        <v>SHE-WI-D004 / JIS 7503:2017</v>
      </c>
      <c r="H346" s="43" t="s">
        <v>1612</v>
      </c>
      <c r="I346" s="204">
        <f>INDEX(Masterlist!$I$3:$I$791, MATCH(B346,Masterlist!$B$3:$B$791,0))</f>
        <v>44703</v>
      </c>
      <c r="J346" s="204" t="str">
        <f>INDEX(Masterlist!$J$3:$J$791, MATCH(B346,Masterlist!$B$3:$B$791,0))</f>
        <v>12 Months</v>
      </c>
      <c r="K346" s="204">
        <f>INDEX(Masterlist!$K$3:$K$791, MATCH(B346,Masterlist!$B$3:$B$791,0))</f>
        <v>45068</v>
      </c>
      <c r="L346" s="204" t="str">
        <f>INDEX(Masterlist!$L$3:$L$791, MATCH(B346,Masterlist!$B$3:$B$791,0))</f>
        <v>Shikra Engineering</v>
      </c>
      <c r="M346" s="204" t="str">
        <f>INDEX(Masterlist!$M$3:$M$791, MATCH(B346,Masterlist!$B$3:$B$791,0))</f>
        <v>DLS-22050035-01</v>
      </c>
      <c r="N346" s="204" t="str">
        <f>INDEX(Masterlist!$N$3:$N$791, MATCH(B346,Masterlist!$B$3:$B$791,0))</f>
        <v>Gauge Room (Production)</v>
      </c>
      <c r="O346" s="204" t="b">
        <f ca="1">INDEX(Masterlist!$O$3:$O$800, MATCH(B346,Masterlist!$B$3:$B$800,0))</f>
        <v>1</v>
      </c>
      <c r="P346" s="108"/>
      <c r="Q346" s="1">
        <f t="shared" ca="1" si="10"/>
        <v>44831</v>
      </c>
      <c r="R346" s="1">
        <f t="shared" si="11"/>
        <v>45054</v>
      </c>
    </row>
    <row r="347" spans="1:18" s="6" customFormat="1" ht="25" hidden="1" x14ac:dyDescent="0.25">
      <c r="A347" s="4">
        <v>345</v>
      </c>
      <c r="B347" s="7" t="s">
        <v>1273</v>
      </c>
      <c r="C347" s="5" t="s">
        <v>1774</v>
      </c>
      <c r="D347" s="5" t="s">
        <v>817</v>
      </c>
      <c r="E347" s="5" t="s">
        <v>2231</v>
      </c>
      <c r="F347" s="12" t="s">
        <v>1767</v>
      </c>
      <c r="G347" s="203" t="str">
        <f>INDEX(Masterlist!$G$3:$G$791, MATCH(B347,Masterlist!$B$3:$B$791,0))</f>
        <v>SHE-WI-D004 / JIS 7503:2017</v>
      </c>
      <c r="H347" s="43" t="s">
        <v>1612</v>
      </c>
      <c r="I347" s="204">
        <f>INDEX(Masterlist!$I$3:$I$791, MATCH(B347,Masterlist!$B$3:$B$791,0))</f>
        <v>44705</v>
      </c>
      <c r="J347" s="204" t="str">
        <f>INDEX(Masterlist!$J$3:$J$791, MATCH(B347,Masterlist!$B$3:$B$791,0))</f>
        <v>12 Months</v>
      </c>
      <c r="K347" s="204">
        <f>INDEX(Masterlist!$K$3:$K$791, MATCH(B347,Masterlist!$B$3:$B$791,0))</f>
        <v>45070</v>
      </c>
      <c r="L347" s="204" t="str">
        <f>INDEX(Masterlist!$L$3:$L$791, MATCH(B347,Masterlist!$B$3:$B$791,0))</f>
        <v>Shikra Engineering</v>
      </c>
      <c r="M347" s="204" t="str">
        <f>INDEX(Masterlist!$M$3:$M$791, MATCH(B347,Masterlist!$B$3:$B$791,0))</f>
        <v>DLS-22050035-17</v>
      </c>
      <c r="N347" s="204" t="str">
        <f>INDEX(Masterlist!$N$3:$N$791, MATCH(B347,Masterlist!$B$3:$B$791,0))</f>
        <v>Gauge Room / Test Bay</v>
      </c>
      <c r="O347" s="204" t="b">
        <f ca="1">INDEX(Masterlist!$O$3:$O$800, MATCH(B347,Masterlist!$B$3:$B$800,0))</f>
        <v>1</v>
      </c>
      <c r="P347" s="64"/>
      <c r="Q347" s="1">
        <f t="shared" ca="1" si="10"/>
        <v>44831</v>
      </c>
      <c r="R347" s="1">
        <f t="shared" si="11"/>
        <v>45056</v>
      </c>
    </row>
    <row r="348" spans="1:18" s="6" customFormat="1" ht="25" hidden="1" x14ac:dyDescent="0.25">
      <c r="A348" s="4">
        <v>346</v>
      </c>
      <c r="B348" s="7" t="s">
        <v>1274</v>
      </c>
      <c r="C348" s="5" t="s">
        <v>1778</v>
      </c>
      <c r="D348" s="5" t="s">
        <v>817</v>
      </c>
      <c r="E348" s="5" t="s">
        <v>2230</v>
      </c>
      <c r="F348" s="9" t="s">
        <v>1601</v>
      </c>
      <c r="G348" s="203" t="str">
        <f>INDEX(Masterlist!$G$3:$G$791, MATCH(B348,Masterlist!$B$3:$B$791,0))</f>
        <v>MCL/WI/D-02 /BS 870:2008</v>
      </c>
      <c r="H348" s="43" t="s">
        <v>1612</v>
      </c>
      <c r="I348" s="204">
        <f>INDEX(Masterlist!$I$3:$I$791, MATCH(B348,Masterlist!$B$3:$B$791,0))</f>
        <v>44657</v>
      </c>
      <c r="J348" s="204" t="str">
        <f>INDEX(Masterlist!$J$3:$J$791, MATCH(B348,Masterlist!$B$3:$B$791,0))</f>
        <v>12 Months</v>
      </c>
      <c r="K348" s="204">
        <f>INDEX(Masterlist!$K$3:$K$791, MATCH(B348,Masterlist!$B$3:$B$791,0))</f>
        <v>45022</v>
      </c>
      <c r="L348" s="204" t="str">
        <f>INDEX(Masterlist!$L$3:$L$791, MATCH(B348,Masterlist!$B$3:$B$791,0))</f>
        <v>Mirai</v>
      </c>
      <c r="M348" s="204" t="str">
        <f>INDEX(Masterlist!$M$3:$M$791, MATCH(B348,Masterlist!$B$3:$B$791,0))</f>
        <v>DM22/0689</v>
      </c>
      <c r="N348" s="204" t="str">
        <f>INDEX(Masterlist!$N$3:$N$791, MATCH(B348,Masterlist!$B$3:$B$791,0))</f>
        <v>Gauge Room / Test Bay</v>
      </c>
      <c r="O348" s="204" t="b">
        <f ca="1">INDEX(Masterlist!$O$3:$O$800, MATCH(B348,Masterlist!$B$3:$B$800,0))</f>
        <v>1</v>
      </c>
      <c r="P348" s="64"/>
      <c r="Q348" s="1">
        <f t="shared" ca="1" si="10"/>
        <v>44831</v>
      </c>
      <c r="R348" s="1">
        <f t="shared" si="11"/>
        <v>45008</v>
      </c>
    </row>
    <row r="349" spans="1:18" s="6" customFormat="1" ht="25" hidden="1" x14ac:dyDescent="0.25">
      <c r="A349" s="4">
        <v>347</v>
      </c>
      <c r="B349" s="7" t="s">
        <v>1338</v>
      </c>
      <c r="C349" s="5" t="s">
        <v>1774</v>
      </c>
      <c r="D349" s="5" t="s">
        <v>817</v>
      </c>
      <c r="E349" s="5" t="s">
        <v>2231</v>
      </c>
      <c r="F349" s="9" t="s">
        <v>1480</v>
      </c>
      <c r="G349" s="203" t="str">
        <f>INDEX(Masterlist!$G$3:$G$791, MATCH(B349,Masterlist!$B$3:$B$791,0))</f>
        <v>MCL/WI/D-02 / BS 870:2008</v>
      </c>
      <c r="H349" s="43" t="s">
        <v>1612</v>
      </c>
      <c r="I349" s="204">
        <f>INDEX(Masterlist!$I$3:$I$791, MATCH(B349,Masterlist!$B$3:$B$791,0))</f>
        <v>44554</v>
      </c>
      <c r="J349" s="204" t="str">
        <f>INDEX(Masterlist!$J$3:$J$791, MATCH(B349,Masterlist!$B$3:$B$791,0))</f>
        <v>12 Months</v>
      </c>
      <c r="K349" s="204">
        <f>INDEX(Masterlist!$K$3:$K$791, MATCH(B349,Masterlist!$B$3:$B$791,0))</f>
        <v>44919</v>
      </c>
      <c r="L349" s="204" t="str">
        <f>INDEX(Masterlist!$L$3:$L$791, MATCH(B349,Masterlist!$B$3:$B$791,0))</f>
        <v>Mirai</v>
      </c>
      <c r="M349" s="204" t="str">
        <f>INDEX(Masterlist!$M$3:$M$791, MATCH(B349,Masterlist!$B$3:$B$791,0))</f>
        <v>DM21/2979</v>
      </c>
      <c r="N349" s="204" t="str">
        <f>INDEX(Masterlist!$N$3:$N$791, MATCH(B349,Masterlist!$B$3:$B$791,0))</f>
        <v>QC (Blue Storage Cabinet)</v>
      </c>
      <c r="O349" s="204" t="b">
        <f ca="1">INDEX(Masterlist!$O$3:$O$800, MATCH(B349,Masterlist!$B$3:$B$800,0))</f>
        <v>1</v>
      </c>
      <c r="P349" s="64"/>
      <c r="Q349" s="1">
        <f t="shared" ca="1" si="10"/>
        <v>44831</v>
      </c>
      <c r="R349" s="1">
        <f t="shared" si="11"/>
        <v>44905</v>
      </c>
    </row>
    <row r="350" spans="1:18" s="6" customFormat="1" ht="25" hidden="1" x14ac:dyDescent="0.25">
      <c r="A350" s="4">
        <v>348</v>
      </c>
      <c r="B350" s="7" t="s">
        <v>1339</v>
      </c>
      <c r="C350" s="5" t="s">
        <v>1778</v>
      </c>
      <c r="D350" s="5" t="s">
        <v>817</v>
      </c>
      <c r="E350" s="5" t="s">
        <v>2230</v>
      </c>
      <c r="F350" s="9" t="s">
        <v>1481</v>
      </c>
      <c r="G350" s="203" t="str">
        <f>INDEX(Masterlist!$G$3:$G$791, MATCH(B350,Masterlist!$B$3:$B$791,0))</f>
        <v>MCL/WI/D-02 / BS 870:2008</v>
      </c>
      <c r="H350" s="43" t="s">
        <v>1612</v>
      </c>
      <c r="I350" s="204">
        <f>INDEX(Masterlist!$I$3:$I$791, MATCH(B350,Masterlist!$B$3:$B$791,0))</f>
        <v>44565</v>
      </c>
      <c r="J350" s="204" t="str">
        <f>INDEX(Masterlist!$J$3:$J$791, MATCH(B350,Masterlist!$B$3:$B$791,0))</f>
        <v>12 Months</v>
      </c>
      <c r="K350" s="204">
        <f>INDEX(Masterlist!$K$3:$K$791, MATCH(B350,Masterlist!$B$3:$B$791,0))</f>
        <v>44930</v>
      </c>
      <c r="L350" s="204" t="str">
        <f>INDEX(Masterlist!$L$3:$L$791, MATCH(B350,Masterlist!$B$3:$B$791,0))</f>
        <v>Mirai</v>
      </c>
      <c r="M350" s="204" t="str">
        <f>INDEX(Masterlist!$M$3:$M$791, MATCH(B350,Masterlist!$B$3:$B$791,0))</f>
        <v>DM22/0014</v>
      </c>
      <c r="N350" s="204" t="str">
        <f>INDEX(Masterlist!$N$3:$N$791, MATCH(B350,Masterlist!$B$3:$B$791,0))</f>
        <v>QC (Blue Storage Cabinet)</v>
      </c>
      <c r="O350" s="204" t="b">
        <f ca="1">INDEX(Masterlist!$O$3:$O$800, MATCH(B350,Masterlist!$B$3:$B$800,0))</f>
        <v>1</v>
      </c>
      <c r="P350" s="64"/>
      <c r="Q350" s="1">
        <f t="shared" ca="1" si="10"/>
        <v>44831</v>
      </c>
      <c r="R350" s="1">
        <f t="shared" si="11"/>
        <v>44916</v>
      </c>
    </row>
    <row r="351" spans="1:18" s="6" customFormat="1" ht="25" hidden="1" x14ac:dyDescent="0.25">
      <c r="A351" s="4">
        <v>349</v>
      </c>
      <c r="B351" s="7" t="s">
        <v>1356</v>
      </c>
      <c r="C351" s="5" t="s">
        <v>1774</v>
      </c>
      <c r="D351" s="5" t="s">
        <v>817</v>
      </c>
      <c r="E351" s="5" t="s">
        <v>2231</v>
      </c>
      <c r="F351" s="12" t="s">
        <v>1500</v>
      </c>
      <c r="G351" s="203" t="str">
        <f>INDEX(Masterlist!$G$3:$G$791, MATCH(B351,Masterlist!$B$3:$B$791,0))</f>
        <v>MCL/WI/D-02 /BS 870:2008</v>
      </c>
      <c r="H351" s="43" t="s">
        <v>1612</v>
      </c>
      <c r="I351" s="204">
        <f>INDEX(Masterlist!$I$3:$I$791, MATCH(B351,Masterlist!$B$3:$B$791,0))</f>
        <v>44657</v>
      </c>
      <c r="J351" s="204" t="str">
        <f>INDEX(Masterlist!$J$3:$J$791, MATCH(B351,Masterlist!$B$3:$B$791,0))</f>
        <v>12 Months</v>
      </c>
      <c r="K351" s="204">
        <f>INDEX(Masterlist!$K$3:$K$791, MATCH(B351,Masterlist!$B$3:$B$791,0))</f>
        <v>45022</v>
      </c>
      <c r="L351" s="204" t="str">
        <f>INDEX(Masterlist!$L$3:$L$791, MATCH(B351,Masterlist!$B$3:$B$791,0))</f>
        <v>Mirai</v>
      </c>
      <c r="M351" s="204" t="str">
        <f>INDEX(Masterlist!$M$3:$M$791, MATCH(B351,Masterlist!$B$3:$B$791,0))</f>
        <v>DM22/0686</v>
      </c>
      <c r="N351" s="204" t="str">
        <f>INDEX(Masterlist!$N$3:$N$791, MATCH(B351,Masterlist!$B$3:$B$791,0))</f>
        <v>QC (Blue Storage Cabinet)</v>
      </c>
      <c r="O351" s="204" t="b">
        <f ca="1">INDEX(Masterlist!$O$3:$O$800, MATCH(B351,Masterlist!$B$3:$B$800,0))</f>
        <v>1</v>
      </c>
      <c r="P351" s="64"/>
      <c r="Q351" s="1">
        <f t="shared" ca="1" si="10"/>
        <v>44831</v>
      </c>
      <c r="R351" s="1">
        <f t="shared" si="11"/>
        <v>45008</v>
      </c>
    </row>
    <row r="352" spans="1:18" s="6" customFormat="1" ht="25" hidden="1" x14ac:dyDescent="0.25">
      <c r="A352" s="4">
        <v>350</v>
      </c>
      <c r="B352" s="7" t="s">
        <v>1357</v>
      </c>
      <c r="C352" s="5" t="s">
        <v>1778</v>
      </c>
      <c r="D352" s="5" t="s">
        <v>817</v>
      </c>
      <c r="E352" s="5" t="s">
        <v>2230</v>
      </c>
      <c r="F352" s="12" t="s">
        <v>1501</v>
      </c>
      <c r="G352" s="203" t="str">
        <f>INDEX(Masterlist!$G$3:$G$791, MATCH(B352,Masterlist!$B$3:$B$791,0))</f>
        <v>MCL/WI/D-02 /BS 870:2008</v>
      </c>
      <c r="H352" s="43" t="s">
        <v>1612</v>
      </c>
      <c r="I352" s="204">
        <f>INDEX(Masterlist!$I$3:$I$791, MATCH(B352,Masterlist!$B$3:$B$791,0))</f>
        <v>44657</v>
      </c>
      <c r="J352" s="204" t="str">
        <f>INDEX(Masterlist!$J$3:$J$791, MATCH(B352,Masterlist!$B$3:$B$791,0))</f>
        <v>12 Months</v>
      </c>
      <c r="K352" s="204">
        <f>INDEX(Masterlist!$K$3:$K$791, MATCH(B352,Masterlist!$B$3:$B$791,0))</f>
        <v>45022</v>
      </c>
      <c r="L352" s="204" t="str">
        <f>INDEX(Masterlist!$L$3:$L$791, MATCH(B352,Masterlist!$B$3:$B$791,0))</f>
        <v>Mirai</v>
      </c>
      <c r="M352" s="204" t="str">
        <f>INDEX(Masterlist!$M$3:$M$791, MATCH(B352,Masterlist!$B$3:$B$791,0))</f>
        <v>DM22/0687</v>
      </c>
      <c r="N352" s="204" t="str">
        <f>INDEX(Masterlist!$N$3:$N$791, MATCH(B352,Masterlist!$B$3:$B$791,0))</f>
        <v>QC (Blue Storage Cabinet)</v>
      </c>
      <c r="O352" s="204" t="b">
        <f ca="1">INDEX(Masterlist!$O$3:$O$800, MATCH(B352,Masterlist!$B$3:$B$800,0))</f>
        <v>1</v>
      </c>
      <c r="P352" s="64"/>
      <c r="Q352" s="1">
        <f t="shared" ca="1" si="10"/>
        <v>44831</v>
      </c>
      <c r="R352" s="1">
        <f t="shared" si="11"/>
        <v>45008</v>
      </c>
    </row>
    <row r="353" spans="1:18" s="6" customFormat="1" ht="25" hidden="1" x14ac:dyDescent="0.25">
      <c r="A353" s="4">
        <v>351</v>
      </c>
      <c r="B353" s="7" t="s">
        <v>1358</v>
      </c>
      <c r="C353" s="5" t="s">
        <v>1774</v>
      </c>
      <c r="D353" s="5" t="s">
        <v>817</v>
      </c>
      <c r="E353" s="5" t="s">
        <v>2231</v>
      </c>
      <c r="F353" s="12" t="s">
        <v>1502</v>
      </c>
      <c r="G353" s="203" t="str">
        <f>INDEX(Masterlist!$G$3:$G$791, MATCH(B353,Masterlist!$B$3:$B$791,0))</f>
        <v>MCL/WI/D-02 /BS 870:2008</v>
      </c>
      <c r="H353" s="43" t="s">
        <v>1612</v>
      </c>
      <c r="I353" s="204">
        <f>INDEX(Masterlist!$I$3:$I$791, MATCH(B353,Masterlist!$B$3:$B$791,0))</f>
        <v>44657</v>
      </c>
      <c r="J353" s="204" t="str">
        <f>INDEX(Masterlist!$J$3:$J$791, MATCH(B353,Masterlist!$B$3:$B$791,0))</f>
        <v>12 Months</v>
      </c>
      <c r="K353" s="204">
        <f>INDEX(Masterlist!$K$3:$K$791, MATCH(B353,Masterlist!$B$3:$B$791,0))</f>
        <v>45022</v>
      </c>
      <c r="L353" s="204" t="str">
        <f>INDEX(Masterlist!$L$3:$L$791, MATCH(B353,Masterlist!$B$3:$B$791,0))</f>
        <v>Mirai</v>
      </c>
      <c r="M353" s="204" t="str">
        <f>INDEX(Masterlist!$M$3:$M$791, MATCH(B353,Masterlist!$B$3:$B$791,0))</f>
        <v>DM22/0685</v>
      </c>
      <c r="N353" s="204" t="str">
        <f>INDEX(Masterlist!$N$3:$N$791, MATCH(B353,Masterlist!$B$3:$B$791,0))</f>
        <v>Gauge Room / Test Bay</v>
      </c>
      <c r="O353" s="204" t="b">
        <f ca="1">INDEX(Masterlist!$O$3:$O$800, MATCH(B353,Masterlist!$B$3:$B$800,0))</f>
        <v>1</v>
      </c>
      <c r="P353" s="64"/>
      <c r="Q353" s="1">
        <f t="shared" ca="1" si="10"/>
        <v>44831</v>
      </c>
      <c r="R353" s="1">
        <f t="shared" si="11"/>
        <v>45008</v>
      </c>
    </row>
    <row r="354" spans="1:18" s="6" customFormat="1" ht="25" hidden="1" x14ac:dyDescent="0.25">
      <c r="A354" s="4">
        <v>352</v>
      </c>
      <c r="B354" s="7" t="s">
        <v>1359</v>
      </c>
      <c r="C354" s="5" t="s">
        <v>1778</v>
      </c>
      <c r="D354" s="5" t="s">
        <v>817</v>
      </c>
      <c r="E354" s="5" t="s">
        <v>2230</v>
      </c>
      <c r="F354" s="12" t="s">
        <v>1503</v>
      </c>
      <c r="G354" s="203" t="str">
        <f>INDEX(Masterlist!$G$3:$G$791, MATCH(B354,Masterlist!$B$3:$B$791,0))</f>
        <v>MCL/WI/D-02 /BS 870:2008</v>
      </c>
      <c r="H354" s="43" t="s">
        <v>1612</v>
      </c>
      <c r="I354" s="204">
        <f>INDEX(Masterlist!$I$3:$I$791, MATCH(B354,Masterlist!$B$3:$B$791,0))</f>
        <v>44657</v>
      </c>
      <c r="J354" s="204" t="str">
        <f>INDEX(Masterlist!$J$3:$J$791, MATCH(B354,Masterlist!$B$3:$B$791,0))</f>
        <v>12 Months</v>
      </c>
      <c r="K354" s="204">
        <f>INDEX(Masterlist!$K$3:$K$791, MATCH(B354,Masterlist!$B$3:$B$791,0))</f>
        <v>45022</v>
      </c>
      <c r="L354" s="204" t="str">
        <f>INDEX(Masterlist!$L$3:$L$791, MATCH(B354,Masterlist!$B$3:$B$791,0))</f>
        <v>Mirai</v>
      </c>
      <c r="M354" s="204" t="str">
        <f>INDEX(Masterlist!$M$3:$M$791, MATCH(B354,Masterlist!$B$3:$B$791,0))</f>
        <v>DM22/0688</v>
      </c>
      <c r="N354" s="204" t="str">
        <f>INDEX(Masterlist!$N$3:$N$791, MATCH(B354,Masterlist!$B$3:$B$791,0))</f>
        <v>Gauge Room / Test Bay</v>
      </c>
      <c r="O354" s="204" t="b">
        <f ca="1">INDEX(Masterlist!$O$3:$O$800, MATCH(B354,Masterlist!$B$3:$B$800,0))</f>
        <v>1</v>
      </c>
      <c r="P354" s="64"/>
      <c r="Q354" s="1">
        <f t="shared" ca="1" si="10"/>
        <v>44831</v>
      </c>
      <c r="R354" s="1">
        <f t="shared" si="11"/>
        <v>45008</v>
      </c>
    </row>
    <row r="355" spans="1:18" s="6" customFormat="1" ht="25" hidden="1" x14ac:dyDescent="0.25">
      <c r="A355" s="4">
        <v>353</v>
      </c>
      <c r="B355" s="7" t="s">
        <v>1396</v>
      </c>
      <c r="C355" s="5" t="s">
        <v>1774</v>
      </c>
      <c r="D355" s="5" t="s">
        <v>817</v>
      </c>
      <c r="E355" s="5" t="s">
        <v>2231</v>
      </c>
      <c r="F355" s="9" t="s">
        <v>1511</v>
      </c>
      <c r="G355" s="203" t="str">
        <f>INDEX(Masterlist!$G$3:$G$791, MATCH(B355,Masterlist!$B$3:$B$791,0))</f>
        <v>BS 907:2008 / MCL/WI/D-40</v>
      </c>
      <c r="H355" s="43" t="s">
        <v>1612</v>
      </c>
      <c r="I355" s="204">
        <f>INDEX(Masterlist!$I$3:$I$791, MATCH(B355,Masterlist!$B$3:$B$791,0))</f>
        <v>44494</v>
      </c>
      <c r="J355" s="204" t="str">
        <f>INDEX(Masterlist!$J$3:$J$791, MATCH(B355,Masterlist!$B$3:$B$791,0))</f>
        <v>12 Months</v>
      </c>
      <c r="K355" s="204">
        <f>INDEX(Masterlist!$K$3:$K$791, MATCH(B355,Masterlist!$B$3:$B$791,0))</f>
        <v>44859</v>
      </c>
      <c r="L355" s="204" t="str">
        <f>INDEX(Masterlist!$L$3:$L$791, MATCH(B355,Masterlist!$B$3:$B$791,0))</f>
        <v>Mirai</v>
      </c>
      <c r="M355" s="204" t="str">
        <f>INDEX(Masterlist!$M$3:$M$791, MATCH(B355,Masterlist!$B$3:$B$791,0))</f>
        <v>DM21/2277</v>
      </c>
      <c r="N355" s="204" t="str">
        <f>INDEX(Masterlist!$N$3:$N$791, MATCH(B355,Masterlist!$B$3:$B$791,0))</f>
        <v>Gauge Room / Test Bay</v>
      </c>
      <c r="O355" s="204" t="b">
        <f ca="1">INDEX(Masterlist!$O$3:$O$800, MATCH(B355,Masterlist!$B$3:$B$800,0))</f>
        <v>1</v>
      </c>
      <c r="P355" s="64"/>
      <c r="Q355" s="1">
        <f t="shared" ca="1" si="10"/>
        <v>44831</v>
      </c>
      <c r="R355" s="1">
        <f t="shared" si="11"/>
        <v>44845</v>
      </c>
    </row>
    <row r="356" spans="1:18" s="6" customFormat="1" ht="25" hidden="1" x14ac:dyDescent="0.25">
      <c r="A356" s="4">
        <v>354</v>
      </c>
      <c r="B356" s="7" t="s">
        <v>1397</v>
      </c>
      <c r="C356" s="5" t="s">
        <v>1778</v>
      </c>
      <c r="D356" s="5" t="s">
        <v>817</v>
      </c>
      <c r="E356" s="5" t="s">
        <v>2230</v>
      </c>
      <c r="F356" s="12" t="s">
        <v>1504</v>
      </c>
      <c r="G356" s="203" t="str">
        <f>INDEX(Masterlist!$G$3:$G$791, MATCH(B356,Masterlist!$B$3:$B$791,0))</f>
        <v>MCL/WI/D-02 /BS 870:2008</v>
      </c>
      <c r="H356" s="43" t="s">
        <v>1612</v>
      </c>
      <c r="I356" s="204">
        <f>INDEX(Masterlist!$I$3:$I$791, MATCH(B356,Masterlist!$B$3:$B$791,0))</f>
        <v>44657</v>
      </c>
      <c r="J356" s="204" t="str">
        <f>INDEX(Masterlist!$J$3:$J$791, MATCH(B356,Masterlist!$B$3:$B$791,0))</f>
        <v>12 Months</v>
      </c>
      <c r="K356" s="204">
        <f>INDEX(Masterlist!$K$3:$K$791, MATCH(B356,Masterlist!$B$3:$B$791,0))</f>
        <v>45022</v>
      </c>
      <c r="L356" s="204" t="str">
        <f>INDEX(Masterlist!$L$3:$L$791, MATCH(B356,Masterlist!$B$3:$B$791,0))</f>
        <v>Mirai</v>
      </c>
      <c r="M356" s="204" t="str">
        <f>INDEX(Masterlist!$M$3:$M$791, MATCH(B356,Masterlist!$B$3:$B$791,0))</f>
        <v>DM22/0690</v>
      </c>
      <c r="N356" s="204" t="str">
        <f>INDEX(Masterlist!$N$3:$N$791, MATCH(B356,Masterlist!$B$3:$B$791,0))</f>
        <v>Gauge Room / Test Bay</v>
      </c>
      <c r="O356" s="204" t="b">
        <f ca="1">INDEX(Masterlist!$O$3:$O$800, MATCH(B356,Masterlist!$B$3:$B$800,0))</f>
        <v>1</v>
      </c>
      <c r="P356" s="64"/>
      <c r="Q356" s="1">
        <f t="shared" ca="1" si="10"/>
        <v>44831</v>
      </c>
      <c r="R356" s="1">
        <f t="shared" si="11"/>
        <v>45008</v>
      </c>
    </row>
    <row r="357" spans="1:18" s="76" customFormat="1" ht="25" hidden="1" x14ac:dyDescent="0.3">
      <c r="A357" s="4">
        <v>355</v>
      </c>
      <c r="B357" s="57" t="s">
        <v>1769</v>
      </c>
      <c r="C357" s="5" t="s">
        <v>1774</v>
      </c>
      <c r="D357" s="5" t="s">
        <v>817</v>
      </c>
      <c r="E357" s="5" t="s">
        <v>2231</v>
      </c>
      <c r="F357" s="12" t="s">
        <v>1775</v>
      </c>
      <c r="G357" s="203" t="str">
        <f>INDEX(Masterlist!$G$3:$G$791, MATCH(B357,Masterlist!$B$3:$B$791,0))</f>
        <v>SHE-WI-D004 / JIS 7503:2017</v>
      </c>
      <c r="H357" s="43" t="s">
        <v>1612</v>
      </c>
      <c r="I357" s="204">
        <f>INDEX(Masterlist!$I$3:$I$791, MATCH(B357,Masterlist!$B$3:$B$791,0))</f>
        <v>44703</v>
      </c>
      <c r="J357" s="204" t="str">
        <f>INDEX(Masterlist!$J$3:$J$791, MATCH(B357,Masterlist!$B$3:$B$791,0))</f>
        <v>12 Months</v>
      </c>
      <c r="K357" s="204">
        <f>INDEX(Masterlist!$K$3:$K$791, MATCH(B357,Masterlist!$B$3:$B$791,0))</f>
        <v>45068</v>
      </c>
      <c r="L357" s="204" t="str">
        <f>INDEX(Masterlist!$L$3:$L$791, MATCH(B357,Masterlist!$B$3:$B$791,0))</f>
        <v>Shikra Engineering</v>
      </c>
      <c r="M357" s="204" t="str">
        <f>INDEX(Masterlist!$M$3:$M$791, MATCH(B357,Masterlist!$B$3:$B$791,0))</f>
        <v>DLS-22050035-03</v>
      </c>
      <c r="N357" s="204" t="str">
        <f>INDEX(Masterlist!$N$3:$N$791, MATCH(B357,Masterlist!$B$3:$B$791,0))</f>
        <v>Gauge Room / Test Bay</v>
      </c>
      <c r="O357" s="204" t="b">
        <f ca="1">INDEX(Masterlist!$O$3:$O$800, MATCH(B357,Masterlist!$B$3:$B$800,0))</f>
        <v>1</v>
      </c>
      <c r="P357" s="107"/>
      <c r="Q357" s="1">
        <f t="shared" ca="1" si="10"/>
        <v>44831</v>
      </c>
      <c r="R357" s="1">
        <f t="shared" si="11"/>
        <v>45054</v>
      </c>
    </row>
    <row r="358" spans="1:18" s="76" customFormat="1" ht="25" x14ac:dyDescent="0.3">
      <c r="A358" s="4">
        <v>356</v>
      </c>
      <c r="B358" s="237" t="s">
        <v>1770</v>
      </c>
      <c r="C358" s="5" t="s">
        <v>1778</v>
      </c>
      <c r="D358" s="5" t="s">
        <v>817</v>
      </c>
      <c r="E358" s="5" t="s">
        <v>2230</v>
      </c>
      <c r="F358" s="12" t="s">
        <v>1780</v>
      </c>
      <c r="G358" s="203" t="str">
        <f>INDEX(Masterlist!$G$3:$G$791, MATCH(B358,Masterlist!$B$3:$B$791,0))</f>
        <v>MCL/WI-D45 / BS 907:2008</v>
      </c>
      <c r="H358" s="43" t="s">
        <v>1612</v>
      </c>
      <c r="I358" s="204">
        <f>INDEX(Masterlist!$I$3:$I$791, MATCH(B358,Masterlist!$B$3:$B$791,0))</f>
        <v>44460</v>
      </c>
      <c r="J358" s="204" t="str">
        <f>INDEX(Masterlist!$J$3:$J$791, MATCH(B358,Masterlist!$B$3:$B$791,0))</f>
        <v>12 Months</v>
      </c>
      <c r="K358" s="204">
        <f>INDEX(Masterlist!$K$3:$K$791, MATCH(B358,Masterlist!$B$3:$B$791,0))</f>
        <v>44825</v>
      </c>
      <c r="L358" s="204" t="str">
        <f>INDEX(Masterlist!$L$3:$L$791, MATCH(B358,Masterlist!$B$3:$B$791,0))</f>
        <v>Mirai</v>
      </c>
      <c r="M358" s="204" t="str">
        <f>INDEX(Masterlist!$M$3:$M$791, MATCH(B358,Masterlist!$B$3:$B$791,0))</f>
        <v>DM21/1945</v>
      </c>
      <c r="N358" s="204" t="str">
        <f>INDEX(Masterlist!$N$3:$N$791, MATCH(B358,Masterlist!$B$3:$B$791,0))</f>
        <v>Gauge Room / Test Bay</v>
      </c>
      <c r="O358" s="204" t="b">
        <f ca="1">INDEX(Masterlist!$O$3:$O$800, MATCH(B358,Masterlist!$B$3:$B$800,0))</f>
        <v>0</v>
      </c>
      <c r="P358" s="107"/>
      <c r="Q358" s="1">
        <f t="shared" ca="1" si="10"/>
        <v>44831</v>
      </c>
      <c r="R358" s="1">
        <f t="shared" si="11"/>
        <v>44811</v>
      </c>
    </row>
    <row r="359" spans="1:18" s="76" customFormat="1" ht="25" hidden="1" x14ac:dyDescent="0.3">
      <c r="A359" s="4">
        <v>357</v>
      </c>
      <c r="B359" s="57" t="s">
        <v>1771</v>
      </c>
      <c r="C359" s="5" t="s">
        <v>1774</v>
      </c>
      <c r="D359" s="5" t="s">
        <v>817</v>
      </c>
      <c r="E359" s="5" t="s">
        <v>2231</v>
      </c>
      <c r="F359" s="12" t="s">
        <v>1777</v>
      </c>
      <c r="G359" s="203" t="str">
        <f>INDEX(Masterlist!$G$3:$G$791, MATCH(B359,Masterlist!$B$3:$B$791,0))</f>
        <v>SHE-WI-D004 / JIS 7503:2017</v>
      </c>
      <c r="H359" s="43" t="s">
        <v>1612</v>
      </c>
      <c r="I359" s="204">
        <f>INDEX(Masterlist!$I$3:$I$791, MATCH(B359,Masterlist!$B$3:$B$791,0))</f>
        <v>44703</v>
      </c>
      <c r="J359" s="204" t="str">
        <f>INDEX(Masterlist!$J$3:$J$791, MATCH(B359,Masterlist!$B$3:$B$791,0))</f>
        <v>12 Months</v>
      </c>
      <c r="K359" s="204">
        <f>INDEX(Masterlist!$K$3:$K$791, MATCH(B359,Masterlist!$B$3:$B$791,0))</f>
        <v>45068</v>
      </c>
      <c r="L359" s="204" t="str">
        <f>INDEX(Masterlist!$L$3:$L$791, MATCH(B359,Masterlist!$B$3:$B$791,0))</f>
        <v>Shikra Engineering</v>
      </c>
      <c r="M359" s="204" t="str">
        <f>INDEX(Masterlist!$M$3:$M$791, MATCH(B359,Masterlist!$B$3:$B$791,0))</f>
        <v>DLS-22050035-04</v>
      </c>
      <c r="N359" s="204" t="str">
        <f>INDEX(Masterlist!$N$3:$N$791, MATCH(B359,Masterlist!$B$3:$B$791,0))</f>
        <v>Gauge Room / Test Bay</v>
      </c>
      <c r="O359" s="204" t="b">
        <f ca="1">INDEX(Masterlist!$O$3:$O$800, MATCH(B359,Masterlist!$B$3:$B$800,0))</f>
        <v>1</v>
      </c>
      <c r="P359" s="107"/>
      <c r="Q359" s="1">
        <f t="shared" ca="1" si="10"/>
        <v>44831</v>
      </c>
      <c r="R359" s="1">
        <f t="shared" si="11"/>
        <v>45054</v>
      </c>
    </row>
    <row r="360" spans="1:18" s="76" customFormat="1" ht="25" hidden="1" x14ac:dyDescent="0.3">
      <c r="A360" s="4">
        <v>358</v>
      </c>
      <c r="B360" s="57" t="s">
        <v>1772</v>
      </c>
      <c r="C360" s="5" t="s">
        <v>1778</v>
      </c>
      <c r="D360" s="5" t="s">
        <v>817</v>
      </c>
      <c r="E360" s="5" t="s">
        <v>2230</v>
      </c>
      <c r="F360" s="12" t="s">
        <v>1779</v>
      </c>
      <c r="G360" s="203" t="str">
        <f>INDEX(Masterlist!$G$3:$G$791, MATCH(B360,Masterlist!$B$3:$B$791,0))</f>
        <v>SHE-WI-D004 / JIS 7503:2017</v>
      </c>
      <c r="H360" s="43" t="s">
        <v>1612</v>
      </c>
      <c r="I360" s="204">
        <f>INDEX(Masterlist!$I$3:$I$791, MATCH(B360,Masterlist!$B$3:$B$791,0))</f>
        <v>44703</v>
      </c>
      <c r="J360" s="204" t="str">
        <f>INDEX(Masterlist!$J$3:$J$791, MATCH(B360,Masterlist!$B$3:$B$791,0))</f>
        <v>12 Months</v>
      </c>
      <c r="K360" s="204">
        <f>INDEX(Masterlist!$K$3:$K$791, MATCH(B360,Masterlist!$B$3:$B$791,0))</f>
        <v>45068</v>
      </c>
      <c r="L360" s="204" t="str">
        <f>INDEX(Masterlist!$L$3:$L$791, MATCH(B360,Masterlist!$B$3:$B$791,0))</f>
        <v>Shikra Engineering</v>
      </c>
      <c r="M360" s="204" t="str">
        <f>INDEX(Masterlist!$M$3:$M$791, MATCH(B360,Masterlist!$B$3:$B$791,0))</f>
        <v>DLS-22050035-05</v>
      </c>
      <c r="N360" s="204" t="str">
        <f>INDEX(Masterlist!$N$3:$N$791, MATCH(B360,Masterlist!$B$3:$B$791,0))</f>
        <v>Gauge Room / Test Bay</v>
      </c>
      <c r="O360" s="204" t="b">
        <f ca="1">INDEX(Masterlist!$O$3:$O$800, MATCH(B360,Masterlist!$B$3:$B$800,0))</f>
        <v>1</v>
      </c>
      <c r="P360" s="107"/>
      <c r="Q360" s="1">
        <f t="shared" ca="1" si="10"/>
        <v>44831</v>
      </c>
      <c r="R360" s="1">
        <f t="shared" si="11"/>
        <v>45054</v>
      </c>
    </row>
    <row r="361" spans="1:18" s="76" customFormat="1" ht="14" x14ac:dyDescent="0.25">
      <c r="A361" s="4">
        <v>359</v>
      </c>
      <c r="B361" s="153" t="s">
        <v>412</v>
      </c>
      <c r="C361" s="19" t="s">
        <v>429</v>
      </c>
      <c r="D361" s="7" t="s">
        <v>1426</v>
      </c>
      <c r="E361" s="34" t="s">
        <v>1427</v>
      </c>
      <c r="F361" s="12" t="s">
        <v>7</v>
      </c>
      <c r="G361" s="203" t="str">
        <f>INDEX(Masterlist!$G$3:$G$791, MATCH(B361,Masterlist!$B$3:$B$791,0))</f>
        <v>MCL/WI-T06</v>
      </c>
      <c r="H361" s="43" t="s">
        <v>1425</v>
      </c>
      <c r="I361" s="204">
        <f>INDEX(Masterlist!$I$3:$I$791, MATCH(B361,Masterlist!$B$3:$B$791,0))</f>
        <v>44462</v>
      </c>
      <c r="J361" s="204" t="str">
        <f>INDEX(Masterlist!$J$3:$J$791, MATCH(B361,Masterlist!$B$3:$B$791,0))</f>
        <v xml:space="preserve"> 12 Months</v>
      </c>
      <c r="K361" s="204">
        <f>INDEX(Masterlist!$K$3:$K$791, MATCH(B361,Masterlist!$B$3:$B$791,0))</f>
        <v>44827</v>
      </c>
      <c r="L361" s="204" t="str">
        <f>INDEX(Masterlist!$L$3:$L$791, MATCH(B361,Masterlist!$B$3:$B$791,0))</f>
        <v>Mirai</v>
      </c>
      <c r="M361" s="204" t="str">
        <f>INDEX(Masterlist!$M$3:$M$791, MATCH(B361,Masterlist!$B$3:$B$791,0))</f>
        <v>SAC/TL21/0591</v>
      </c>
      <c r="N361" s="204" t="str">
        <f>INDEX(Masterlist!$N$3:$N$791, MATCH(B361,Masterlist!$B$3:$B$791,0))</f>
        <v>Gauge Room</v>
      </c>
      <c r="O361" s="204" t="b">
        <f ca="1">INDEX(Masterlist!$O$3:$O$800, MATCH(B361,Masterlist!$B$3:$B$800,0))</f>
        <v>0</v>
      </c>
      <c r="P361" s="72"/>
      <c r="Q361" s="1">
        <f t="shared" ca="1" si="10"/>
        <v>44831</v>
      </c>
      <c r="R361" s="1">
        <f t="shared" si="11"/>
        <v>44813</v>
      </c>
    </row>
    <row r="362" spans="1:18" s="76" customFormat="1" ht="14" hidden="1" x14ac:dyDescent="0.25">
      <c r="A362" s="4">
        <v>360</v>
      </c>
      <c r="B362" s="5" t="s">
        <v>413</v>
      </c>
      <c r="C362" s="19" t="s">
        <v>429</v>
      </c>
      <c r="D362" s="7" t="s">
        <v>1426</v>
      </c>
      <c r="E362" s="34" t="s">
        <v>1427</v>
      </c>
      <c r="F362" s="12" t="s">
        <v>7</v>
      </c>
      <c r="G362" s="203" t="str">
        <f>INDEX(Masterlist!$G$3:$G$791, MATCH(B362,Masterlist!$B$3:$B$791,0))</f>
        <v>MCL/WI-T06</v>
      </c>
      <c r="H362" s="43" t="s">
        <v>1425</v>
      </c>
      <c r="I362" s="204">
        <f>INDEX(Masterlist!$I$3:$I$791, MATCH(B362,Masterlist!$B$3:$B$791,0))</f>
        <v>44742</v>
      </c>
      <c r="J362" s="204" t="str">
        <f>INDEX(Masterlist!$J$3:$J$791, MATCH(B362,Masterlist!$B$3:$B$791,0))</f>
        <v xml:space="preserve"> 12 Months</v>
      </c>
      <c r="K362" s="204">
        <f>INDEX(Masterlist!$K$3:$K$791, MATCH(B362,Masterlist!$B$3:$B$791,0))</f>
        <v>45107</v>
      </c>
      <c r="L362" s="204" t="str">
        <f>INDEX(Masterlist!$L$3:$L$791, MATCH(B362,Masterlist!$B$3:$B$791,0))</f>
        <v>Mirai</v>
      </c>
      <c r="M362" s="204" t="str">
        <f>INDEX(Masterlist!$M$3:$M$791, MATCH(B362,Masterlist!$B$3:$B$791,0))</f>
        <v>TL22-0328</v>
      </c>
      <c r="N362" s="204" t="str">
        <f>INDEX(Masterlist!$N$3:$N$791, MATCH(B362,Masterlist!$B$3:$B$791,0))</f>
        <v>QC (Tools Room)</v>
      </c>
      <c r="O362" s="204" t="b">
        <f ca="1">INDEX(Masterlist!$O$3:$O$800, MATCH(B362,Masterlist!$B$3:$B$800,0))</f>
        <v>1</v>
      </c>
      <c r="P362" s="64"/>
      <c r="Q362" s="1">
        <f t="shared" ca="1" si="10"/>
        <v>44831</v>
      </c>
      <c r="R362" s="1">
        <f t="shared" si="11"/>
        <v>45093</v>
      </c>
    </row>
    <row r="363" spans="1:18" s="76" customFormat="1" ht="14" hidden="1" x14ac:dyDescent="0.25">
      <c r="A363" s="4">
        <v>361</v>
      </c>
      <c r="B363" s="5" t="s">
        <v>418</v>
      </c>
      <c r="C363" s="19" t="s">
        <v>429</v>
      </c>
      <c r="D363" s="7" t="s">
        <v>1426</v>
      </c>
      <c r="E363" s="34" t="s">
        <v>1427</v>
      </c>
      <c r="F363" s="12" t="s">
        <v>7</v>
      </c>
      <c r="G363" s="203" t="str">
        <f>INDEX(Masterlist!$G$3:$G$791, MATCH(B363,Masterlist!$B$3:$B$791,0))</f>
        <v>MCL/WI-T06</v>
      </c>
      <c r="H363" s="43" t="s">
        <v>1425</v>
      </c>
      <c r="I363" s="204">
        <f>INDEX(Masterlist!$I$3:$I$791, MATCH(B363,Masterlist!$B$3:$B$791,0))</f>
        <v>44742</v>
      </c>
      <c r="J363" s="204" t="str">
        <f>INDEX(Masterlist!$J$3:$J$791, MATCH(B363,Masterlist!$B$3:$B$791,0))</f>
        <v xml:space="preserve"> 12 Months</v>
      </c>
      <c r="K363" s="204">
        <f>INDEX(Masterlist!$K$3:$K$791, MATCH(B363,Masterlist!$B$3:$B$791,0))</f>
        <v>45107</v>
      </c>
      <c r="L363" s="204" t="str">
        <f>INDEX(Masterlist!$L$3:$L$791, MATCH(B363,Masterlist!$B$3:$B$791,0))</f>
        <v>Mirai</v>
      </c>
      <c r="M363" s="204" t="str">
        <f>INDEX(Masterlist!$M$3:$M$791, MATCH(B363,Masterlist!$B$3:$B$791,0))</f>
        <v>TL22/0330</v>
      </c>
      <c r="N363" s="204" t="str">
        <f>INDEX(Masterlist!$N$3:$N$791, MATCH(B363,Masterlist!$B$3:$B$791,0))</f>
        <v>Store</v>
      </c>
      <c r="O363" s="204" t="b">
        <f ca="1">INDEX(Masterlist!$O$3:$O$800, MATCH(B363,Masterlist!$B$3:$B$800,0))</f>
        <v>1</v>
      </c>
      <c r="P363" s="64"/>
      <c r="Q363" s="1">
        <f t="shared" ca="1" si="10"/>
        <v>44831</v>
      </c>
      <c r="R363" s="1">
        <f t="shared" si="11"/>
        <v>45093</v>
      </c>
    </row>
    <row r="364" spans="1:18" s="76" customFormat="1" ht="14" hidden="1" x14ac:dyDescent="0.25">
      <c r="A364" s="4">
        <v>362</v>
      </c>
      <c r="B364" s="5" t="s">
        <v>1422</v>
      </c>
      <c r="C364" s="19" t="s">
        <v>429</v>
      </c>
      <c r="D364" s="7" t="s">
        <v>1426</v>
      </c>
      <c r="E364" s="34" t="s">
        <v>1427</v>
      </c>
      <c r="F364" s="12" t="s">
        <v>7</v>
      </c>
      <c r="G364" s="203" t="str">
        <f>INDEX(Masterlist!$G$3:$G$791, MATCH(B364,Masterlist!$B$3:$B$791,0))</f>
        <v>MCL/WI-T06</v>
      </c>
      <c r="H364" s="43" t="s">
        <v>1425</v>
      </c>
      <c r="I364" s="204">
        <f>INDEX(Masterlist!$I$3:$I$791, MATCH(B364,Masterlist!$B$3:$B$791,0))</f>
        <v>44742</v>
      </c>
      <c r="J364" s="204" t="str">
        <f>INDEX(Masterlist!$J$3:$J$791, MATCH(B364,Masterlist!$B$3:$B$791,0))</f>
        <v xml:space="preserve"> 12 Months</v>
      </c>
      <c r="K364" s="204">
        <f>INDEX(Masterlist!$K$3:$K$791, MATCH(B364,Masterlist!$B$3:$B$791,0))</f>
        <v>45107</v>
      </c>
      <c r="L364" s="204" t="str">
        <f>INDEX(Masterlist!$L$3:$L$791, MATCH(B364,Masterlist!$B$3:$B$791,0))</f>
        <v>Mirai</v>
      </c>
      <c r="M364" s="204" t="str">
        <f>INDEX(Masterlist!$M$3:$M$791, MATCH(B364,Masterlist!$B$3:$B$791,0))</f>
        <v>TL22-0331</v>
      </c>
      <c r="N364" s="204" t="str">
        <f>INDEX(Masterlist!$N$3:$N$791, MATCH(B364,Masterlist!$B$3:$B$791,0))</f>
        <v>Painting</v>
      </c>
      <c r="O364" s="204" t="b">
        <f ca="1">INDEX(Masterlist!$O$3:$O$800, MATCH(B364,Masterlist!$B$3:$B$800,0))</f>
        <v>1</v>
      </c>
      <c r="P364" s="64"/>
      <c r="Q364" s="1">
        <f t="shared" ca="1" si="10"/>
        <v>44831</v>
      </c>
      <c r="R364" s="1">
        <f t="shared" si="11"/>
        <v>45093</v>
      </c>
    </row>
    <row r="365" spans="1:18" s="76" customFormat="1" ht="14" hidden="1" x14ac:dyDescent="0.25">
      <c r="A365" s="4">
        <v>363</v>
      </c>
      <c r="B365" s="5" t="s">
        <v>1423</v>
      </c>
      <c r="C365" s="19" t="s">
        <v>429</v>
      </c>
      <c r="D365" s="7" t="s">
        <v>1426</v>
      </c>
      <c r="E365" s="34" t="s">
        <v>1427</v>
      </c>
      <c r="F365" s="12" t="s">
        <v>7</v>
      </c>
      <c r="G365" s="203" t="str">
        <f>INDEX(Masterlist!$G$3:$G$791, MATCH(B365,Masterlist!$B$3:$B$791,0))</f>
        <v>MCL/WI-T06</v>
      </c>
      <c r="H365" s="43" t="s">
        <v>1425</v>
      </c>
      <c r="I365" s="204">
        <f>INDEX(Masterlist!$I$3:$I$791, MATCH(B365,Masterlist!$B$3:$B$791,0))</f>
        <v>44742</v>
      </c>
      <c r="J365" s="204" t="str">
        <f>INDEX(Masterlist!$J$3:$J$791, MATCH(B365,Masterlist!$B$3:$B$791,0))</f>
        <v xml:space="preserve"> 12 Months</v>
      </c>
      <c r="K365" s="204">
        <f>INDEX(Masterlist!$K$3:$K$791, MATCH(B365,Masterlist!$B$3:$B$791,0))</f>
        <v>45107</v>
      </c>
      <c r="L365" s="204" t="str">
        <f>INDEX(Masterlist!$L$3:$L$791, MATCH(B365,Masterlist!$B$3:$B$791,0))</f>
        <v>Mirai</v>
      </c>
      <c r="M365" s="204" t="str">
        <f>INDEX(Masterlist!$M$3:$M$791, MATCH(B365,Masterlist!$B$3:$B$791,0))</f>
        <v>TL22/0332</v>
      </c>
      <c r="N365" s="204" t="str">
        <f>INDEX(Masterlist!$N$3:$N$791, MATCH(B365,Masterlist!$B$3:$B$791,0))</f>
        <v>Store</v>
      </c>
      <c r="O365" s="204" t="b">
        <f ca="1">INDEX(Masterlist!$O$3:$O$800, MATCH(B365,Masterlist!$B$3:$B$800,0))</f>
        <v>1</v>
      </c>
      <c r="P365" s="64"/>
      <c r="Q365" s="1">
        <f t="shared" ca="1" si="10"/>
        <v>44831</v>
      </c>
      <c r="R365" s="1">
        <f t="shared" si="11"/>
        <v>45093</v>
      </c>
    </row>
    <row r="366" spans="1:18" s="76" customFormat="1" ht="25" hidden="1" x14ac:dyDescent="0.25">
      <c r="A366" s="4">
        <v>364</v>
      </c>
      <c r="B366" s="5" t="s">
        <v>3317</v>
      </c>
      <c r="C366" s="19" t="s">
        <v>429</v>
      </c>
      <c r="D366" s="5" t="s">
        <v>3319</v>
      </c>
      <c r="E366" s="34" t="s">
        <v>3318</v>
      </c>
      <c r="F366" s="229" t="s">
        <v>7</v>
      </c>
      <c r="G366" s="203" t="str">
        <f>INDEX(Masterlist!$G$3:$G$1000, MATCH(B366,Masterlist!$B$3:$B$1000,0))</f>
        <v>SHE-WI-T009 / ISO/IEC GUIDE 98-3:2008</v>
      </c>
      <c r="H366" s="43" t="s">
        <v>3316</v>
      </c>
      <c r="I366" s="204">
        <f>INDEX(Masterlist!$I$3:$I$9000, MATCH(B366,Masterlist!$B$3:$B$9000,0))</f>
        <v>44778</v>
      </c>
      <c r="J366" s="204" t="str">
        <f>INDEX(Masterlist!$J$3:$J$7910, MATCH(B366,Masterlist!$B$3:$B$7901,0))</f>
        <v>12 Months</v>
      </c>
      <c r="K366" s="236">
        <f>INDEX(Masterlist!$K$3:$K$7901, MATCH(B366,Masterlist!$B$3:$B$7901,0))</f>
        <v>45143</v>
      </c>
      <c r="L366" s="204" t="str">
        <f>INDEX(Masterlist!$L$3:$L$7901, MATCH(B366,Masterlist!$B$3:$B$7901,0))</f>
        <v>Shikra Engineering</v>
      </c>
      <c r="M366" s="204" t="str">
        <f>INDEX(Masterlist!$M$3:$M$7901, MATCH(B366,Masterlist!$B$3:$B$7901,0))</f>
        <v>TLS-22080002-01</v>
      </c>
      <c r="N366" s="204" t="str">
        <f>INDEX(Masterlist!$N$3:$N$7901, MATCH(B366,Masterlist!$B$3:$B$7901,0))</f>
        <v>QC Office  (Mary Table)</v>
      </c>
      <c r="O366" s="204" t="b">
        <f ca="1">INDEX(Masterlist!$O$3:$O$9000, MATCH(B366,Masterlist!$B$3:$B$9000,0))</f>
        <v>1</v>
      </c>
      <c r="Q366" s="1"/>
      <c r="R366" s="1"/>
    </row>
    <row r="367" spans="1:18" s="76" customFormat="1" ht="25" hidden="1" x14ac:dyDescent="0.25">
      <c r="A367" s="4">
        <v>365</v>
      </c>
      <c r="B367" s="5" t="s">
        <v>3320</v>
      </c>
      <c r="C367" s="19" t="s">
        <v>429</v>
      </c>
      <c r="D367" s="5" t="s">
        <v>3319</v>
      </c>
      <c r="E367" s="34" t="s">
        <v>3318</v>
      </c>
      <c r="F367" s="229" t="s">
        <v>7</v>
      </c>
      <c r="G367" s="203" t="str">
        <f>INDEX(Masterlist!$G$3:$G$1000, MATCH(B367,Masterlist!$B$3:$B$1000,0))</f>
        <v>SHE-WI-T009 / ISO/IEC GUIDE 98-3:2008</v>
      </c>
      <c r="H367" s="43" t="s">
        <v>3316</v>
      </c>
      <c r="I367" s="204">
        <f>INDEX(Masterlist!$I$3:$I$9000, MATCH(B367,Masterlist!$B$3:$B$9000,0))</f>
        <v>44778</v>
      </c>
      <c r="J367" s="204" t="str">
        <f>INDEX(Masterlist!$J$3:$J$7910, MATCH(B367,Masterlist!$B$3:$B$7901,0))</f>
        <v>12 Months</v>
      </c>
      <c r="K367" s="236">
        <f>INDEX(Masterlist!$K$3:$K$7901, MATCH(B367,Masterlist!$B$3:$B$7901,0))</f>
        <v>45143</v>
      </c>
      <c r="L367" s="204" t="str">
        <f>INDEX(Masterlist!$L$3:$L$7901, MATCH(B367,Masterlist!$B$3:$B$7901,0))</f>
        <v>Shikra Engineering</v>
      </c>
      <c r="M367" s="204" t="str">
        <f>INDEX(Masterlist!$M$3:$M$7901, MATCH(B367,Masterlist!$B$3:$B$7901,0))</f>
        <v>TLS-22080002-02</v>
      </c>
      <c r="N367" s="204" t="str">
        <f>INDEX(Masterlist!$N$3:$N$7901, MATCH(B367,Masterlist!$B$3:$B$7901,0))</f>
        <v>QC Office Cabinet (Seeni)</v>
      </c>
      <c r="O367" s="204" t="b">
        <f ca="1">INDEX(Masterlist!$O$3:$O$9000, MATCH(B367,Masterlist!$B$3:$B$9000,0))</f>
        <v>1</v>
      </c>
      <c r="P367" s="64"/>
      <c r="Q367" s="1"/>
      <c r="R367" s="1"/>
    </row>
    <row r="368" spans="1:18" s="76" customFormat="1" ht="113.5" hidden="1" x14ac:dyDescent="0.25">
      <c r="A368" s="4">
        <v>366</v>
      </c>
      <c r="B368" s="5" t="s">
        <v>3326</v>
      </c>
      <c r="C368" s="203" t="s">
        <v>3321</v>
      </c>
      <c r="D368" s="5" t="s">
        <v>3322</v>
      </c>
      <c r="E368" s="25" t="s">
        <v>3323</v>
      </c>
      <c r="F368" s="229" t="s">
        <v>3324</v>
      </c>
      <c r="G368" s="203" t="str">
        <f>INDEX(Masterlist!$G$3:$G$1000, MATCH(B368,Masterlist!$B$3:$B$1000,0))</f>
        <v>SHE-WI-T008 / ISO/IEC GUIDE 98-3:2008</v>
      </c>
      <c r="H368" s="233" t="s">
        <v>3325</v>
      </c>
      <c r="I368" s="204">
        <f>INDEX(Masterlist!$I$3:$I$9000, MATCH(B368,Masterlist!$B$3:$B$9000,0))</f>
        <v>44778</v>
      </c>
      <c r="J368" s="204" t="str">
        <f>INDEX(Masterlist!$J$3:$J$7910, MATCH(B368,Masterlist!$B$3:$B$7901,0))</f>
        <v>12 Months</v>
      </c>
      <c r="K368" s="236">
        <f>INDEX(Masterlist!$K$3:$K$7901, MATCH(B368,Masterlist!$B$3:$B$7901,0))</f>
        <v>45143</v>
      </c>
      <c r="L368" s="204" t="str">
        <f>INDEX(Masterlist!$L$3:$L$7901, MATCH(B368,Masterlist!$B$3:$B$7901,0))</f>
        <v>Shikra Engineering</v>
      </c>
      <c r="M368" s="204" t="str">
        <f>INDEX(Masterlist!$M$3:$M$7901, MATCH(B368,Masterlist!$B$3:$B$7901,0))</f>
        <v>TLS-22080002-03</v>
      </c>
      <c r="N368" s="204" t="str">
        <f>INDEX(Masterlist!$N$3:$N$7901, MATCH(B368,Masterlist!$B$3:$B$7901,0))</f>
        <v>QC Office Cabinet (Seeni)</v>
      </c>
      <c r="O368" s="204" t="b">
        <f ca="1">INDEX(Masterlist!$O$3:$O$9000, MATCH(B368,Masterlist!$B$3:$B$9000,0))</f>
        <v>1</v>
      </c>
      <c r="P368" s="64"/>
      <c r="Q368" s="1"/>
      <c r="R368" s="1"/>
    </row>
    <row r="369" spans="1:18" s="76" customFormat="1" ht="75" hidden="1" x14ac:dyDescent="0.3">
      <c r="A369" s="4">
        <v>367</v>
      </c>
      <c r="B369" s="57" t="s">
        <v>1685</v>
      </c>
      <c r="C369" s="5" t="s">
        <v>1684</v>
      </c>
      <c r="D369" s="15" t="s">
        <v>1687</v>
      </c>
      <c r="E369" s="16" t="s">
        <v>1688</v>
      </c>
      <c r="F369" s="15" t="s">
        <v>1686</v>
      </c>
      <c r="G369" s="203" t="str">
        <f>INDEX(Masterlist!$G$3:$G$791, MATCH(B369,Masterlist!$B$3:$B$791,0))</f>
        <v>MCL/WI/T-06</v>
      </c>
      <c r="H369" s="12" t="s">
        <v>1689</v>
      </c>
      <c r="I369" s="204">
        <f>INDEX(Masterlist!$I$3:$I$791, MATCH(B369,Masterlist!$B$3:$B$791,0))</f>
        <v>44493</v>
      </c>
      <c r="J369" s="204" t="str">
        <f>INDEX(Masterlist!$J$3:$J$791, MATCH(B369,Masterlist!$B$3:$B$791,0))</f>
        <v>12 Months</v>
      </c>
      <c r="K369" s="204">
        <f>INDEX(Masterlist!$K$3:$K$791, MATCH(B369,Masterlist!$B$3:$B$791,0))</f>
        <v>44858</v>
      </c>
      <c r="L369" s="204" t="str">
        <f>INDEX(Masterlist!$L$3:$L$791, MATCH(B369,Masterlist!$B$3:$B$791,0))</f>
        <v>Mirai</v>
      </c>
      <c r="M369" s="204" t="str">
        <f>INDEX(Masterlist!$M$3:$M$791, MATCH(B369,Masterlist!$B$3:$B$791,0))</f>
        <v>TL21/0695</v>
      </c>
      <c r="N369" s="204" t="str">
        <f>INDEX(Masterlist!$N$3:$N$791, MATCH(B369,Masterlist!$B$3:$B$791,0))</f>
        <v>Chiew</v>
      </c>
      <c r="O369" s="204" t="b">
        <f ca="1">INDEX(Masterlist!$O$3:$O$800, MATCH(B369,Masterlist!$B$3:$B$800,0))</f>
        <v>1</v>
      </c>
      <c r="P369" s="141"/>
      <c r="Q369" s="1">
        <f t="shared" ca="1" si="10"/>
        <v>44831</v>
      </c>
      <c r="R369" s="1">
        <f t="shared" si="11"/>
        <v>44844</v>
      </c>
    </row>
    <row r="370" spans="1:18" s="76" customFormat="1" ht="25" hidden="1" x14ac:dyDescent="0.25">
      <c r="A370" s="4">
        <v>368</v>
      </c>
      <c r="B370" s="5" t="s">
        <v>339</v>
      </c>
      <c r="C370" s="5" t="s">
        <v>445</v>
      </c>
      <c r="D370" s="5" t="s">
        <v>826</v>
      </c>
      <c r="E370" s="19" t="s">
        <v>447</v>
      </c>
      <c r="F370" s="12" t="s">
        <v>340</v>
      </c>
      <c r="G370" s="203" t="str">
        <f>INDEX(Masterlist!$G$3:$G$791, MATCH(B370,Masterlist!$B$3:$B$791,0))</f>
        <v>SHE-WI-TW001 / ISO 6789:2017</v>
      </c>
      <c r="H370" s="47" t="s">
        <v>1439</v>
      </c>
      <c r="I370" s="204">
        <f>INDEX(Masterlist!$I$3:$I$791, MATCH(B370,Masterlist!$B$3:$B$791,0))</f>
        <v>44677</v>
      </c>
      <c r="J370" s="204" t="str">
        <f>INDEX(Masterlist!$J$3:$J$791, MATCH(B370,Masterlist!$B$3:$B$791,0))</f>
        <v>12 Months</v>
      </c>
      <c r="K370" s="204">
        <f>INDEX(Masterlist!$K$3:$K$791, MATCH(B370,Masterlist!$B$3:$B$791,0))</f>
        <v>45041</v>
      </c>
      <c r="L370" s="204" t="str">
        <f>INDEX(Masterlist!$L$3:$L$791, MATCH(B370,Masterlist!$B$3:$B$791,0))</f>
        <v>Shikra Engineering</v>
      </c>
      <c r="M370" s="204" t="str">
        <f>INDEX(Masterlist!$M$3:$M$791, MATCH(B370,Masterlist!$B$3:$B$791,0))</f>
        <v>MLS-22040027-02</v>
      </c>
      <c r="N370" s="204" t="str">
        <f>INDEX(Masterlist!$N$3:$N$791, MATCH(B370,Masterlist!$B$3:$B$791,0))</f>
        <v>Gauge Room</v>
      </c>
      <c r="O370" s="204" t="b">
        <f ca="1">INDEX(Masterlist!$O$3:$O$800, MATCH(B370,Masterlist!$B$3:$B$800,0))</f>
        <v>1</v>
      </c>
      <c r="P370" s="64"/>
      <c r="Q370" s="1">
        <f t="shared" ca="1" si="10"/>
        <v>44831</v>
      </c>
      <c r="R370" s="1">
        <f t="shared" si="11"/>
        <v>45027</v>
      </c>
    </row>
    <row r="371" spans="1:18" s="76" customFormat="1" ht="25" hidden="1" x14ac:dyDescent="0.25">
      <c r="A371" s="4">
        <v>369</v>
      </c>
      <c r="B371" s="5" t="s">
        <v>1528</v>
      </c>
      <c r="C371" s="7" t="s">
        <v>445</v>
      </c>
      <c r="D371" s="5" t="s">
        <v>1529</v>
      </c>
      <c r="E371" s="5" t="s">
        <v>1530</v>
      </c>
      <c r="F371" s="22" t="s">
        <v>1531</v>
      </c>
      <c r="G371" s="203" t="str">
        <f>INDEX(Masterlist!$G$3:$G$791, MATCH(B371,Masterlist!$B$3:$B$791,0))</f>
        <v>MCL/WI/M-10 &amp; ISO 6789-2:2017</v>
      </c>
      <c r="H371" s="47" t="s">
        <v>1439</v>
      </c>
      <c r="I371" s="204">
        <f>INDEX(Masterlist!$I$3:$I$791, MATCH(B371,Masterlist!$B$3:$B$791,0))</f>
        <v>44677</v>
      </c>
      <c r="J371" s="204" t="str">
        <f>INDEX(Masterlist!$J$3:$J$791, MATCH(B371,Masterlist!$B$3:$B$791,0))</f>
        <v>12 Months</v>
      </c>
      <c r="K371" s="204">
        <f>INDEX(Masterlist!$K$3:$K$791, MATCH(B371,Masterlist!$B$3:$B$791,0))</f>
        <v>45041</v>
      </c>
      <c r="L371" s="204" t="str">
        <f>INDEX(Masterlist!$L$3:$L$791, MATCH(B371,Masterlist!$B$3:$B$791,0))</f>
        <v>Shikra Engineering</v>
      </c>
      <c r="M371" s="204" t="str">
        <f>INDEX(Masterlist!$M$3:$M$791, MATCH(B371,Masterlist!$B$3:$B$791,0))</f>
        <v>MLS-22040027-04</v>
      </c>
      <c r="N371" s="204" t="str">
        <f>INDEX(Masterlist!$N$3:$N$791, MATCH(B371,Masterlist!$B$3:$B$791,0))</f>
        <v>Gauge Room</v>
      </c>
      <c r="O371" s="204" t="b">
        <f ca="1">INDEX(Masterlist!$O$3:$O$800, MATCH(B371,Masterlist!$B$3:$B$800,0))</f>
        <v>1</v>
      </c>
      <c r="P371" s="62"/>
      <c r="Q371" s="1">
        <f t="shared" ca="1" si="10"/>
        <v>44831</v>
      </c>
      <c r="R371" s="1">
        <f t="shared" si="11"/>
        <v>45027</v>
      </c>
    </row>
    <row r="372" spans="1:18" s="76" customFormat="1" ht="62.5" hidden="1" x14ac:dyDescent="0.25">
      <c r="A372" s="4">
        <v>370</v>
      </c>
      <c r="B372" s="5" t="s">
        <v>1594</v>
      </c>
      <c r="C372" s="7" t="s">
        <v>1598</v>
      </c>
      <c r="D372" s="5" t="s">
        <v>1595</v>
      </c>
      <c r="E372" s="19" t="s">
        <v>1596</v>
      </c>
      <c r="F372" s="22" t="s">
        <v>1597</v>
      </c>
      <c r="G372" s="203" t="str">
        <f>INDEX(Masterlist!$G$3:$G$791, MATCH(B372,Masterlist!$B$3:$B$791,0))</f>
        <v>MCL/WI/M-10 &amp; ISO 6789-2:2017</v>
      </c>
      <c r="H372" s="43" t="s">
        <v>1439</v>
      </c>
      <c r="I372" s="204">
        <f>INDEX(Masterlist!$I$3:$I$791, MATCH(B372,Masterlist!$B$3:$B$791,0))</f>
        <v>44589</v>
      </c>
      <c r="J372" s="204" t="str">
        <f>INDEX(Masterlist!$J$3:$J$791, MATCH(B372,Masterlist!$B$3:$B$791,0))</f>
        <v>12 Months</v>
      </c>
      <c r="K372" s="204">
        <f>INDEX(Masterlist!$K$3:$K$791, MATCH(B372,Masterlist!$B$3:$B$791,0))</f>
        <v>44954</v>
      </c>
      <c r="L372" s="204" t="str">
        <f>INDEX(Masterlist!$L$3:$L$791, MATCH(B372,Masterlist!$B$3:$B$791,0))</f>
        <v>Mirai</v>
      </c>
      <c r="M372" s="204" t="str">
        <f>INDEX(Masterlist!$M$3:$M$791, MATCH(B372,Masterlist!$B$3:$B$791,0))</f>
        <v>SAC/TQ22/0114</v>
      </c>
      <c r="N372" s="204" t="str">
        <f>INDEX(Masterlist!$N$3:$N$791, MATCH(B372,Masterlist!$B$3:$B$791,0))</f>
        <v>Gauge Room</v>
      </c>
      <c r="O372" s="204" t="b">
        <f ca="1">INDEX(Masterlist!$O$3:$O$800, MATCH(B372,Masterlist!$B$3:$B$800,0))</f>
        <v>1</v>
      </c>
      <c r="P372" s="62"/>
      <c r="Q372" s="1">
        <f t="shared" ca="1" si="10"/>
        <v>44831</v>
      </c>
      <c r="R372" s="1">
        <f t="shared" si="11"/>
        <v>44940</v>
      </c>
    </row>
    <row r="373" spans="1:18" s="76" customFormat="1" ht="25" hidden="1" x14ac:dyDescent="0.25">
      <c r="A373" s="4">
        <v>371</v>
      </c>
      <c r="B373" s="5" t="s">
        <v>1622</v>
      </c>
      <c r="C373" s="5" t="s">
        <v>445</v>
      </c>
      <c r="D373" s="5" t="s">
        <v>825</v>
      </c>
      <c r="E373" s="5" t="s">
        <v>1629</v>
      </c>
      <c r="F373" s="36" t="s">
        <v>1628</v>
      </c>
      <c r="G373" s="203" t="str">
        <f>INDEX(Masterlist!$G$3:$G$791, MATCH(B373,Masterlist!$B$3:$B$791,0))</f>
        <v>SHE-WI-TW001 / ISO 6789:2017</v>
      </c>
      <c r="H373" s="47" t="s">
        <v>1439</v>
      </c>
      <c r="I373" s="204">
        <f>INDEX(Masterlist!$I$3:$I$791, MATCH(B373,Masterlist!$B$3:$B$791,0))</f>
        <v>44677</v>
      </c>
      <c r="J373" s="204" t="str">
        <f>INDEX(Masterlist!$J$3:$J$791, MATCH(B373,Masterlist!$B$3:$B$791,0))</f>
        <v>12 Months</v>
      </c>
      <c r="K373" s="204">
        <f>INDEX(Masterlist!$K$3:$K$791, MATCH(B373,Masterlist!$B$3:$B$791,0))</f>
        <v>45041</v>
      </c>
      <c r="L373" s="204" t="str">
        <f>INDEX(Masterlist!$L$3:$L$791, MATCH(B373,Masterlist!$B$3:$B$791,0))</f>
        <v>Shikra Engineering</v>
      </c>
      <c r="M373" s="204" t="str">
        <f>INDEX(Masterlist!$M$3:$M$791, MATCH(B373,Masterlist!$B$3:$B$791,0))</f>
        <v>MLS-22040027-01</v>
      </c>
      <c r="N373" s="204" t="str">
        <f>INDEX(Masterlist!$N$3:$N$791, MATCH(B373,Masterlist!$B$3:$B$791,0))</f>
        <v>Gauge Room</v>
      </c>
      <c r="O373" s="204" t="b">
        <f ca="1">INDEX(Masterlist!$O$3:$O$800, MATCH(B373,Masterlist!$B$3:$B$800,0))</f>
        <v>1</v>
      </c>
      <c r="P373" s="62"/>
      <c r="Q373" s="1">
        <f t="shared" ca="1" si="10"/>
        <v>44831</v>
      </c>
      <c r="R373" s="1">
        <f t="shared" si="11"/>
        <v>45027</v>
      </c>
    </row>
    <row r="374" spans="1:18" s="76" customFormat="1" ht="25" hidden="1" x14ac:dyDescent="0.25">
      <c r="A374" s="4">
        <v>372</v>
      </c>
      <c r="B374" s="5" t="s">
        <v>1623</v>
      </c>
      <c r="C374" s="5" t="s">
        <v>444</v>
      </c>
      <c r="D374" s="5" t="s">
        <v>825</v>
      </c>
      <c r="E374" s="5" t="s">
        <v>1630</v>
      </c>
      <c r="F374" s="36" t="s">
        <v>1631</v>
      </c>
      <c r="G374" s="203" t="str">
        <f>INDEX(Masterlist!$G$3:$G$791, MATCH(B374,Masterlist!$B$3:$B$791,0))</f>
        <v>SHE-WI-TW001 / ISO 6789:2017</v>
      </c>
      <c r="H374" s="47" t="s">
        <v>1439</v>
      </c>
      <c r="I374" s="204">
        <f>INDEX(Masterlist!$I$3:$I$791, MATCH(B374,Masterlist!$B$3:$B$791,0))</f>
        <v>44677</v>
      </c>
      <c r="J374" s="204" t="str">
        <f>INDEX(Masterlist!$J$3:$J$791, MATCH(B374,Masterlist!$B$3:$B$791,0))</f>
        <v>12 Months</v>
      </c>
      <c r="K374" s="204">
        <f>INDEX(Masterlist!$K$3:$K$791, MATCH(B374,Masterlist!$B$3:$B$791,0))</f>
        <v>45041</v>
      </c>
      <c r="L374" s="204" t="str">
        <f>INDEX(Masterlist!$L$3:$L$791, MATCH(B374,Masterlist!$B$3:$B$791,0))</f>
        <v>Shikra Engineering</v>
      </c>
      <c r="M374" s="204" t="str">
        <f>INDEX(Masterlist!$M$3:$M$791, MATCH(B374,Masterlist!$B$3:$B$791,0))</f>
        <v>MLS-22040027-03</v>
      </c>
      <c r="N374" s="204" t="str">
        <f>INDEX(Masterlist!$N$3:$N$791, MATCH(B374,Masterlist!$B$3:$B$791,0))</f>
        <v>Gauge Room</v>
      </c>
      <c r="O374" s="204" t="b">
        <f ca="1">INDEX(Masterlist!$O$3:$O$800, MATCH(B374,Masterlist!$B$3:$B$800,0))</f>
        <v>1</v>
      </c>
      <c r="P374" s="62"/>
      <c r="Q374" s="1">
        <f t="shared" ca="1" si="10"/>
        <v>44831</v>
      </c>
      <c r="R374" s="1">
        <f t="shared" si="11"/>
        <v>45027</v>
      </c>
    </row>
    <row r="375" spans="1:18" s="76" customFormat="1" ht="25" hidden="1" x14ac:dyDescent="0.25">
      <c r="A375" s="4">
        <v>373</v>
      </c>
      <c r="B375" s="5" t="s">
        <v>1625</v>
      </c>
      <c r="C375" s="5" t="s">
        <v>444</v>
      </c>
      <c r="D375" s="5" t="s">
        <v>825</v>
      </c>
      <c r="E375" s="5" t="s">
        <v>3293</v>
      </c>
      <c r="F375" s="36" t="s">
        <v>1626</v>
      </c>
      <c r="G375" s="203" t="str">
        <f>INDEX(Masterlist!$G$3:$G$791, MATCH(B375,Masterlist!$B$3:$B$791,0))</f>
        <v>SHE-WI-TW001 / ISO 6789:2017</v>
      </c>
      <c r="H375" s="47" t="s">
        <v>1439</v>
      </c>
      <c r="I375" s="204">
        <f>INDEX(Masterlist!$I$3:$I$791, MATCH(B375,Masterlist!$B$3:$B$791,0))</f>
        <v>44677</v>
      </c>
      <c r="J375" s="204" t="str">
        <f>INDEX(Masterlist!$J$3:$J$791, MATCH(B375,Masterlist!$B$3:$B$791,0))</f>
        <v>12 Months</v>
      </c>
      <c r="K375" s="204">
        <f>INDEX(Masterlist!$K$3:$K$791, MATCH(B375,Masterlist!$B$3:$B$791,0))</f>
        <v>45041</v>
      </c>
      <c r="L375" s="204" t="str">
        <f>INDEX(Masterlist!$L$3:$L$791, MATCH(B375,Masterlist!$B$3:$B$791,0))</f>
        <v>Shikra Engineering</v>
      </c>
      <c r="M375" s="204" t="str">
        <f>INDEX(Masterlist!$M$3:$M$791, MATCH(B375,Masterlist!$B$3:$B$791,0))</f>
        <v>MLS-22040027-05</v>
      </c>
      <c r="N375" s="204" t="str">
        <f>INDEX(Masterlist!$N$3:$N$791, MATCH(B375,Masterlist!$B$3:$B$791,0))</f>
        <v>Gauge Room</v>
      </c>
      <c r="O375" s="204" t="b">
        <f ca="1">INDEX(Masterlist!$O$3:$O$800, MATCH(B375,Masterlist!$B$3:$B$800,0))</f>
        <v>1</v>
      </c>
      <c r="P375" s="62"/>
      <c r="Q375" s="1">
        <f t="shared" ca="1" si="10"/>
        <v>44831</v>
      </c>
      <c r="R375" s="1">
        <f t="shared" si="11"/>
        <v>45027</v>
      </c>
    </row>
    <row r="376" spans="1:18" s="76" customFormat="1" ht="37.5" hidden="1" x14ac:dyDescent="0.25">
      <c r="A376" s="4">
        <v>374</v>
      </c>
      <c r="B376" s="5" t="s">
        <v>2189</v>
      </c>
      <c r="C376" s="5" t="s">
        <v>2194</v>
      </c>
      <c r="D376" s="5" t="s">
        <v>2191</v>
      </c>
      <c r="E376" s="5" t="s">
        <v>2193</v>
      </c>
      <c r="F376" s="12" t="s">
        <v>2192</v>
      </c>
      <c r="G376" s="203" t="str">
        <f>INDEX(Masterlist!$G$3:$G$791, MATCH(B376,Masterlist!$B$3:$B$791,0))</f>
        <v>MP-MEC-01(T)</v>
      </c>
      <c r="H376" s="47" t="s">
        <v>1439</v>
      </c>
      <c r="I376" s="204">
        <f>INDEX(Masterlist!$I$3:$I$791, MATCH(B376,Masterlist!$B$3:$B$791,0))</f>
        <v>44652</v>
      </c>
      <c r="J376" s="204" t="str">
        <f>INDEX(Masterlist!$J$3:$J$791, MATCH(B376,Masterlist!$B$3:$B$791,0))</f>
        <v>12 Months</v>
      </c>
      <c r="K376" s="204">
        <f>INDEX(Masterlist!$K$3:$K$791, MATCH(B376,Masterlist!$B$3:$B$791,0))</f>
        <v>45017</v>
      </c>
      <c r="L376" s="204" t="str">
        <f>INDEX(Masterlist!$L$3:$L$791, MATCH(B376,Masterlist!$B$3:$B$791,0))</f>
        <v>Mirai</v>
      </c>
      <c r="M376" s="204" t="str">
        <f>INDEX(Masterlist!$M$3:$M$791, MATCH(B376,Masterlist!$B$3:$B$791,0))</f>
        <v>TP22/0057</v>
      </c>
      <c r="N376" s="204" t="str">
        <f>INDEX(Masterlist!$N$3:$N$791, MATCH(B376,Masterlist!$B$3:$B$791,0))</f>
        <v>Chiew</v>
      </c>
      <c r="O376" s="204" t="b">
        <f ca="1">INDEX(Masterlist!$O$3:$O$800, MATCH(B376,Masterlist!$B$3:$B$800,0))</f>
        <v>1</v>
      </c>
      <c r="P376" s="64"/>
      <c r="Q376" s="1">
        <f t="shared" ca="1" si="10"/>
        <v>44831</v>
      </c>
      <c r="R376" s="1">
        <f t="shared" si="11"/>
        <v>45003</v>
      </c>
    </row>
    <row r="377" spans="1:18" s="76" customFormat="1" ht="37.5" hidden="1" x14ac:dyDescent="0.25">
      <c r="A377" s="4">
        <v>375</v>
      </c>
      <c r="B377" s="5" t="s">
        <v>2190</v>
      </c>
      <c r="C377" s="5" t="s">
        <v>2204</v>
      </c>
      <c r="D377" s="5" t="s">
        <v>2205</v>
      </c>
      <c r="E377" s="5" t="s">
        <v>2196</v>
      </c>
      <c r="F377" s="12" t="s">
        <v>2206</v>
      </c>
      <c r="G377" s="203" t="str">
        <f>INDEX(Masterlist!$G$3:$G$791, MATCH(B377,Masterlist!$B$3:$B$791,0))</f>
        <v>MP-MEC-01(T)</v>
      </c>
      <c r="H377" s="47" t="s">
        <v>2195</v>
      </c>
      <c r="I377" s="204">
        <f>INDEX(Masterlist!$I$3:$I$791, MATCH(B377,Masterlist!$B$3:$B$791,0))</f>
        <v>44652</v>
      </c>
      <c r="J377" s="204" t="str">
        <f>INDEX(Masterlist!$J$3:$J$791, MATCH(B377,Masterlist!$B$3:$B$791,0))</f>
        <v>12 Months</v>
      </c>
      <c r="K377" s="204">
        <f>INDEX(Masterlist!$K$3:$K$791, MATCH(B377,Masterlist!$B$3:$B$791,0))</f>
        <v>45017</v>
      </c>
      <c r="L377" s="204" t="str">
        <f>INDEX(Masterlist!$L$3:$L$791, MATCH(B377,Masterlist!$B$3:$B$791,0))</f>
        <v>Mirai</v>
      </c>
      <c r="M377" s="204" t="str">
        <f>INDEX(Masterlist!$M$3:$M$791, MATCH(B377,Masterlist!$B$3:$B$791,0))</f>
        <v>TP22/0054</v>
      </c>
      <c r="N377" s="204" t="str">
        <f>INDEX(Masterlist!$N$3:$N$791, MATCH(B377,Masterlist!$B$3:$B$791,0))</f>
        <v>Chiew</v>
      </c>
      <c r="O377" s="204" t="b">
        <f ca="1">INDEX(Masterlist!$O$3:$O$800, MATCH(B377,Masterlist!$B$3:$B$800,0))</f>
        <v>1</v>
      </c>
      <c r="P377" s="64"/>
      <c r="Q377" s="1">
        <f t="shared" ca="1" si="10"/>
        <v>44831</v>
      </c>
      <c r="R377" s="1">
        <f t="shared" si="11"/>
        <v>45003</v>
      </c>
    </row>
    <row r="378" spans="1:18" s="76" customFormat="1" ht="37.5" hidden="1" x14ac:dyDescent="0.25">
      <c r="A378" s="4">
        <v>376</v>
      </c>
      <c r="B378" s="5" t="s">
        <v>2920</v>
      </c>
      <c r="C378" s="5" t="s">
        <v>2927</v>
      </c>
      <c r="D378" s="5" t="s">
        <v>2191</v>
      </c>
      <c r="E378" s="19" t="s">
        <v>2922</v>
      </c>
      <c r="F378" s="12" t="s">
        <v>2923</v>
      </c>
      <c r="G378" s="203" t="str">
        <f>INDEX(Masterlist!$G$3:$G$793, MATCH(B378,Masterlist!$B$3:$B$793,0))</f>
        <v>MP-MEC-01(T)</v>
      </c>
      <c r="H378" s="47" t="s">
        <v>1439</v>
      </c>
      <c r="I378" s="204">
        <f>INDEX(Masterlist!$I$3:$I$793, MATCH(B378,Masterlist!$B$3:$B$793,0))</f>
        <v>44652</v>
      </c>
      <c r="J378" s="204" t="str">
        <f>INDEX(Masterlist!$J$3:$J$793, MATCH(B378,Masterlist!$B$3:$B$793,0))</f>
        <v>12 Months</v>
      </c>
      <c r="K378" s="204">
        <f>INDEX(Masterlist!$K$3:$K$793, MATCH(B378,Masterlist!$B$3:$B$793,0))</f>
        <v>45017</v>
      </c>
      <c r="L378" s="204" t="str">
        <f>INDEX(Masterlist!$L$3:$L$793, MATCH(B378,Masterlist!$B$3:$B$793,0))</f>
        <v>Mirai</v>
      </c>
      <c r="M378" s="204" t="str">
        <f>INDEX(Masterlist!$M$3:$M$793, MATCH(B378,Masterlist!$B$3:$B$793,0))</f>
        <v>TP22/0056</v>
      </c>
      <c r="N378" s="204" t="str">
        <f>INDEX(Masterlist!$N$3:$N$793, MATCH(B378,Masterlist!$B$3:$B$793,0))</f>
        <v>Chiew</v>
      </c>
      <c r="O378" s="204" t="b">
        <f ca="1">INDEX(Masterlist!$O$3:$O$800, MATCH(B378,Masterlist!$B$3:$B$800,0))</f>
        <v>1</v>
      </c>
      <c r="P378" s="64"/>
      <c r="Q378" s="1">
        <f t="shared" ca="1" si="10"/>
        <v>44831</v>
      </c>
      <c r="R378" s="1">
        <f t="shared" si="11"/>
        <v>45003</v>
      </c>
    </row>
    <row r="379" spans="1:18" s="76" customFormat="1" ht="37.5" hidden="1" x14ac:dyDescent="0.25">
      <c r="A379" s="4">
        <v>377</v>
      </c>
      <c r="B379" s="5" t="s">
        <v>2921</v>
      </c>
      <c r="C379" s="5" t="s">
        <v>2926</v>
      </c>
      <c r="D379" s="5" t="s">
        <v>2191</v>
      </c>
      <c r="E379" s="19" t="s">
        <v>2924</v>
      </c>
      <c r="F379" s="12" t="s">
        <v>2925</v>
      </c>
      <c r="G379" s="203" t="str">
        <f>INDEX(Masterlist!$G$3:$G$793, MATCH(B379,Masterlist!$B$3:$B$793,0))</f>
        <v>MP-MEC-01(T)</v>
      </c>
      <c r="H379" s="47" t="s">
        <v>1439</v>
      </c>
      <c r="I379" s="204">
        <f>INDEX(Masterlist!$I$3:$I$793, MATCH(B379,Masterlist!$B$3:$B$793,0))</f>
        <v>44652</v>
      </c>
      <c r="J379" s="204" t="str">
        <f>INDEX(Masterlist!$J$3:$J$793, MATCH(B379,Masterlist!$B$3:$B$793,0))</f>
        <v>12 Months</v>
      </c>
      <c r="K379" s="204">
        <f>INDEX(Masterlist!$K$3:$K$793, MATCH(B379,Masterlist!$B$3:$B$793,0))</f>
        <v>45017</v>
      </c>
      <c r="L379" s="204" t="str">
        <f>INDEX(Masterlist!$L$3:$L$793, MATCH(B379,Masterlist!$B$3:$B$793,0))</f>
        <v>Mirai</v>
      </c>
      <c r="M379" s="204" t="str">
        <f>INDEX(Masterlist!$M$3:$M$793, MATCH(B379,Masterlist!$B$3:$B$793,0))</f>
        <v>TP22/0055</v>
      </c>
      <c r="N379" s="204" t="str">
        <f>INDEX(Masterlist!$N$3:$N$793, MATCH(B379,Masterlist!$B$3:$B$793,0))</f>
        <v>Chiew</v>
      </c>
      <c r="O379" s="204" t="b">
        <f ca="1">INDEX(Masterlist!$O$3:$O$800, MATCH(B379,Masterlist!$B$3:$B$800,0))</f>
        <v>1</v>
      </c>
      <c r="P379" s="64"/>
      <c r="Q379" s="1">
        <f t="shared" ca="1" si="10"/>
        <v>44831</v>
      </c>
      <c r="R379" s="1">
        <f t="shared" si="11"/>
        <v>45003</v>
      </c>
    </row>
    <row r="380" spans="1:18" s="11" customFormat="1" ht="25" hidden="1" x14ac:dyDescent="0.25">
      <c r="A380" s="4">
        <v>378</v>
      </c>
      <c r="B380" s="5" t="s">
        <v>448</v>
      </c>
      <c r="C380" s="5" t="s">
        <v>454</v>
      </c>
      <c r="D380" s="5" t="s">
        <v>830</v>
      </c>
      <c r="E380" s="5" t="s">
        <v>449</v>
      </c>
      <c r="F380" s="12" t="s">
        <v>7</v>
      </c>
      <c r="G380" s="203" t="str">
        <f>INDEX(Masterlist!$G$3:$G$791, MATCH(B380,Masterlist!$B$3:$B$791,0))</f>
        <v>JIS B7516-2005 / MCL/WI/D-17</v>
      </c>
      <c r="H380" s="43" t="s">
        <v>794</v>
      </c>
      <c r="I380" s="204">
        <f>INDEX(Masterlist!$I$3:$I$791, MATCH(B380,Masterlist!$B$3:$B$791,0))</f>
        <v>44494</v>
      </c>
      <c r="J380" s="204" t="str">
        <f>INDEX(Masterlist!$J$3:$J$791, MATCH(B380,Masterlist!$B$3:$B$791,0))</f>
        <v>12 Months</v>
      </c>
      <c r="K380" s="204">
        <f>INDEX(Masterlist!$K$3:$K$791, MATCH(B380,Masterlist!$B$3:$B$791,0))</f>
        <v>44859</v>
      </c>
      <c r="L380" s="204" t="str">
        <f>INDEX(Masterlist!$L$3:$L$791, MATCH(B380,Masterlist!$B$3:$B$791,0))</f>
        <v>Mirai</v>
      </c>
      <c r="M380" s="204" t="str">
        <f>INDEX(Masterlist!$M$3:$M$791, MATCH(B380,Masterlist!$B$3:$B$791,0))</f>
        <v>DM21/2275</v>
      </c>
      <c r="N380" s="204" t="str">
        <f>INDEX(Masterlist!$N$3:$N$791, MATCH(B380,Masterlist!$B$3:$B$791,0))</f>
        <v>Anandan</v>
      </c>
      <c r="O380" s="204" t="b">
        <f ca="1">INDEX(Masterlist!$O$3:$O$800, MATCH(B380,Masterlist!$B$3:$B$800,0))</f>
        <v>1</v>
      </c>
      <c r="P380" s="64"/>
      <c r="Q380" s="1">
        <f t="shared" ca="1" si="10"/>
        <v>44831</v>
      </c>
      <c r="R380" s="1">
        <f t="shared" si="11"/>
        <v>44845</v>
      </c>
    </row>
    <row r="381" spans="1:18" s="76" customFormat="1" ht="25" hidden="1" x14ac:dyDescent="0.3">
      <c r="A381" s="4">
        <v>379</v>
      </c>
      <c r="B381" s="7" t="s">
        <v>3204</v>
      </c>
      <c r="C381" s="214" t="s">
        <v>454</v>
      </c>
      <c r="D381" s="5" t="s">
        <v>3205</v>
      </c>
      <c r="E381" s="57" t="s">
        <v>1675</v>
      </c>
      <c r="F381" s="12" t="s">
        <v>7</v>
      </c>
      <c r="G381" s="203" t="str">
        <f>INDEX(Masterlist!$G$3:$G$7910, MATCH(B381,Masterlist!$B$3:$B$7910,0))</f>
        <v>MCL/WI/D-17 / JIS B7512-2005</v>
      </c>
      <c r="H381" s="42" t="s">
        <v>2001</v>
      </c>
      <c r="I381" s="204">
        <f>INDEX(Masterlist!$I$3:$I$7910, MATCH(B381,Masterlist!$B$3:$B$7910,0))</f>
        <v>44747</v>
      </c>
      <c r="J381" s="204" t="str">
        <f>INDEX(Masterlist!$J$3:$J$7910, MATCH(B381,Masterlist!$B$3:$B$7910,0))</f>
        <v>12 Months</v>
      </c>
      <c r="K381" s="204">
        <f>INDEX(Masterlist!$K$3:$K$7910, MATCH(B381,Masterlist!$B$3:$B$7910,0))</f>
        <v>45112</v>
      </c>
      <c r="L381" s="204" t="str">
        <f>INDEX(Masterlist!$L$3:$L$7910, MATCH(B381,Masterlist!$B$3:$B$7910,0))</f>
        <v>Mirai</v>
      </c>
      <c r="M381" s="204" t="str">
        <f>INDEX(Masterlist!$M$3:$M$7910, MATCH(B381,Masterlist!$B$3:$B$7910,0))</f>
        <v>DM22/1486</v>
      </c>
      <c r="N381" s="204" t="str">
        <f>INDEX(Masterlist!$N$3:$N$7910, MATCH(B381,Masterlist!$B$3:$B$7910,0))</f>
        <v>QC Office Cabinet (1)</v>
      </c>
      <c r="O381" s="204" t="b">
        <f ca="1">INDEX(Masterlist!$O$3:$O$8000, MATCH(B381,Masterlist!$B$3:$B$8000,0))</f>
        <v>1</v>
      </c>
      <c r="P381" s="107"/>
      <c r="Q381" s="1"/>
      <c r="R381" s="1"/>
    </row>
    <row r="382" spans="1:18" s="76" customFormat="1" ht="25" hidden="1" x14ac:dyDescent="0.3">
      <c r="A382" s="4">
        <v>380</v>
      </c>
      <c r="B382" s="111" t="s">
        <v>3289</v>
      </c>
      <c r="C382" s="214" t="s">
        <v>454</v>
      </c>
      <c r="D382" s="5" t="s">
        <v>3205</v>
      </c>
      <c r="E382" s="5" t="s">
        <v>3336</v>
      </c>
      <c r="F382" s="12"/>
      <c r="G382" s="203" t="str">
        <f>INDEX(Masterlist!$G$3:$G$7910, MATCH(B382,Masterlist!$B$3:$B$7910,0))</f>
        <v>JIS B7512-2005 / MCL/WI/D-17</v>
      </c>
      <c r="H382" s="43" t="s">
        <v>3334</v>
      </c>
      <c r="I382" s="204">
        <f>INDEX(Masterlist!$I$3:$I$7910, MATCH(B382,Masterlist!$B$3:$B$7910,0))</f>
        <v>44765</v>
      </c>
      <c r="J382" s="204" t="str">
        <f>INDEX(Masterlist!$J$3:$J$7910, MATCH(B382,Masterlist!$B$3:$B$7910,0))</f>
        <v>12 Months</v>
      </c>
      <c r="K382" s="204">
        <f>INDEX(Masterlist!$K$3:$K$7910, MATCH(B382,Masterlist!$B$3:$B$7910,0))</f>
        <v>45130</v>
      </c>
      <c r="L382" s="204" t="str">
        <f>INDEX(Masterlist!$L$3:$L$7910, MATCH(B382,Masterlist!$B$3:$B$7910,0))</f>
        <v>Mirai</v>
      </c>
      <c r="M382" s="204" t="str">
        <f>INDEX(Masterlist!$M$3:$M$7910, MATCH(B382,Masterlist!$B$3:$B$7910,0))</f>
        <v>DM22/1660</v>
      </c>
      <c r="N382" s="204" t="str">
        <f>INDEX(Masterlist!$N$3:$N$7910, MATCH(B382,Masterlist!$B$3:$B$7910,0))</f>
        <v>QC Office Cabinet (1)</v>
      </c>
      <c r="O382" s="204" t="b">
        <f ca="1">INDEX(Masterlist!$O$3:$O$8000, MATCH(B382,Masterlist!$B$3:$B$8000,0))</f>
        <v>1</v>
      </c>
      <c r="P382" s="107"/>
      <c r="Q382" s="1"/>
      <c r="R382" s="1"/>
    </row>
    <row r="383" spans="1:18" s="76" customFormat="1" ht="25" hidden="1" x14ac:dyDescent="0.3">
      <c r="A383" s="4">
        <v>381</v>
      </c>
      <c r="B383" s="111" t="s">
        <v>3290</v>
      </c>
      <c r="C383" s="214" t="s">
        <v>454</v>
      </c>
      <c r="D383" s="5" t="s">
        <v>3291</v>
      </c>
      <c r="E383" s="5" t="s">
        <v>3332</v>
      </c>
      <c r="F383" s="12"/>
      <c r="G383" s="203" t="str">
        <f>INDEX(Masterlist!$G$3:$G$7910, MATCH(B383,Masterlist!$B$3:$B$7910,0))</f>
        <v>JIS B7512-2005 / MCL/WI/D-17</v>
      </c>
      <c r="H383" s="43" t="s">
        <v>3334</v>
      </c>
      <c r="I383" s="204">
        <f>INDEX(Masterlist!$I$3:$I$7910, MATCH(B383,Masterlist!$B$3:$B$7910,0))</f>
        <v>44765</v>
      </c>
      <c r="J383" s="204" t="str">
        <f>INDEX(Masterlist!$J$3:$J$7910, MATCH(B383,Masterlist!$B$3:$B$7910,0))</f>
        <v>12 Months</v>
      </c>
      <c r="K383" s="204">
        <f>INDEX(Masterlist!$K$3:$K$7910, MATCH(B383,Masterlist!$B$3:$B$7910,0))</f>
        <v>45130</v>
      </c>
      <c r="L383" s="204" t="str">
        <f>INDEX(Masterlist!$L$3:$L$7910, MATCH(B383,Masterlist!$B$3:$B$7910,0))</f>
        <v>Mirai</v>
      </c>
      <c r="M383" s="204" t="str">
        <f>INDEX(Masterlist!$M$3:$M$7910, MATCH(B383,Masterlist!$B$3:$B$7910,0))</f>
        <v>DM22/1661</v>
      </c>
      <c r="N383" s="204" t="str">
        <f>INDEX(Masterlist!$N$3:$N$7910, MATCH(B383,Masterlist!$B$3:$B$7910,0))</f>
        <v>QC Office Cabinet (1)</v>
      </c>
      <c r="O383" s="204" t="b">
        <f ca="1">INDEX(Masterlist!$O$3:$O$8000, MATCH(B383,Masterlist!$B$3:$B$8000,0))</f>
        <v>1</v>
      </c>
      <c r="P383" s="107"/>
      <c r="Q383" s="1"/>
      <c r="R383" s="1"/>
    </row>
    <row r="384" spans="1:18" s="76" customFormat="1" ht="25" hidden="1" x14ac:dyDescent="0.25">
      <c r="A384" s="4">
        <v>382</v>
      </c>
      <c r="B384" s="198" t="s">
        <v>1676</v>
      </c>
      <c r="C384" s="5" t="s">
        <v>433</v>
      </c>
      <c r="D384" s="57" t="s">
        <v>807</v>
      </c>
      <c r="E384" s="131" t="s">
        <v>1107</v>
      </c>
      <c r="F384" s="57" t="s">
        <v>1677</v>
      </c>
      <c r="G384" s="203" t="str">
        <f>INDEX(Masterlist!$G$3:$G$791, MATCH(B384,Masterlist!$B$3:$B$791,0))</f>
        <v>MCL/WI/T-05</v>
      </c>
      <c r="H384" s="12" t="s">
        <v>2467</v>
      </c>
      <c r="I384" s="204">
        <f>INDEX(Masterlist!$I$3:$I$791, MATCH(B384,Masterlist!$B$3:$B$791,0))</f>
        <v>44439</v>
      </c>
      <c r="J384" s="204" t="str">
        <f>INDEX(Masterlist!$J$3:$J$791, MATCH(B384,Masterlist!$B$3:$B$791,0))</f>
        <v>12 Months</v>
      </c>
      <c r="K384" s="204">
        <f>INDEX(Masterlist!$K$3:$K$791, MATCH(B384,Masterlist!$B$3:$B$791,0))</f>
        <v>44804</v>
      </c>
      <c r="L384" s="204" t="str">
        <f>INDEX(Masterlist!$L$3:$L$791, MATCH(B384,Masterlist!$B$3:$B$791,0))</f>
        <v>Mirai</v>
      </c>
      <c r="M384" s="204" t="str">
        <f>INDEX(Masterlist!$M$3:$M$791, MATCH(B384,Masterlist!$B$3:$B$791,0))</f>
        <v>TL21/0636</v>
      </c>
      <c r="N384" s="204" t="str">
        <f>INDEX(Masterlist!$N$3:$N$791, MATCH(B384,Masterlist!$B$3:$B$791,0))</f>
        <v>Indra</v>
      </c>
      <c r="O384" s="204" t="b">
        <f ca="1">INDEX(Masterlist!$O$3:$O$800, MATCH(B384,Masterlist!$B$3:$B$800,0))</f>
        <v>0</v>
      </c>
      <c r="P384" s="133"/>
      <c r="Q384" s="1">
        <f t="shared" ref="Q384:Q390" ca="1" si="12">TODAY()</f>
        <v>44831</v>
      </c>
      <c r="R384" s="1">
        <f t="shared" si="11"/>
        <v>44790</v>
      </c>
    </row>
    <row r="385" spans="1:18" s="6" customFormat="1" ht="37.5" hidden="1" x14ac:dyDescent="0.25">
      <c r="A385" s="4">
        <v>383</v>
      </c>
      <c r="B385" s="7" t="s">
        <v>1699</v>
      </c>
      <c r="C385" s="7" t="s">
        <v>576</v>
      </c>
      <c r="D385" s="5" t="s">
        <v>817</v>
      </c>
      <c r="E385" s="23" t="s">
        <v>3292</v>
      </c>
      <c r="F385" s="9" t="s">
        <v>1734</v>
      </c>
      <c r="G385" s="203" t="str">
        <f>INDEX(Masterlist!$G$3:$G$791, MATCH(B385,Masterlist!$B$3:$B$791,0))</f>
        <v>API Specification 5B, 6A &amp; 7-2</v>
      </c>
      <c r="H385" s="144" t="s">
        <v>2084</v>
      </c>
      <c r="I385" s="204">
        <f>INDEX(Masterlist!$I$3:$I$791, MATCH(B385,Masterlist!$B$3:$B$791,0))</f>
        <v>44589</v>
      </c>
      <c r="J385" s="204" t="str">
        <f>INDEX(Masterlist!$J$3:$J$791, MATCH(B385,Masterlist!$B$3:$B$791,0))</f>
        <v>12 Months</v>
      </c>
      <c r="K385" s="204">
        <f>INDEX(Masterlist!$K$3:$K$791, MATCH(B385,Masterlist!$B$3:$B$791,0))</f>
        <v>44954</v>
      </c>
      <c r="L385" s="204" t="str">
        <f>INDEX(Masterlist!$L$3:$L$791, MATCH(B385,Masterlist!$B$3:$B$791,0))</f>
        <v>Mirai</v>
      </c>
      <c r="M385" s="204" t="str">
        <f>INDEX(Masterlist!$M$3:$M$791, MATCH(B385,Masterlist!$B$3:$B$791,0))</f>
        <v>DM22/0134</v>
      </c>
      <c r="N385" s="204" t="str">
        <f>INDEX(Masterlist!$N$3:$N$791, MATCH(B385,Masterlist!$B$3:$B$791,0))</f>
        <v>QC Office Cabinet (1)</v>
      </c>
      <c r="O385" s="204" t="b">
        <f ca="1">INDEX(Masterlist!$O$3:$O$800, MATCH(B385,Masterlist!$B$3:$B$800,0))</f>
        <v>1</v>
      </c>
      <c r="P385" s="64"/>
      <c r="Q385" s="1">
        <f t="shared" ca="1" si="12"/>
        <v>44831</v>
      </c>
      <c r="R385" s="1">
        <f t="shared" si="11"/>
        <v>44940</v>
      </c>
    </row>
    <row r="386" spans="1:18" s="76" customFormat="1" ht="25" hidden="1" x14ac:dyDescent="0.25">
      <c r="A386" s="242">
        <v>384</v>
      </c>
      <c r="B386" s="151" t="s">
        <v>500</v>
      </c>
      <c r="C386" s="5" t="s">
        <v>1895</v>
      </c>
      <c r="D386" s="5" t="s">
        <v>791</v>
      </c>
      <c r="E386" s="9" t="s">
        <v>7</v>
      </c>
      <c r="F386" s="36">
        <v>217310707</v>
      </c>
      <c r="G386" s="203" t="str">
        <f>INDEX(Masterlist!$G$3:$G$791, MATCH(B386,Masterlist!$B$3:$B$791,0))</f>
        <v>REFER CERT</v>
      </c>
      <c r="H386" s="44" t="s">
        <v>7</v>
      </c>
      <c r="I386" s="204">
        <f>INDEX(Masterlist!$I$3:$I$791, MATCH(B386,Masterlist!$B$3:$B$791,0))</f>
        <v>44817</v>
      </c>
      <c r="J386" s="204" t="str">
        <f>INDEX(Masterlist!$J$3:$J$791, MATCH(B386,Masterlist!$B$3:$B$791,0))</f>
        <v>12 Months</v>
      </c>
      <c r="K386" s="204">
        <f>INDEX(Masterlist!$K$3:$K$791, MATCH(B386,Masterlist!$B$3:$B$791,0))</f>
        <v>45182</v>
      </c>
      <c r="L386" s="204" t="str">
        <f>INDEX(Masterlist!$L$3:$L$791, MATCH(B386,Masterlist!$B$3:$B$791,0))</f>
        <v>Shikra Engineering</v>
      </c>
      <c r="M386" s="204" t="str">
        <f>INDEX(Masterlist!$M$3:$M$791, MATCH(B386,Masterlist!$B$3:$B$791,0))</f>
        <v>DLS-22080064-04</v>
      </c>
      <c r="N386" s="204" t="str">
        <f>INDEX(Masterlist!$N$3:$N$791, MATCH(B386,Masterlist!$B$3:$B$791,0))</f>
        <v>QC Office Cabinet (1)</v>
      </c>
      <c r="O386" s="204" t="b">
        <f ca="1">INDEX(Masterlist!$O$3:$O$800, MATCH(B386,Masterlist!$B$3:$B$800,0))</f>
        <v>1</v>
      </c>
      <c r="Q386" s="1">
        <f t="shared" ca="1" si="12"/>
        <v>44831</v>
      </c>
      <c r="R386" s="14">
        <f>(K386-14)</f>
        <v>45168</v>
      </c>
    </row>
    <row r="387" spans="1:18" s="6" customFormat="1" ht="25" hidden="1" x14ac:dyDescent="0.25">
      <c r="A387" s="243"/>
      <c r="B387" s="150" t="s">
        <v>499</v>
      </c>
      <c r="C387" s="7" t="s">
        <v>838</v>
      </c>
      <c r="D387" s="7" t="s">
        <v>791</v>
      </c>
      <c r="E387" s="9" t="s">
        <v>7</v>
      </c>
      <c r="F387" s="36" t="s">
        <v>1988</v>
      </c>
      <c r="G387" s="203" t="str">
        <f>INDEX(Masterlist!$G$3:$G$791, MATCH(B387,Masterlist!$B$3:$B$791,0))</f>
        <v>REFER CERT</v>
      </c>
      <c r="H387" s="44" t="s">
        <v>7</v>
      </c>
      <c r="I387" s="204">
        <f>INDEX(Masterlist!$I$3:$I$791, MATCH(B387,Masterlist!$B$3:$B$791,0))</f>
        <v>44817</v>
      </c>
      <c r="J387" s="204" t="str">
        <f>INDEX(Masterlist!$J$3:$J$791, MATCH(B387,Masterlist!$B$3:$B$791,0))</f>
        <v>12 Months</v>
      </c>
      <c r="K387" s="204">
        <f>INDEX(Masterlist!$K$3:$K$791, MATCH(B387,Masterlist!$B$3:$B$791,0))</f>
        <v>45182</v>
      </c>
      <c r="L387" s="204" t="str">
        <f>INDEX(Masterlist!$L$3:$L$791, MATCH(B387,Masterlist!$B$3:$B$791,0))</f>
        <v>Shikra Engineering</v>
      </c>
      <c r="M387" s="204" t="str">
        <f>INDEX(Masterlist!$M$3:$M$791, MATCH(B387,Masterlist!$B$3:$B$791,0))</f>
        <v>DLS-22080064-04</v>
      </c>
      <c r="N387" s="204" t="str">
        <f>INDEX(Masterlist!$N$3:$N$791, MATCH(B387,Masterlist!$B$3:$B$791,0))</f>
        <v>QC Office Cabinet (1)</v>
      </c>
      <c r="O387" s="204" t="b">
        <f ca="1">INDEX(Masterlist!$O$3:$O$800, MATCH(B387,Masterlist!$B$3:$B$800,0))</f>
        <v>1</v>
      </c>
      <c r="Q387" s="1">
        <f t="shared" ca="1" si="12"/>
        <v>44831</v>
      </c>
      <c r="R387" s="1">
        <f>(K387-14)</f>
        <v>45168</v>
      </c>
    </row>
    <row r="388" spans="1:18" s="76" customFormat="1" ht="50" hidden="1" x14ac:dyDescent="0.25">
      <c r="A388" s="4">
        <v>385</v>
      </c>
      <c r="B388" s="5" t="s">
        <v>1894</v>
      </c>
      <c r="C388" s="5" t="s">
        <v>1896</v>
      </c>
      <c r="D388" s="5" t="s">
        <v>791</v>
      </c>
      <c r="E388" s="25" t="s">
        <v>1898</v>
      </c>
      <c r="F388" s="22" t="s">
        <v>1897</v>
      </c>
      <c r="G388" s="203" t="str">
        <f>INDEX(Masterlist!$G$3:$G$791, MATCH(B388,Masterlist!$B$3:$B$791,0))</f>
        <v>SHE-WI-D035 / ASTM E10</v>
      </c>
      <c r="H388" s="42" t="s">
        <v>7</v>
      </c>
      <c r="I388" s="204">
        <f>INDEX(Masterlist!$I$3:$I$791, MATCH(B388,Masterlist!$B$3:$B$791,0))</f>
        <v>44537</v>
      </c>
      <c r="J388" s="204" t="str">
        <f>INDEX(Masterlist!$J$3:$J$791, MATCH(B388,Masterlist!$B$3:$B$791,0))</f>
        <v>12 Months</v>
      </c>
      <c r="K388" s="204">
        <f>INDEX(Masterlist!$K$3:$K$791, MATCH(B388,Masterlist!$B$3:$B$791,0))</f>
        <v>44901</v>
      </c>
      <c r="L388" s="204" t="str">
        <f>INDEX(Masterlist!$L$3:$L$791, MATCH(B388,Masterlist!$B$3:$B$791,0))</f>
        <v>Shikra Engineering</v>
      </c>
      <c r="M388" s="204" t="str">
        <f>INDEX(Masterlist!$M$3:$M$791, MATCH(B388,Masterlist!$B$3:$B$791,0))</f>
        <v>DLS-21120003-01</v>
      </c>
      <c r="N388" s="204" t="str">
        <f>INDEX(Masterlist!$N$3:$N$791, MATCH(B388,Masterlist!$B$3:$B$791,0))</f>
        <v>QC Office Cabinet (1)</v>
      </c>
      <c r="O388" s="204" t="b">
        <f ca="1">INDEX(Masterlist!$O$3:$O$800, MATCH(B388,Masterlist!$B$3:$B$800,0))</f>
        <v>1</v>
      </c>
      <c r="P388" s="62"/>
      <c r="Q388" s="1">
        <f t="shared" ca="1" si="12"/>
        <v>44831</v>
      </c>
      <c r="R388" s="1">
        <f>(K388-14)</f>
        <v>44887</v>
      </c>
    </row>
    <row r="389" spans="1:18" s="76" customFormat="1" ht="37.5" hidden="1" x14ac:dyDescent="0.25">
      <c r="A389" s="4">
        <v>386</v>
      </c>
      <c r="B389" s="57" t="s">
        <v>1989</v>
      </c>
      <c r="C389" s="5" t="s">
        <v>1990</v>
      </c>
      <c r="D389" s="57" t="s">
        <v>1991</v>
      </c>
      <c r="E389" s="5" t="s">
        <v>1992</v>
      </c>
      <c r="F389" s="16" t="s">
        <v>1993</v>
      </c>
      <c r="G389" s="203" t="str">
        <f>INDEX(Masterlist!$G$3:$G$791, MATCH(B389,Masterlist!$B$3:$B$791,0))</f>
        <v>ISO 16831:2012</v>
      </c>
      <c r="H389" s="47">
        <v>0.03</v>
      </c>
      <c r="I389" s="204">
        <f>INDEX(Masterlist!$I$3:$I$791, MATCH(B389,Masterlist!$B$3:$B$791,0))</f>
        <v>44093</v>
      </c>
      <c r="J389" s="204" t="str">
        <f>INDEX(Masterlist!$J$3:$J$791, MATCH(B389,Masterlist!$B$3:$B$791,0))</f>
        <v>3 years</v>
      </c>
      <c r="K389" s="204">
        <f>INDEX(Masterlist!$K$3:$K$791, MATCH(B389,Masterlist!$B$3:$B$791,0))</f>
        <v>45188</v>
      </c>
      <c r="L389" s="204" t="str">
        <f>INDEX(Masterlist!$L$3:$L$791, MATCH(B389,Masterlist!$B$3:$B$791,0))</f>
        <v>Mirai</v>
      </c>
      <c r="M389" s="204" t="str">
        <f>INDEX(Masterlist!$M$3:$M$791, MATCH(B389,Masterlist!$B$3:$B$791,0))</f>
        <v>TG20/0011</v>
      </c>
      <c r="N389" s="204" t="str">
        <f>INDEX(Masterlist!$N$3:$N$791, MATCH(B389,Masterlist!$B$3:$B$791,0))</f>
        <v>Chiew</v>
      </c>
      <c r="O389" s="204" t="b">
        <f ca="1">INDEX(Masterlist!$O$3:$O$800, MATCH(B389,Masterlist!$B$3:$B$800,0))</f>
        <v>1</v>
      </c>
      <c r="P389" s="64"/>
      <c r="Q389" s="1">
        <f t="shared" ca="1" si="12"/>
        <v>44831</v>
      </c>
      <c r="R389" s="1">
        <f>(K389-14)</f>
        <v>45174</v>
      </c>
    </row>
    <row r="390" spans="1:18" s="76" customFormat="1" ht="37.5" hidden="1" x14ac:dyDescent="0.25">
      <c r="A390" s="4">
        <v>387</v>
      </c>
      <c r="B390" s="57" t="s">
        <v>2034</v>
      </c>
      <c r="C390" s="52" t="s">
        <v>2041</v>
      </c>
      <c r="D390" s="52" t="s">
        <v>2040</v>
      </c>
      <c r="E390" s="52" t="s">
        <v>2048</v>
      </c>
      <c r="F390" s="61" t="s">
        <v>2042</v>
      </c>
      <c r="G390" s="203" t="str">
        <f>INDEX(Masterlist!$G$3:$G$791, MATCH(B390,Masterlist!$B$3:$B$791,0))</f>
        <v>Standard gas (N2-99.999 % &amp; O2 -1.8 PPM)</v>
      </c>
      <c r="H390" s="52" t="s">
        <v>2046</v>
      </c>
      <c r="I390" s="204">
        <f>INDEX(Masterlist!$I$3:$I$791, MATCH(B390,Masterlist!$B$3:$B$791,0))</f>
        <v>44462</v>
      </c>
      <c r="J390" s="204" t="str">
        <f>INDEX(Masterlist!$J$3:$J$791, MATCH(B390,Masterlist!$B$3:$B$791,0))</f>
        <v>12 Months</v>
      </c>
      <c r="K390" s="204">
        <f>INDEX(Masterlist!$K$3:$K$791, MATCH(B390,Masterlist!$B$3:$B$791,0))</f>
        <v>44827</v>
      </c>
      <c r="L390" s="204" t="str">
        <f>INDEX(Masterlist!$L$3:$L$791, MATCH(B390,Masterlist!$B$3:$B$791,0))</f>
        <v>Mirai</v>
      </c>
      <c r="M390" s="204" t="str">
        <f>INDEX(Masterlist!$M$3:$M$791, MATCH(B390,Masterlist!$B$3:$B$791,0))</f>
        <v>GM21/1180</v>
      </c>
      <c r="N390" s="204" t="str">
        <f>INDEX(Masterlist!$N$3:$N$791, MATCH(B390,Masterlist!$B$3:$B$791,0))</f>
        <v>Welding [Herry]</v>
      </c>
      <c r="O390" s="204" t="b">
        <f ca="1">INDEX(Masterlist!$O$3:$O$800, MATCH(B390,Masterlist!$B$3:$B$800,0))</f>
        <v>0</v>
      </c>
      <c r="P390" s="64"/>
      <c r="Q390" s="1">
        <f t="shared" ca="1" si="12"/>
        <v>44831</v>
      </c>
      <c r="R390" s="1">
        <f>(K390-14)</f>
        <v>44813</v>
      </c>
    </row>
    <row r="391" spans="1:18" ht="12.5" customHeight="1" x14ac:dyDescent="0.25">
      <c r="B391" s="8"/>
      <c r="C391" s="112"/>
      <c r="D391" s="113"/>
      <c r="E391" s="112"/>
      <c r="F391" s="114"/>
      <c r="G391" s="115"/>
      <c r="H391" s="116"/>
      <c r="I391" s="117"/>
      <c r="J391" s="112"/>
      <c r="K391" s="118"/>
      <c r="L391" s="112"/>
      <c r="M391" s="112"/>
      <c r="N391" s="113"/>
      <c r="O391" s="119"/>
    </row>
    <row r="392" spans="1:18" ht="12.5" customHeight="1" x14ac:dyDescent="0.25">
      <c r="B392" s="8"/>
      <c r="C392" s="112"/>
      <c r="D392" s="113"/>
      <c r="E392" s="112"/>
      <c r="F392" s="114"/>
      <c r="G392" s="115"/>
      <c r="H392" s="116"/>
      <c r="I392" s="117"/>
      <c r="J392" s="112"/>
      <c r="K392" s="118"/>
      <c r="L392" s="112"/>
      <c r="M392" s="112"/>
      <c r="N392" s="113"/>
      <c r="O392" s="119"/>
    </row>
    <row r="393" spans="1:18" s="65" customFormat="1" ht="14" x14ac:dyDescent="0.3">
      <c r="A393"/>
      <c r="B393" s="8"/>
      <c r="C393" s="112"/>
      <c r="D393" s="113"/>
      <c r="E393" s="112"/>
      <c r="F393" s="114"/>
      <c r="G393" s="115"/>
      <c r="H393" s="116"/>
      <c r="I393" s="117"/>
      <c r="J393" s="112"/>
      <c r="K393" s="118"/>
      <c r="L393" s="112"/>
      <c r="M393" s="112"/>
      <c r="N393" s="113"/>
      <c r="O393" s="119"/>
      <c r="P393"/>
      <c r="Q393"/>
    </row>
    <row r="394" spans="1:18" s="65" customFormat="1" ht="14" x14ac:dyDescent="0.3">
      <c r="A394"/>
      <c r="B394" s="8"/>
      <c r="C394" s="112"/>
      <c r="D394" s="113"/>
      <c r="E394" s="112"/>
      <c r="F394" s="114"/>
      <c r="G394" s="115"/>
      <c r="H394" s="116"/>
      <c r="I394" s="117"/>
      <c r="J394" s="112"/>
      <c r="K394" s="118"/>
      <c r="L394" s="112"/>
      <c r="M394" s="112"/>
      <c r="N394" s="113"/>
      <c r="O394" s="119"/>
      <c r="P394"/>
      <c r="Q394"/>
    </row>
    <row r="395" spans="1:18" s="65" customFormat="1" ht="14" x14ac:dyDescent="0.3">
      <c r="A395"/>
      <c r="B395" s="120"/>
      <c r="C395" s="120"/>
      <c r="D395" s="120"/>
      <c r="E395" s="120"/>
      <c r="F395" s="120"/>
      <c r="G395" s="120"/>
      <c r="H395" s="120"/>
      <c r="I395" s="120"/>
      <c r="J395" s="120"/>
      <c r="K395" s="121"/>
      <c r="L395" s="120"/>
      <c r="M395" s="120"/>
      <c r="N395" s="120"/>
      <c r="O395" s="120"/>
      <c r="P395"/>
      <c r="Q395"/>
    </row>
    <row r="396" spans="1:18" s="65" customFormat="1" ht="14" x14ac:dyDescent="0.3">
      <c r="A396"/>
      <c r="B396" s="120"/>
      <c r="C396" s="120"/>
      <c r="D396" s="120"/>
      <c r="E396" s="120"/>
      <c r="F396" s="120"/>
      <c r="G396" s="120"/>
      <c r="H396" s="120"/>
      <c r="I396" s="120"/>
      <c r="J396" s="120" t="s">
        <v>1565</v>
      </c>
      <c r="K396" s="121"/>
      <c r="L396" s="120"/>
      <c r="M396" s="120"/>
      <c r="N396" s="120"/>
      <c r="O396" s="120"/>
      <c r="P396"/>
      <c r="Q396"/>
    </row>
    <row r="397" spans="1:18" s="65" customFormat="1" ht="14" x14ac:dyDescent="0.3">
      <c r="A397"/>
      <c r="B397" s="120"/>
      <c r="C397" s="120"/>
      <c r="D397" s="120"/>
      <c r="E397" s="120"/>
      <c r="F397" s="120"/>
      <c r="G397" s="120"/>
      <c r="H397" s="120"/>
      <c r="I397" s="120"/>
      <c r="J397" s="120"/>
      <c r="K397" s="121"/>
      <c r="L397" s="120"/>
      <c r="M397" s="120"/>
      <c r="N397" s="120"/>
      <c r="O397" s="120"/>
      <c r="P397"/>
      <c r="Q397"/>
    </row>
    <row r="398" spans="1:18" s="65" customFormat="1" ht="14" x14ac:dyDescent="0.3">
      <c r="A398"/>
      <c r="B398" s="120"/>
      <c r="C398" s="120"/>
      <c r="D398" s="120"/>
      <c r="E398" s="120"/>
      <c r="F398" s="120"/>
      <c r="G398" s="120"/>
      <c r="H398" s="120"/>
      <c r="I398" s="120"/>
      <c r="J398" s="120"/>
      <c r="K398" s="121"/>
      <c r="L398" s="120"/>
      <c r="M398" s="120"/>
      <c r="N398" s="120"/>
      <c r="O398" s="120"/>
      <c r="P398"/>
      <c r="Q398"/>
    </row>
    <row r="399" spans="1:18" s="65" customFormat="1" ht="14" x14ac:dyDescent="0.3">
      <c r="A399"/>
      <c r="B399" s="120"/>
      <c r="C399" s="120"/>
      <c r="D399" s="120"/>
      <c r="E399" s="120"/>
      <c r="F399" s="120"/>
      <c r="G399" s="120"/>
      <c r="H399" s="120"/>
      <c r="I399" s="120"/>
      <c r="J399" s="120"/>
      <c r="K399" s="121"/>
      <c r="L399" s="120"/>
      <c r="M399" s="120"/>
      <c r="N399" s="120"/>
      <c r="O399" s="120"/>
      <c r="P399"/>
      <c r="Q399"/>
    </row>
  </sheetData>
  <autoFilter ref="A2:Q390">
    <filterColumn colId="1">
      <colorFilter dxfId="0"/>
    </filterColumn>
    <filterColumn colId="14">
      <filters>
        <filter val="FALSE"/>
      </filters>
    </filterColumn>
  </autoFilter>
  <mergeCells count="13">
    <mergeCell ref="A306:A308"/>
    <mergeCell ref="A386:A387"/>
    <mergeCell ref="L1:L2"/>
    <mergeCell ref="M1:M2"/>
    <mergeCell ref="A1:A2"/>
    <mergeCell ref="N1:N2"/>
    <mergeCell ref="O1:O2"/>
    <mergeCell ref="B1:B2"/>
    <mergeCell ref="C1:C2"/>
    <mergeCell ref="D1:D2"/>
    <mergeCell ref="E1:E2"/>
    <mergeCell ref="F1:F2"/>
    <mergeCell ref="G1:K1"/>
  </mergeCells>
  <conditionalFormatting sqref="P3:P8 P13:P20 P40 P59:P68 P231:P281 P205:P227 P42:P50 P70:P94 P97:P106">
    <cfRule type="expression" priority="88" stopIfTrue="1">
      <formula>$K$3&lt;$Q$3</formula>
    </cfRule>
  </conditionalFormatting>
  <conditionalFormatting sqref="P10:P11">
    <cfRule type="expression" priority="87" stopIfTrue="1">
      <formula>$K$3&lt;$Q$3</formula>
    </cfRule>
  </conditionalFormatting>
  <conditionalFormatting sqref="P9">
    <cfRule type="expression" priority="86" stopIfTrue="1">
      <formula>#REF!&lt;#REF!</formula>
    </cfRule>
  </conditionalFormatting>
  <conditionalFormatting sqref="P28">
    <cfRule type="expression" priority="85" stopIfTrue="1">
      <formula>$K$3&lt;$Q$3</formula>
    </cfRule>
  </conditionalFormatting>
  <conditionalFormatting sqref="P36:P38">
    <cfRule type="expression" priority="83" stopIfTrue="1">
      <formula>$K$3&lt;$Q$3</formula>
    </cfRule>
  </conditionalFormatting>
  <conditionalFormatting sqref="P41 P58 P172:P175 P137:P145">
    <cfRule type="expression" priority="82" stopIfTrue="1">
      <formula>$K$4&lt;$U$4</formula>
    </cfRule>
  </conditionalFormatting>
  <conditionalFormatting sqref="P69">
    <cfRule type="expression" priority="80" stopIfTrue="1">
      <formula>$K$4&lt;$U$4</formula>
    </cfRule>
  </conditionalFormatting>
  <conditionalFormatting sqref="P109">
    <cfRule type="expression" priority="78" stopIfTrue="1">
      <formula>$K$3&lt;$Q$3</formula>
    </cfRule>
  </conditionalFormatting>
  <conditionalFormatting sqref="P181:P184">
    <cfRule type="expression" priority="73" stopIfTrue="1">
      <formula>$K$3&lt;$Q$3</formula>
    </cfRule>
  </conditionalFormatting>
  <conditionalFormatting sqref="P186:P188">
    <cfRule type="expression" priority="71" stopIfTrue="1">
      <formula>$K$3&lt;$Q$3</formula>
    </cfRule>
  </conditionalFormatting>
  <conditionalFormatting sqref="P190">
    <cfRule type="expression" priority="70" stopIfTrue="1">
      <formula>$K$3&lt;$Q$3</formula>
    </cfRule>
  </conditionalFormatting>
  <conditionalFormatting sqref="P193">
    <cfRule type="expression" priority="68" stopIfTrue="1">
      <formula>$K$3&lt;$Q$3</formula>
    </cfRule>
  </conditionalFormatting>
  <conditionalFormatting sqref="P194">
    <cfRule type="expression" priority="66" stopIfTrue="1">
      <formula>$K$3&lt;$Q$3</formula>
    </cfRule>
  </conditionalFormatting>
  <conditionalFormatting sqref="P195">
    <cfRule type="expression" priority="65" stopIfTrue="1">
      <formula>$K$3&lt;$Q$3</formula>
    </cfRule>
  </conditionalFormatting>
  <conditionalFormatting sqref="P204">
    <cfRule type="expression" priority="60" stopIfTrue="1">
      <formula>$K$3&lt;$Q$3</formula>
    </cfRule>
  </conditionalFormatting>
  <conditionalFormatting sqref="P292">
    <cfRule type="expression" priority="59" stopIfTrue="1">
      <formula>$K$3&lt;$Q$3</formula>
    </cfRule>
  </conditionalFormatting>
  <conditionalFormatting sqref="P299">
    <cfRule type="expression" priority="58" stopIfTrue="1">
      <formula>$K$3&lt;$Q$3</formula>
    </cfRule>
  </conditionalFormatting>
  <conditionalFormatting sqref="P300">
    <cfRule type="expression" priority="57" stopIfTrue="1">
      <formula>$G$3&lt;$L$3</formula>
    </cfRule>
  </conditionalFormatting>
  <conditionalFormatting sqref="P388">
    <cfRule type="expression" priority="24" stopIfTrue="1">
      <formula>$K$3&lt;$Q$3</formula>
    </cfRule>
  </conditionalFormatting>
  <conditionalFormatting sqref="P301:P302">
    <cfRule type="expression" priority="56" stopIfTrue="1">
      <formula>$K$3&lt;$Q$3</formula>
    </cfRule>
  </conditionalFormatting>
  <conditionalFormatting sqref="P303:P304">
    <cfRule type="expression" priority="55" stopIfTrue="1">
      <formula>$K$3&lt;$Q$3</formula>
    </cfRule>
  </conditionalFormatting>
  <conditionalFormatting sqref="P305">
    <cfRule type="expression" priority="53" stopIfTrue="1">
      <formula>$K$3&lt;$Q$3</formula>
    </cfRule>
  </conditionalFormatting>
  <conditionalFormatting sqref="P319">
    <cfRule type="expression" priority="48" stopIfTrue="1">
      <formula>$K$3&lt;$Q$3</formula>
    </cfRule>
  </conditionalFormatting>
  <conditionalFormatting sqref="P320:P323">
    <cfRule type="expression" priority="47" stopIfTrue="1">
      <formula>$K$4&lt;$U$4</formula>
    </cfRule>
  </conditionalFormatting>
  <conditionalFormatting sqref="P326">
    <cfRule type="expression" priority="46" stopIfTrue="1">
      <formula>$K$4&lt;$Q$4</formula>
    </cfRule>
  </conditionalFormatting>
  <conditionalFormatting sqref="P333:P335">
    <cfRule type="expression" priority="39" stopIfTrue="1">
      <formula>$K$4&lt;$Q$4</formula>
    </cfRule>
  </conditionalFormatting>
  <conditionalFormatting sqref="P339:P341">
    <cfRule type="expression" priority="32" stopIfTrue="1">
      <formula>$L$5&lt;$Q$5</formula>
    </cfRule>
  </conditionalFormatting>
  <conditionalFormatting sqref="P371:P375">
    <cfRule type="expression" priority="28" stopIfTrue="1">
      <formula>$K$3&lt;$Q$3</formula>
    </cfRule>
  </conditionalFormatting>
  <conditionalFormatting sqref="P95:P96">
    <cfRule type="expression" priority="17" stopIfTrue="1">
      <formula>$K$3&lt;$Q$3</formula>
    </cfRule>
  </conditionalFormatting>
  <printOptions horizontalCentered="1"/>
  <pageMargins left="0.23622047244094491" right="0.23622047244094491" top="1.3779527559055118" bottom="0.70866141732283472" header="0.31496062992125984" footer="0.31496062992125984"/>
  <pageSetup paperSize="9" scale="56" fitToHeight="0" orientation="landscape" r:id="rId1"/>
  <headerFooter>
    <oddHeader>&amp;L&amp;G
Issued By: Janette Esther&amp;C&amp;20 CALIBRATED GAUGE MASTER LIST&amp;R&amp;D</oddHeader>
    <oddFooter>&amp;LForm No: QC-10-CL Rev 0&amp;C&amp;G     &amp;R      &amp;P/&amp;N</oddFooter>
  </headerFooter>
  <legacy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Masterlist</vt:lpstr>
      <vt:lpstr>Color Code</vt:lpstr>
      <vt:lpstr>NDT Gauges (Link Auto update)</vt:lpstr>
      <vt:lpstr>For Audit 12.1.2022</vt:lpstr>
      <vt:lpstr>For Audit (Link Auto update)</vt:lpstr>
      <vt:lpstr>'For Audit (Link Auto update)'!Print_Area</vt:lpstr>
      <vt:lpstr>'For Audit 12.1.2022'!Print_Area</vt:lpstr>
      <vt:lpstr>Masterlist!Print_Area</vt:lpstr>
      <vt:lpstr>'NDT Gauges (Link Auto update)'!Print_Area</vt:lpstr>
      <vt:lpstr>'For Audit (Link Auto update)'!Print_Titles</vt:lpstr>
      <vt:lpstr>'For Audit 12.1.2022'!Print_Titles</vt:lpstr>
      <vt:lpstr>Masterlist!Print_Titles</vt:lpstr>
      <vt:lpstr>'NDT Gauges (Link Auto update)'!Print_Titles</vt:lpstr>
    </vt:vector>
  </TitlesOfParts>
  <Company>MTQ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Khin Phyu Pwint</dc:creator>
  <cp:lastModifiedBy>Janette Vinisol</cp:lastModifiedBy>
  <cp:lastPrinted>2022-09-21T02:15:23Z</cp:lastPrinted>
  <dcterms:created xsi:type="dcterms:W3CDTF">2009-08-11T03:17:08Z</dcterms:created>
  <dcterms:modified xsi:type="dcterms:W3CDTF">2022-09-27T03:41:47Z</dcterms:modified>
</cp:coreProperties>
</file>