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pient\"/>
    </mc:Choice>
  </mc:AlternateContent>
  <bookViews>
    <workbookView xWindow="0" yWindow="0" windowWidth="14115" windowHeight="7380"/>
  </bookViews>
  <sheets>
    <sheet name="PREV_EOD" sheetId="1" r:id="rId1"/>
    <sheet name="7 AM" sheetId="2" r:id="rId2"/>
    <sheet name="8 AM" sheetId="3" r:id="rId3"/>
    <sheet name="9 AM" sheetId="4" r:id="rId4"/>
    <sheet name="10 AM" sheetId="5" r:id="rId5"/>
    <sheet name="11 AM" sheetId="6" r:id="rId6"/>
    <sheet name="12 PM" sheetId="7" r:id="rId7"/>
    <sheet name="1 PM" sheetId="8" r:id="rId8"/>
    <sheet name="2 PM" sheetId="9" r:id="rId9"/>
    <sheet name="3 PM" sheetId="10" r:id="rId10"/>
    <sheet name="4 PM" sheetId="11" r:id="rId11"/>
    <sheet name="5 PM" sheetId="12" r:id="rId12"/>
    <sheet name="6 PM" sheetId="13" r:id="rId13"/>
    <sheet name="7 PM" sheetId="14" r:id="rId14"/>
    <sheet name="ChartPnL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6" l="1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J53" i="14"/>
  <c r="L53" i="14" s="1"/>
  <c r="J52" i="14"/>
  <c r="L52" i="14" s="1"/>
  <c r="J51" i="14"/>
  <c r="L51" i="14" s="1"/>
  <c r="J50" i="14"/>
  <c r="L50" i="14" s="1"/>
  <c r="J49" i="14"/>
  <c r="L49" i="14" s="1"/>
  <c r="L48" i="14"/>
  <c r="J48" i="14"/>
  <c r="J47" i="14"/>
  <c r="L47" i="14" s="1"/>
  <c r="J46" i="14"/>
  <c r="L46" i="14" s="1"/>
  <c r="J45" i="14"/>
  <c r="L45" i="14" s="1"/>
  <c r="J44" i="14"/>
  <c r="L44" i="14" s="1"/>
  <c r="J43" i="14"/>
  <c r="L43" i="14" s="1"/>
  <c r="J42" i="14"/>
  <c r="L42" i="14" s="1"/>
  <c r="J41" i="14"/>
  <c r="L41" i="14" s="1"/>
  <c r="L40" i="14"/>
  <c r="J40" i="14"/>
  <c r="J39" i="14"/>
  <c r="L39" i="14" s="1"/>
  <c r="J38" i="14"/>
  <c r="L38" i="14" s="1"/>
  <c r="J37" i="14"/>
  <c r="L37" i="14" s="1"/>
  <c r="J36" i="14"/>
  <c r="L36" i="14" s="1"/>
  <c r="J35" i="14"/>
  <c r="L35" i="14" s="1"/>
  <c r="J34" i="14"/>
  <c r="L34" i="14" s="1"/>
  <c r="J33" i="14"/>
  <c r="L33" i="14" s="1"/>
  <c r="L32" i="14"/>
  <c r="J32" i="14"/>
  <c r="J31" i="14"/>
  <c r="L31" i="14" s="1"/>
  <c r="J30" i="14"/>
  <c r="L30" i="14" s="1"/>
  <c r="J29" i="14"/>
  <c r="L29" i="14" s="1"/>
  <c r="J28" i="14"/>
  <c r="L28" i="14" s="1"/>
  <c r="J27" i="14"/>
  <c r="L27" i="14" s="1"/>
  <c r="J26" i="14"/>
  <c r="L26" i="14" s="1"/>
  <c r="J25" i="14"/>
  <c r="L25" i="14" s="1"/>
  <c r="L24" i="14"/>
  <c r="J24" i="14"/>
  <c r="J23" i="14"/>
  <c r="L23" i="14" s="1"/>
  <c r="J22" i="14"/>
  <c r="L22" i="14" s="1"/>
  <c r="J21" i="14"/>
  <c r="L21" i="14" s="1"/>
  <c r="J20" i="14"/>
  <c r="L20" i="14" s="1"/>
  <c r="J19" i="14"/>
  <c r="L19" i="14" s="1"/>
  <c r="J18" i="14"/>
  <c r="L18" i="14" s="1"/>
  <c r="J17" i="14"/>
  <c r="L17" i="14" s="1"/>
  <c r="L16" i="14"/>
  <c r="J16" i="14"/>
  <c r="J15" i="14"/>
  <c r="L15" i="14" s="1"/>
  <c r="J14" i="14"/>
  <c r="L14" i="14" s="1"/>
  <c r="J13" i="14"/>
  <c r="L13" i="14" s="1"/>
  <c r="J12" i="14"/>
  <c r="L12" i="14" s="1"/>
  <c r="J11" i="14"/>
  <c r="L11" i="14" s="1"/>
  <c r="J10" i="14"/>
  <c r="L10" i="14" s="1"/>
  <c r="J9" i="14"/>
  <c r="L9" i="14" s="1"/>
  <c r="L8" i="14"/>
  <c r="J8" i="14"/>
  <c r="J7" i="14"/>
  <c r="L7" i="14" s="1"/>
  <c r="J6" i="14"/>
  <c r="L6" i="14" s="1"/>
  <c r="J5" i="14"/>
  <c r="L5" i="14" s="1"/>
  <c r="J4" i="14"/>
  <c r="L4" i="14" s="1"/>
  <c r="J3" i="14"/>
  <c r="L3" i="14" s="1"/>
  <c r="J2" i="14"/>
  <c r="L2" i="14" s="1"/>
  <c r="J53" i="13"/>
  <c r="L53" i="13" s="1"/>
  <c r="L52" i="13"/>
  <c r="J52" i="13"/>
  <c r="J51" i="13"/>
  <c r="L51" i="13" s="1"/>
  <c r="L50" i="13"/>
  <c r="J50" i="13"/>
  <c r="J49" i="13"/>
  <c r="L49" i="13" s="1"/>
  <c r="L48" i="13"/>
  <c r="J48" i="13"/>
  <c r="J47" i="13"/>
  <c r="L47" i="13" s="1"/>
  <c r="L46" i="13"/>
  <c r="J46" i="13"/>
  <c r="J45" i="13"/>
  <c r="L45" i="13" s="1"/>
  <c r="L44" i="13"/>
  <c r="J44" i="13"/>
  <c r="J43" i="13"/>
  <c r="L43" i="13" s="1"/>
  <c r="L42" i="13"/>
  <c r="J42" i="13"/>
  <c r="J41" i="13"/>
  <c r="L41" i="13" s="1"/>
  <c r="L40" i="13"/>
  <c r="J40" i="13"/>
  <c r="J39" i="13"/>
  <c r="L39" i="13" s="1"/>
  <c r="L38" i="13"/>
  <c r="J38" i="13"/>
  <c r="J37" i="13"/>
  <c r="L37" i="13" s="1"/>
  <c r="L36" i="13"/>
  <c r="J36" i="13"/>
  <c r="J35" i="13"/>
  <c r="L35" i="13" s="1"/>
  <c r="L34" i="13"/>
  <c r="J34" i="13"/>
  <c r="J33" i="13"/>
  <c r="L33" i="13" s="1"/>
  <c r="L32" i="13"/>
  <c r="J32" i="13"/>
  <c r="J31" i="13"/>
  <c r="L31" i="13" s="1"/>
  <c r="L30" i="13"/>
  <c r="J30" i="13"/>
  <c r="J29" i="13"/>
  <c r="L29" i="13" s="1"/>
  <c r="L28" i="13"/>
  <c r="J28" i="13"/>
  <c r="J27" i="13"/>
  <c r="L27" i="13" s="1"/>
  <c r="L26" i="13"/>
  <c r="J26" i="13"/>
  <c r="J25" i="13"/>
  <c r="L25" i="13" s="1"/>
  <c r="L24" i="13"/>
  <c r="J24" i="13"/>
  <c r="J23" i="13"/>
  <c r="L23" i="13" s="1"/>
  <c r="L22" i="13"/>
  <c r="J22" i="13"/>
  <c r="J21" i="13"/>
  <c r="L21" i="13" s="1"/>
  <c r="L20" i="13"/>
  <c r="J20" i="13"/>
  <c r="J19" i="13"/>
  <c r="L19" i="13" s="1"/>
  <c r="L18" i="13"/>
  <c r="J18" i="13"/>
  <c r="J17" i="13"/>
  <c r="L17" i="13" s="1"/>
  <c r="L16" i="13"/>
  <c r="J16" i="13"/>
  <c r="J15" i="13"/>
  <c r="L15" i="13" s="1"/>
  <c r="L14" i="13"/>
  <c r="J14" i="13"/>
  <c r="J13" i="13"/>
  <c r="L13" i="13" s="1"/>
  <c r="L12" i="13"/>
  <c r="J12" i="13"/>
  <c r="J11" i="13"/>
  <c r="L11" i="13" s="1"/>
  <c r="L10" i="13"/>
  <c r="J10" i="13"/>
  <c r="J9" i="13"/>
  <c r="L9" i="13" s="1"/>
  <c r="L8" i="13"/>
  <c r="J8" i="13"/>
  <c r="J7" i="13"/>
  <c r="L7" i="13" s="1"/>
  <c r="L6" i="13"/>
  <c r="J6" i="13"/>
  <c r="J5" i="13"/>
  <c r="L5" i="13" s="1"/>
  <c r="L4" i="13"/>
  <c r="J4" i="13"/>
  <c r="J3" i="13"/>
  <c r="L3" i="13" s="1"/>
  <c r="L2" i="13"/>
  <c r="J2" i="13"/>
  <c r="J53" i="12"/>
  <c r="L53" i="12" s="1"/>
  <c r="L52" i="12"/>
  <c r="J52" i="12"/>
  <c r="J51" i="12"/>
  <c r="L51" i="12" s="1"/>
  <c r="L50" i="12"/>
  <c r="J50" i="12"/>
  <c r="J49" i="12"/>
  <c r="L49" i="12" s="1"/>
  <c r="L48" i="12"/>
  <c r="J48" i="12"/>
  <c r="J47" i="12"/>
  <c r="L47" i="12" s="1"/>
  <c r="L46" i="12"/>
  <c r="J46" i="12"/>
  <c r="J45" i="12"/>
  <c r="L45" i="12" s="1"/>
  <c r="L44" i="12"/>
  <c r="J44" i="12"/>
  <c r="J43" i="12"/>
  <c r="L43" i="12" s="1"/>
  <c r="L42" i="12"/>
  <c r="J42" i="12"/>
  <c r="J41" i="12"/>
  <c r="L41" i="12" s="1"/>
  <c r="L40" i="12"/>
  <c r="J40" i="12"/>
  <c r="J39" i="12"/>
  <c r="L39" i="12" s="1"/>
  <c r="L38" i="12"/>
  <c r="J38" i="12"/>
  <c r="J37" i="12"/>
  <c r="L37" i="12" s="1"/>
  <c r="L36" i="12"/>
  <c r="J36" i="12"/>
  <c r="J35" i="12"/>
  <c r="L35" i="12" s="1"/>
  <c r="L34" i="12"/>
  <c r="J34" i="12"/>
  <c r="J33" i="12"/>
  <c r="L33" i="12" s="1"/>
  <c r="L32" i="12"/>
  <c r="J32" i="12"/>
  <c r="J31" i="12"/>
  <c r="L31" i="12" s="1"/>
  <c r="L30" i="12"/>
  <c r="J30" i="12"/>
  <c r="J29" i="12"/>
  <c r="L29" i="12" s="1"/>
  <c r="L28" i="12"/>
  <c r="J28" i="12"/>
  <c r="J27" i="12"/>
  <c r="L27" i="12" s="1"/>
  <c r="L26" i="12"/>
  <c r="J26" i="12"/>
  <c r="J25" i="12"/>
  <c r="L25" i="12" s="1"/>
  <c r="L24" i="12"/>
  <c r="J24" i="12"/>
  <c r="J23" i="12"/>
  <c r="L23" i="12" s="1"/>
  <c r="L22" i="12"/>
  <c r="J22" i="12"/>
  <c r="J21" i="12"/>
  <c r="L21" i="12" s="1"/>
  <c r="L20" i="12"/>
  <c r="J20" i="12"/>
  <c r="J19" i="12"/>
  <c r="L19" i="12" s="1"/>
  <c r="L18" i="12"/>
  <c r="J18" i="12"/>
  <c r="J17" i="12"/>
  <c r="L17" i="12" s="1"/>
  <c r="L16" i="12"/>
  <c r="J16" i="12"/>
  <c r="J15" i="12"/>
  <c r="L15" i="12" s="1"/>
  <c r="L14" i="12"/>
  <c r="J14" i="12"/>
  <c r="J13" i="12"/>
  <c r="L13" i="12" s="1"/>
  <c r="L12" i="12"/>
  <c r="J12" i="12"/>
  <c r="J11" i="12"/>
  <c r="L11" i="12" s="1"/>
  <c r="L10" i="12"/>
  <c r="J10" i="12"/>
  <c r="J9" i="12"/>
  <c r="L9" i="12" s="1"/>
  <c r="L8" i="12"/>
  <c r="J8" i="12"/>
  <c r="J7" i="12"/>
  <c r="L7" i="12" s="1"/>
  <c r="L6" i="12"/>
  <c r="J6" i="12"/>
  <c r="J5" i="12"/>
  <c r="L5" i="12" s="1"/>
  <c r="L4" i="12"/>
  <c r="J4" i="12"/>
  <c r="J3" i="12"/>
  <c r="L3" i="12" s="1"/>
  <c r="L2" i="12"/>
  <c r="J2" i="12"/>
  <c r="J53" i="11"/>
  <c r="L53" i="11" s="1"/>
  <c r="L52" i="11"/>
  <c r="J52" i="11"/>
  <c r="J51" i="11"/>
  <c r="L51" i="11" s="1"/>
  <c r="L50" i="11"/>
  <c r="J50" i="11"/>
  <c r="J49" i="11"/>
  <c r="L49" i="11" s="1"/>
  <c r="L48" i="11"/>
  <c r="J48" i="11"/>
  <c r="J47" i="11"/>
  <c r="L47" i="11" s="1"/>
  <c r="L46" i="11"/>
  <c r="J46" i="11"/>
  <c r="J45" i="11"/>
  <c r="L45" i="11" s="1"/>
  <c r="L44" i="11"/>
  <c r="J44" i="11"/>
  <c r="J43" i="11"/>
  <c r="L43" i="11" s="1"/>
  <c r="L42" i="11"/>
  <c r="J42" i="11"/>
  <c r="J41" i="11"/>
  <c r="L41" i="11" s="1"/>
  <c r="L40" i="11"/>
  <c r="J40" i="11"/>
  <c r="J39" i="11"/>
  <c r="L39" i="11" s="1"/>
  <c r="L38" i="11"/>
  <c r="J38" i="11"/>
  <c r="J37" i="11"/>
  <c r="L37" i="11" s="1"/>
  <c r="L36" i="11"/>
  <c r="J36" i="11"/>
  <c r="J35" i="11"/>
  <c r="L35" i="11" s="1"/>
  <c r="L34" i="11"/>
  <c r="J34" i="11"/>
  <c r="J33" i="11"/>
  <c r="L33" i="11" s="1"/>
  <c r="L32" i="11"/>
  <c r="J32" i="11"/>
  <c r="J31" i="11"/>
  <c r="L31" i="11" s="1"/>
  <c r="L30" i="11"/>
  <c r="J30" i="11"/>
  <c r="J29" i="11"/>
  <c r="L29" i="11" s="1"/>
  <c r="L28" i="11"/>
  <c r="J28" i="11"/>
  <c r="J27" i="11"/>
  <c r="L27" i="11" s="1"/>
  <c r="L26" i="11"/>
  <c r="J26" i="11"/>
  <c r="J25" i="11"/>
  <c r="L25" i="11" s="1"/>
  <c r="L24" i="11"/>
  <c r="J24" i="11"/>
  <c r="J23" i="11"/>
  <c r="L23" i="11" s="1"/>
  <c r="L22" i="11"/>
  <c r="J22" i="11"/>
  <c r="J21" i="11"/>
  <c r="L21" i="11" s="1"/>
  <c r="L20" i="11"/>
  <c r="J20" i="11"/>
  <c r="J19" i="11"/>
  <c r="L19" i="11" s="1"/>
  <c r="L18" i="11"/>
  <c r="J18" i="11"/>
  <c r="J17" i="11"/>
  <c r="L17" i="11" s="1"/>
  <c r="L16" i="11"/>
  <c r="J16" i="11"/>
  <c r="J15" i="11"/>
  <c r="L15" i="11" s="1"/>
  <c r="L14" i="11"/>
  <c r="J14" i="11"/>
  <c r="J13" i="11"/>
  <c r="L13" i="11" s="1"/>
  <c r="L12" i="11"/>
  <c r="J12" i="11"/>
  <c r="J11" i="11"/>
  <c r="L11" i="11" s="1"/>
  <c r="L10" i="11"/>
  <c r="J10" i="11"/>
  <c r="J9" i="11"/>
  <c r="L9" i="11" s="1"/>
  <c r="L8" i="11"/>
  <c r="J8" i="11"/>
  <c r="J7" i="11"/>
  <c r="L7" i="11" s="1"/>
  <c r="L6" i="11"/>
  <c r="J6" i="11"/>
  <c r="J5" i="11"/>
  <c r="L5" i="11" s="1"/>
  <c r="L4" i="11"/>
  <c r="J4" i="11"/>
  <c r="J3" i="11"/>
  <c r="L3" i="11" s="1"/>
  <c r="L2" i="11"/>
  <c r="J2" i="11"/>
  <c r="J53" i="10"/>
  <c r="L53" i="10" s="1"/>
  <c r="L52" i="10"/>
  <c r="J52" i="10"/>
  <c r="J51" i="10"/>
  <c r="L51" i="10" s="1"/>
  <c r="L50" i="10"/>
  <c r="J50" i="10"/>
  <c r="J49" i="10"/>
  <c r="L49" i="10" s="1"/>
  <c r="L48" i="10"/>
  <c r="J48" i="10"/>
  <c r="J47" i="10"/>
  <c r="L47" i="10" s="1"/>
  <c r="L46" i="10"/>
  <c r="J46" i="10"/>
  <c r="J45" i="10"/>
  <c r="L45" i="10" s="1"/>
  <c r="L44" i="10"/>
  <c r="J44" i="10"/>
  <c r="J43" i="10"/>
  <c r="L43" i="10" s="1"/>
  <c r="L42" i="10"/>
  <c r="J42" i="10"/>
  <c r="J41" i="10"/>
  <c r="L41" i="10" s="1"/>
  <c r="L40" i="10"/>
  <c r="J40" i="10"/>
  <c r="J39" i="10"/>
  <c r="L39" i="10" s="1"/>
  <c r="L38" i="10"/>
  <c r="J38" i="10"/>
  <c r="J37" i="10"/>
  <c r="L37" i="10" s="1"/>
  <c r="L36" i="10"/>
  <c r="J36" i="10"/>
  <c r="J35" i="10"/>
  <c r="L35" i="10" s="1"/>
  <c r="L34" i="10"/>
  <c r="J34" i="10"/>
  <c r="J33" i="10"/>
  <c r="L33" i="10" s="1"/>
  <c r="L32" i="10"/>
  <c r="J32" i="10"/>
  <c r="J31" i="10"/>
  <c r="L31" i="10" s="1"/>
  <c r="L30" i="10"/>
  <c r="J30" i="10"/>
  <c r="J29" i="10"/>
  <c r="L29" i="10" s="1"/>
  <c r="L28" i="10"/>
  <c r="J28" i="10"/>
  <c r="J27" i="10"/>
  <c r="L27" i="10" s="1"/>
  <c r="L26" i="10"/>
  <c r="J26" i="10"/>
  <c r="J25" i="10"/>
  <c r="L25" i="10" s="1"/>
  <c r="L24" i="10"/>
  <c r="J24" i="10"/>
  <c r="J23" i="10"/>
  <c r="L23" i="10" s="1"/>
  <c r="L22" i="10"/>
  <c r="J22" i="10"/>
  <c r="J21" i="10"/>
  <c r="L21" i="10" s="1"/>
  <c r="L20" i="10"/>
  <c r="J20" i="10"/>
  <c r="J19" i="10"/>
  <c r="L19" i="10" s="1"/>
  <c r="L18" i="10"/>
  <c r="J18" i="10"/>
  <c r="J17" i="10"/>
  <c r="L17" i="10" s="1"/>
  <c r="L16" i="10"/>
  <c r="J16" i="10"/>
  <c r="J15" i="10"/>
  <c r="L15" i="10" s="1"/>
  <c r="L14" i="10"/>
  <c r="J14" i="10"/>
  <c r="J13" i="10"/>
  <c r="L13" i="10" s="1"/>
  <c r="L12" i="10"/>
  <c r="J12" i="10"/>
  <c r="J11" i="10"/>
  <c r="L11" i="10" s="1"/>
  <c r="L10" i="10"/>
  <c r="J10" i="10"/>
  <c r="J9" i="10"/>
  <c r="L9" i="10" s="1"/>
  <c r="L8" i="10"/>
  <c r="J8" i="10"/>
  <c r="J7" i="10"/>
  <c r="L7" i="10" s="1"/>
  <c r="L6" i="10"/>
  <c r="J6" i="10"/>
  <c r="J5" i="10"/>
  <c r="L5" i="10" s="1"/>
  <c r="L4" i="10"/>
  <c r="J4" i="10"/>
  <c r="J3" i="10"/>
  <c r="L3" i="10" s="1"/>
  <c r="L2" i="10"/>
  <c r="J2" i="10"/>
  <c r="J53" i="9"/>
  <c r="L53" i="9" s="1"/>
  <c r="J52" i="9"/>
  <c r="L52" i="9" s="1"/>
  <c r="L51" i="9"/>
  <c r="J51" i="9"/>
  <c r="J50" i="9"/>
  <c r="L50" i="9" s="1"/>
  <c r="J49" i="9"/>
  <c r="L49" i="9" s="1"/>
  <c r="J48" i="9"/>
  <c r="L48" i="9" s="1"/>
  <c r="L47" i="9"/>
  <c r="J47" i="9"/>
  <c r="J46" i="9"/>
  <c r="L46" i="9" s="1"/>
  <c r="J45" i="9"/>
  <c r="L45" i="9" s="1"/>
  <c r="J44" i="9"/>
  <c r="L44" i="9" s="1"/>
  <c r="L43" i="9"/>
  <c r="J43" i="9"/>
  <c r="J42" i="9"/>
  <c r="L42" i="9" s="1"/>
  <c r="J41" i="9"/>
  <c r="L41" i="9" s="1"/>
  <c r="J40" i="9"/>
  <c r="L40" i="9" s="1"/>
  <c r="L39" i="9"/>
  <c r="J39" i="9"/>
  <c r="J38" i="9"/>
  <c r="L38" i="9" s="1"/>
  <c r="J37" i="9"/>
  <c r="L37" i="9" s="1"/>
  <c r="J36" i="9"/>
  <c r="L36" i="9" s="1"/>
  <c r="L35" i="9"/>
  <c r="J35" i="9"/>
  <c r="J34" i="9"/>
  <c r="L34" i="9" s="1"/>
  <c r="J33" i="9"/>
  <c r="L33" i="9" s="1"/>
  <c r="J32" i="9"/>
  <c r="L32" i="9" s="1"/>
  <c r="L31" i="9"/>
  <c r="J31" i="9"/>
  <c r="J30" i="9"/>
  <c r="L30" i="9" s="1"/>
  <c r="J29" i="9"/>
  <c r="L29" i="9" s="1"/>
  <c r="J28" i="9"/>
  <c r="L28" i="9" s="1"/>
  <c r="L27" i="9"/>
  <c r="J27" i="9"/>
  <c r="J26" i="9"/>
  <c r="L26" i="9" s="1"/>
  <c r="J25" i="9"/>
  <c r="L25" i="9" s="1"/>
  <c r="J24" i="9"/>
  <c r="L24" i="9" s="1"/>
  <c r="L23" i="9"/>
  <c r="J23" i="9"/>
  <c r="J22" i="9"/>
  <c r="L22" i="9" s="1"/>
  <c r="J21" i="9"/>
  <c r="L21" i="9" s="1"/>
  <c r="J20" i="9"/>
  <c r="L20" i="9" s="1"/>
  <c r="L19" i="9"/>
  <c r="J19" i="9"/>
  <c r="J18" i="9"/>
  <c r="L18" i="9" s="1"/>
  <c r="J17" i="9"/>
  <c r="L17" i="9" s="1"/>
  <c r="J16" i="9"/>
  <c r="L16" i="9" s="1"/>
  <c r="L15" i="9"/>
  <c r="J15" i="9"/>
  <c r="J14" i="9"/>
  <c r="L14" i="9" s="1"/>
  <c r="J13" i="9"/>
  <c r="L13" i="9" s="1"/>
  <c r="J12" i="9"/>
  <c r="L12" i="9" s="1"/>
  <c r="L11" i="9"/>
  <c r="J11" i="9"/>
  <c r="J10" i="9"/>
  <c r="L10" i="9" s="1"/>
  <c r="J9" i="9"/>
  <c r="L9" i="9" s="1"/>
  <c r="J8" i="9"/>
  <c r="L8" i="9" s="1"/>
  <c r="L7" i="9"/>
  <c r="J7" i="9"/>
  <c r="J6" i="9"/>
  <c r="L6" i="9" s="1"/>
  <c r="J5" i="9"/>
  <c r="L5" i="9" s="1"/>
  <c r="J4" i="9"/>
  <c r="L4" i="9" s="1"/>
  <c r="L3" i="9"/>
  <c r="J3" i="9"/>
  <c r="J2" i="9"/>
  <c r="L2" i="9" s="1"/>
  <c r="J53" i="8"/>
  <c r="L53" i="8" s="1"/>
  <c r="L52" i="8"/>
  <c r="J52" i="8"/>
  <c r="J51" i="8"/>
  <c r="L51" i="8" s="1"/>
  <c r="L50" i="8"/>
  <c r="J50" i="8"/>
  <c r="J49" i="8"/>
  <c r="L49" i="8" s="1"/>
  <c r="L48" i="8"/>
  <c r="J48" i="8"/>
  <c r="J47" i="8"/>
  <c r="L47" i="8" s="1"/>
  <c r="L46" i="8"/>
  <c r="J46" i="8"/>
  <c r="J45" i="8"/>
  <c r="L45" i="8" s="1"/>
  <c r="L44" i="8"/>
  <c r="J44" i="8"/>
  <c r="J43" i="8"/>
  <c r="L43" i="8" s="1"/>
  <c r="L42" i="8"/>
  <c r="J42" i="8"/>
  <c r="J41" i="8"/>
  <c r="L41" i="8" s="1"/>
  <c r="L40" i="8"/>
  <c r="J40" i="8"/>
  <c r="J39" i="8"/>
  <c r="L39" i="8" s="1"/>
  <c r="L38" i="8"/>
  <c r="J38" i="8"/>
  <c r="J37" i="8"/>
  <c r="L37" i="8" s="1"/>
  <c r="L36" i="8"/>
  <c r="J36" i="8"/>
  <c r="J35" i="8"/>
  <c r="L35" i="8" s="1"/>
  <c r="L34" i="8"/>
  <c r="J34" i="8"/>
  <c r="J33" i="8"/>
  <c r="L33" i="8" s="1"/>
  <c r="L32" i="8"/>
  <c r="J32" i="8"/>
  <c r="J31" i="8"/>
  <c r="L31" i="8" s="1"/>
  <c r="L30" i="8"/>
  <c r="J30" i="8"/>
  <c r="J29" i="8"/>
  <c r="L29" i="8" s="1"/>
  <c r="L28" i="8"/>
  <c r="J28" i="8"/>
  <c r="J27" i="8"/>
  <c r="L27" i="8" s="1"/>
  <c r="L26" i="8"/>
  <c r="J26" i="8"/>
  <c r="J25" i="8"/>
  <c r="L25" i="8" s="1"/>
  <c r="L24" i="8"/>
  <c r="J24" i="8"/>
  <c r="J23" i="8"/>
  <c r="L23" i="8" s="1"/>
  <c r="L22" i="8"/>
  <c r="J22" i="8"/>
  <c r="J21" i="8"/>
  <c r="L21" i="8" s="1"/>
  <c r="L20" i="8"/>
  <c r="J20" i="8"/>
  <c r="J19" i="8"/>
  <c r="L19" i="8" s="1"/>
  <c r="L18" i="8"/>
  <c r="J18" i="8"/>
  <c r="J17" i="8"/>
  <c r="L17" i="8" s="1"/>
  <c r="L16" i="8"/>
  <c r="J16" i="8"/>
  <c r="J15" i="8"/>
  <c r="L15" i="8" s="1"/>
  <c r="L14" i="8"/>
  <c r="J14" i="8"/>
  <c r="J13" i="8"/>
  <c r="L13" i="8" s="1"/>
  <c r="L12" i="8"/>
  <c r="J12" i="8"/>
  <c r="J11" i="8"/>
  <c r="L11" i="8" s="1"/>
  <c r="L10" i="8"/>
  <c r="J10" i="8"/>
  <c r="J9" i="8"/>
  <c r="L9" i="8" s="1"/>
  <c r="L8" i="8"/>
  <c r="J8" i="8"/>
  <c r="J7" i="8"/>
  <c r="L7" i="8" s="1"/>
  <c r="L6" i="8"/>
  <c r="J6" i="8"/>
  <c r="J5" i="8"/>
  <c r="L5" i="8" s="1"/>
  <c r="L4" i="8"/>
  <c r="J4" i="8"/>
  <c r="J3" i="8"/>
  <c r="L3" i="8" s="1"/>
  <c r="L2" i="8"/>
  <c r="J2" i="8"/>
  <c r="J53" i="7"/>
  <c r="L53" i="7" s="1"/>
  <c r="L52" i="7"/>
  <c r="J52" i="7"/>
  <c r="J51" i="7"/>
  <c r="L51" i="7" s="1"/>
  <c r="L50" i="7"/>
  <c r="J50" i="7"/>
  <c r="J49" i="7"/>
  <c r="L49" i="7" s="1"/>
  <c r="L48" i="7"/>
  <c r="J48" i="7"/>
  <c r="J47" i="7"/>
  <c r="L47" i="7" s="1"/>
  <c r="L46" i="7"/>
  <c r="J46" i="7"/>
  <c r="J45" i="7"/>
  <c r="L45" i="7" s="1"/>
  <c r="L44" i="7"/>
  <c r="J44" i="7"/>
  <c r="J43" i="7"/>
  <c r="L43" i="7" s="1"/>
  <c r="L42" i="7"/>
  <c r="J42" i="7"/>
  <c r="J41" i="7"/>
  <c r="L41" i="7" s="1"/>
  <c r="L40" i="7"/>
  <c r="J40" i="7"/>
  <c r="J39" i="7"/>
  <c r="L39" i="7" s="1"/>
  <c r="L38" i="7"/>
  <c r="J38" i="7"/>
  <c r="J37" i="7"/>
  <c r="L37" i="7" s="1"/>
  <c r="L36" i="7"/>
  <c r="J36" i="7"/>
  <c r="J35" i="7"/>
  <c r="L35" i="7" s="1"/>
  <c r="L34" i="7"/>
  <c r="J34" i="7"/>
  <c r="J33" i="7"/>
  <c r="L33" i="7" s="1"/>
  <c r="L32" i="7"/>
  <c r="J32" i="7"/>
  <c r="J31" i="7"/>
  <c r="L31" i="7" s="1"/>
  <c r="L30" i="7"/>
  <c r="J30" i="7"/>
  <c r="J29" i="7"/>
  <c r="L29" i="7" s="1"/>
  <c r="L28" i="7"/>
  <c r="J28" i="7"/>
  <c r="J27" i="7"/>
  <c r="L27" i="7" s="1"/>
  <c r="L26" i="7"/>
  <c r="J26" i="7"/>
  <c r="J25" i="7"/>
  <c r="L25" i="7" s="1"/>
  <c r="L24" i="7"/>
  <c r="J24" i="7"/>
  <c r="J23" i="7"/>
  <c r="L23" i="7" s="1"/>
  <c r="L22" i="7"/>
  <c r="J22" i="7"/>
  <c r="J21" i="7"/>
  <c r="L21" i="7" s="1"/>
  <c r="L20" i="7"/>
  <c r="J20" i="7"/>
  <c r="J19" i="7"/>
  <c r="L19" i="7" s="1"/>
  <c r="L18" i="7"/>
  <c r="J18" i="7"/>
  <c r="J17" i="7"/>
  <c r="L17" i="7" s="1"/>
  <c r="L16" i="7"/>
  <c r="J16" i="7"/>
  <c r="J15" i="7"/>
  <c r="L15" i="7" s="1"/>
  <c r="L14" i="7"/>
  <c r="J14" i="7"/>
  <c r="J13" i="7"/>
  <c r="L13" i="7" s="1"/>
  <c r="L12" i="7"/>
  <c r="J12" i="7"/>
  <c r="J11" i="7"/>
  <c r="L11" i="7" s="1"/>
  <c r="L10" i="7"/>
  <c r="J10" i="7"/>
  <c r="J9" i="7"/>
  <c r="L9" i="7" s="1"/>
  <c r="L8" i="7"/>
  <c r="J8" i="7"/>
  <c r="J7" i="7"/>
  <c r="L7" i="7" s="1"/>
  <c r="L6" i="7"/>
  <c r="J6" i="7"/>
  <c r="J5" i="7"/>
  <c r="L5" i="7" s="1"/>
  <c r="L4" i="7"/>
  <c r="J4" i="7"/>
  <c r="J3" i="7"/>
  <c r="L3" i="7" s="1"/>
  <c r="L2" i="7"/>
  <c r="J2" i="7"/>
  <c r="J53" i="6"/>
  <c r="L53" i="6" s="1"/>
  <c r="L52" i="6"/>
  <c r="J52" i="6"/>
  <c r="J51" i="6"/>
  <c r="L51" i="6" s="1"/>
  <c r="L50" i="6"/>
  <c r="J50" i="6"/>
  <c r="J49" i="6"/>
  <c r="L49" i="6" s="1"/>
  <c r="L48" i="6"/>
  <c r="J48" i="6"/>
  <c r="J47" i="6"/>
  <c r="L47" i="6" s="1"/>
  <c r="L46" i="6"/>
  <c r="J46" i="6"/>
  <c r="J45" i="6"/>
  <c r="L45" i="6" s="1"/>
  <c r="L44" i="6"/>
  <c r="J44" i="6"/>
  <c r="J43" i="6"/>
  <c r="L43" i="6" s="1"/>
  <c r="L42" i="6"/>
  <c r="J42" i="6"/>
  <c r="J41" i="6"/>
  <c r="L41" i="6" s="1"/>
  <c r="L40" i="6"/>
  <c r="J40" i="6"/>
  <c r="J39" i="6"/>
  <c r="L39" i="6" s="1"/>
  <c r="L38" i="6"/>
  <c r="J38" i="6"/>
  <c r="J37" i="6"/>
  <c r="L37" i="6" s="1"/>
  <c r="L36" i="6"/>
  <c r="J36" i="6"/>
  <c r="J35" i="6"/>
  <c r="L35" i="6" s="1"/>
  <c r="L34" i="6"/>
  <c r="J34" i="6"/>
  <c r="J33" i="6"/>
  <c r="L33" i="6" s="1"/>
  <c r="L32" i="6"/>
  <c r="J32" i="6"/>
  <c r="J31" i="6"/>
  <c r="L31" i="6" s="1"/>
  <c r="L30" i="6"/>
  <c r="J30" i="6"/>
  <c r="J29" i="6"/>
  <c r="L29" i="6" s="1"/>
  <c r="L28" i="6"/>
  <c r="J28" i="6"/>
  <c r="J27" i="6"/>
  <c r="L27" i="6" s="1"/>
  <c r="L26" i="6"/>
  <c r="J26" i="6"/>
  <c r="J25" i="6"/>
  <c r="L25" i="6" s="1"/>
  <c r="L24" i="6"/>
  <c r="J24" i="6"/>
  <c r="J23" i="6"/>
  <c r="L23" i="6" s="1"/>
  <c r="L22" i="6"/>
  <c r="J22" i="6"/>
  <c r="J21" i="6"/>
  <c r="L21" i="6" s="1"/>
  <c r="L20" i="6"/>
  <c r="J20" i="6"/>
  <c r="J19" i="6"/>
  <c r="L19" i="6" s="1"/>
  <c r="L18" i="6"/>
  <c r="J18" i="6"/>
  <c r="J17" i="6"/>
  <c r="L17" i="6" s="1"/>
  <c r="L16" i="6"/>
  <c r="J16" i="6"/>
  <c r="J15" i="6"/>
  <c r="L15" i="6" s="1"/>
  <c r="L14" i="6"/>
  <c r="J14" i="6"/>
  <c r="J13" i="6"/>
  <c r="L13" i="6" s="1"/>
  <c r="L12" i="6"/>
  <c r="J12" i="6"/>
  <c r="J11" i="6"/>
  <c r="L11" i="6" s="1"/>
  <c r="L10" i="6"/>
  <c r="J10" i="6"/>
  <c r="J9" i="6"/>
  <c r="L9" i="6" s="1"/>
  <c r="L8" i="6"/>
  <c r="J8" i="6"/>
  <c r="J7" i="6"/>
  <c r="L7" i="6" s="1"/>
  <c r="L6" i="6"/>
  <c r="J6" i="6"/>
  <c r="J5" i="6"/>
  <c r="L5" i="6" s="1"/>
  <c r="L4" i="6"/>
  <c r="J4" i="6"/>
  <c r="J3" i="6"/>
  <c r="L3" i="6" s="1"/>
  <c r="L2" i="6"/>
  <c r="J2" i="6"/>
  <c r="L53" i="5"/>
  <c r="J53" i="5"/>
  <c r="J52" i="5"/>
  <c r="L52" i="5" s="1"/>
  <c r="L51" i="5"/>
  <c r="J51" i="5"/>
  <c r="J50" i="5"/>
  <c r="L50" i="5" s="1"/>
  <c r="L49" i="5"/>
  <c r="J49" i="5"/>
  <c r="J48" i="5"/>
  <c r="L48" i="5" s="1"/>
  <c r="L47" i="5"/>
  <c r="J47" i="5"/>
  <c r="J46" i="5"/>
  <c r="L46" i="5" s="1"/>
  <c r="L45" i="5"/>
  <c r="J45" i="5"/>
  <c r="J44" i="5"/>
  <c r="L44" i="5" s="1"/>
  <c r="L43" i="5"/>
  <c r="J43" i="5"/>
  <c r="J42" i="5"/>
  <c r="L42" i="5" s="1"/>
  <c r="L41" i="5"/>
  <c r="J41" i="5"/>
  <c r="J40" i="5"/>
  <c r="L40" i="5" s="1"/>
  <c r="L39" i="5"/>
  <c r="J39" i="5"/>
  <c r="J38" i="5"/>
  <c r="L38" i="5" s="1"/>
  <c r="L37" i="5"/>
  <c r="J37" i="5"/>
  <c r="J36" i="5"/>
  <c r="L36" i="5" s="1"/>
  <c r="L35" i="5"/>
  <c r="J35" i="5"/>
  <c r="J34" i="5"/>
  <c r="L34" i="5" s="1"/>
  <c r="L33" i="5"/>
  <c r="J33" i="5"/>
  <c r="J32" i="5"/>
  <c r="L32" i="5" s="1"/>
  <c r="L31" i="5"/>
  <c r="J31" i="5"/>
  <c r="J30" i="5"/>
  <c r="L30" i="5" s="1"/>
  <c r="L29" i="5"/>
  <c r="J29" i="5"/>
  <c r="J28" i="5"/>
  <c r="L28" i="5" s="1"/>
  <c r="L27" i="5"/>
  <c r="J27" i="5"/>
  <c r="J26" i="5"/>
  <c r="L26" i="5" s="1"/>
  <c r="L25" i="5"/>
  <c r="J25" i="5"/>
  <c r="J24" i="5"/>
  <c r="L24" i="5" s="1"/>
  <c r="L23" i="5"/>
  <c r="J23" i="5"/>
  <c r="J22" i="5"/>
  <c r="L22" i="5" s="1"/>
  <c r="L21" i="5"/>
  <c r="J21" i="5"/>
  <c r="J20" i="5"/>
  <c r="L20" i="5" s="1"/>
  <c r="L19" i="5"/>
  <c r="J19" i="5"/>
  <c r="J18" i="5"/>
  <c r="L18" i="5" s="1"/>
  <c r="L17" i="5"/>
  <c r="J17" i="5"/>
  <c r="J16" i="5"/>
  <c r="L16" i="5" s="1"/>
  <c r="L15" i="5"/>
  <c r="J15" i="5"/>
  <c r="J14" i="5"/>
  <c r="L14" i="5" s="1"/>
  <c r="L13" i="5"/>
  <c r="J13" i="5"/>
  <c r="J12" i="5"/>
  <c r="L12" i="5" s="1"/>
  <c r="L11" i="5"/>
  <c r="J11" i="5"/>
  <c r="J10" i="5"/>
  <c r="L10" i="5" s="1"/>
  <c r="L9" i="5"/>
  <c r="J9" i="5"/>
  <c r="J8" i="5"/>
  <c r="L8" i="5" s="1"/>
  <c r="L7" i="5"/>
  <c r="J7" i="5"/>
  <c r="J6" i="5"/>
  <c r="L6" i="5" s="1"/>
  <c r="L5" i="5"/>
  <c r="J5" i="5"/>
  <c r="J4" i="5"/>
  <c r="L4" i="5" s="1"/>
  <c r="L3" i="5"/>
  <c r="J3" i="5"/>
  <c r="J2" i="5"/>
  <c r="L2" i="5" s="1"/>
  <c r="J53" i="4"/>
  <c r="L53" i="4" s="1"/>
  <c r="L52" i="4"/>
  <c r="J52" i="4"/>
  <c r="J51" i="4"/>
  <c r="L51" i="4" s="1"/>
  <c r="L50" i="4"/>
  <c r="J50" i="4"/>
  <c r="J49" i="4"/>
  <c r="L49" i="4" s="1"/>
  <c r="L48" i="4"/>
  <c r="J48" i="4"/>
  <c r="J47" i="4"/>
  <c r="L47" i="4" s="1"/>
  <c r="L46" i="4"/>
  <c r="J46" i="4"/>
  <c r="J45" i="4"/>
  <c r="L45" i="4" s="1"/>
  <c r="L44" i="4"/>
  <c r="J44" i="4"/>
  <c r="J43" i="4"/>
  <c r="L43" i="4" s="1"/>
  <c r="L42" i="4"/>
  <c r="J42" i="4"/>
  <c r="J41" i="4"/>
  <c r="L41" i="4" s="1"/>
  <c r="L40" i="4"/>
  <c r="J40" i="4"/>
  <c r="J39" i="4"/>
  <c r="L39" i="4" s="1"/>
  <c r="L38" i="4"/>
  <c r="J38" i="4"/>
  <c r="J37" i="4"/>
  <c r="L37" i="4" s="1"/>
  <c r="L36" i="4"/>
  <c r="J36" i="4"/>
  <c r="J35" i="4"/>
  <c r="L35" i="4" s="1"/>
  <c r="L34" i="4"/>
  <c r="J34" i="4"/>
  <c r="J33" i="4"/>
  <c r="L33" i="4" s="1"/>
  <c r="L32" i="4"/>
  <c r="J32" i="4"/>
  <c r="J31" i="4"/>
  <c r="L31" i="4" s="1"/>
  <c r="L30" i="4"/>
  <c r="J30" i="4"/>
  <c r="J29" i="4"/>
  <c r="L29" i="4" s="1"/>
  <c r="L28" i="4"/>
  <c r="J28" i="4"/>
  <c r="J27" i="4"/>
  <c r="L27" i="4" s="1"/>
  <c r="L26" i="4"/>
  <c r="J26" i="4"/>
  <c r="J25" i="4"/>
  <c r="L25" i="4" s="1"/>
  <c r="L24" i="4"/>
  <c r="J24" i="4"/>
  <c r="J23" i="4"/>
  <c r="L23" i="4" s="1"/>
  <c r="L22" i="4"/>
  <c r="J22" i="4"/>
  <c r="J21" i="4"/>
  <c r="L21" i="4" s="1"/>
  <c r="L20" i="4"/>
  <c r="J20" i="4"/>
  <c r="J19" i="4"/>
  <c r="L19" i="4" s="1"/>
  <c r="L18" i="4"/>
  <c r="J18" i="4"/>
  <c r="J17" i="4"/>
  <c r="L17" i="4" s="1"/>
  <c r="L16" i="4"/>
  <c r="J16" i="4"/>
  <c r="J15" i="4"/>
  <c r="L15" i="4" s="1"/>
  <c r="L14" i="4"/>
  <c r="J14" i="4"/>
  <c r="J13" i="4"/>
  <c r="L13" i="4" s="1"/>
  <c r="L12" i="4"/>
  <c r="J12" i="4"/>
  <c r="J11" i="4"/>
  <c r="L11" i="4" s="1"/>
  <c r="L10" i="4"/>
  <c r="J10" i="4"/>
  <c r="J9" i="4"/>
  <c r="L9" i="4" s="1"/>
  <c r="L8" i="4"/>
  <c r="J8" i="4"/>
  <c r="J7" i="4"/>
  <c r="L7" i="4" s="1"/>
  <c r="L6" i="4"/>
  <c r="J6" i="4"/>
  <c r="J5" i="4"/>
  <c r="L5" i="4" s="1"/>
  <c r="L4" i="4"/>
  <c r="J4" i="4"/>
  <c r="J3" i="4"/>
  <c r="L3" i="4" s="1"/>
  <c r="L2" i="4"/>
  <c r="J2" i="4"/>
  <c r="J53" i="3"/>
  <c r="L53" i="3" s="1"/>
  <c r="J52" i="3"/>
  <c r="L52" i="3" s="1"/>
  <c r="L51" i="3"/>
  <c r="J51" i="3"/>
  <c r="J50" i="3"/>
  <c r="L50" i="3" s="1"/>
  <c r="L49" i="3"/>
  <c r="J49" i="3"/>
  <c r="J48" i="3"/>
  <c r="L48" i="3" s="1"/>
  <c r="L47" i="3"/>
  <c r="J47" i="3"/>
  <c r="J46" i="3"/>
  <c r="L46" i="3" s="1"/>
  <c r="L45" i="3"/>
  <c r="J45" i="3"/>
  <c r="J44" i="3"/>
  <c r="L44" i="3" s="1"/>
  <c r="L43" i="3"/>
  <c r="J43" i="3"/>
  <c r="J42" i="3"/>
  <c r="L42" i="3" s="1"/>
  <c r="L41" i="3"/>
  <c r="J41" i="3"/>
  <c r="J40" i="3"/>
  <c r="L40" i="3" s="1"/>
  <c r="L39" i="3"/>
  <c r="J39" i="3"/>
  <c r="J38" i="3"/>
  <c r="L38" i="3" s="1"/>
  <c r="L37" i="3"/>
  <c r="J37" i="3"/>
  <c r="J36" i="3"/>
  <c r="L36" i="3" s="1"/>
  <c r="L35" i="3"/>
  <c r="J35" i="3"/>
  <c r="J34" i="3"/>
  <c r="L34" i="3" s="1"/>
  <c r="L33" i="3"/>
  <c r="J33" i="3"/>
  <c r="J32" i="3"/>
  <c r="L32" i="3" s="1"/>
  <c r="L31" i="3"/>
  <c r="J31" i="3"/>
  <c r="J30" i="3"/>
  <c r="L30" i="3" s="1"/>
  <c r="L29" i="3"/>
  <c r="J29" i="3"/>
  <c r="J28" i="3"/>
  <c r="L28" i="3" s="1"/>
  <c r="L27" i="3"/>
  <c r="J27" i="3"/>
  <c r="J26" i="3"/>
  <c r="L26" i="3" s="1"/>
  <c r="L25" i="3"/>
  <c r="J25" i="3"/>
  <c r="J24" i="3"/>
  <c r="L24" i="3" s="1"/>
  <c r="L23" i="3"/>
  <c r="J23" i="3"/>
  <c r="J22" i="3"/>
  <c r="L22" i="3" s="1"/>
  <c r="L21" i="3"/>
  <c r="J21" i="3"/>
  <c r="J20" i="3"/>
  <c r="L20" i="3" s="1"/>
  <c r="L19" i="3"/>
  <c r="J19" i="3"/>
  <c r="J18" i="3"/>
  <c r="L18" i="3" s="1"/>
  <c r="L17" i="3"/>
  <c r="J17" i="3"/>
  <c r="J16" i="3"/>
  <c r="L16" i="3" s="1"/>
  <c r="L15" i="3"/>
  <c r="J15" i="3"/>
  <c r="J14" i="3"/>
  <c r="L14" i="3" s="1"/>
  <c r="L13" i="3"/>
  <c r="J13" i="3"/>
  <c r="J12" i="3"/>
  <c r="L12" i="3" s="1"/>
  <c r="L11" i="3"/>
  <c r="J11" i="3"/>
  <c r="J10" i="3"/>
  <c r="L10" i="3" s="1"/>
  <c r="L9" i="3"/>
  <c r="J9" i="3"/>
  <c r="J8" i="3"/>
  <c r="L8" i="3" s="1"/>
  <c r="L7" i="3"/>
  <c r="J7" i="3"/>
  <c r="J6" i="3"/>
  <c r="L6" i="3" s="1"/>
  <c r="L5" i="3"/>
  <c r="J5" i="3"/>
  <c r="J4" i="3"/>
  <c r="L4" i="3" s="1"/>
  <c r="L3" i="3"/>
  <c r="J3" i="3"/>
  <c r="J2" i="3"/>
  <c r="L2" i="3" s="1"/>
  <c r="L53" i="2"/>
  <c r="J53" i="2"/>
  <c r="J52" i="2"/>
  <c r="L52" i="2" s="1"/>
  <c r="L51" i="2"/>
  <c r="J51" i="2"/>
  <c r="J50" i="2"/>
  <c r="L50" i="2" s="1"/>
  <c r="L49" i="2"/>
  <c r="J49" i="2"/>
  <c r="J48" i="2"/>
  <c r="L48" i="2" s="1"/>
  <c r="L47" i="2"/>
  <c r="J47" i="2"/>
  <c r="J46" i="2"/>
  <c r="L46" i="2" s="1"/>
  <c r="L45" i="2"/>
  <c r="J45" i="2"/>
  <c r="J44" i="2"/>
  <c r="L44" i="2" s="1"/>
  <c r="L43" i="2"/>
  <c r="J43" i="2"/>
  <c r="J42" i="2"/>
  <c r="L42" i="2" s="1"/>
  <c r="L41" i="2"/>
  <c r="J41" i="2"/>
  <c r="J40" i="2"/>
  <c r="L40" i="2" s="1"/>
  <c r="L39" i="2"/>
  <c r="J39" i="2"/>
  <c r="J38" i="2"/>
  <c r="L38" i="2" s="1"/>
  <c r="L37" i="2"/>
  <c r="J37" i="2"/>
  <c r="J36" i="2"/>
  <c r="L36" i="2" s="1"/>
  <c r="L35" i="2"/>
  <c r="J35" i="2"/>
  <c r="J34" i="2"/>
  <c r="L34" i="2" s="1"/>
  <c r="L33" i="2"/>
  <c r="J33" i="2"/>
  <c r="J32" i="2"/>
  <c r="L32" i="2" s="1"/>
  <c r="L31" i="2"/>
  <c r="J31" i="2"/>
  <c r="J30" i="2"/>
  <c r="L30" i="2" s="1"/>
  <c r="L29" i="2"/>
  <c r="J29" i="2"/>
  <c r="J28" i="2"/>
  <c r="L28" i="2" s="1"/>
  <c r="L27" i="2"/>
  <c r="J27" i="2"/>
  <c r="J26" i="2"/>
  <c r="L26" i="2" s="1"/>
  <c r="L25" i="2"/>
  <c r="J25" i="2"/>
  <c r="J24" i="2"/>
  <c r="L24" i="2" s="1"/>
  <c r="L23" i="2"/>
  <c r="J23" i="2"/>
  <c r="J22" i="2"/>
  <c r="L22" i="2" s="1"/>
  <c r="L21" i="2"/>
  <c r="J21" i="2"/>
  <c r="J20" i="2"/>
  <c r="L20" i="2" s="1"/>
  <c r="L19" i="2"/>
  <c r="J19" i="2"/>
  <c r="J18" i="2"/>
  <c r="L18" i="2" s="1"/>
  <c r="L17" i="2"/>
  <c r="J17" i="2"/>
  <c r="J16" i="2"/>
  <c r="L16" i="2" s="1"/>
  <c r="L15" i="2"/>
  <c r="J15" i="2"/>
  <c r="J14" i="2"/>
  <c r="L14" i="2" s="1"/>
  <c r="L13" i="2"/>
  <c r="J13" i="2"/>
  <c r="J12" i="2"/>
  <c r="L12" i="2" s="1"/>
  <c r="L11" i="2"/>
  <c r="J11" i="2"/>
  <c r="J10" i="2"/>
  <c r="L10" i="2" s="1"/>
  <c r="L9" i="2"/>
  <c r="J9" i="2"/>
  <c r="J8" i="2"/>
  <c r="L8" i="2" s="1"/>
  <c r="L7" i="2"/>
  <c r="J7" i="2"/>
  <c r="J6" i="2"/>
  <c r="L6" i="2" s="1"/>
  <c r="L5" i="2"/>
  <c r="J5" i="2"/>
  <c r="J4" i="2"/>
  <c r="L4" i="2" s="1"/>
  <c r="L3" i="2"/>
  <c r="J3" i="2"/>
  <c r="J2" i="2"/>
  <c r="L2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P18" i="1" s="1"/>
  <c r="N17" i="1"/>
  <c r="P17" i="1" s="1"/>
  <c r="N16" i="1"/>
  <c r="P16" i="1" s="1"/>
  <c r="N15" i="1"/>
  <c r="P15" i="1" s="1"/>
  <c r="N14" i="1"/>
  <c r="P14" i="1" s="1"/>
  <c r="N13" i="1"/>
  <c r="N12" i="1"/>
  <c r="N10" i="1"/>
  <c r="N9" i="1"/>
  <c r="N8" i="1"/>
  <c r="N7" i="1"/>
  <c r="N6" i="1"/>
  <c r="N5" i="1"/>
  <c r="N4" i="1"/>
  <c r="N3" i="1"/>
  <c r="N2" i="1"/>
  <c r="P12" i="1" l="1"/>
  <c r="P52" i="1"/>
  <c r="N11" i="1"/>
  <c r="P11" i="1" s="1"/>
  <c r="P42" i="1"/>
  <c r="P41" i="1"/>
  <c r="K20" i="9"/>
  <c r="M20" i="9" s="1"/>
  <c r="K51" i="9"/>
  <c r="M51" i="9" s="1"/>
  <c r="K7" i="10"/>
  <c r="M7" i="10" s="1"/>
  <c r="K15" i="10"/>
  <c r="M15" i="10" s="1"/>
  <c r="K2" i="11"/>
  <c r="M2" i="11" s="1"/>
  <c r="K10" i="11"/>
  <c r="M10" i="11" s="1"/>
  <c r="K18" i="11"/>
  <c r="M18" i="11" s="1"/>
  <c r="K26" i="11"/>
  <c r="M26" i="11" s="1"/>
  <c r="K42" i="11"/>
  <c r="M42" i="11" s="1"/>
  <c r="K6" i="12"/>
  <c r="M6" i="12" s="1"/>
  <c r="K7" i="12"/>
  <c r="M7" i="12" s="1"/>
  <c r="K14" i="12"/>
  <c r="M14" i="12" s="1"/>
  <c r="K15" i="12"/>
  <c r="M15" i="12" s="1"/>
  <c r="K22" i="12"/>
  <c r="M22" i="12" s="1"/>
  <c r="K23" i="12"/>
  <c r="M23" i="12" s="1"/>
  <c r="K30" i="12"/>
  <c r="M30" i="12" s="1"/>
  <c r="K31" i="12"/>
  <c r="M31" i="12" s="1"/>
  <c r="K38" i="12"/>
  <c r="M38" i="12" s="1"/>
  <c r="K46" i="12"/>
  <c r="M46" i="12" s="1"/>
  <c r="K6" i="14"/>
  <c r="M6" i="14" s="1"/>
  <c r="K14" i="14"/>
  <c r="M14" i="14" s="1"/>
  <c r="K22" i="14"/>
  <c r="M22" i="14" s="1"/>
  <c r="K30" i="14"/>
  <c r="M30" i="14" s="1"/>
  <c r="K38" i="14"/>
  <c r="M38" i="14" s="1"/>
  <c r="K46" i="14"/>
  <c r="M46" i="14" s="1"/>
  <c r="P13" i="1"/>
  <c r="P44" i="1"/>
  <c r="P51" i="1"/>
  <c r="P50" i="1"/>
  <c r="K40" i="12"/>
  <c r="M40" i="12" s="1"/>
  <c r="K2" i="10"/>
  <c r="M2" i="10" s="1"/>
  <c r="K10" i="10"/>
  <c r="M10" i="10" s="1"/>
  <c r="K18" i="10"/>
  <c r="M18" i="10" s="1"/>
  <c r="K26" i="10"/>
  <c r="M26" i="10" s="1"/>
  <c r="K34" i="10"/>
  <c r="M34" i="10" s="1"/>
  <c r="K32" i="11"/>
  <c r="M32" i="11" s="1"/>
  <c r="K38" i="11"/>
  <c r="M38" i="11" s="1"/>
  <c r="K2" i="12"/>
  <c r="M2" i="12" s="1"/>
  <c r="K10" i="12"/>
  <c r="M10" i="12" s="1"/>
  <c r="K18" i="12"/>
  <c r="M18" i="12" s="1"/>
  <c r="K26" i="12"/>
  <c r="M26" i="12" s="1"/>
  <c r="K34" i="12"/>
  <c r="M34" i="12" s="1"/>
  <c r="K50" i="12"/>
  <c r="M50" i="12" s="1"/>
  <c r="K8" i="13"/>
  <c r="M8" i="13" s="1"/>
  <c r="K9" i="13"/>
  <c r="M9" i="13" s="1"/>
  <c r="K16" i="13"/>
  <c r="M16" i="13" s="1"/>
  <c r="K17" i="13"/>
  <c r="M17" i="13" s="1"/>
  <c r="K24" i="13"/>
  <c r="M24" i="13" s="1"/>
  <c r="K32" i="13"/>
  <c r="M32" i="13" s="1"/>
  <c r="K40" i="13"/>
  <c r="M40" i="13" s="1"/>
  <c r="K48" i="13"/>
  <c r="M48" i="13" s="1"/>
  <c r="K3" i="14"/>
  <c r="M3" i="14" s="1"/>
  <c r="K11" i="14"/>
  <c r="M11" i="14" s="1"/>
  <c r="K19" i="14"/>
  <c r="M19" i="14" s="1"/>
  <c r="K27" i="14"/>
  <c r="M27" i="14" s="1"/>
  <c r="K35" i="14"/>
  <c r="M35" i="14" s="1"/>
  <c r="K43" i="14"/>
  <c r="M43" i="14" s="1"/>
  <c r="K51" i="14"/>
  <c r="M51" i="14" s="1"/>
  <c r="K8" i="11"/>
  <c r="M8" i="11" s="1"/>
  <c r="K16" i="11"/>
  <c r="M16" i="11" s="1"/>
  <c r="K24" i="11"/>
  <c r="M24" i="11" s="1"/>
  <c r="K34" i="11"/>
  <c r="M34" i="11" s="1"/>
  <c r="K4" i="14"/>
  <c r="M4" i="14" s="1"/>
  <c r="K12" i="14"/>
  <c r="M12" i="14" s="1"/>
  <c r="K20" i="14"/>
  <c r="M20" i="14" s="1"/>
  <c r="K28" i="14"/>
  <c r="M28" i="14" s="1"/>
  <c r="K36" i="14"/>
  <c r="M36" i="14" s="1"/>
  <c r="K44" i="14"/>
  <c r="M44" i="14" s="1"/>
  <c r="K52" i="14"/>
  <c r="M52" i="14" s="1"/>
  <c r="K4" i="11"/>
  <c r="M4" i="11" s="1"/>
  <c r="K5" i="11"/>
  <c r="M5" i="11" s="1"/>
  <c r="K12" i="11"/>
  <c r="M12" i="11" s="1"/>
  <c r="K13" i="11"/>
  <c r="M13" i="11" s="1"/>
  <c r="K20" i="11"/>
  <c r="M20" i="11" s="1"/>
  <c r="K21" i="11"/>
  <c r="M21" i="11" s="1"/>
  <c r="K28" i="11"/>
  <c r="M28" i="11" s="1"/>
  <c r="K30" i="11"/>
  <c r="M30" i="11" s="1"/>
  <c r="K42" i="12"/>
  <c r="M42" i="12" s="1"/>
  <c r="K48" i="12"/>
  <c r="M48" i="12" s="1"/>
  <c r="K7" i="11"/>
  <c r="M7" i="11" s="1"/>
  <c r="K15" i="11"/>
  <c r="M15" i="11" s="1"/>
  <c r="K23" i="11"/>
  <c r="M23" i="11" s="1"/>
  <c r="K7" i="13"/>
  <c r="M7" i="13" s="1"/>
  <c r="K15" i="13"/>
  <c r="M15" i="13" s="1"/>
  <c r="K22" i="13"/>
  <c r="M22" i="13" s="1"/>
  <c r="K30" i="13"/>
  <c r="M30" i="13" s="1"/>
  <c r="K38" i="13"/>
  <c r="M38" i="13" s="1"/>
  <c r="K46" i="13"/>
  <c r="M46" i="13" s="1"/>
  <c r="K2" i="14"/>
  <c r="M2" i="14" s="1"/>
  <c r="K8" i="14"/>
  <c r="M8" i="14" s="1"/>
  <c r="K9" i="14"/>
  <c r="M9" i="14" s="1"/>
  <c r="K10" i="14"/>
  <c r="M10" i="14" s="1"/>
  <c r="K16" i="14"/>
  <c r="M16" i="14" s="1"/>
  <c r="K17" i="14"/>
  <c r="M17" i="14" s="1"/>
  <c r="K18" i="14"/>
  <c r="M18" i="14" s="1"/>
  <c r="K24" i="14"/>
  <c r="M24" i="14" s="1"/>
  <c r="K25" i="14"/>
  <c r="M25" i="14" s="1"/>
  <c r="K26" i="14"/>
  <c r="M26" i="14" s="1"/>
  <c r="K32" i="14"/>
  <c r="M32" i="14" s="1"/>
  <c r="K33" i="14"/>
  <c r="M33" i="14" s="1"/>
  <c r="K34" i="14"/>
  <c r="M34" i="14" s="1"/>
  <c r="K40" i="14"/>
  <c r="M40" i="14" s="1"/>
  <c r="K41" i="14"/>
  <c r="M41" i="14" s="1"/>
  <c r="K42" i="14"/>
  <c r="M42" i="14" s="1"/>
  <c r="K48" i="14"/>
  <c r="M48" i="14" s="1"/>
  <c r="K49" i="14"/>
  <c r="M49" i="14" s="1"/>
  <c r="K50" i="14"/>
  <c r="M50" i="14" s="1"/>
  <c r="K48" i="11"/>
  <c r="M48" i="11" s="1"/>
  <c r="K5" i="12"/>
  <c r="M5" i="12" s="1"/>
  <c r="K13" i="12"/>
  <c r="M13" i="12" s="1"/>
  <c r="K21" i="12"/>
  <c r="M21" i="12" s="1"/>
  <c r="K29" i="12"/>
  <c r="M29" i="12" s="1"/>
  <c r="K37" i="12"/>
  <c r="M37" i="12" s="1"/>
  <c r="K4" i="13"/>
  <c r="M4" i="13" s="1"/>
  <c r="K12" i="13"/>
  <c r="M12" i="13" s="1"/>
  <c r="K21" i="13"/>
  <c r="M21" i="13" s="1"/>
  <c r="K29" i="13"/>
  <c r="M29" i="13" s="1"/>
  <c r="K37" i="13"/>
  <c r="M37" i="13" s="1"/>
  <c r="K45" i="13"/>
  <c r="M45" i="13" s="1"/>
  <c r="K53" i="13"/>
  <c r="M53" i="13" s="1"/>
  <c r="K5" i="14"/>
  <c r="M5" i="14" s="1"/>
  <c r="K7" i="14"/>
  <c r="M7" i="14" s="1"/>
  <c r="K13" i="14"/>
  <c r="M13" i="14" s="1"/>
  <c r="K15" i="14"/>
  <c r="M15" i="14" s="1"/>
  <c r="K21" i="14"/>
  <c r="M21" i="14" s="1"/>
  <c r="K23" i="14"/>
  <c r="M23" i="14" s="1"/>
  <c r="K29" i="14"/>
  <c r="M29" i="14" s="1"/>
  <c r="K31" i="14"/>
  <c r="M31" i="14" s="1"/>
  <c r="K37" i="14"/>
  <c r="M37" i="14" s="1"/>
  <c r="K39" i="14"/>
  <c r="M39" i="14" s="1"/>
  <c r="K45" i="14"/>
  <c r="M45" i="14" s="1"/>
  <c r="K47" i="14"/>
  <c r="M47" i="14" s="1"/>
  <c r="K53" i="14"/>
  <c r="M53" i="14" s="1"/>
  <c r="K53" i="9"/>
  <c r="M53" i="9" s="1"/>
  <c r="K8" i="10"/>
  <c r="M8" i="10" s="1"/>
  <c r="K16" i="10"/>
  <c r="M16" i="10" s="1"/>
  <c r="K24" i="10"/>
  <c r="M24" i="10" s="1"/>
  <c r="K36" i="11"/>
  <c r="M36" i="11" s="1"/>
  <c r="K44" i="11"/>
  <c r="M44" i="11" s="1"/>
  <c r="K9" i="12"/>
  <c r="M9" i="12" s="1"/>
  <c r="K17" i="12"/>
  <c r="M17" i="12" s="1"/>
  <c r="K25" i="12"/>
  <c r="M25" i="12" s="1"/>
  <c r="K33" i="12"/>
  <c r="M33" i="12" s="1"/>
  <c r="K52" i="12"/>
  <c r="M52" i="12" s="1"/>
  <c r="K2" i="13"/>
  <c r="M2" i="13" s="1"/>
  <c r="K10" i="13"/>
  <c r="M10" i="13" s="1"/>
  <c r="K18" i="13"/>
  <c r="M18" i="13" s="1"/>
  <c r="K26" i="13"/>
  <c r="M26" i="13" s="1"/>
  <c r="K34" i="13"/>
  <c r="M34" i="13" s="1"/>
  <c r="K42" i="13"/>
  <c r="M42" i="13" s="1"/>
  <c r="K50" i="13"/>
  <c r="M50" i="13" s="1"/>
  <c r="K49" i="9"/>
  <c r="M49" i="9" s="1"/>
  <c r="K50" i="10"/>
  <c r="M50" i="10" s="1"/>
  <c r="K46" i="11"/>
  <c r="M46" i="11" s="1"/>
  <c r="K3" i="12"/>
  <c r="M3" i="12" s="1"/>
  <c r="K11" i="12"/>
  <c r="M11" i="12" s="1"/>
  <c r="K19" i="12"/>
  <c r="M19" i="12" s="1"/>
  <c r="K27" i="12"/>
  <c r="M27" i="12" s="1"/>
  <c r="K35" i="12"/>
  <c r="M35" i="12" s="1"/>
  <c r="K21" i="9"/>
  <c r="M21" i="9" s="1"/>
  <c r="K47" i="9"/>
  <c r="M47" i="9" s="1"/>
  <c r="K48" i="10"/>
  <c r="M48" i="10" s="1"/>
  <c r="K25" i="5"/>
  <c r="M25" i="5" s="1"/>
  <c r="K14" i="6"/>
  <c r="M14" i="6" s="1"/>
  <c r="K2" i="7"/>
  <c r="M2" i="7" s="1"/>
  <c r="K10" i="7"/>
  <c r="M10" i="7" s="1"/>
  <c r="K18" i="7"/>
  <c r="M18" i="7" s="1"/>
  <c r="K34" i="7"/>
  <c r="M34" i="7" s="1"/>
  <c r="K42" i="7"/>
  <c r="M42" i="7" s="1"/>
  <c r="K6" i="8"/>
  <c r="M6" i="8" s="1"/>
  <c r="K7" i="8"/>
  <c r="M7" i="8" s="1"/>
  <c r="K14" i="8"/>
  <c r="M14" i="8" s="1"/>
  <c r="K15" i="8"/>
  <c r="M15" i="8" s="1"/>
  <c r="K22" i="8"/>
  <c r="M22" i="8" s="1"/>
  <c r="K4" i="12"/>
  <c r="M4" i="12" s="1"/>
  <c r="K12" i="12"/>
  <c r="M12" i="12" s="1"/>
  <c r="K20" i="12"/>
  <c r="M20" i="12" s="1"/>
  <c r="K28" i="12"/>
  <c r="M28" i="12" s="1"/>
  <c r="K36" i="12"/>
  <c r="M36" i="12" s="1"/>
  <c r="K6" i="13"/>
  <c r="M6" i="13" s="1"/>
  <c r="K14" i="13"/>
  <c r="M14" i="13" s="1"/>
  <c r="K20" i="13"/>
  <c r="M20" i="13" s="1"/>
  <c r="K28" i="13"/>
  <c r="M28" i="13" s="1"/>
  <c r="K36" i="13"/>
  <c r="M36" i="13" s="1"/>
  <c r="K44" i="13"/>
  <c r="M44" i="13" s="1"/>
  <c r="K52" i="13"/>
  <c r="M52" i="13" s="1"/>
  <c r="K23" i="8"/>
  <c r="M23" i="8" s="1"/>
  <c r="K30" i="8"/>
  <c r="M30" i="8" s="1"/>
  <c r="K38" i="8"/>
  <c r="M38" i="8" s="1"/>
  <c r="K46" i="8"/>
  <c r="M46" i="8" s="1"/>
  <c r="K2" i="9"/>
  <c r="M2" i="9" s="1"/>
  <c r="K7" i="9"/>
  <c r="M7" i="9" s="1"/>
  <c r="K8" i="9"/>
  <c r="M8" i="9" s="1"/>
  <c r="K18" i="9"/>
  <c r="M18" i="9" s="1"/>
  <c r="K23" i="9"/>
  <c r="M23" i="9" s="1"/>
  <c r="K24" i="9"/>
  <c r="M24" i="9" s="1"/>
  <c r="K34" i="9"/>
  <c r="M34" i="9" s="1"/>
  <c r="K39" i="9"/>
  <c r="M39" i="9" s="1"/>
  <c r="K40" i="9"/>
  <c r="M40" i="9" s="1"/>
  <c r="K4" i="10"/>
  <c r="M4" i="10" s="1"/>
  <c r="K5" i="10"/>
  <c r="M5" i="10" s="1"/>
  <c r="K12" i="10"/>
  <c r="M12" i="10" s="1"/>
  <c r="K13" i="10"/>
  <c r="M13" i="10" s="1"/>
  <c r="K20" i="10"/>
  <c r="M20" i="10" s="1"/>
  <c r="K28" i="10"/>
  <c r="M28" i="10" s="1"/>
  <c r="K36" i="10"/>
  <c r="M36" i="10" s="1"/>
  <c r="K38" i="10"/>
  <c r="M38" i="10" s="1"/>
  <c r="K46" i="10"/>
  <c r="M46" i="10" s="1"/>
  <c r="K50" i="11"/>
  <c r="M50" i="11" s="1"/>
  <c r="K44" i="12"/>
  <c r="M44" i="12" s="1"/>
  <c r="K3" i="13"/>
  <c r="M3" i="13" s="1"/>
  <c r="K5" i="13"/>
  <c r="M5" i="13" s="1"/>
  <c r="K11" i="13"/>
  <c r="M11" i="13" s="1"/>
  <c r="K13" i="13"/>
  <c r="M13" i="13" s="1"/>
  <c r="K19" i="13"/>
  <c r="M19" i="13" s="1"/>
  <c r="K23" i="13"/>
  <c r="M23" i="13" s="1"/>
  <c r="K25" i="13"/>
  <c r="M25" i="13" s="1"/>
  <c r="K27" i="13"/>
  <c r="M27" i="13" s="1"/>
  <c r="K31" i="13"/>
  <c r="M31" i="13" s="1"/>
  <c r="K33" i="13"/>
  <c r="M33" i="13" s="1"/>
  <c r="K35" i="13"/>
  <c r="M35" i="13" s="1"/>
  <c r="K39" i="13"/>
  <c r="M39" i="13" s="1"/>
  <c r="K41" i="13"/>
  <c r="M41" i="13" s="1"/>
  <c r="K43" i="13"/>
  <c r="M43" i="13" s="1"/>
  <c r="K47" i="13"/>
  <c r="M47" i="13" s="1"/>
  <c r="K49" i="13"/>
  <c r="M49" i="13" s="1"/>
  <c r="K51" i="13"/>
  <c r="M51" i="13" s="1"/>
  <c r="K42" i="10"/>
  <c r="M42" i="10" s="1"/>
  <c r="K22" i="10"/>
  <c r="M22" i="10" s="1"/>
  <c r="K40" i="11"/>
  <c r="M40" i="11" s="1"/>
  <c r="K45" i="12"/>
  <c r="M45" i="12" s="1"/>
  <c r="K53" i="12"/>
  <c r="M53" i="12" s="1"/>
  <c r="K17" i="9"/>
  <c r="M17" i="9" s="1"/>
  <c r="K28" i="9"/>
  <c r="M28" i="9" s="1"/>
  <c r="K33" i="9"/>
  <c r="M33" i="9" s="1"/>
  <c r="K44" i="9"/>
  <c r="M44" i="9" s="1"/>
  <c r="K30" i="10"/>
  <c r="M30" i="10" s="1"/>
  <c r="K40" i="10"/>
  <c r="M40" i="10" s="1"/>
  <c r="K52" i="10"/>
  <c r="M52" i="10" s="1"/>
  <c r="K52" i="11"/>
  <c r="M52" i="11" s="1"/>
  <c r="K8" i="12"/>
  <c r="M8" i="12" s="1"/>
  <c r="K16" i="12"/>
  <c r="M16" i="12" s="1"/>
  <c r="K24" i="12"/>
  <c r="M24" i="12" s="1"/>
  <c r="K32" i="12"/>
  <c r="M32" i="12" s="1"/>
  <c r="K39" i="12"/>
  <c r="M39" i="12" s="1"/>
  <c r="K41" i="12"/>
  <c r="M41" i="12" s="1"/>
  <c r="K43" i="12"/>
  <c r="M43" i="12" s="1"/>
  <c r="K47" i="12"/>
  <c r="M47" i="12" s="1"/>
  <c r="K49" i="12"/>
  <c r="M49" i="12" s="1"/>
  <c r="K51" i="12"/>
  <c r="M51" i="12" s="1"/>
  <c r="K48" i="6"/>
  <c r="M48" i="6" s="1"/>
  <c r="K33" i="8"/>
  <c r="M33" i="8" s="1"/>
  <c r="K41" i="8"/>
  <c r="M41" i="8" s="1"/>
  <c r="K49" i="8"/>
  <c r="M49" i="8" s="1"/>
  <c r="K3" i="9"/>
  <c r="M3" i="9" s="1"/>
  <c r="K19" i="9"/>
  <c r="M19" i="9" s="1"/>
  <c r="K35" i="9"/>
  <c r="M35" i="9" s="1"/>
  <c r="K29" i="9"/>
  <c r="M29" i="9" s="1"/>
  <c r="K32" i="10"/>
  <c r="M32" i="10" s="1"/>
  <c r="K6" i="11"/>
  <c r="M6" i="11" s="1"/>
  <c r="K14" i="11"/>
  <c r="M14" i="11" s="1"/>
  <c r="K22" i="11"/>
  <c r="M22" i="11" s="1"/>
  <c r="K29" i="11"/>
  <c r="M29" i="11" s="1"/>
  <c r="K37" i="11"/>
  <c r="M37" i="11" s="1"/>
  <c r="K45" i="11"/>
  <c r="M45" i="11" s="1"/>
  <c r="K53" i="11"/>
  <c r="M53" i="11" s="1"/>
  <c r="K5" i="5"/>
  <c r="M5" i="5" s="1"/>
  <c r="K18" i="6"/>
  <c r="M18" i="6" s="1"/>
  <c r="K7" i="7"/>
  <c r="M7" i="7" s="1"/>
  <c r="K15" i="7"/>
  <c r="M15" i="7" s="1"/>
  <c r="K24" i="7"/>
  <c r="M24" i="7" s="1"/>
  <c r="K30" i="7"/>
  <c r="M30" i="7" s="1"/>
  <c r="K38" i="7"/>
  <c r="M38" i="7" s="1"/>
  <c r="K48" i="7"/>
  <c r="M48" i="7" s="1"/>
  <c r="K2" i="8"/>
  <c r="M2" i="8" s="1"/>
  <c r="K10" i="8"/>
  <c r="M10" i="8" s="1"/>
  <c r="K18" i="8"/>
  <c r="M18" i="8" s="1"/>
  <c r="K26" i="8"/>
  <c r="M26" i="8" s="1"/>
  <c r="K34" i="8"/>
  <c r="M34" i="8" s="1"/>
  <c r="K42" i="8"/>
  <c r="M42" i="8" s="1"/>
  <c r="K50" i="8"/>
  <c r="M50" i="8" s="1"/>
  <c r="K10" i="9"/>
  <c r="M10" i="9" s="1"/>
  <c r="K11" i="9"/>
  <c r="M11" i="9" s="1"/>
  <c r="K15" i="9"/>
  <c r="M15" i="9" s="1"/>
  <c r="K26" i="9"/>
  <c r="M26" i="9" s="1"/>
  <c r="K27" i="9"/>
  <c r="M27" i="9" s="1"/>
  <c r="K31" i="9"/>
  <c r="M31" i="9" s="1"/>
  <c r="K42" i="9"/>
  <c r="M42" i="9" s="1"/>
  <c r="K50" i="9"/>
  <c r="M50" i="9" s="1"/>
  <c r="K52" i="9"/>
  <c r="M52" i="9" s="1"/>
  <c r="K44" i="10"/>
  <c r="M44" i="10" s="1"/>
  <c r="K3" i="11"/>
  <c r="M3" i="11" s="1"/>
  <c r="K9" i="11"/>
  <c r="M9" i="11" s="1"/>
  <c r="K11" i="11"/>
  <c r="M11" i="11" s="1"/>
  <c r="K17" i="11"/>
  <c r="M17" i="11" s="1"/>
  <c r="K19" i="11"/>
  <c r="M19" i="11" s="1"/>
  <c r="K25" i="11"/>
  <c r="M25" i="11" s="1"/>
  <c r="K27" i="11"/>
  <c r="M27" i="11" s="1"/>
  <c r="K31" i="11"/>
  <c r="M31" i="11" s="1"/>
  <c r="K33" i="11"/>
  <c r="M33" i="11" s="1"/>
  <c r="K35" i="11"/>
  <c r="M35" i="11" s="1"/>
  <c r="K39" i="11"/>
  <c r="M39" i="11" s="1"/>
  <c r="K41" i="11"/>
  <c r="M41" i="11" s="1"/>
  <c r="K43" i="11"/>
  <c r="M43" i="11" s="1"/>
  <c r="K47" i="11"/>
  <c r="M47" i="11" s="1"/>
  <c r="K49" i="11"/>
  <c r="M49" i="11" s="1"/>
  <c r="K51" i="11"/>
  <c r="M51" i="11" s="1"/>
  <c r="K45" i="9"/>
  <c r="M45" i="9" s="1"/>
  <c r="K43" i="9"/>
  <c r="M43" i="9" s="1"/>
  <c r="K6" i="10"/>
  <c r="M6" i="10" s="1"/>
  <c r="K14" i="10"/>
  <c r="M14" i="10" s="1"/>
  <c r="K21" i="10"/>
  <c r="M21" i="10" s="1"/>
  <c r="K29" i="10"/>
  <c r="M29" i="10" s="1"/>
  <c r="K37" i="10"/>
  <c r="M37" i="10" s="1"/>
  <c r="K45" i="10"/>
  <c r="M45" i="10" s="1"/>
  <c r="K53" i="10"/>
  <c r="M53" i="10" s="1"/>
  <c r="K9" i="2"/>
  <c r="M9" i="2" s="1"/>
  <c r="K17" i="2"/>
  <c r="M17" i="2" s="1"/>
  <c r="K41" i="2"/>
  <c r="M41" i="2" s="1"/>
  <c r="K49" i="2"/>
  <c r="M49" i="2" s="1"/>
  <c r="K5" i="3"/>
  <c r="M5" i="3" s="1"/>
  <c r="K6" i="3"/>
  <c r="M6" i="3" s="1"/>
  <c r="K13" i="3"/>
  <c r="M13" i="3" s="1"/>
  <c r="K14" i="3"/>
  <c r="M14" i="3" s="1"/>
  <c r="K21" i="3"/>
  <c r="M21" i="3" s="1"/>
  <c r="K22" i="3"/>
  <c r="M22" i="3" s="1"/>
  <c r="K29" i="3"/>
  <c r="M29" i="3" s="1"/>
  <c r="K30" i="3"/>
  <c r="M30" i="3" s="1"/>
  <c r="K37" i="3"/>
  <c r="M37" i="3" s="1"/>
  <c r="K38" i="3"/>
  <c r="M38" i="3" s="1"/>
  <c r="K45" i="3"/>
  <c r="M45" i="3" s="1"/>
  <c r="K46" i="3"/>
  <c r="M46" i="3" s="1"/>
  <c r="K53" i="3"/>
  <c r="M53" i="3" s="1"/>
  <c r="K9" i="4"/>
  <c r="M9" i="4" s="1"/>
  <c r="K16" i="4"/>
  <c r="M16" i="4" s="1"/>
  <c r="K24" i="4"/>
  <c r="M24" i="4" s="1"/>
  <c r="K32" i="4"/>
  <c r="M32" i="4" s="1"/>
  <c r="K40" i="4"/>
  <c r="M40" i="4" s="1"/>
  <c r="K48" i="4"/>
  <c r="M48" i="4" s="1"/>
  <c r="K3" i="5"/>
  <c r="M3" i="5" s="1"/>
  <c r="K16" i="6"/>
  <c r="M16" i="6" s="1"/>
  <c r="K24" i="6"/>
  <c r="M24" i="6" s="1"/>
  <c r="K42" i="6"/>
  <c r="M42" i="6" s="1"/>
  <c r="K50" i="6"/>
  <c r="M50" i="6" s="1"/>
  <c r="K46" i="7"/>
  <c r="M46" i="7" s="1"/>
  <c r="K4" i="9"/>
  <c r="M4" i="9" s="1"/>
  <c r="K5" i="9"/>
  <c r="M5" i="9" s="1"/>
  <c r="K9" i="9"/>
  <c r="M9" i="9" s="1"/>
  <c r="K7" i="5"/>
  <c r="M7" i="5" s="1"/>
  <c r="K20" i="6"/>
  <c r="M20" i="6" s="1"/>
  <c r="K28" i="6"/>
  <c r="M28" i="6" s="1"/>
  <c r="K36" i="6"/>
  <c r="M36" i="6" s="1"/>
  <c r="K38" i="6"/>
  <c r="M38" i="6" s="1"/>
  <c r="K46" i="6"/>
  <c r="M46" i="6" s="1"/>
  <c r="K40" i="7"/>
  <c r="M40" i="7" s="1"/>
  <c r="K50" i="7"/>
  <c r="M50" i="7" s="1"/>
  <c r="K12" i="9"/>
  <c r="M12" i="9" s="1"/>
  <c r="K13" i="9"/>
  <c r="M13" i="9" s="1"/>
  <c r="K22" i="9"/>
  <c r="M22" i="9" s="1"/>
  <c r="K36" i="9"/>
  <c r="M36" i="9" s="1"/>
  <c r="K37" i="9"/>
  <c r="M37" i="9" s="1"/>
  <c r="K41" i="9"/>
  <c r="M41" i="9" s="1"/>
  <c r="K3" i="10"/>
  <c r="M3" i="10" s="1"/>
  <c r="K9" i="10"/>
  <c r="M9" i="10" s="1"/>
  <c r="K11" i="10"/>
  <c r="M11" i="10" s="1"/>
  <c r="K17" i="10"/>
  <c r="M17" i="10" s="1"/>
  <c r="K19" i="10"/>
  <c r="M19" i="10" s="1"/>
  <c r="K23" i="10"/>
  <c r="M23" i="10" s="1"/>
  <c r="K25" i="10"/>
  <c r="M25" i="10" s="1"/>
  <c r="K27" i="10"/>
  <c r="M27" i="10" s="1"/>
  <c r="K31" i="10"/>
  <c r="M31" i="10" s="1"/>
  <c r="K33" i="10"/>
  <c r="M33" i="10" s="1"/>
  <c r="K35" i="10"/>
  <c r="M35" i="10" s="1"/>
  <c r="K39" i="10"/>
  <c r="M39" i="10" s="1"/>
  <c r="K41" i="10"/>
  <c r="M41" i="10" s="1"/>
  <c r="K43" i="10"/>
  <c r="M43" i="10" s="1"/>
  <c r="K47" i="10"/>
  <c r="M47" i="10" s="1"/>
  <c r="K49" i="10"/>
  <c r="M49" i="10" s="1"/>
  <c r="K51" i="10"/>
  <c r="M51" i="10" s="1"/>
  <c r="K2" i="4"/>
  <c r="M2" i="4" s="1"/>
  <c r="K10" i="4"/>
  <c r="M10" i="4" s="1"/>
  <c r="K18" i="4"/>
  <c r="M18" i="4" s="1"/>
  <c r="K26" i="4"/>
  <c r="M26" i="4" s="1"/>
  <c r="K34" i="4"/>
  <c r="M34" i="4" s="1"/>
  <c r="K42" i="4"/>
  <c r="M42" i="4" s="1"/>
  <c r="K50" i="4"/>
  <c r="M50" i="4" s="1"/>
  <c r="K19" i="5"/>
  <c r="M19" i="5" s="1"/>
  <c r="K27" i="5"/>
  <c r="M27" i="5" s="1"/>
  <c r="K51" i="5"/>
  <c r="M51" i="5" s="1"/>
  <c r="K10" i="6"/>
  <c r="M10" i="6" s="1"/>
  <c r="K22" i="6"/>
  <c r="M22" i="6" s="1"/>
  <c r="K8" i="7"/>
  <c r="M8" i="7" s="1"/>
  <c r="K16" i="7"/>
  <c r="M16" i="7" s="1"/>
  <c r="K26" i="7"/>
  <c r="M26" i="7" s="1"/>
  <c r="K32" i="7"/>
  <c r="M32" i="7" s="1"/>
  <c r="K52" i="7"/>
  <c r="M52" i="7" s="1"/>
  <c r="K9" i="8"/>
  <c r="M9" i="8" s="1"/>
  <c r="K17" i="8"/>
  <c r="M17" i="8" s="1"/>
  <c r="K25" i="8"/>
  <c r="M25" i="8" s="1"/>
  <c r="K6" i="9"/>
  <c r="M6" i="9" s="1"/>
  <c r="K25" i="9"/>
  <c r="M25" i="9" s="1"/>
  <c r="K38" i="9"/>
  <c r="M38" i="9" s="1"/>
  <c r="K4" i="7"/>
  <c r="M4" i="7" s="1"/>
  <c r="K5" i="7"/>
  <c r="M5" i="7" s="1"/>
  <c r="K12" i="7"/>
  <c r="M12" i="7" s="1"/>
  <c r="K13" i="7"/>
  <c r="M13" i="7" s="1"/>
  <c r="K20" i="7"/>
  <c r="M20" i="7" s="1"/>
  <c r="K22" i="7"/>
  <c r="M22" i="7" s="1"/>
  <c r="K4" i="8"/>
  <c r="M4" i="8" s="1"/>
  <c r="K12" i="8"/>
  <c r="M12" i="8" s="1"/>
  <c r="K20" i="8"/>
  <c r="M20" i="8" s="1"/>
  <c r="K28" i="8"/>
  <c r="M28" i="8" s="1"/>
  <c r="K36" i="8"/>
  <c r="M36" i="8" s="1"/>
  <c r="K44" i="8"/>
  <c r="M44" i="8" s="1"/>
  <c r="K52" i="8"/>
  <c r="M52" i="8" s="1"/>
  <c r="K14" i="9"/>
  <c r="M14" i="9" s="1"/>
  <c r="K16" i="9"/>
  <c r="M16" i="9" s="1"/>
  <c r="K30" i="9"/>
  <c r="M30" i="9" s="1"/>
  <c r="K32" i="9"/>
  <c r="M32" i="9" s="1"/>
  <c r="K46" i="9"/>
  <c r="M46" i="9" s="1"/>
  <c r="K48" i="9"/>
  <c r="M48" i="9" s="1"/>
  <c r="K37" i="5"/>
  <c r="M37" i="5" s="1"/>
  <c r="K45" i="5"/>
  <c r="M45" i="5" s="1"/>
  <c r="K3" i="6"/>
  <c r="M3" i="6" s="1"/>
  <c r="K8" i="8"/>
  <c r="M8" i="8" s="1"/>
  <c r="K16" i="8"/>
  <c r="M16" i="8" s="1"/>
  <c r="K24" i="8"/>
  <c r="M24" i="8" s="1"/>
  <c r="K31" i="8"/>
  <c r="M31" i="8" s="1"/>
  <c r="K39" i="8"/>
  <c r="M39" i="8" s="1"/>
  <c r="K47" i="8"/>
  <c r="M47" i="8" s="1"/>
  <c r="K8" i="6"/>
  <c r="M8" i="6" s="1"/>
  <c r="K37" i="8"/>
  <c r="M37" i="8" s="1"/>
  <c r="K45" i="8"/>
  <c r="M45" i="8" s="1"/>
  <c r="K53" i="8"/>
  <c r="M53" i="8" s="1"/>
  <c r="K6" i="6"/>
  <c r="M6" i="6" s="1"/>
  <c r="K26" i="6"/>
  <c r="M26" i="6" s="1"/>
  <c r="K34" i="6"/>
  <c r="M34" i="6" s="1"/>
  <c r="K28" i="7"/>
  <c r="M28" i="7" s="1"/>
  <c r="K36" i="7"/>
  <c r="M36" i="7" s="1"/>
  <c r="K32" i="8"/>
  <c r="M32" i="8" s="1"/>
  <c r="K35" i="8"/>
  <c r="M35" i="8" s="1"/>
  <c r="K40" i="8"/>
  <c r="M40" i="8" s="1"/>
  <c r="K43" i="8"/>
  <c r="M43" i="8" s="1"/>
  <c r="K48" i="8"/>
  <c r="M48" i="8" s="1"/>
  <c r="K51" i="8"/>
  <c r="M51" i="8" s="1"/>
  <c r="K5" i="6"/>
  <c r="M5" i="6" s="1"/>
  <c r="K30" i="6"/>
  <c r="M30" i="6" s="1"/>
  <c r="K40" i="6"/>
  <c r="M40" i="6" s="1"/>
  <c r="K52" i="6"/>
  <c r="M52" i="6" s="1"/>
  <c r="K44" i="7"/>
  <c r="M44" i="7" s="1"/>
  <c r="K3" i="8"/>
  <c r="M3" i="8" s="1"/>
  <c r="K5" i="8"/>
  <c r="M5" i="8" s="1"/>
  <c r="K11" i="8"/>
  <c r="M11" i="8" s="1"/>
  <c r="K13" i="8"/>
  <c r="M13" i="8" s="1"/>
  <c r="K19" i="8"/>
  <c r="M19" i="8" s="1"/>
  <c r="K21" i="8"/>
  <c r="M21" i="8" s="1"/>
  <c r="K27" i="8"/>
  <c r="M27" i="8" s="1"/>
  <c r="K29" i="8"/>
  <c r="M29" i="8" s="1"/>
  <c r="K35" i="5"/>
  <c r="M35" i="5" s="1"/>
  <c r="K43" i="5"/>
  <c r="M43" i="5" s="1"/>
  <c r="K33" i="5"/>
  <c r="M33" i="5" s="1"/>
  <c r="K41" i="5"/>
  <c r="M41" i="5" s="1"/>
  <c r="K32" i="6"/>
  <c r="M32" i="6" s="1"/>
  <c r="K6" i="7"/>
  <c r="M6" i="7" s="1"/>
  <c r="K14" i="7"/>
  <c r="M14" i="7" s="1"/>
  <c r="K21" i="7"/>
  <c r="M21" i="7" s="1"/>
  <c r="K29" i="7"/>
  <c r="M29" i="7" s="1"/>
  <c r="K37" i="7"/>
  <c r="M37" i="7" s="1"/>
  <c r="K45" i="7"/>
  <c r="M45" i="7" s="1"/>
  <c r="K53" i="7"/>
  <c r="M53" i="7" s="1"/>
  <c r="K15" i="4"/>
  <c r="M15" i="4" s="1"/>
  <c r="K23" i="4"/>
  <c r="M23" i="4" s="1"/>
  <c r="K31" i="4"/>
  <c r="M31" i="4" s="1"/>
  <c r="K39" i="4"/>
  <c r="M39" i="4" s="1"/>
  <c r="K14" i="5"/>
  <c r="M14" i="5" s="1"/>
  <c r="K15" i="5"/>
  <c r="M15" i="5" s="1"/>
  <c r="K21" i="5"/>
  <c r="M21" i="5" s="1"/>
  <c r="K22" i="5"/>
  <c r="M22" i="5" s="1"/>
  <c r="K29" i="5"/>
  <c r="M29" i="5" s="1"/>
  <c r="K30" i="5"/>
  <c r="M30" i="5" s="1"/>
  <c r="K39" i="5"/>
  <c r="M39" i="5" s="1"/>
  <c r="K47" i="5"/>
  <c r="M47" i="5" s="1"/>
  <c r="K53" i="5"/>
  <c r="M53" i="5" s="1"/>
  <c r="K2" i="6"/>
  <c r="M2" i="6" s="1"/>
  <c r="K12" i="6"/>
  <c r="M12" i="6" s="1"/>
  <c r="K44" i="6"/>
  <c r="M44" i="6" s="1"/>
  <c r="K3" i="7"/>
  <c r="M3" i="7" s="1"/>
  <c r="K9" i="7"/>
  <c r="M9" i="7" s="1"/>
  <c r="K11" i="7"/>
  <c r="M11" i="7" s="1"/>
  <c r="K17" i="7"/>
  <c r="M17" i="7" s="1"/>
  <c r="K19" i="7"/>
  <c r="M19" i="7" s="1"/>
  <c r="K23" i="7"/>
  <c r="M23" i="7" s="1"/>
  <c r="K25" i="7"/>
  <c r="M25" i="7" s="1"/>
  <c r="K27" i="7"/>
  <c r="M27" i="7" s="1"/>
  <c r="K31" i="7"/>
  <c r="M31" i="7" s="1"/>
  <c r="K33" i="7"/>
  <c r="M33" i="7" s="1"/>
  <c r="K35" i="7"/>
  <c r="M35" i="7" s="1"/>
  <c r="K39" i="7"/>
  <c r="M39" i="7" s="1"/>
  <c r="K41" i="7"/>
  <c r="M41" i="7" s="1"/>
  <c r="K43" i="7"/>
  <c r="M43" i="7" s="1"/>
  <c r="K47" i="7"/>
  <c r="M47" i="7" s="1"/>
  <c r="K49" i="7"/>
  <c r="M49" i="7" s="1"/>
  <c r="K51" i="7"/>
  <c r="M51" i="7" s="1"/>
  <c r="K13" i="5"/>
  <c r="M13" i="5" s="1"/>
  <c r="K11" i="5"/>
  <c r="M11" i="5" s="1"/>
  <c r="K4" i="6"/>
  <c r="M4" i="6" s="1"/>
  <c r="K13" i="6"/>
  <c r="M13" i="6" s="1"/>
  <c r="K21" i="6"/>
  <c r="M21" i="6" s="1"/>
  <c r="K29" i="6"/>
  <c r="M29" i="6" s="1"/>
  <c r="K37" i="6"/>
  <c r="M37" i="6" s="1"/>
  <c r="K45" i="6"/>
  <c r="M45" i="6" s="1"/>
  <c r="K53" i="6"/>
  <c r="M53" i="6" s="1"/>
  <c r="K9" i="5"/>
  <c r="M9" i="5" s="1"/>
  <c r="K16" i="5"/>
  <c r="M16" i="5" s="1"/>
  <c r="K23" i="5"/>
  <c r="M23" i="5" s="1"/>
  <c r="K24" i="5"/>
  <c r="M24" i="5" s="1"/>
  <c r="K31" i="5"/>
  <c r="M31" i="5" s="1"/>
  <c r="K32" i="5"/>
  <c r="M32" i="5" s="1"/>
  <c r="K49" i="5"/>
  <c r="M49" i="5" s="1"/>
  <c r="K7" i="6"/>
  <c r="M7" i="6" s="1"/>
  <c r="K9" i="6"/>
  <c r="M9" i="6" s="1"/>
  <c r="K11" i="6"/>
  <c r="M11" i="6" s="1"/>
  <c r="K15" i="6"/>
  <c r="M15" i="6" s="1"/>
  <c r="K17" i="6"/>
  <c r="M17" i="6" s="1"/>
  <c r="K19" i="6"/>
  <c r="M19" i="6" s="1"/>
  <c r="K23" i="6"/>
  <c r="M23" i="6" s="1"/>
  <c r="K25" i="6"/>
  <c r="M25" i="6" s="1"/>
  <c r="K27" i="6"/>
  <c r="M27" i="6" s="1"/>
  <c r="K31" i="6"/>
  <c r="M31" i="6" s="1"/>
  <c r="K33" i="6"/>
  <c r="M33" i="6" s="1"/>
  <c r="K35" i="6"/>
  <c r="M35" i="6" s="1"/>
  <c r="K39" i="6"/>
  <c r="M39" i="6" s="1"/>
  <c r="K41" i="6"/>
  <c r="M41" i="6" s="1"/>
  <c r="K43" i="6"/>
  <c r="M43" i="6" s="1"/>
  <c r="K47" i="6"/>
  <c r="M47" i="6" s="1"/>
  <c r="K49" i="6"/>
  <c r="M49" i="6" s="1"/>
  <c r="K51" i="6"/>
  <c r="M51" i="6" s="1"/>
  <c r="K5" i="4"/>
  <c r="M5" i="4" s="1"/>
  <c r="K13" i="4"/>
  <c r="M13" i="4" s="1"/>
  <c r="K21" i="4"/>
  <c r="M21" i="4" s="1"/>
  <c r="K29" i="4"/>
  <c r="M29" i="4" s="1"/>
  <c r="K37" i="4"/>
  <c r="M37" i="4" s="1"/>
  <c r="K45" i="4"/>
  <c r="M45" i="4" s="1"/>
  <c r="K53" i="4"/>
  <c r="M53" i="4" s="1"/>
  <c r="K17" i="5"/>
  <c r="M17" i="5" s="1"/>
  <c r="K46" i="5"/>
  <c r="M46" i="5" s="1"/>
  <c r="K48" i="5"/>
  <c r="M48" i="5" s="1"/>
  <c r="K8" i="4"/>
  <c r="M8" i="4" s="1"/>
  <c r="K6" i="5"/>
  <c r="M6" i="5" s="1"/>
  <c r="K8" i="5"/>
  <c r="M8" i="5" s="1"/>
  <c r="K38" i="5"/>
  <c r="M38" i="5" s="1"/>
  <c r="K40" i="5"/>
  <c r="M40" i="5" s="1"/>
  <c r="K19" i="4"/>
  <c r="M19" i="4" s="1"/>
  <c r="K43" i="4"/>
  <c r="M43" i="4" s="1"/>
  <c r="K7" i="4"/>
  <c r="M7" i="4" s="1"/>
  <c r="K14" i="4"/>
  <c r="M14" i="4" s="1"/>
  <c r="K17" i="4"/>
  <c r="M17" i="4" s="1"/>
  <c r="K22" i="4"/>
  <c r="M22" i="4" s="1"/>
  <c r="K25" i="4"/>
  <c r="M25" i="4" s="1"/>
  <c r="K30" i="4"/>
  <c r="M30" i="4" s="1"/>
  <c r="K33" i="4"/>
  <c r="M33" i="4" s="1"/>
  <c r="K38" i="4"/>
  <c r="M38" i="4" s="1"/>
  <c r="K41" i="4"/>
  <c r="M41" i="4" s="1"/>
  <c r="K46" i="4"/>
  <c r="M46" i="4" s="1"/>
  <c r="K2" i="5"/>
  <c r="M2" i="5" s="1"/>
  <c r="K10" i="5"/>
  <c r="M10" i="5" s="1"/>
  <c r="K18" i="5"/>
  <c r="M18" i="5" s="1"/>
  <c r="K26" i="5"/>
  <c r="M26" i="5" s="1"/>
  <c r="K34" i="5"/>
  <c r="M34" i="5" s="1"/>
  <c r="K42" i="5"/>
  <c r="M42" i="5" s="1"/>
  <c r="K50" i="5"/>
  <c r="M50" i="5" s="1"/>
  <c r="K3" i="4"/>
  <c r="M3" i="4" s="1"/>
  <c r="K11" i="4"/>
  <c r="M11" i="4" s="1"/>
  <c r="K27" i="4"/>
  <c r="M27" i="4" s="1"/>
  <c r="K35" i="4"/>
  <c r="M35" i="4" s="1"/>
  <c r="K4" i="4"/>
  <c r="M4" i="4" s="1"/>
  <c r="K4" i="5"/>
  <c r="M4" i="5" s="1"/>
  <c r="K12" i="5"/>
  <c r="M12" i="5" s="1"/>
  <c r="K20" i="5"/>
  <c r="M20" i="5" s="1"/>
  <c r="K28" i="5"/>
  <c r="M28" i="5" s="1"/>
  <c r="K36" i="5"/>
  <c r="M36" i="5" s="1"/>
  <c r="K44" i="5"/>
  <c r="M44" i="5" s="1"/>
  <c r="K52" i="5"/>
  <c r="M52" i="5" s="1"/>
  <c r="K47" i="4"/>
  <c r="M47" i="4" s="1"/>
  <c r="K51" i="4"/>
  <c r="M51" i="4" s="1"/>
  <c r="K49" i="4"/>
  <c r="M49" i="4" s="1"/>
  <c r="K6" i="4"/>
  <c r="M6" i="4" s="1"/>
  <c r="K12" i="4"/>
  <c r="M12" i="4" s="1"/>
  <c r="K20" i="4"/>
  <c r="M20" i="4" s="1"/>
  <c r="K28" i="4"/>
  <c r="M28" i="4" s="1"/>
  <c r="K36" i="4"/>
  <c r="M36" i="4" s="1"/>
  <c r="K44" i="4"/>
  <c r="M44" i="4" s="1"/>
  <c r="K52" i="4"/>
  <c r="M52" i="4" s="1"/>
  <c r="K15" i="2"/>
  <c r="M15" i="2" s="1"/>
  <c r="K23" i="2"/>
  <c r="M23" i="2" s="1"/>
  <c r="K47" i="2"/>
  <c r="M47" i="2" s="1"/>
  <c r="K3" i="3"/>
  <c r="M3" i="3" s="1"/>
  <c r="K4" i="3"/>
  <c r="M4" i="3" s="1"/>
  <c r="K11" i="3"/>
  <c r="M11" i="3" s="1"/>
  <c r="K12" i="3"/>
  <c r="M12" i="3" s="1"/>
  <c r="K19" i="3"/>
  <c r="M19" i="3" s="1"/>
  <c r="K20" i="3"/>
  <c r="M20" i="3" s="1"/>
  <c r="K27" i="3"/>
  <c r="M27" i="3" s="1"/>
  <c r="K28" i="3"/>
  <c r="M28" i="3" s="1"/>
  <c r="K35" i="3"/>
  <c r="M35" i="3" s="1"/>
  <c r="K36" i="3"/>
  <c r="M36" i="3" s="1"/>
  <c r="K43" i="3"/>
  <c r="M43" i="3" s="1"/>
  <c r="K44" i="3"/>
  <c r="M44" i="3" s="1"/>
  <c r="K51" i="3"/>
  <c r="M51" i="3" s="1"/>
  <c r="K11" i="2"/>
  <c r="M11" i="2" s="1"/>
  <c r="K19" i="2"/>
  <c r="M19" i="2" s="1"/>
  <c r="K43" i="2"/>
  <c r="M43" i="2" s="1"/>
  <c r="K51" i="2"/>
  <c r="M51" i="2" s="1"/>
  <c r="K7" i="3"/>
  <c r="M7" i="3" s="1"/>
  <c r="K8" i="3"/>
  <c r="M8" i="3" s="1"/>
  <c r="K15" i="3"/>
  <c r="M15" i="3" s="1"/>
  <c r="K16" i="3"/>
  <c r="M16" i="3" s="1"/>
  <c r="K23" i="3"/>
  <c r="M23" i="3" s="1"/>
  <c r="K24" i="3"/>
  <c r="M24" i="3" s="1"/>
  <c r="K31" i="3"/>
  <c r="M31" i="3" s="1"/>
  <c r="K32" i="3"/>
  <c r="M32" i="3" s="1"/>
  <c r="K39" i="3"/>
  <c r="M39" i="3" s="1"/>
  <c r="K40" i="3"/>
  <c r="M40" i="3" s="1"/>
  <c r="K47" i="3"/>
  <c r="M47" i="3" s="1"/>
  <c r="K48" i="3"/>
  <c r="M48" i="3" s="1"/>
  <c r="K5" i="2"/>
  <c r="M5" i="2" s="1"/>
  <c r="K13" i="2"/>
  <c r="M13" i="2" s="1"/>
  <c r="K21" i="2"/>
  <c r="M21" i="2" s="1"/>
  <c r="K37" i="2"/>
  <c r="M37" i="2" s="1"/>
  <c r="K45" i="2"/>
  <c r="M45" i="2" s="1"/>
  <c r="K53" i="2"/>
  <c r="M53" i="2" s="1"/>
  <c r="K2" i="3"/>
  <c r="M2" i="3" s="1"/>
  <c r="K9" i="3"/>
  <c r="M9" i="3" s="1"/>
  <c r="K10" i="3"/>
  <c r="M10" i="3" s="1"/>
  <c r="K17" i="3"/>
  <c r="M17" i="3" s="1"/>
  <c r="K18" i="3"/>
  <c r="M18" i="3" s="1"/>
  <c r="K25" i="3"/>
  <c r="M25" i="3" s="1"/>
  <c r="K26" i="3"/>
  <c r="M26" i="3" s="1"/>
  <c r="K33" i="3"/>
  <c r="M33" i="3" s="1"/>
  <c r="K34" i="3"/>
  <c r="M34" i="3" s="1"/>
  <c r="K41" i="3"/>
  <c r="M41" i="3" s="1"/>
  <c r="K42" i="3"/>
  <c r="M42" i="3" s="1"/>
  <c r="K49" i="3"/>
  <c r="M49" i="3" s="1"/>
  <c r="K50" i="3"/>
  <c r="M50" i="3" s="1"/>
  <c r="K18" i="2"/>
  <c r="M18" i="2" s="1"/>
  <c r="K20" i="2"/>
  <c r="M20" i="2" s="1"/>
  <c r="K22" i="2"/>
  <c r="M22" i="2" s="1"/>
  <c r="K24" i="2"/>
  <c r="M24" i="2" s="1"/>
  <c r="K31" i="2"/>
  <c r="M31" i="2" s="1"/>
  <c r="K52" i="3"/>
  <c r="M52" i="3" s="1"/>
  <c r="K3" i="2"/>
  <c r="M3" i="2" s="1"/>
  <c r="K35" i="2"/>
  <c r="M35" i="2" s="1"/>
  <c r="K33" i="2"/>
  <c r="M33" i="2" s="1"/>
  <c r="K29" i="2"/>
  <c r="M29" i="2" s="1"/>
  <c r="K27" i="2"/>
  <c r="M27" i="2" s="1"/>
  <c r="K7" i="2"/>
  <c r="M7" i="2" s="1"/>
  <c r="K25" i="2"/>
  <c r="M25" i="2" s="1"/>
  <c r="K39" i="2"/>
  <c r="M39" i="2" s="1"/>
  <c r="K26" i="2"/>
  <c r="M26" i="2" s="1"/>
  <c r="K28" i="2"/>
  <c r="M28" i="2" s="1"/>
  <c r="K30" i="2"/>
  <c r="M30" i="2" s="1"/>
  <c r="K32" i="2"/>
  <c r="M32" i="2" s="1"/>
  <c r="K2" i="2"/>
  <c r="M2" i="2" s="1"/>
  <c r="K4" i="2"/>
  <c r="M4" i="2" s="1"/>
  <c r="K6" i="2"/>
  <c r="M6" i="2" s="1"/>
  <c r="K8" i="2"/>
  <c r="M8" i="2" s="1"/>
  <c r="K34" i="2"/>
  <c r="M34" i="2" s="1"/>
  <c r="K36" i="2"/>
  <c r="M36" i="2" s="1"/>
  <c r="K38" i="2"/>
  <c r="M38" i="2" s="1"/>
  <c r="K40" i="2"/>
  <c r="M40" i="2" s="1"/>
  <c r="K10" i="2"/>
  <c r="M10" i="2" s="1"/>
  <c r="K12" i="2"/>
  <c r="M12" i="2" s="1"/>
  <c r="K14" i="2"/>
  <c r="M14" i="2" s="1"/>
  <c r="K16" i="2"/>
  <c r="M16" i="2" s="1"/>
  <c r="K42" i="2"/>
  <c r="M42" i="2" s="1"/>
  <c r="K44" i="2"/>
  <c r="M44" i="2" s="1"/>
  <c r="K46" i="2"/>
  <c r="M46" i="2" s="1"/>
  <c r="K48" i="2"/>
  <c r="M48" i="2" s="1"/>
  <c r="K50" i="2"/>
  <c r="M50" i="2" s="1"/>
  <c r="K52" i="2"/>
  <c r="M52" i="2" s="1"/>
  <c r="P53" i="1"/>
  <c r="P43" i="1"/>
  <c r="P10" i="1"/>
  <c r="P3" i="1"/>
  <c r="P7" i="1"/>
  <c r="P6" i="1"/>
  <c r="P34" i="1"/>
  <c r="P37" i="1"/>
  <c r="P48" i="1"/>
  <c r="P21" i="1"/>
  <c r="P19" i="1"/>
  <c r="P23" i="1"/>
  <c r="P27" i="1"/>
  <c r="P25" i="1"/>
  <c r="P29" i="1"/>
  <c r="P33" i="1"/>
  <c r="P36" i="1"/>
  <c r="P40" i="1"/>
  <c r="P47" i="1"/>
  <c r="P9" i="1"/>
  <c r="P5" i="1"/>
  <c r="P4" i="1"/>
  <c r="P8" i="1"/>
  <c r="P20" i="1"/>
  <c r="P24" i="1"/>
  <c r="P22" i="1"/>
  <c r="P26" i="1"/>
  <c r="P30" i="1"/>
  <c r="P28" i="1"/>
  <c r="P32" i="1"/>
  <c r="P31" i="1"/>
  <c r="P35" i="1"/>
  <c r="P39" i="1"/>
  <c r="P38" i="1"/>
  <c r="P46" i="1"/>
  <c r="P45" i="1"/>
  <c r="P49" i="1"/>
  <c r="P2" i="1"/>
  <c r="M54" i="14" l="1"/>
  <c r="F17" i="15" s="1"/>
  <c r="M54" i="13"/>
  <c r="F16" i="15" s="1"/>
  <c r="M54" i="12"/>
  <c r="F15" i="15" s="1"/>
  <c r="M54" i="11"/>
  <c r="F14" i="15" s="1"/>
  <c r="M54" i="10"/>
  <c r="F13" i="15" s="1"/>
  <c r="M54" i="8"/>
  <c r="F11" i="15" s="1"/>
  <c r="M54" i="9"/>
  <c r="F12" i="15" s="1"/>
  <c r="M54" i="7"/>
  <c r="F10" i="15" s="1"/>
  <c r="M54" i="6"/>
  <c r="F9" i="15" s="1"/>
  <c r="M54" i="4"/>
  <c r="F7" i="15" s="1"/>
  <c r="M54" i="5"/>
  <c r="F8" i="15" s="1"/>
  <c r="M54" i="3"/>
  <c r="F6" i="15" s="1"/>
  <c r="M54" i="2"/>
  <c r="P54" i="1"/>
  <c r="F4" i="15" s="1"/>
  <c r="G7" i="15" l="1"/>
  <c r="G6" i="15"/>
  <c r="G11" i="15"/>
  <c r="G9" i="15"/>
  <c r="G13" i="15"/>
  <c r="G17" i="15"/>
  <c r="G10" i="15"/>
  <c r="G14" i="15"/>
  <c r="G8" i="15"/>
  <c r="G12" i="15"/>
  <c r="G15" i="15"/>
  <c r="G16" i="15"/>
  <c r="F5" i="15"/>
  <c r="G5" i="15" s="1"/>
</calcChain>
</file>

<file path=xl/sharedStrings.xml><?xml version="1.0" encoding="utf-8"?>
<sst xmlns="http://schemas.openxmlformats.org/spreadsheetml/2006/main" count="3223" uniqueCount="149">
  <si>
    <t>RowNum</t>
  </si>
  <si>
    <t>DateTime</t>
  </si>
  <si>
    <t>Sector</t>
  </si>
  <si>
    <t>Ticker</t>
  </si>
  <si>
    <t>CompanyName</t>
  </si>
  <si>
    <t>UnitsofHolding</t>
  </si>
  <si>
    <t>Currency</t>
  </si>
  <si>
    <t>Price</t>
  </si>
  <si>
    <t>DateTimeEST</t>
  </si>
  <si>
    <t>/global/nam/fin</t>
  </si>
  <si>
    <t>BAC</t>
  </si>
  <si>
    <t>Bank of America Corp</t>
  </si>
  <si>
    <t>USD</t>
  </si>
  <si>
    <t>C</t>
  </si>
  <si>
    <t>Citigroup N.A.</t>
  </si>
  <si>
    <t>JPM</t>
  </si>
  <si>
    <t>J.P. Morgan Chase Co</t>
  </si>
  <si>
    <t>GS</t>
  </si>
  <si>
    <t>Goldman Sachs Inc.</t>
  </si>
  <si>
    <t>MS</t>
  </si>
  <si>
    <t>Morgan Stanley Inc.</t>
  </si>
  <si>
    <t>PNC</t>
  </si>
  <si>
    <t>PNC Financial</t>
  </si>
  <si>
    <t>WFC</t>
  </si>
  <si>
    <t>Wells Fargo Bank N.A.</t>
  </si>
  <si>
    <t>FITB</t>
  </si>
  <si>
    <t>TD</t>
  </si>
  <si>
    <t>Fifth Third Bank</t>
  </si>
  <si>
    <t>Toronto Dominion Bank</t>
  </si>
  <si>
    <t>AMZN</t>
  </si>
  <si>
    <t xml:space="preserve">FB </t>
  </si>
  <si>
    <t>GOOGL</t>
  </si>
  <si>
    <t>AAPL</t>
  </si>
  <si>
    <t>NFLX</t>
  </si>
  <si>
    <t>TWTR</t>
  </si>
  <si>
    <t>MSFT</t>
  </si>
  <si>
    <t>CSCO</t>
  </si>
  <si>
    <t>Amazon</t>
  </si>
  <si>
    <t>Facebook</t>
  </si>
  <si>
    <t>Alphabet Inc</t>
  </si>
  <si>
    <t>Apple Inc.</t>
  </si>
  <si>
    <t>Netfix</t>
  </si>
  <si>
    <t>Twitter</t>
  </si>
  <si>
    <t>Microsoft</t>
  </si>
  <si>
    <t>Cisco</t>
  </si>
  <si>
    <t>/global/nam/tech</t>
  </si>
  <si>
    <t>AMT</t>
  </si>
  <si>
    <t>SPG</t>
  </si>
  <si>
    <t>CCI</t>
  </si>
  <si>
    <t>PSA</t>
  </si>
  <si>
    <t>EQIX</t>
  </si>
  <si>
    <t>WY</t>
  </si>
  <si>
    <t>American Tower</t>
  </si>
  <si>
    <t>Simon Property Group</t>
  </si>
  <si>
    <t>Crown Castle International</t>
  </si>
  <si>
    <t>Public Storage</t>
  </si>
  <si>
    <t>Equinix</t>
  </si>
  <si>
    <t>Weyerhaeuser</t>
  </si>
  <si>
    <t>/global/nam/re</t>
  </si>
  <si>
    <t>/global/emea/cons</t>
  </si>
  <si>
    <t>EUR</t>
  </si>
  <si>
    <t>ADDYY</t>
  </si>
  <si>
    <t>UN</t>
  </si>
  <si>
    <t>NSRGY</t>
  </si>
  <si>
    <t>DANOY</t>
  </si>
  <si>
    <t>HENKY</t>
  </si>
  <si>
    <t>HINKY</t>
  </si>
  <si>
    <t>Adidas AG</t>
  </si>
  <si>
    <t>Unilever NV</t>
  </si>
  <si>
    <t>Nestle SA</t>
  </si>
  <si>
    <t>Danone SA</t>
  </si>
  <si>
    <t>Henkel AG</t>
  </si>
  <si>
    <t>Heineken NV</t>
  </si>
  <si>
    <t>/global/emea/fin</t>
  </si>
  <si>
    <t>SAN</t>
  </si>
  <si>
    <t>ABNRY</t>
  </si>
  <si>
    <t>EBKDY</t>
  </si>
  <si>
    <t>LYG</t>
  </si>
  <si>
    <t>CRARY</t>
  </si>
  <si>
    <t>Spanish bank Santander</t>
  </si>
  <si>
    <t>ABN Amro</t>
  </si>
  <si>
    <t>Austrian Erste Bank</t>
  </si>
  <si>
    <t>Lloyds</t>
  </si>
  <si>
    <t>Credit Agricole</t>
  </si>
  <si>
    <t>/global/emea/tech</t>
  </si>
  <si>
    <t>ASML</t>
  </si>
  <si>
    <t>DTE</t>
  </si>
  <si>
    <t>NOKIA</t>
  </si>
  <si>
    <t>SAP</t>
  </si>
  <si>
    <t>TEF</t>
  </si>
  <si>
    <t>ASML Holding</t>
  </si>
  <si>
    <t>Deutsche Telekom</t>
  </si>
  <si>
    <t>Nokia</t>
  </si>
  <si>
    <t>SAP SE</t>
  </si>
  <si>
    <t>Telefónica SA</t>
  </si>
  <si>
    <t>/global/apac/cons</t>
  </si>
  <si>
    <t>KRX.005930</t>
  </si>
  <si>
    <t>2319.Hong Kong</t>
  </si>
  <si>
    <t>601933.China</t>
  </si>
  <si>
    <t>600519.China</t>
  </si>
  <si>
    <t>Samsung Electronics Co. Ltd.</t>
  </si>
  <si>
    <t>China Mengniu Dairy Co. Ltd.</t>
  </si>
  <si>
    <t>Yonghui Superstores Co. Ltd.</t>
  </si>
  <si>
    <t>Kweichow Moutai Co. Ltd.</t>
  </si>
  <si>
    <t>HKD</t>
  </si>
  <si>
    <t>KRW</t>
  </si>
  <si>
    <t>CNY</t>
  </si>
  <si>
    <t>/global/apac/tech</t>
  </si>
  <si>
    <t>Tencent</t>
  </si>
  <si>
    <t>AAC Technologies Holdings Inc.</t>
  </si>
  <si>
    <t>Sunny Optical Technology Group Co. Ltd.</t>
  </si>
  <si>
    <t>Taiwan Taiex</t>
  </si>
  <si>
    <t>LARGAN Precision Co. Ltd.</t>
  </si>
  <si>
    <t>NTD</t>
  </si>
  <si>
    <t>/global/apac/mat</t>
  </si>
  <si>
    <t>Anhui Conch Cement</t>
  </si>
  <si>
    <t>PetroChina Co. Ltd.</t>
  </si>
  <si>
    <t>SINOPEC Shanghai Petrochemical Co. Ltd.</t>
  </si>
  <si>
    <t>Pacific Metals Co. Ltd.</t>
  </si>
  <si>
    <t>JPY</t>
  </si>
  <si>
    <t>HoldingsValue</t>
  </si>
  <si>
    <t>Converter</t>
  </si>
  <si>
    <t>USD-Factor</t>
  </si>
  <si>
    <t>HoldingsValueinUSD</t>
  </si>
  <si>
    <t>PREV_EOD</t>
  </si>
  <si>
    <t>7AM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</si>
  <si>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</si>
  <si>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</si>
  <si>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</si>
  <si>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</si>
  <si>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</si>
  <si>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</si>
  <si>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</si>
  <si>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</si>
  <si>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</si>
  <si>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</si>
  <si>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</si>
  <si>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</si>
  <si>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Total Holdings Value</t>
  </si>
  <si>
    <t>Intra-day PnL</t>
  </si>
  <si>
    <t>Hong Kong.0700</t>
  </si>
  <si>
    <t>Hong Kong.2018</t>
  </si>
  <si>
    <t>Hong Kong.2382</t>
  </si>
  <si>
    <t>Taiwan.2330</t>
  </si>
  <si>
    <t>Taiwan.3008</t>
  </si>
  <si>
    <t>0914.Hong Kong</t>
  </si>
  <si>
    <t>0857.Hong Kong</t>
  </si>
  <si>
    <t>H0338.Hong Kong</t>
  </si>
  <si>
    <t>Tokyo.5541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</si>
</sst>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\ h:mm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2929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center" readingOrder="1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Portfolio Holdings &amp; Intra-day Profit(Loss)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ChartPnL!$F$3</c:f>
              <c:strCache>
                <c:ptCount val="1"/>
                <c:pt idx="0">
                  <c:v>Total Holdings Value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ChartPnL!$E$4:$E$17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ChartPnL!$F$4:$F$17</c:f>
              <c:numCache>
                <c:formatCode>_("$"* #,##0.00_);_("$"* \(#,##0.00\);_("$"* "-"??_);_(@_)</c:formatCode>
                <c:ptCount val="14"/>
                <c:pt idx="0">
                  <c:v>14565558.106889578</c:v>
                </c:pt>
                <c:pt idx="1">
                  <c:v>14550404.261257283</c:v>
                </c:pt>
                <c:pt idx="2">
                  <c:v>14376660.838066291</c:v>
                </c:pt>
                <c:pt idx="3">
                  <c:v>14508185.318519298</c:v>
                </c:pt>
                <c:pt idx="4">
                  <c:v>14470590.875821879</c:v>
                </c:pt>
                <c:pt idx="5">
                  <c:v>14400138.13744832</c:v>
                </c:pt>
                <c:pt idx="6">
                  <c:v>14349576.951897817</c:v>
                </c:pt>
                <c:pt idx="7">
                  <c:v>14472516.665889762</c:v>
                </c:pt>
                <c:pt idx="8">
                  <c:v>14408285.113025647</c:v>
                </c:pt>
                <c:pt idx="9">
                  <c:v>14444053.33762409</c:v>
                </c:pt>
                <c:pt idx="10">
                  <c:v>14406961.904505353</c:v>
                </c:pt>
                <c:pt idx="11">
                  <c:v>14443886.131087786</c:v>
                </c:pt>
                <c:pt idx="12">
                  <c:v>14446794.451755909</c:v>
                </c:pt>
                <c:pt idx="13">
                  <c:v>14400479.649002854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247566456"/>
        <c:axId val="247566848"/>
      </c:barChart>
      <c:lineChart>
        <c:grouping val="standard"/>
        <c:varyColors val="0"/>
        <c:ser>
          <c:idx val="1"/>
          <c:order val="1"/>
          <c:tx>
            <c:strRef>
              <c:f>ChartPnL!$G$3</c:f>
              <c:strCache>
                <c:ptCount val="1"/>
                <c:pt idx="0">
                  <c:v>Intra-day PnL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ChartPnL!$E$4:$E$17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ChartPnL!$G$4:$G$17</c:f>
              <c:numCache>
                <c:formatCode>_("$"* #,##0.00_);_("$"* \(#,##0.00\);_("$"* "-"??_);_(@_)</c:formatCode>
                <c:ptCount val="14"/>
                <c:pt idx="1">
                  <c:v>-15153.845632294193</c:v>
                </c:pt>
                <c:pt idx="2">
                  <c:v>-188897.26882328652</c:v>
                </c:pt>
                <c:pt idx="3">
                  <c:v>-57372.788370279595</c:v>
                </c:pt>
                <c:pt idx="4">
                  <c:v>-94967.231067698449</c:v>
                </c:pt>
                <c:pt idx="5">
                  <c:v>-165419.96944125742</c:v>
                </c:pt>
                <c:pt idx="6">
                  <c:v>-215981.15499176085</c:v>
                </c:pt>
                <c:pt idx="7">
                  <c:v>-93041.440999815241</c:v>
                </c:pt>
                <c:pt idx="8">
                  <c:v>-157272.99386393093</c:v>
                </c:pt>
                <c:pt idx="9">
                  <c:v>-121504.76926548779</c:v>
                </c:pt>
                <c:pt idx="10">
                  <c:v>-158596.20238422416</c:v>
                </c:pt>
                <c:pt idx="11">
                  <c:v>-121671.975801792</c:v>
                </c:pt>
                <c:pt idx="12">
                  <c:v>-118763.65513366833</c:v>
                </c:pt>
                <c:pt idx="13">
                  <c:v>-165078.4578867238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567632"/>
        <c:axId val="247567240"/>
      </c:lineChart>
      <c:catAx>
        <c:axId val="247566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6848"/>
        <c:crosses val="autoZero"/>
        <c:auto val="1"/>
        <c:lblAlgn val="ctr"/>
        <c:lblOffset val="100"/>
        <c:noMultiLvlLbl val="0"/>
      </c:catAx>
      <c:valAx>
        <c:axId val="24756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6456"/>
        <c:crosses val="autoZero"/>
        <c:crossBetween val="between"/>
      </c:valAx>
      <c:valAx>
        <c:axId val="247567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7632"/>
        <c:crosses val="max"/>
        <c:crossBetween val="between"/>
      </c:valAx>
      <c:catAx>
        <c:axId val="24756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567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52386</xdr:rowOff>
    </xdr:from>
    <xdr:to>
      <xdr:col>21</xdr:col>
      <xdr:colOff>523875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60" zoomScaleNormal="60" workbookViewId="0">
      <selection activeCell="W17" sqref="W17"/>
    </sheetView>
  </sheetViews>
  <sheetFormatPr defaultColWidth="13.7109375" defaultRowHeight="15" x14ac:dyDescent="0.25"/>
  <cols>
    <col min="2" max="2" width="20.5703125" bestFit="1" customWidth="1"/>
    <col min="3" max="3" width="24.42578125" bestFit="1" customWidth="1"/>
    <col min="4" max="4" width="19.42578125" bestFit="1" customWidth="1"/>
    <col min="5" max="5" width="45.5703125" bestFit="1" customWidth="1"/>
    <col min="6" max="6" width="14.42578125" bestFit="1" customWidth="1"/>
    <col min="16" max="16" width="19.42578125" bestFit="1" customWidth="1"/>
  </cols>
  <sheetData>
    <row r="1" spans="1:18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6</v>
      </c>
      <c r="N1" t="s">
        <v>120</v>
      </c>
      <c r="O1" t="s">
        <v>122</v>
      </c>
      <c r="P1" t="s">
        <v>123</v>
      </c>
      <c r="Q1" t="s">
        <v>121</v>
      </c>
      <c r="R1" t="s">
        <v>12</v>
      </c>
    </row>
    <row r="2" spans="1:18" x14ac:dyDescent="0.25">
      <c r="A2">
        <v>1</v>
      </c>
      <c r="B2" s="1">
        <v>43381.791666666664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34.46</v>
      </c>
      <c r="M2" t="str">
        <f>G2</f>
        <v>USD</v>
      </c>
      <c r="N2">
        <f>F2*H2</f>
        <v>71538.960000000006</v>
      </c>
      <c r="O2">
        <f>VLOOKUP(M2,Q$2:R$8,2,FALSE)</f>
        <v>1</v>
      </c>
      <c r="P2">
        <f>N2/O2</f>
        <v>71538.960000000006</v>
      </c>
      <c r="Q2" t="s">
        <v>12</v>
      </c>
      <c r="R2">
        <v>1</v>
      </c>
    </row>
    <row r="3" spans="1:18" x14ac:dyDescent="0.25">
      <c r="A3">
        <v>2</v>
      </c>
      <c r="B3" s="1">
        <v>43381.791666666664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74.239999999999995</v>
      </c>
      <c r="M3" t="str">
        <f t="shared" ref="M3:M53" si="0">G3</f>
        <v>USD</v>
      </c>
      <c r="N3">
        <f t="shared" ref="N3:N53" si="1">F3*H3</f>
        <v>143208.95999999999</v>
      </c>
      <c r="O3">
        <f t="shared" ref="O3:O53" si="2">VLOOKUP(M3,Q$2:R$8,2,FALSE)</f>
        <v>1</v>
      </c>
      <c r="P3">
        <f t="shared" ref="P3:P53" si="3">N3/O3</f>
        <v>143208.95999999999</v>
      </c>
      <c r="Q3" t="s">
        <v>60</v>
      </c>
      <c r="R3">
        <v>0.86</v>
      </c>
    </row>
    <row r="4" spans="1:18" x14ac:dyDescent="0.25">
      <c r="A4">
        <v>3</v>
      </c>
      <c r="B4" s="1">
        <v>43381.791666608799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144.33000000000001</v>
      </c>
      <c r="M4" t="str">
        <f t="shared" si="0"/>
        <v>USD</v>
      </c>
      <c r="N4">
        <f t="shared" si="1"/>
        <v>281154.84000000003</v>
      </c>
      <c r="O4">
        <f t="shared" si="2"/>
        <v>1</v>
      </c>
      <c r="P4">
        <f t="shared" si="3"/>
        <v>281154.84000000003</v>
      </c>
      <c r="Q4" t="s">
        <v>119</v>
      </c>
      <c r="R4">
        <v>112.21</v>
      </c>
    </row>
    <row r="5" spans="1:18" x14ac:dyDescent="0.25">
      <c r="A5">
        <v>4</v>
      </c>
      <c r="B5" s="1">
        <v>43381.791666608799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226.76</v>
      </c>
      <c r="M5" t="str">
        <f t="shared" si="0"/>
        <v>USD</v>
      </c>
      <c r="N5">
        <f t="shared" si="1"/>
        <v>542183.16</v>
      </c>
      <c r="O5">
        <f t="shared" si="2"/>
        <v>1</v>
      </c>
      <c r="P5">
        <f t="shared" si="3"/>
        <v>542183.16</v>
      </c>
      <c r="Q5" t="s">
        <v>104</v>
      </c>
      <c r="R5">
        <v>7.84</v>
      </c>
    </row>
    <row r="6" spans="1:18" x14ac:dyDescent="0.25">
      <c r="A6">
        <v>5</v>
      </c>
      <c r="B6" s="1">
        <v>43381.791666608799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51.95</v>
      </c>
      <c r="M6" t="str">
        <f t="shared" si="0"/>
        <v>USD</v>
      </c>
      <c r="N6">
        <f t="shared" si="1"/>
        <v>125459.25</v>
      </c>
      <c r="O6">
        <f t="shared" si="2"/>
        <v>1</v>
      </c>
      <c r="P6">
        <f t="shared" si="3"/>
        <v>125459.25</v>
      </c>
      <c r="Q6" t="s">
        <v>113</v>
      </c>
      <c r="R6">
        <v>30.91</v>
      </c>
    </row>
    <row r="7" spans="1:18" x14ac:dyDescent="0.25">
      <c r="A7">
        <v>6</v>
      </c>
      <c r="B7" s="1">
        <v>43381.791666608799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130.93</v>
      </c>
      <c r="M7" t="str">
        <f t="shared" si="0"/>
        <v>USD</v>
      </c>
      <c r="N7">
        <f t="shared" si="1"/>
        <v>216296.36000000002</v>
      </c>
      <c r="O7">
        <f t="shared" si="2"/>
        <v>1</v>
      </c>
      <c r="P7">
        <f t="shared" si="3"/>
        <v>216296.36000000002</v>
      </c>
      <c r="Q7" t="s">
        <v>105</v>
      </c>
      <c r="R7">
        <v>1131.3499999999999</v>
      </c>
    </row>
    <row r="8" spans="1:18" x14ac:dyDescent="0.25">
      <c r="A8">
        <v>7</v>
      </c>
      <c r="B8" s="1">
        <v>43381.791666608799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59.74</v>
      </c>
      <c r="M8" t="str">
        <f t="shared" si="0"/>
        <v>USD</v>
      </c>
      <c r="N8">
        <f t="shared" si="1"/>
        <v>108965.76000000001</v>
      </c>
      <c r="O8">
        <f t="shared" si="2"/>
        <v>1</v>
      </c>
      <c r="P8">
        <f t="shared" si="3"/>
        <v>108965.76000000001</v>
      </c>
      <c r="Q8" t="s">
        <v>106</v>
      </c>
      <c r="R8">
        <v>6.92</v>
      </c>
    </row>
    <row r="9" spans="1:18" x14ac:dyDescent="0.25">
      <c r="A9">
        <v>8</v>
      </c>
      <c r="B9" s="1">
        <v>43381.791666608799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30.74</v>
      </c>
      <c r="M9" t="str">
        <f t="shared" si="0"/>
        <v>USD</v>
      </c>
      <c r="N9">
        <f t="shared" si="1"/>
        <v>48108.1</v>
      </c>
      <c r="O9">
        <f t="shared" si="2"/>
        <v>1</v>
      </c>
      <c r="P9">
        <f t="shared" si="3"/>
        <v>48108.1</v>
      </c>
    </row>
    <row r="10" spans="1:18" x14ac:dyDescent="0.25">
      <c r="A10">
        <v>9</v>
      </c>
      <c r="B10" s="1">
        <v>43381.791666608799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63.28</v>
      </c>
      <c r="M10" t="str">
        <f t="shared" si="0"/>
        <v>USD</v>
      </c>
      <c r="N10">
        <f t="shared" si="1"/>
        <v>149277.51999999999</v>
      </c>
      <c r="O10">
        <f t="shared" si="2"/>
        <v>1</v>
      </c>
      <c r="P10">
        <f t="shared" si="3"/>
        <v>149277.51999999999</v>
      </c>
    </row>
    <row r="11" spans="1:18" x14ac:dyDescent="0.25">
      <c r="A11">
        <v>10</v>
      </c>
      <c r="B11" s="1">
        <v>43381.791666608799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1905.04</v>
      </c>
      <c r="M11" t="str">
        <f t="shared" si="0"/>
        <v>USD</v>
      </c>
      <c r="N11">
        <f t="shared" si="1"/>
        <v>3025203.52</v>
      </c>
      <c r="O11">
        <f t="shared" si="2"/>
        <v>1</v>
      </c>
      <c r="P11">
        <f t="shared" si="3"/>
        <v>3025203.52</v>
      </c>
    </row>
    <row r="12" spans="1:18" x14ac:dyDescent="0.25">
      <c r="A12">
        <v>11</v>
      </c>
      <c r="B12" s="1">
        <v>43381.791666608799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165.21</v>
      </c>
      <c r="M12" t="str">
        <f t="shared" si="0"/>
        <v>USD</v>
      </c>
      <c r="N12">
        <f t="shared" si="1"/>
        <v>284161.2</v>
      </c>
      <c r="O12">
        <f t="shared" si="2"/>
        <v>1</v>
      </c>
      <c r="P12">
        <f t="shared" si="3"/>
        <v>284161.2</v>
      </c>
    </row>
    <row r="13" spans="1:18" x14ac:dyDescent="0.25">
      <c r="A13">
        <v>12</v>
      </c>
      <c r="B13" s="1">
        <v>43381.791666608799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1229.78</v>
      </c>
      <c r="M13" t="str">
        <f t="shared" si="0"/>
        <v>USD</v>
      </c>
      <c r="N13">
        <f t="shared" si="1"/>
        <v>2767005</v>
      </c>
      <c r="O13">
        <f t="shared" si="2"/>
        <v>1</v>
      </c>
      <c r="P13">
        <f t="shared" si="3"/>
        <v>2767005</v>
      </c>
    </row>
    <row r="14" spans="1:18" x14ac:dyDescent="0.25">
      <c r="A14">
        <v>13</v>
      </c>
      <c r="B14" s="1">
        <v>43381.791666608799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246.97</v>
      </c>
      <c r="M14" t="str">
        <f t="shared" si="0"/>
        <v>USD</v>
      </c>
      <c r="N14">
        <f t="shared" si="1"/>
        <v>495174.85</v>
      </c>
      <c r="O14">
        <f t="shared" si="2"/>
        <v>1</v>
      </c>
      <c r="P14">
        <f t="shared" si="3"/>
        <v>495174.85</v>
      </c>
    </row>
    <row r="15" spans="1:18" x14ac:dyDescent="0.25">
      <c r="A15">
        <v>14</v>
      </c>
      <c r="B15" s="1">
        <v>43381.791666608799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388.36</v>
      </c>
      <c r="M15" t="str">
        <f t="shared" si="0"/>
        <v>USD</v>
      </c>
      <c r="N15">
        <f t="shared" si="1"/>
        <v>709922.08000000007</v>
      </c>
      <c r="O15">
        <f t="shared" si="2"/>
        <v>1</v>
      </c>
      <c r="P15">
        <f t="shared" si="3"/>
        <v>709922.08000000007</v>
      </c>
    </row>
    <row r="16" spans="1:18" x14ac:dyDescent="0.25">
      <c r="A16">
        <v>15</v>
      </c>
      <c r="B16" s="1">
        <v>43381.791666608799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29.56</v>
      </c>
      <c r="M16" t="str">
        <f t="shared" si="0"/>
        <v>USD</v>
      </c>
      <c r="N16">
        <f t="shared" si="1"/>
        <v>55365.88</v>
      </c>
      <c r="O16">
        <f t="shared" si="2"/>
        <v>1</v>
      </c>
      <c r="P16">
        <f t="shared" si="3"/>
        <v>55365.88</v>
      </c>
    </row>
    <row r="17" spans="1:16" x14ac:dyDescent="0.25">
      <c r="A17">
        <v>16</v>
      </c>
      <c r="B17" s="1">
        <v>43381.791666608799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128.38</v>
      </c>
      <c r="M17" t="str">
        <f t="shared" si="0"/>
        <v>USD</v>
      </c>
      <c r="N17">
        <f t="shared" si="1"/>
        <v>230185.34</v>
      </c>
      <c r="O17">
        <f t="shared" si="2"/>
        <v>1</v>
      </c>
      <c r="P17">
        <f t="shared" si="3"/>
        <v>230185.34</v>
      </c>
    </row>
    <row r="18" spans="1:16" x14ac:dyDescent="0.25">
      <c r="A18">
        <v>17</v>
      </c>
      <c r="B18" s="1">
        <v>43381.791666608799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49.83</v>
      </c>
      <c r="M18" t="str">
        <f t="shared" si="0"/>
        <v>USD</v>
      </c>
      <c r="N18">
        <f t="shared" si="1"/>
        <v>116203.56</v>
      </c>
      <c r="O18">
        <f t="shared" si="2"/>
        <v>1</v>
      </c>
      <c r="P18">
        <f t="shared" si="3"/>
        <v>116203.56</v>
      </c>
    </row>
    <row r="19" spans="1:16" x14ac:dyDescent="0.25">
      <c r="A19">
        <v>18</v>
      </c>
      <c r="B19" s="1">
        <v>43381.791666608799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142.52000000000001</v>
      </c>
      <c r="M19" t="str">
        <f t="shared" si="0"/>
        <v>USD</v>
      </c>
      <c r="N19">
        <f t="shared" si="1"/>
        <v>259101.36000000002</v>
      </c>
      <c r="O19">
        <f t="shared" si="2"/>
        <v>1</v>
      </c>
      <c r="P19">
        <f t="shared" si="3"/>
        <v>259101.36000000002</v>
      </c>
    </row>
    <row r="20" spans="1:16" x14ac:dyDescent="0.25">
      <c r="A20">
        <v>19</v>
      </c>
      <c r="B20" s="1">
        <v>43381.791666608799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161.56</v>
      </c>
      <c r="M20" t="str">
        <f t="shared" si="0"/>
        <v>USD</v>
      </c>
      <c r="N20">
        <f t="shared" si="1"/>
        <v>289515.52000000002</v>
      </c>
      <c r="O20">
        <f t="shared" si="2"/>
        <v>1</v>
      </c>
      <c r="P20">
        <f t="shared" si="3"/>
        <v>289515.52000000002</v>
      </c>
    </row>
    <row r="21" spans="1:16" x14ac:dyDescent="0.25">
      <c r="A21">
        <v>20</v>
      </c>
      <c r="B21" s="1">
        <v>43381.791666608799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140.22999999999999</v>
      </c>
      <c r="M21" t="str">
        <f t="shared" si="0"/>
        <v>USD</v>
      </c>
      <c r="N21">
        <f t="shared" si="1"/>
        <v>309768.06999999995</v>
      </c>
      <c r="O21">
        <f t="shared" si="2"/>
        <v>1</v>
      </c>
      <c r="P21">
        <f t="shared" si="3"/>
        <v>309768.06999999995</v>
      </c>
    </row>
    <row r="22" spans="1:16" x14ac:dyDescent="0.25">
      <c r="A22">
        <v>21</v>
      </c>
      <c r="B22" s="1">
        <v>43381.791666608799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226.52</v>
      </c>
      <c r="M22" t="str">
        <f t="shared" si="0"/>
        <v>USD</v>
      </c>
      <c r="N22">
        <f t="shared" si="1"/>
        <v>367641.96</v>
      </c>
      <c r="O22">
        <f t="shared" si="2"/>
        <v>1</v>
      </c>
      <c r="P22">
        <f t="shared" si="3"/>
        <v>367641.96</v>
      </c>
    </row>
    <row r="23" spans="1:16" x14ac:dyDescent="0.25">
      <c r="A23">
        <v>22</v>
      </c>
      <c r="B23" s="1">
        <v>43381.791666608799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430.05</v>
      </c>
      <c r="M23" t="str">
        <f t="shared" si="0"/>
        <v>USD</v>
      </c>
      <c r="N23">
        <f t="shared" si="1"/>
        <v>977073.6</v>
      </c>
      <c r="O23">
        <f t="shared" si="2"/>
        <v>1</v>
      </c>
      <c r="P23">
        <f t="shared" si="3"/>
        <v>977073.6</v>
      </c>
    </row>
    <row r="24" spans="1:16" x14ac:dyDescent="0.25">
      <c r="A24">
        <v>23</v>
      </c>
      <c r="B24" s="1">
        <v>43381.791666608799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30.55</v>
      </c>
      <c r="M24" t="str">
        <f t="shared" si="0"/>
        <v>USD</v>
      </c>
      <c r="N24">
        <f t="shared" si="1"/>
        <v>50346.400000000001</v>
      </c>
      <c r="O24">
        <f t="shared" si="2"/>
        <v>1</v>
      </c>
      <c r="P24">
        <f t="shared" si="3"/>
        <v>50346.400000000001</v>
      </c>
    </row>
    <row r="25" spans="1:16" x14ac:dyDescent="0.25">
      <c r="A25">
        <v>24</v>
      </c>
      <c r="B25" s="1">
        <v>43381.791666608799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123.2</v>
      </c>
      <c r="M25" t="str">
        <f t="shared" si="0"/>
        <v>EUR</v>
      </c>
      <c r="N25">
        <f t="shared" si="1"/>
        <v>278062.40000000002</v>
      </c>
      <c r="O25">
        <f t="shared" si="2"/>
        <v>0.86</v>
      </c>
      <c r="P25">
        <f t="shared" si="3"/>
        <v>323328.37209302327</v>
      </c>
    </row>
    <row r="26" spans="1:16" x14ac:dyDescent="0.25">
      <c r="A26">
        <v>25</v>
      </c>
      <c r="B26" s="1">
        <v>43381.791666608799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61.25</v>
      </c>
      <c r="M26" t="str">
        <f t="shared" si="0"/>
        <v>EUR</v>
      </c>
      <c r="N26">
        <f t="shared" si="1"/>
        <v>107677.5</v>
      </c>
      <c r="O26">
        <f t="shared" si="2"/>
        <v>0.86</v>
      </c>
      <c r="P26">
        <f t="shared" si="3"/>
        <v>125206.39534883721</v>
      </c>
    </row>
    <row r="27" spans="1:16" x14ac:dyDescent="0.25">
      <c r="A27">
        <v>26</v>
      </c>
      <c r="B27" s="1">
        <v>43381.791666608799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94.62</v>
      </c>
      <c r="M27" t="str">
        <f t="shared" si="0"/>
        <v>EUR</v>
      </c>
      <c r="N27">
        <f t="shared" si="1"/>
        <v>203622.24000000002</v>
      </c>
      <c r="O27">
        <f t="shared" si="2"/>
        <v>0.86</v>
      </c>
      <c r="P27">
        <f t="shared" si="3"/>
        <v>236770.04651162794</v>
      </c>
    </row>
    <row r="28" spans="1:16" x14ac:dyDescent="0.25">
      <c r="A28">
        <v>27</v>
      </c>
      <c r="B28" s="1">
        <v>43381.791666608799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22.31</v>
      </c>
      <c r="M28" t="str">
        <f t="shared" si="0"/>
        <v>EUR</v>
      </c>
      <c r="N28">
        <f t="shared" si="1"/>
        <v>47051.79</v>
      </c>
      <c r="O28">
        <f t="shared" si="2"/>
        <v>0.86</v>
      </c>
      <c r="P28">
        <f t="shared" si="3"/>
        <v>54711.383720930236</v>
      </c>
    </row>
    <row r="29" spans="1:16" x14ac:dyDescent="0.25">
      <c r="A29">
        <v>28</v>
      </c>
      <c r="B29" s="1">
        <v>43381.791666608799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105.38</v>
      </c>
      <c r="M29" t="str">
        <f t="shared" si="0"/>
        <v>EUR</v>
      </c>
      <c r="N29">
        <f t="shared" si="1"/>
        <v>202118.84</v>
      </c>
      <c r="O29">
        <f t="shared" si="2"/>
        <v>0.86</v>
      </c>
      <c r="P29">
        <f t="shared" si="3"/>
        <v>235021.90697674418</v>
      </c>
    </row>
    <row r="30" spans="1:16" x14ac:dyDescent="0.25">
      <c r="A30">
        <v>29</v>
      </c>
      <c r="B30" s="1">
        <v>43381.791666608799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54.28</v>
      </c>
      <c r="M30" t="str">
        <f t="shared" si="0"/>
        <v>EUR</v>
      </c>
      <c r="N30">
        <f t="shared" si="1"/>
        <v>134125.88</v>
      </c>
      <c r="O30">
        <f t="shared" si="2"/>
        <v>0.86</v>
      </c>
      <c r="P30">
        <f t="shared" si="3"/>
        <v>155960.32558139536</v>
      </c>
    </row>
    <row r="31" spans="1:16" x14ac:dyDescent="0.25">
      <c r="A31">
        <v>30</v>
      </c>
      <c r="B31" s="1">
        <v>43381.791666608799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5.33</v>
      </c>
      <c r="M31" t="str">
        <f t="shared" si="0"/>
        <v>EUR</v>
      </c>
      <c r="N31">
        <f t="shared" si="1"/>
        <v>11901.89</v>
      </c>
      <c r="O31">
        <f t="shared" si="2"/>
        <v>0.86</v>
      </c>
      <c r="P31">
        <f t="shared" si="3"/>
        <v>13839.406976744185</v>
      </c>
    </row>
    <row r="32" spans="1:16" x14ac:dyDescent="0.25">
      <c r="A32">
        <v>31</v>
      </c>
      <c r="B32" s="1">
        <v>43381.791666608799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15.18</v>
      </c>
      <c r="M32" t="str">
        <f t="shared" si="0"/>
        <v>EUR</v>
      </c>
      <c r="N32">
        <f t="shared" si="1"/>
        <v>26079.239999999998</v>
      </c>
      <c r="O32">
        <f t="shared" si="2"/>
        <v>0.86</v>
      </c>
      <c r="P32">
        <f t="shared" si="3"/>
        <v>30324.697674418603</v>
      </c>
    </row>
    <row r="33" spans="1:16" x14ac:dyDescent="0.25">
      <c r="A33">
        <v>32</v>
      </c>
      <c r="B33" s="1">
        <v>43381.791666608799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24.05</v>
      </c>
      <c r="M33" t="str">
        <f t="shared" si="0"/>
        <v>EUR</v>
      </c>
      <c r="N33">
        <f t="shared" si="1"/>
        <v>55411.200000000004</v>
      </c>
      <c r="O33">
        <f t="shared" si="2"/>
        <v>0.86</v>
      </c>
      <c r="P33">
        <f t="shared" si="3"/>
        <v>64431.627906976748</v>
      </c>
    </row>
    <row r="34" spans="1:16" x14ac:dyDescent="0.25">
      <c r="A34">
        <v>33</v>
      </c>
      <c r="B34" s="1">
        <v>43381.791666608799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6.18</v>
      </c>
      <c r="M34" t="str">
        <f t="shared" si="0"/>
        <v>EUR</v>
      </c>
      <c r="N34">
        <f t="shared" si="1"/>
        <v>13799.939999999999</v>
      </c>
      <c r="O34">
        <f t="shared" si="2"/>
        <v>0.86</v>
      </c>
      <c r="P34">
        <f t="shared" si="3"/>
        <v>16046.441860465115</v>
      </c>
    </row>
    <row r="35" spans="1:16" x14ac:dyDescent="0.25">
      <c r="A35">
        <v>34</v>
      </c>
      <c r="B35" s="1">
        <v>43381.791666608799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7.07</v>
      </c>
      <c r="M35" t="str">
        <f t="shared" si="0"/>
        <v>EUR</v>
      </c>
      <c r="N35">
        <f t="shared" si="1"/>
        <v>10986.78</v>
      </c>
      <c r="O35">
        <f t="shared" si="2"/>
        <v>0.86</v>
      </c>
      <c r="P35">
        <f t="shared" si="3"/>
        <v>12775.325581395349</v>
      </c>
    </row>
    <row r="36" spans="1:16" x14ac:dyDescent="0.25">
      <c r="A36">
        <v>35</v>
      </c>
      <c r="B36" s="1">
        <v>43381.791666608799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185.98</v>
      </c>
      <c r="M36" t="str">
        <f t="shared" si="0"/>
        <v>EUR</v>
      </c>
      <c r="N36">
        <f t="shared" si="1"/>
        <v>454349.13999999996</v>
      </c>
      <c r="O36">
        <f t="shared" si="2"/>
        <v>0.86</v>
      </c>
      <c r="P36">
        <f t="shared" si="3"/>
        <v>528312.95348837203</v>
      </c>
    </row>
    <row r="37" spans="1:16" x14ac:dyDescent="0.25">
      <c r="A37">
        <v>36</v>
      </c>
      <c r="B37" s="1">
        <v>43381.791666608799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18.38</v>
      </c>
      <c r="M37" t="str">
        <f t="shared" si="0"/>
        <v>EUR</v>
      </c>
      <c r="N37">
        <f t="shared" si="1"/>
        <v>36851.9</v>
      </c>
      <c r="O37">
        <f t="shared" si="2"/>
        <v>0.86</v>
      </c>
      <c r="P37">
        <f t="shared" si="3"/>
        <v>42851.046511627908</v>
      </c>
    </row>
    <row r="38" spans="1:16" x14ac:dyDescent="0.25">
      <c r="A38">
        <v>37</v>
      </c>
      <c r="B38" s="1">
        <v>43381.791666608799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6.04</v>
      </c>
      <c r="M38" t="str">
        <f t="shared" si="0"/>
        <v>EUR</v>
      </c>
      <c r="N38">
        <f t="shared" si="1"/>
        <v>9972.0400000000009</v>
      </c>
      <c r="O38">
        <f t="shared" si="2"/>
        <v>0.86</v>
      </c>
      <c r="P38">
        <f t="shared" si="3"/>
        <v>11595.39534883721</v>
      </c>
    </row>
    <row r="39" spans="1:16" x14ac:dyDescent="0.25">
      <c r="A39">
        <v>38</v>
      </c>
      <c r="B39" s="1">
        <v>43381.791666608799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124.98</v>
      </c>
      <c r="M39" t="str">
        <f t="shared" si="0"/>
        <v>EUR</v>
      </c>
      <c r="N39">
        <f t="shared" si="1"/>
        <v>224714.04</v>
      </c>
      <c r="O39">
        <f t="shared" si="2"/>
        <v>0.86</v>
      </c>
      <c r="P39">
        <f t="shared" si="3"/>
        <v>261295.39534883722</v>
      </c>
    </row>
    <row r="40" spans="1:16" x14ac:dyDescent="0.25">
      <c r="A40">
        <v>39</v>
      </c>
      <c r="B40" s="1">
        <v>43381.791666608799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10.050000000000001</v>
      </c>
      <c r="M40" t="str">
        <f t="shared" si="0"/>
        <v>EUR</v>
      </c>
      <c r="N40">
        <f t="shared" si="1"/>
        <v>15145.35</v>
      </c>
      <c r="O40">
        <f t="shared" si="2"/>
        <v>0.86</v>
      </c>
      <c r="P40">
        <f t="shared" si="3"/>
        <v>17610.872093023256</v>
      </c>
    </row>
    <row r="41" spans="1:16" ht="15.75" x14ac:dyDescent="0.25">
      <c r="A41">
        <v>40</v>
      </c>
      <c r="B41" s="1">
        <v>43381.791666608799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45071.19</v>
      </c>
      <c r="M41" t="str">
        <f t="shared" si="0"/>
        <v>KRW</v>
      </c>
      <c r="N41">
        <f t="shared" si="1"/>
        <v>81173213.189999998</v>
      </c>
      <c r="O41">
        <f t="shared" si="2"/>
        <v>1131.3499999999999</v>
      </c>
      <c r="P41">
        <f t="shared" si="3"/>
        <v>71748.984125160205</v>
      </c>
    </row>
    <row r="42" spans="1:16" ht="15.75" x14ac:dyDescent="0.25">
      <c r="A42">
        <v>41</v>
      </c>
      <c r="B42" s="1">
        <v>43381.791666608799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23.41</v>
      </c>
      <c r="M42" t="str">
        <f t="shared" si="0"/>
        <v>HKD</v>
      </c>
      <c r="N42">
        <f t="shared" si="1"/>
        <v>41107.96</v>
      </c>
      <c r="O42">
        <f t="shared" si="2"/>
        <v>7.84</v>
      </c>
      <c r="P42">
        <f t="shared" si="3"/>
        <v>5243.3622448979595</v>
      </c>
    </row>
    <row r="43" spans="1:16" ht="15.75" x14ac:dyDescent="0.25">
      <c r="A43">
        <v>42</v>
      </c>
      <c r="B43" s="1">
        <v>43381.791666608799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9.31</v>
      </c>
      <c r="M43" t="str">
        <f t="shared" si="0"/>
        <v>CNY</v>
      </c>
      <c r="N43">
        <f t="shared" si="1"/>
        <v>16264.570000000002</v>
      </c>
      <c r="O43">
        <f t="shared" si="2"/>
        <v>6.92</v>
      </c>
      <c r="P43">
        <f t="shared" si="3"/>
        <v>2350.3713872832373</v>
      </c>
    </row>
    <row r="44" spans="1:16" ht="15.75" x14ac:dyDescent="0.25">
      <c r="A44">
        <v>43</v>
      </c>
      <c r="B44" s="1">
        <v>43381.791666608799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707.87</v>
      </c>
      <c r="M44" t="str">
        <f t="shared" si="0"/>
        <v>CNY</v>
      </c>
      <c r="N44">
        <f t="shared" si="1"/>
        <v>1721539.84</v>
      </c>
      <c r="O44">
        <f t="shared" si="2"/>
        <v>6.92</v>
      </c>
      <c r="P44">
        <f t="shared" si="3"/>
        <v>248777.43352601156</v>
      </c>
    </row>
    <row r="45" spans="1:16" ht="15.75" x14ac:dyDescent="0.25">
      <c r="A45">
        <v>44</v>
      </c>
      <c r="B45" s="1">
        <v>43381.791666608799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316.45999999999998</v>
      </c>
      <c r="M45" t="str">
        <f t="shared" si="0"/>
        <v>HKD</v>
      </c>
      <c r="N45">
        <f t="shared" si="1"/>
        <v>638299.81999999995</v>
      </c>
      <c r="O45">
        <f t="shared" si="2"/>
        <v>7.84</v>
      </c>
      <c r="P45">
        <f t="shared" si="3"/>
        <v>81415.793367346938</v>
      </c>
    </row>
    <row r="46" spans="1:16" ht="15.75" x14ac:dyDescent="0.25">
      <c r="A46">
        <v>45</v>
      </c>
      <c r="B46" s="1">
        <v>43381.791666608799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82.34</v>
      </c>
      <c r="M46" t="str">
        <f t="shared" si="0"/>
        <v>HKD</v>
      </c>
      <c r="N46">
        <f t="shared" si="1"/>
        <v>191687.52000000002</v>
      </c>
      <c r="O46">
        <f t="shared" si="2"/>
        <v>7.84</v>
      </c>
      <c r="P46">
        <f t="shared" si="3"/>
        <v>24449.938775510207</v>
      </c>
    </row>
    <row r="47" spans="1:16" ht="15.75" x14ac:dyDescent="0.25">
      <c r="A47">
        <v>46</v>
      </c>
      <c r="B47" s="1">
        <v>43381.791666608799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78.31</v>
      </c>
      <c r="M47" t="str">
        <f t="shared" si="0"/>
        <v>HKD</v>
      </c>
      <c r="N47">
        <f t="shared" si="1"/>
        <v>142210.96</v>
      </c>
      <c r="O47">
        <f t="shared" si="2"/>
        <v>7.84</v>
      </c>
      <c r="P47">
        <f t="shared" si="3"/>
        <v>18139.15306122449</v>
      </c>
    </row>
    <row r="48" spans="1:16" ht="15.75" x14ac:dyDescent="0.25">
      <c r="A48">
        <v>47</v>
      </c>
      <c r="B48" s="1">
        <v>43381.791666608799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250.31</v>
      </c>
      <c r="M48" t="str">
        <f t="shared" si="0"/>
        <v>NTD</v>
      </c>
      <c r="N48">
        <f t="shared" si="1"/>
        <v>522897.59</v>
      </c>
      <c r="O48">
        <f t="shared" si="2"/>
        <v>30.91</v>
      </c>
      <c r="P48">
        <f t="shared" si="3"/>
        <v>16916.777418311227</v>
      </c>
    </row>
    <row r="49" spans="1:16" ht="15.75" x14ac:dyDescent="0.25">
      <c r="A49">
        <v>48</v>
      </c>
      <c r="B49" s="1">
        <v>43381.791666608799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3529.53</v>
      </c>
      <c r="M49" t="str">
        <f t="shared" si="0"/>
        <v>NTD</v>
      </c>
      <c r="N49">
        <f t="shared" si="1"/>
        <v>8156743.8300000001</v>
      </c>
      <c r="O49">
        <f t="shared" si="2"/>
        <v>30.91</v>
      </c>
      <c r="P49">
        <f t="shared" si="3"/>
        <v>263886.89194435457</v>
      </c>
    </row>
    <row r="50" spans="1:16" ht="15.75" x14ac:dyDescent="0.25">
      <c r="A50">
        <v>49</v>
      </c>
      <c r="B50" s="1">
        <v>43381.791666608799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52.4</v>
      </c>
      <c r="M50" t="str">
        <f t="shared" si="0"/>
        <v>HKD</v>
      </c>
      <c r="N50">
        <f t="shared" si="1"/>
        <v>92119.2</v>
      </c>
      <c r="O50">
        <f t="shared" si="2"/>
        <v>7.84</v>
      </c>
      <c r="P50">
        <f t="shared" si="3"/>
        <v>11749.897959183674</v>
      </c>
    </row>
    <row r="51" spans="1:16" ht="15.75" x14ac:dyDescent="0.25">
      <c r="A51">
        <v>50</v>
      </c>
      <c r="B51" s="1">
        <v>43381.791666608799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10.11</v>
      </c>
      <c r="M51" t="str">
        <f t="shared" si="0"/>
        <v>HKD</v>
      </c>
      <c r="N51">
        <f t="shared" si="1"/>
        <v>15306.539999999999</v>
      </c>
      <c r="O51">
        <f t="shared" si="2"/>
        <v>7.84</v>
      </c>
      <c r="P51">
        <f t="shared" si="3"/>
        <v>1952.3647959183672</v>
      </c>
    </row>
    <row r="52" spans="1:16" ht="15.75" x14ac:dyDescent="0.25">
      <c r="A52">
        <v>51</v>
      </c>
      <c r="B52" s="1">
        <v>43381.791666608799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5.51</v>
      </c>
      <c r="M52" t="str">
        <f t="shared" si="0"/>
        <v>HKD</v>
      </c>
      <c r="N52">
        <f t="shared" si="1"/>
        <v>12022.82</v>
      </c>
      <c r="O52">
        <f t="shared" si="2"/>
        <v>7.84</v>
      </c>
      <c r="P52">
        <f t="shared" si="3"/>
        <v>1533.5229591836735</v>
      </c>
    </row>
    <row r="53" spans="1:16" ht="15.75" x14ac:dyDescent="0.25">
      <c r="A53">
        <v>52</v>
      </c>
      <c r="B53" s="1">
        <v>43381.791666608799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4199.78</v>
      </c>
      <c r="M53" t="str">
        <f t="shared" si="0"/>
        <v>JPY</v>
      </c>
      <c r="N53">
        <f t="shared" si="1"/>
        <v>7232021.1599999992</v>
      </c>
      <c r="O53">
        <f t="shared" si="2"/>
        <v>112.21</v>
      </c>
      <c r="P53">
        <f t="shared" si="3"/>
        <v>64450.772301933874</v>
      </c>
    </row>
    <row r="54" spans="1:16" ht="15.75" x14ac:dyDescent="0.25">
      <c r="B54" s="1"/>
      <c r="C54" s="2"/>
      <c r="P54" s="3">
        <f>SUM(P2:P53)</f>
        <v>14565558.106889578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selection activeCell="R22" sqref="R22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43382.625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34.35</v>
      </c>
      <c r="J2" t="str">
        <f>G2</f>
        <v>USD</v>
      </c>
      <c r="K2">
        <f>F2*H2</f>
        <v>71310.600000000006</v>
      </c>
      <c r="L2">
        <f>VLOOKUP(J2,N$2:O$8,2,FALSE)</f>
        <v>1</v>
      </c>
      <c r="M2">
        <f>K2/L2</f>
        <v>71310.600000000006</v>
      </c>
      <c r="N2" t="s">
        <v>12</v>
      </c>
      <c r="O2">
        <v>1</v>
      </c>
    </row>
    <row r="3" spans="1:15" x14ac:dyDescent="0.25">
      <c r="A3">
        <v>2</v>
      </c>
      <c r="B3" s="1">
        <v>43382.625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73.37</v>
      </c>
      <c r="J3" t="str">
        <f t="shared" ref="J3:J53" si="0">G3</f>
        <v>USD</v>
      </c>
      <c r="K3">
        <f t="shared" ref="K3:K53" si="1">F3*H3</f>
        <v>141530.73000000001</v>
      </c>
      <c r="L3">
        <f t="shared" ref="L3:L53" si="2">VLOOKUP(J3,N$2:O$8,2,FALSE)</f>
        <v>1</v>
      </c>
      <c r="M3">
        <f t="shared" ref="M3:M53" si="3">K3/L3</f>
        <v>141530.73000000001</v>
      </c>
      <c r="N3" t="s">
        <v>60</v>
      </c>
      <c r="O3">
        <v>0.86</v>
      </c>
    </row>
    <row r="4" spans="1:15" x14ac:dyDescent="0.25">
      <c r="A4">
        <v>3</v>
      </c>
      <c r="B4" s="1">
        <v>43382.625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144.54</v>
      </c>
      <c r="J4" t="str">
        <f t="shared" si="0"/>
        <v>USD</v>
      </c>
      <c r="K4">
        <f t="shared" si="1"/>
        <v>281563.92</v>
      </c>
      <c r="L4">
        <f t="shared" si="2"/>
        <v>1</v>
      </c>
      <c r="M4">
        <f t="shared" si="3"/>
        <v>281563.92</v>
      </c>
      <c r="N4" t="s">
        <v>119</v>
      </c>
      <c r="O4">
        <v>112.21</v>
      </c>
    </row>
    <row r="5" spans="1:15" x14ac:dyDescent="0.25">
      <c r="A5">
        <v>4</v>
      </c>
      <c r="B5" s="1">
        <v>43382.625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226.14</v>
      </c>
      <c r="J5" t="str">
        <f t="shared" si="0"/>
        <v>USD</v>
      </c>
      <c r="K5">
        <f t="shared" si="1"/>
        <v>540700.74</v>
      </c>
      <c r="L5">
        <f t="shared" si="2"/>
        <v>1</v>
      </c>
      <c r="M5">
        <f t="shared" si="3"/>
        <v>540700.74</v>
      </c>
      <c r="N5" t="s">
        <v>104</v>
      </c>
      <c r="O5">
        <v>7.84</v>
      </c>
    </row>
    <row r="6" spans="1:15" x14ac:dyDescent="0.25">
      <c r="A6">
        <v>5</v>
      </c>
      <c r="B6" s="1">
        <v>43382.625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49.13</v>
      </c>
      <c r="J6" t="str">
        <f t="shared" si="0"/>
        <v>USD</v>
      </c>
      <c r="K6">
        <f t="shared" si="1"/>
        <v>118648.95000000001</v>
      </c>
      <c r="L6">
        <f t="shared" si="2"/>
        <v>1</v>
      </c>
      <c r="M6">
        <f t="shared" si="3"/>
        <v>118648.95000000001</v>
      </c>
      <c r="N6" t="s">
        <v>113</v>
      </c>
      <c r="O6">
        <v>30.91</v>
      </c>
    </row>
    <row r="7" spans="1:15" x14ac:dyDescent="0.25">
      <c r="A7">
        <v>6</v>
      </c>
      <c r="B7" s="1">
        <v>43382.625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132.54</v>
      </c>
      <c r="J7" t="str">
        <f t="shared" si="0"/>
        <v>USD</v>
      </c>
      <c r="K7">
        <f t="shared" si="1"/>
        <v>218956.08</v>
      </c>
      <c r="L7">
        <f t="shared" si="2"/>
        <v>1</v>
      </c>
      <c r="M7">
        <f t="shared" si="3"/>
        <v>218956.08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43382.625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59.65</v>
      </c>
      <c r="J8" t="str">
        <f t="shared" si="0"/>
        <v>USD</v>
      </c>
      <c r="K8">
        <f t="shared" si="1"/>
        <v>108801.59999999999</v>
      </c>
      <c r="L8">
        <f t="shared" si="2"/>
        <v>1</v>
      </c>
      <c r="M8">
        <f t="shared" si="3"/>
        <v>108801.59999999999</v>
      </c>
      <c r="N8" t="s">
        <v>106</v>
      </c>
      <c r="O8">
        <v>6.92</v>
      </c>
    </row>
    <row r="9" spans="1:15" x14ac:dyDescent="0.25">
      <c r="A9">
        <v>8</v>
      </c>
      <c r="B9" s="1">
        <v>43382.625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28.45</v>
      </c>
      <c r="J9" t="str">
        <f t="shared" si="0"/>
        <v>USD</v>
      </c>
      <c r="K9">
        <f t="shared" si="1"/>
        <v>44524.25</v>
      </c>
      <c r="L9">
        <f t="shared" si="2"/>
        <v>1</v>
      </c>
      <c r="M9">
        <f t="shared" si="3"/>
        <v>44524.25</v>
      </c>
    </row>
    <row r="10" spans="1:15" x14ac:dyDescent="0.25">
      <c r="A10">
        <v>9</v>
      </c>
      <c r="B10" s="1">
        <v>43382.625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64.11</v>
      </c>
      <c r="J10" t="str">
        <f t="shared" si="0"/>
        <v>USD</v>
      </c>
      <c r="K10">
        <f t="shared" si="1"/>
        <v>151235.49</v>
      </c>
      <c r="L10">
        <f t="shared" si="2"/>
        <v>1</v>
      </c>
      <c r="M10">
        <f t="shared" si="3"/>
        <v>151235.49</v>
      </c>
    </row>
    <row r="11" spans="1:15" x14ac:dyDescent="0.25">
      <c r="A11">
        <v>10</v>
      </c>
      <c r="B11" s="1">
        <v>43382.625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1891.59</v>
      </c>
      <c r="J11" t="str">
        <f t="shared" si="0"/>
        <v>USD</v>
      </c>
      <c r="K11">
        <f t="shared" si="1"/>
        <v>3003844.92</v>
      </c>
      <c r="L11">
        <f t="shared" si="2"/>
        <v>1</v>
      </c>
      <c r="M11">
        <f t="shared" si="3"/>
        <v>3003844.92</v>
      </c>
    </row>
    <row r="12" spans="1:15" x14ac:dyDescent="0.25">
      <c r="A12">
        <v>11</v>
      </c>
      <c r="B12" s="1">
        <v>43382.625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164.87</v>
      </c>
      <c r="J12" t="str">
        <f t="shared" si="0"/>
        <v>USD</v>
      </c>
      <c r="K12">
        <f t="shared" si="1"/>
        <v>283576.40000000002</v>
      </c>
      <c r="L12">
        <f t="shared" si="2"/>
        <v>1</v>
      </c>
      <c r="M12">
        <f t="shared" si="3"/>
        <v>283576.40000000002</v>
      </c>
    </row>
    <row r="13" spans="1:15" x14ac:dyDescent="0.25">
      <c r="A13">
        <v>12</v>
      </c>
      <c r="B13" s="1">
        <v>43382.625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1201.8599999999999</v>
      </c>
      <c r="J13" t="str">
        <f t="shared" si="0"/>
        <v>USD</v>
      </c>
      <c r="K13">
        <f t="shared" si="1"/>
        <v>2704185</v>
      </c>
      <c r="L13">
        <f t="shared" si="2"/>
        <v>1</v>
      </c>
      <c r="M13">
        <f t="shared" si="3"/>
        <v>2704185</v>
      </c>
    </row>
    <row r="14" spans="1:15" x14ac:dyDescent="0.25">
      <c r="A14">
        <v>13</v>
      </c>
      <c r="B14" s="1">
        <v>43382.625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227.09</v>
      </c>
      <c r="J14" t="str">
        <f t="shared" si="0"/>
        <v>USD</v>
      </c>
      <c r="K14">
        <f t="shared" si="1"/>
        <v>455315.45</v>
      </c>
      <c r="L14">
        <f t="shared" si="2"/>
        <v>1</v>
      </c>
      <c r="M14">
        <f t="shared" si="3"/>
        <v>455315.45</v>
      </c>
    </row>
    <row r="15" spans="1:15" x14ac:dyDescent="0.25">
      <c r="A15">
        <v>14</v>
      </c>
      <c r="B15" s="1">
        <v>43382.625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373.43</v>
      </c>
      <c r="J15" t="str">
        <f t="shared" si="0"/>
        <v>USD</v>
      </c>
      <c r="K15">
        <f t="shared" si="1"/>
        <v>682630.04</v>
      </c>
      <c r="L15">
        <f t="shared" si="2"/>
        <v>1</v>
      </c>
      <c r="M15">
        <f t="shared" si="3"/>
        <v>682630.04</v>
      </c>
    </row>
    <row r="16" spans="1:15" x14ac:dyDescent="0.25">
      <c r="A16">
        <v>15</v>
      </c>
      <c r="B16" s="1">
        <v>43382.625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32.130000000000003</v>
      </c>
      <c r="J16" t="str">
        <f t="shared" si="0"/>
        <v>USD</v>
      </c>
      <c r="K16">
        <f t="shared" si="1"/>
        <v>60179.490000000005</v>
      </c>
      <c r="L16">
        <f t="shared" si="2"/>
        <v>1</v>
      </c>
      <c r="M16">
        <f t="shared" si="3"/>
        <v>60179.490000000005</v>
      </c>
    </row>
    <row r="17" spans="1:13" x14ac:dyDescent="0.25">
      <c r="A17">
        <v>16</v>
      </c>
      <c r="B17" s="1">
        <v>43382.625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128.80000000000001</v>
      </c>
      <c r="J17" t="str">
        <f t="shared" si="0"/>
        <v>USD</v>
      </c>
      <c r="K17">
        <f t="shared" si="1"/>
        <v>230938.40000000002</v>
      </c>
      <c r="L17">
        <f t="shared" si="2"/>
        <v>1</v>
      </c>
      <c r="M17">
        <f t="shared" si="3"/>
        <v>230938.40000000002</v>
      </c>
    </row>
    <row r="18" spans="1:13" x14ac:dyDescent="0.25">
      <c r="A18">
        <v>17</v>
      </c>
      <c r="B18" s="1">
        <v>43382.625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52.01</v>
      </c>
      <c r="J18" t="str">
        <f t="shared" si="0"/>
        <v>USD</v>
      </c>
      <c r="K18">
        <f t="shared" si="1"/>
        <v>121287.31999999999</v>
      </c>
      <c r="L18">
        <f t="shared" si="2"/>
        <v>1</v>
      </c>
      <c r="M18">
        <f t="shared" si="3"/>
        <v>121287.31999999999</v>
      </c>
    </row>
    <row r="19" spans="1:13" x14ac:dyDescent="0.25">
      <c r="A19">
        <v>18</v>
      </c>
      <c r="B19" s="1">
        <v>43382.625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148.83000000000001</v>
      </c>
      <c r="J19" t="str">
        <f t="shared" si="0"/>
        <v>USD</v>
      </c>
      <c r="K19">
        <f t="shared" si="1"/>
        <v>270572.94</v>
      </c>
      <c r="L19">
        <f t="shared" si="2"/>
        <v>1</v>
      </c>
      <c r="M19">
        <f t="shared" si="3"/>
        <v>270572.94</v>
      </c>
    </row>
    <row r="20" spans="1:13" x14ac:dyDescent="0.25">
      <c r="A20">
        <v>19</v>
      </c>
      <c r="B20" s="1">
        <v>43382.625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162.91999999999999</v>
      </c>
      <c r="J20" t="str">
        <f t="shared" si="0"/>
        <v>USD</v>
      </c>
      <c r="K20">
        <f t="shared" si="1"/>
        <v>291952.63999999996</v>
      </c>
      <c r="L20">
        <f t="shared" si="2"/>
        <v>1</v>
      </c>
      <c r="M20">
        <f t="shared" si="3"/>
        <v>291952.63999999996</v>
      </c>
    </row>
    <row r="21" spans="1:13" x14ac:dyDescent="0.25">
      <c r="A21">
        <v>20</v>
      </c>
      <c r="B21" s="1">
        <v>43382.625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145.84</v>
      </c>
      <c r="J21" t="str">
        <f t="shared" si="0"/>
        <v>USD</v>
      </c>
      <c r="K21">
        <f t="shared" si="1"/>
        <v>322160.56</v>
      </c>
      <c r="L21">
        <f t="shared" si="2"/>
        <v>1</v>
      </c>
      <c r="M21">
        <f t="shared" si="3"/>
        <v>322160.56</v>
      </c>
    </row>
    <row r="22" spans="1:13" x14ac:dyDescent="0.25">
      <c r="A22">
        <v>21</v>
      </c>
      <c r="B22" s="1">
        <v>43382.625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226.97</v>
      </c>
      <c r="J22" t="str">
        <f t="shared" si="0"/>
        <v>USD</v>
      </c>
      <c r="K22">
        <f t="shared" si="1"/>
        <v>368372.31</v>
      </c>
      <c r="L22">
        <f t="shared" si="2"/>
        <v>1</v>
      </c>
      <c r="M22">
        <f t="shared" si="3"/>
        <v>368372.31</v>
      </c>
    </row>
    <row r="23" spans="1:13" x14ac:dyDescent="0.25">
      <c r="A23">
        <v>22</v>
      </c>
      <c r="B23" s="1">
        <v>43382.625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430.34</v>
      </c>
      <c r="J23" t="str">
        <f t="shared" si="0"/>
        <v>USD</v>
      </c>
      <c r="K23">
        <f t="shared" si="1"/>
        <v>977732.48</v>
      </c>
      <c r="L23">
        <f t="shared" si="2"/>
        <v>1</v>
      </c>
      <c r="M23">
        <f t="shared" si="3"/>
        <v>977732.48</v>
      </c>
    </row>
    <row r="24" spans="1:13" x14ac:dyDescent="0.25">
      <c r="A24">
        <v>23</v>
      </c>
      <c r="B24" s="1">
        <v>43382.625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33.56</v>
      </c>
      <c r="J24" t="str">
        <f t="shared" si="0"/>
        <v>USD</v>
      </c>
      <c r="K24">
        <f t="shared" si="1"/>
        <v>55306.880000000005</v>
      </c>
      <c r="L24">
        <f t="shared" si="2"/>
        <v>1</v>
      </c>
      <c r="M24">
        <f t="shared" si="3"/>
        <v>55306.880000000005</v>
      </c>
    </row>
    <row r="25" spans="1:13" x14ac:dyDescent="0.25">
      <c r="A25">
        <v>24</v>
      </c>
      <c r="B25" s="1">
        <v>43382.625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121.74</v>
      </c>
      <c r="J25" t="str">
        <f t="shared" si="0"/>
        <v>EUR</v>
      </c>
      <c r="K25">
        <f t="shared" si="1"/>
        <v>274767.18</v>
      </c>
      <c r="L25">
        <f t="shared" si="2"/>
        <v>0.86</v>
      </c>
      <c r="M25">
        <f t="shared" si="3"/>
        <v>319496.72093023255</v>
      </c>
    </row>
    <row r="26" spans="1:13" x14ac:dyDescent="0.25">
      <c r="A26">
        <v>25</v>
      </c>
      <c r="B26" s="1">
        <v>43382.625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64.5</v>
      </c>
      <c r="J26" t="str">
        <f t="shared" si="0"/>
        <v>EUR</v>
      </c>
      <c r="K26">
        <f t="shared" si="1"/>
        <v>113391</v>
      </c>
      <c r="L26">
        <f t="shared" si="2"/>
        <v>0.86</v>
      </c>
      <c r="M26">
        <f t="shared" si="3"/>
        <v>131850</v>
      </c>
    </row>
    <row r="27" spans="1:13" x14ac:dyDescent="0.25">
      <c r="A27">
        <v>26</v>
      </c>
      <c r="B27" s="1">
        <v>43382.625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81.06</v>
      </c>
      <c r="J27" t="str">
        <f t="shared" si="0"/>
        <v>EUR</v>
      </c>
      <c r="K27">
        <f t="shared" si="1"/>
        <v>174441.12</v>
      </c>
      <c r="L27">
        <f t="shared" si="2"/>
        <v>0.86</v>
      </c>
      <c r="M27">
        <f t="shared" si="3"/>
        <v>202838.51162790696</v>
      </c>
    </row>
    <row r="28" spans="1:13" x14ac:dyDescent="0.25">
      <c r="A28">
        <v>27</v>
      </c>
      <c r="B28" s="1">
        <v>43382.625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16.05</v>
      </c>
      <c r="J28" t="str">
        <f t="shared" si="0"/>
        <v>EUR</v>
      </c>
      <c r="K28">
        <f t="shared" si="1"/>
        <v>33849.450000000004</v>
      </c>
      <c r="L28">
        <f t="shared" si="2"/>
        <v>0.86</v>
      </c>
      <c r="M28">
        <f t="shared" si="3"/>
        <v>39359.825581395351</v>
      </c>
    </row>
    <row r="29" spans="1:13" x14ac:dyDescent="0.25">
      <c r="A29">
        <v>28</v>
      </c>
      <c r="B29" s="1">
        <v>43382.625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109.53</v>
      </c>
      <c r="J29" t="str">
        <f t="shared" si="0"/>
        <v>EUR</v>
      </c>
      <c r="K29">
        <f t="shared" si="1"/>
        <v>210078.54</v>
      </c>
      <c r="L29">
        <f t="shared" si="2"/>
        <v>0.86</v>
      </c>
      <c r="M29">
        <f t="shared" si="3"/>
        <v>244277.37209302327</v>
      </c>
    </row>
    <row r="30" spans="1:13" x14ac:dyDescent="0.25">
      <c r="A30">
        <v>29</v>
      </c>
      <c r="B30" s="1">
        <v>43382.625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53.26</v>
      </c>
      <c r="J30" t="str">
        <f t="shared" si="0"/>
        <v>EUR</v>
      </c>
      <c r="K30">
        <f t="shared" si="1"/>
        <v>131605.46</v>
      </c>
      <c r="L30">
        <f t="shared" si="2"/>
        <v>0.86</v>
      </c>
      <c r="M30">
        <f t="shared" si="3"/>
        <v>153029.60465116278</v>
      </c>
    </row>
    <row r="31" spans="1:13" x14ac:dyDescent="0.25">
      <c r="A31">
        <v>30</v>
      </c>
      <c r="B31" s="1">
        <v>43382.625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5.94</v>
      </c>
      <c r="J31" t="str">
        <f t="shared" si="0"/>
        <v>EUR</v>
      </c>
      <c r="K31">
        <f t="shared" si="1"/>
        <v>13264.02</v>
      </c>
      <c r="L31">
        <f t="shared" si="2"/>
        <v>0.86</v>
      </c>
      <c r="M31">
        <f t="shared" si="3"/>
        <v>15423.279069767443</v>
      </c>
    </row>
    <row r="32" spans="1:13" x14ac:dyDescent="0.25">
      <c r="A32">
        <v>31</v>
      </c>
      <c r="B32" s="1">
        <v>43382.625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15.66</v>
      </c>
      <c r="J32" t="str">
        <f t="shared" si="0"/>
        <v>EUR</v>
      </c>
      <c r="K32">
        <f t="shared" si="1"/>
        <v>26903.88</v>
      </c>
      <c r="L32">
        <f t="shared" si="2"/>
        <v>0.86</v>
      </c>
      <c r="M32">
        <f t="shared" si="3"/>
        <v>31283.58139534884</v>
      </c>
    </row>
    <row r="33" spans="1:13" x14ac:dyDescent="0.25">
      <c r="A33">
        <v>32</v>
      </c>
      <c r="B33" s="1">
        <v>43382.625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22.92</v>
      </c>
      <c r="J33" t="str">
        <f t="shared" si="0"/>
        <v>EUR</v>
      </c>
      <c r="K33">
        <f t="shared" si="1"/>
        <v>52807.680000000008</v>
      </c>
      <c r="L33">
        <f t="shared" si="2"/>
        <v>0.86</v>
      </c>
      <c r="M33">
        <f t="shared" si="3"/>
        <v>61404.27906976745</v>
      </c>
    </row>
    <row r="34" spans="1:13" x14ac:dyDescent="0.25">
      <c r="A34">
        <v>33</v>
      </c>
      <c r="B34" s="1">
        <v>43382.625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7.18</v>
      </c>
      <c r="J34" t="str">
        <f t="shared" si="0"/>
        <v>EUR</v>
      </c>
      <c r="K34">
        <f t="shared" si="1"/>
        <v>16032.939999999999</v>
      </c>
      <c r="L34">
        <f t="shared" si="2"/>
        <v>0.86</v>
      </c>
      <c r="M34">
        <f t="shared" si="3"/>
        <v>18642.953488372092</v>
      </c>
    </row>
    <row r="35" spans="1:13" x14ac:dyDescent="0.25">
      <c r="A35">
        <v>34</v>
      </c>
      <c r="B35" s="1">
        <v>43382.625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8.6</v>
      </c>
      <c r="J35" t="str">
        <f t="shared" si="0"/>
        <v>EUR</v>
      </c>
      <c r="K35">
        <f t="shared" si="1"/>
        <v>13364.4</v>
      </c>
      <c r="L35">
        <f t="shared" si="2"/>
        <v>0.86</v>
      </c>
      <c r="M35">
        <f t="shared" si="3"/>
        <v>15540</v>
      </c>
    </row>
    <row r="36" spans="1:13" x14ac:dyDescent="0.25">
      <c r="A36">
        <v>35</v>
      </c>
      <c r="B36" s="1">
        <v>43382.625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192.14</v>
      </c>
      <c r="J36" t="str">
        <f t="shared" si="0"/>
        <v>EUR</v>
      </c>
      <c r="K36">
        <f t="shared" si="1"/>
        <v>469398.01999999996</v>
      </c>
      <c r="L36">
        <f t="shared" si="2"/>
        <v>0.86</v>
      </c>
      <c r="M36">
        <f t="shared" si="3"/>
        <v>545811.65116279072</v>
      </c>
    </row>
    <row r="37" spans="1:13" x14ac:dyDescent="0.25">
      <c r="A37">
        <v>36</v>
      </c>
      <c r="B37" s="1">
        <v>43382.625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18.97</v>
      </c>
      <c r="J37" t="str">
        <f t="shared" si="0"/>
        <v>EUR</v>
      </c>
      <c r="K37">
        <f t="shared" si="1"/>
        <v>38034.85</v>
      </c>
      <c r="L37">
        <f t="shared" si="2"/>
        <v>0.86</v>
      </c>
      <c r="M37">
        <f t="shared" si="3"/>
        <v>44226.569767441862</v>
      </c>
    </row>
    <row r="38" spans="1:13" x14ac:dyDescent="0.25">
      <c r="A38">
        <v>37</v>
      </c>
      <c r="B38" s="1">
        <v>43382.625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6.6</v>
      </c>
      <c r="J38" t="str">
        <f t="shared" si="0"/>
        <v>EUR</v>
      </c>
      <c r="K38">
        <f t="shared" si="1"/>
        <v>10896.599999999999</v>
      </c>
      <c r="L38">
        <f t="shared" si="2"/>
        <v>0.86</v>
      </c>
      <c r="M38">
        <f t="shared" si="3"/>
        <v>12670.465116279069</v>
      </c>
    </row>
    <row r="39" spans="1:13" x14ac:dyDescent="0.25">
      <c r="A39">
        <v>38</v>
      </c>
      <c r="B39" s="1">
        <v>43382.625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124.08</v>
      </c>
      <c r="J39" t="str">
        <f t="shared" si="0"/>
        <v>EUR</v>
      </c>
      <c r="K39">
        <f t="shared" si="1"/>
        <v>223095.84</v>
      </c>
      <c r="L39">
        <f t="shared" si="2"/>
        <v>0.86</v>
      </c>
      <c r="M39">
        <f t="shared" si="3"/>
        <v>259413.76744186046</v>
      </c>
    </row>
    <row r="40" spans="1:13" x14ac:dyDescent="0.25">
      <c r="A40">
        <v>39</v>
      </c>
      <c r="B40" s="1">
        <v>43382.625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10.14</v>
      </c>
      <c r="J40" t="str">
        <f t="shared" si="0"/>
        <v>EUR</v>
      </c>
      <c r="K40">
        <f t="shared" si="1"/>
        <v>15280.980000000001</v>
      </c>
      <c r="L40">
        <f t="shared" si="2"/>
        <v>0.86</v>
      </c>
      <c r="M40">
        <f t="shared" si="3"/>
        <v>17768.58139534884</v>
      </c>
    </row>
    <row r="41" spans="1:13" ht="15.75" x14ac:dyDescent="0.25">
      <c r="A41">
        <v>40</v>
      </c>
      <c r="B41" s="1">
        <v>43382.625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45226.99</v>
      </c>
      <c r="J41" t="str">
        <f t="shared" si="0"/>
        <v>KRW</v>
      </c>
      <c r="K41">
        <f t="shared" si="1"/>
        <v>81453808.989999995</v>
      </c>
      <c r="L41">
        <f t="shared" si="2"/>
        <v>1131.3499999999999</v>
      </c>
      <c r="M41">
        <f t="shared" si="3"/>
        <v>71997.002687055283</v>
      </c>
    </row>
    <row r="42" spans="1:13" ht="15.75" x14ac:dyDescent="0.25">
      <c r="A42">
        <v>41</v>
      </c>
      <c r="B42" s="1">
        <v>43382.625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30.85</v>
      </c>
      <c r="J42" t="str">
        <f t="shared" si="0"/>
        <v>HKD</v>
      </c>
      <c r="K42">
        <f t="shared" si="1"/>
        <v>54172.600000000006</v>
      </c>
      <c r="L42">
        <f t="shared" si="2"/>
        <v>7.84</v>
      </c>
      <c r="M42">
        <f t="shared" si="3"/>
        <v>6909.7704081632664</v>
      </c>
    </row>
    <row r="43" spans="1:13" ht="15.75" x14ac:dyDescent="0.25">
      <c r="A43">
        <v>42</v>
      </c>
      <c r="B43" s="1">
        <v>43382.625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</v>
      </c>
      <c r="J43" t="str">
        <f t="shared" si="0"/>
        <v>CNY</v>
      </c>
      <c r="K43">
        <f t="shared" si="1"/>
        <v>15723</v>
      </c>
      <c r="L43">
        <f t="shared" si="2"/>
        <v>6.92</v>
      </c>
      <c r="M43">
        <f t="shared" si="3"/>
        <v>2272.1098265895953</v>
      </c>
    </row>
    <row r="44" spans="1:13" ht="15.75" x14ac:dyDescent="0.25">
      <c r="A44">
        <v>43</v>
      </c>
      <c r="B44" s="1">
        <v>43382.625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715.15</v>
      </c>
      <c r="J44" t="str">
        <f t="shared" si="0"/>
        <v>CNY</v>
      </c>
      <c r="K44">
        <f t="shared" si="1"/>
        <v>1739244.8</v>
      </c>
      <c r="L44">
        <f t="shared" si="2"/>
        <v>6.92</v>
      </c>
      <c r="M44">
        <f t="shared" si="3"/>
        <v>251335.95375722545</v>
      </c>
    </row>
    <row r="45" spans="1:13" ht="15.75" x14ac:dyDescent="0.25">
      <c r="A45">
        <v>44</v>
      </c>
      <c r="B45" s="1">
        <v>43382.625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324.54000000000002</v>
      </c>
      <c r="J45" t="str">
        <f t="shared" si="0"/>
        <v>HKD</v>
      </c>
      <c r="K45">
        <f t="shared" si="1"/>
        <v>654597.18000000005</v>
      </c>
      <c r="L45">
        <f t="shared" si="2"/>
        <v>7.84</v>
      </c>
      <c r="M45">
        <f t="shared" si="3"/>
        <v>83494.538265306124</v>
      </c>
    </row>
    <row r="46" spans="1:13" ht="15.75" x14ac:dyDescent="0.25">
      <c r="A46">
        <v>45</v>
      </c>
      <c r="B46" s="1">
        <v>43382.625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82.36</v>
      </c>
      <c r="J46" t="str">
        <f t="shared" si="0"/>
        <v>HKD</v>
      </c>
      <c r="K46">
        <f t="shared" si="1"/>
        <v>191734.08</v>
      </c>
      <c r="L46">
        <f t="shared" si="2"/>
        <v>7.84</v>
      </c>
      <c r="M46">
        <f t="shared" si="3"/>
        <v>24455.877551020407</v>
      </c>
    </row>
    <row r="47" spans="1:13" ht="15.75" x14ac:dyDescent="0.25">
      <c r="A47">
        <v>46</v>
      </c>
      <c r="B47" s="1">
        <v>43382.625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77.89</v>
      </c>
      <c r="J47" t="str">
        <f t="shared" si="0"/>
        <v>HKD</v>
      </c>
      <c r="K47">
        <f t="shared" si="1"/>
        <v>141448.24</v>
      </c>
      <c r="L47">
        <f t="shared" si="2"/>
        <v>7.84</v>
      </c>
      <c r="M47">
        <f t="shared" si="3"/>
        <v>18041.867346938776</v>
      </c>
    </row>
    <row r="48" spans="1:13" ht="15.75" x14ac:dyDescent="0.25">
      <c r="A48">
        <v>47</v>
      </c>
      <c r="B48" s="1">
        <v>43382.625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254.7</v>
      </c>
      <c r="J48" t="str">
        <f t="shared" si="0"/>
        <v>NTD</v>
      </c>
      <c r="K48">
        <f t="shared" si="1"/>
        <v>532068.29999999993</v>
      </c>
      <c r="L48">
        <f t="shared" si="2"/>
        <v>30.91</v>
      </c>
      <c r="M48">
        <f t="shared" si="3"/>
        <v>17213.468133290196</v>
      </c>
    </row>
    <row r="49" spans="1:13" ht="15.75" x14ac:dyDescent="0.25">
      <c r="A49">
        <v>48</v>
      </c>
      <c r="B49" s="1">
        <v>43382.625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3598.66</v>
      </c>
      <c r="J49" t="str">
        <f t="shared" si="0"/>
        <v>NTD</v>
      </c>
      <c r="K49">
        <f t="shared" si="1"/>
        <v>8316503.2599999998</v>
      </c>
      <c r="L49">
        <f t="shared" si="2"/>
        <v>30.91</v>
      </c>
      <c r="M49">
        <f t="shared" si="3"/>
        <v>269055.42736978323</v>
      </c>
    </row>
    <row r="50" spans="1:13" ht="15.75" x14ac:dyDescent="0.25">
      <c r="A50">
        <v>49</v>
      </c>
      <c r="B50" s="1">
        <v>43382.625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52.61</v>
      </c>
      <c r="J50" t="str">
        <f t="shared" si="0"/>
        <v>HKD</v>
      </c>
      <c r="K50">
        <f t="shared" si="1"/>
        <v>92488.38</v>
      </c>
      <c r="L50">
        <f t="shared" si="2"/>
        <v>7.84</v>
      </c>
      <c r="M50">
        <f t="shared" si="3"/>
        <v>11796.98724489796</v>
      </c>
    </row>
    <row r="51" spans="1:13" ht="15.75" x14ac:dyDescent="0.25">
      <c r="A51">
        <v>50</v>
      </c>
      <c r="B51" s="1">
        <v>43382.625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7.04</v>
      </c>
      <c r="J51" t="str">
        <f t="shared" si="0"/>
        <v>HKD</v>
      </c>
      <c r="K51">
        <f t="shared" si="1"/>
        <v>10658.56</v>
      </c>
      <c r="L51">
        <f t="shared" si="2"/>
        <v>7.84</v>
      </c>
      <c r="M51">
        <f t="shared" si="3"/>
        <v>1359.5102040816325</v>
      </c>
    </row>
    <row r="52" spans="1:13" ht="15.75" x14ac:dyDescent="0.25">
      <c r="A52">
        <v>51</v>
      </c>
      <c r="B52" s="1">
        <v>43382.625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6.98</v>
      </c>
      <c r="J52" t="str">
        <f t="shared" si="0"/>
        <v>HKD</v>
      </c>
      <c r="K52">
        <f t="shared" si="1"/>
        <v>15230.36</v>
      </c>
      <c r="L52">
        <f t="shared" si="2"/>
        <v>7.84</v>
      </c>
      <c r="M52">
        <f t="shared" si="3"/>
        <v>1942.6479591836735</v>
      </c>
    </row>
    <row r="53" spans="1:13" ht="15.75" x14ac:dyDescent="0.25">
      <c r="A53">
        <v>52</v>
      </c>
      <c r="B53" s="1">
        <v>43382.625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4288.6000000000004</v>
      </c>
      <c r="J53" t="str">
        <f t="shared" si="0"/>
        <v>JPY</v>
      </c>
      <c r="K53">
        <f t="shared" si="1"/>
        <v>7384969.2000000002</v>
      </c>
      <c r="L53">
        <f t="shared" si="2"/>
        <v>112.21</v>
      </c>
      <c r="M53">
        <f t="shared" si="3"/>
        <v>65813.824079850281</v>
      </c>
    </row>
    <row r="54" spans="1:13" ht="15.75" x14ac:dyDescent="0.25">
      <c r="B54" s="1"/>
      <c r="C54" s="2"/>
      <c r="M54" s="3">
        <f>SUM(M2:M53)</f>
        <v>14444053.33762409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selection activeCell="Q1" sqref="Q1:Q1048576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43382.666666666664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32.46</v>
      </c>
      <c r="J2" t="str">
        <f>G2</f>
        <v>USD</v>
      </c>
      <c r="K2">
        <f>F2*H2</f>
        <v>67386.960000000006</v>
      </c>
      <c r="L2">
        <f>VLOOKUP(J2,N$2:O$8,2,FALSE)</f>
        <v>1</v>
      </c>
      <c r="M2">
        <f>K2/L2</f>
        <v>67386.960000000006</v>
      </c>
      <c r="N2" t="s">
        <v>12</v>
      </c>
      <c r="O2">
        <v>1</v>
      </c>
    </row>
    <row r="3" spans="1:15" x14ac:dyDescent="0.25">
      <c r="A3">
        <v>2</v>
      </c>
      <c r="B3" s="1">
        <v>43382.666666608799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72.47</v>
      </c>
      <c r="J3" t="str">
        <f t="shared" ref="J3:J53" si="0">G3</f>
        <v>USD</v>
      </c>
      <c r="K3">
        <f t="shared" ref="K3:K53" si="1">F3*H3</f>
        <v>139794.63</v>
      </c>
      <c r="L3">
        <f t="shared" ref="L3:L53" si="2">VLOOKUP(J3,N$2:O$8,2,FALSE)</f>
        <v>1</v>
      </c>
      <c r="M3">
        <f t="shared" ref="M3:M53" si="3">K3/L3</f>
        <v>139794.63</v>
      </c>
      <c r="N3" t="s">
        <v>60</v>
      </c>
      <c r="O3">
        <v>0.86</v>
      </c>
    </row>
    <row r="4" spans="1:15" x14ac:dyDescent="0.25">
      <c r="A4">
        <v>3</v>
      </c>
      <c r="B4" s="1">
        <v>43382.666666608799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149.08000000000001</v>
      </c>
      <c r="J4" t="str">
        <f t="shared" si="0"/>
        <v>USD</v>
      </c>
      <c r="K4">
        <f t="shared" si="1"/>
        <v>290407.84000000003</v>
      </c>
      <c r="L4">
        <f t="shared" si="2"/>
        <v>1</v>
      </c>
      <c r="M4">
        <f t="shared" si="3"/>
        <v>290407.84000000003</v>
      </c>
      <c r="N4" t="s">
        <v>119</v>
      </c>
      <c r="O4">
        <v>112.21</v>
      </c>
    </row>
    <row r="5" spans="1:15" x14ac:dyDescent="0.25">
      <c r="A5">
        <v>4</v>
      </c>
      <c r="B5" s="1">
        <v>43382.666666608799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226.84</v>
      </c>
      <c r="J5" t="str">
        <f t="shared" si="0"/>
        <v>USD</v>
      </c>
      <c r="K5">
        <f t="shared" si="1"/>
        <v>542374.44000000006</v>
      </c>
      <c r="L5">
        <f t="shared" si="2"/>
        <v>1</v>
      </c>
      <c r="M5">
        <f t="shared" si="3"/>
        <v>542374.44000000006</v>
      </c>
      <c r="N5" t="s">
        <v>104</v>
      </c>
      <c r="O5">
        <v>7.84</v>
      </c>
    </row>
    <row r="6" spans="1:15" x14ac:dyDescent="0.25">
      <c r="A6">
        <v>5</v>
      </c>
      <c r="B6" s="1">
        <v>43382.666666608799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45.23</v>
      </c>
      <c r="J6" t="str">
        <f t="shared" si="0"/>
        <v>USD</v>
      </c>
      <c r="K6">
        <f t="shared" si="1"/>
        <v>109230.45</v>
      </c>
      <c r="L6">
        <f t="shared" si="2"/>
        <v>1</v>
      </c>
      <c r="M6">
        <f t="shared" si="3"/>
        <v>109230.45</v>
      </c>
      <c r="N6" t="s">
        <v>113</v>
      </c>
      <c r="O6">
        <v>30.91</v>
      </c>
    </row>
    <row r="7" spans="1:15" x14ac:dyDescent="0.25">
      <c r="A7">
        <v>6</v>
      </c>
      <c r="B7" s="1">
        <v>43382.666666608799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130.68</v>
      </c>
      <c r="J7" t="str">
        <f t="shared" si="0"/>
        <v>USD</v>
      </c>
      <c r="K7">
        <f t="shared" si="1"/>
        <v>215883.36000000002</v>
      </c>
      <c r="L7">
        <f t="shared" si="2"/>
        <v>1</v>
      </c>
      <c r="M7">
        <f t="shared" si="3"/>
        <v>215883.36000000002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43382.666666608799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59.89</v>
      </c>
      <c r="J8" t="str">
        <f t="shared" si="0"/>
        <v>USD</v>
      </c>
      <c r="K8">
        <f t="shared" si="1"/>
        <v>109239.36</v>
      </c>
      <c r="L8">
        <f t="shared" si="2"/>
        <v>1</v>
      </c>
      <c r="M8">
        <f t="shared" si="3"/>
        <v>109239.36</v>
      </c>
      <c r="N8" t="s">
        <v>106</v>
      </c>
      <c r="O8">
        <v>6.92</v>
      </c>
    </row>
    <row r="9" spans="1:15" x14ac:dyDescent="0.25">
      <c r="A9">
        <v>8</v>
      </c>
      <c r="B9" s="1">
        <v>43382.666666608799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28.04</v>
      </c>
      <c r="J9" t="str">
        <f t="shared" si="0"/>
        <v>USD</v>
      </c>
      <c r="K9">
        <f t="shared" si="1"/>
        <v>43882.6</v>
      </c>
      <c r="L9">
        <f t="shared" si="2"/>
        <v>1</v>
      </c>
      <c r="M9">
        <f t="shared" si="3"/>
        <v>43882.6</v>
      </c>
    </row>
    <row r="10" spans="1:15" x14ac:dyDescent="0.25">
      <c r="A10">
        <v>9</v>
      </c>
      <c r="B10" s="1">
        <v>43382.666666608799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64.87</v>
      </c>
      <c r="J10" t="str">
        <f t="shared" si="0"/>
        <v>USD</v>
      </c>
      <c r="K10">
        <f t="shared" si="1"/>
        <v>153028.33000000002</v>
      </c>
      <c r="L10">
        <f t="shared" si="2"/>
        <v>1</v>
      </c>
      <c r="M10">
        <f t="shared" si="3"/>
        <v>153028.33000000002</v>
      </c>
    </row>
    <row r="11" spans="1:15" x14ac:dyDescent="0.25">
      <c r="A11">
        <v>10</v>
      </c>
      <c r="B11" s="1">
        <v>43382.666666608799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1918.95</v>
      </c>
      <c r="J11" t="str">
        <f t="shared" si="0"/>
        <v>USD</v>
      </c>
      <c r="K11">
        <f t="shared" si="1"/>
        <v>3047292.6</v>
      </c>
      <c r="L11">
        <f t="shared" si="2"/>
        <v>1</v>
      </c>
      <c r="M11">
        <f t="shared" si="3"/>
        <v>3047292.6</v>
      </c>
    </row>
    <row r="12" spans="1:15" x14ac:dyDescent="0.25">
      <c r="A12">
        <v>11</v>
      </c>
      <c r="B12" s="1">
        <v>43382.666666608799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158.13</v>
      </c>
      <c r="J12" t="str">
        <f t="shared" si="0"/>
        <v>USD</v>
      </c>
      <c r="K12">
        <f t="shared" si="1"/>
        <v>271983.59999999998</v>
      </c>
      <c r="L12">
        <f t="shared" si="2"/>
        <v>1</v>
      </c>
      <c r="M12">
        <f t="shared" si="3"/>
        <v>271983.59999999998</v>
      </c>
    </row>
    <row r="13" spans="1:15" x14ac:dyDescent="0.25">
      <c r="A13">
        <v>12</v>
      </c>
      <c r="B13" s="1">
        <v>43382.666666608799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1176.58</v>
      </c>
      <c r="J13" t="str">
        <f t="shared" si="0"/>
        <v>USD</v>
      </c>
      <c r="K13">
        <f t="shared" si="1"/>
        <v>2647305</v>
      </c>
      <c r="L13">
        <f t="shared" si="2"/>
        <v>1</v>
      </c>
      <c r="M13">
        <f t="shared" si="3"/>
        <v>2647305</v>
      </c>
    </row>
    <row r="14" spans="1:15" x14ac:dyDescent="0.25">
      <c r="A14">
        <v>13</v>
      </c>
      <c r="B14" s="1">
        <v>43382.666666608799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243.42</v>
      </c>
      <c r="J14" t="str">
        <f t="shared" si="0"/>
        <v>USD</v>
      </c>
      <c r="K14">
        <f t="shared" si="1"/>
        <v>488057.1</v>
      </c>
      <c r="L14">
        <f t="shared" si="2"/>
        <v>1</v>
      </c>
      <c r="M14">
        <f t="shared" si="3"/>
        <v>488057.1</v>
      </c>
    </row>
    <row r="15" spans="1:15" x14ac:dyDescent="0.25">
      <c r="A15">
        <v>14</v>
      </c>
      <c r="B15" s="1">
        <v>43382.666666608799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386.45</v>
      </c>
      <c r="J15" t="str">
        <f t="shared" si="0"/>
        <v>USD</v>
      </c>
      <c r="K15">
        <f t="shared" si="1"/>
        <v>706430.6</v>
      </c>
      <c r="L15">
        <f t="shared" si="2"/>
        <v>1</v>
      </c>
      <c r="M15">
        <f t="shared" si="3"/>
        <v>706430.6</v>
      </c>
    </row>
    <row r="16" spans="1:15" x14ac:dyDescent="0.25">
      <c r="A16">
        <v>15</v>
      </c>
      <c r="B16" s="1">
        <v>43382.666666608799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29.24</v>
      </c>
      <c r="J16" t="str">
        <f t="shared" si="0"/>
        <v>USD</v>
      </c>
      <c r="K16">
        <f t="shared" si="1"/>
        <v>54766.52</v>
      </c>
      <c r="L16">
        <f t="shared" si="2"/>
        <v>1</v>
      </c>
      <c r="M16">
        <f t="shared" si="3"/>
        <v>54766.52</v>
      </c>
    </row>
    <row r="17" spans="1:13" x14ac:dyDescent="0.25">
      <c r="A17">
        <v>16</v>
      </c>
      <c r="B17" s="1">
        <v>43382.666666608799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120.17</v>
      </c>
      <c r="J17" t="str">
        <f t="shared" si="0"/>
        <v>USD</v>
      </c>
      <c r="K17">
        <f t="shared" si="1"/>
        <v>215464.81</v>
      </c>
      <c r="L17">
        <f t="shared" si="2"/>
        <v>1</v>
      </c>
      <c r="M17">
        <f t="shared" si="3"/>
        <v>215464.81</v>
      </c>
    </row>
    <row r="18" spans="1:13" x14ac:dyDescent="0.25">
      <c r="A18">
        <v>17</v>
      </c>
      <c r="B18" s="1">
        <v>43382.666666608799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50.17</v>
      </c>
      <c r="J18" t="str">
        <f t="shared" si="0"/>
        <v>USD</v>
      </c>
      <c r="K18">
        <f t="shared" si="1"/>
        <v>116996.44</v>
      </c>
      <c r="L18">
        <f t="shared" si="2"/>
        <v>1</v>
      </c>
      <c r="M18">
        <f t="shared" si="3"/>
        <v>116996.44</v>
      </c>
    </row>
    <row r="19" spans="1:13" x14ac:dyDescent="0.25">
      <c r="A19">
        <v>18</v>
      </c>
      <c r="B19" s="1">
        <v>43382.666666608799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149.93</v>
      </c>
      <c r="J19" t="str">
        <f t="shared" si="0"/>
        <v>USD</v>
      </c>
      <c r="K19">
        <f t="shared" si="1"/>
        <v>272572.74</v>
      </c>
      <c r="L19">
        <f t="shared" si="2"/>
        <v>1</v>
      </c>
      <c r="M19">
        <f t="shared" si="3"/>
        <v>272572.74</v>
      </c>
    </row>
    <row r="20" spans="1:13" x14ac:dyDescent="0.25">
      <c r="A20">
        <v>19</v>
      </c>
      <c r="B20" s="1">
        <v>43382.666666608799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165.87</v>
      </c>
      <c r="J20" t="str">
        <f t="shared" si="0"/>
        <v>USD</v>
      </c>
      <c r="K20">
        <f t="shared" si="1"/>
        <v>297239.04000000004</v>
      </c>
      <c r="L20">
        <f t="shared" si="2"/>
        <v>1</v>
      </c>
      <c r="M20">
        <f t="shared" si="3"/>
        <v>297239.04000000004</v>
      </c>
    </row>
    <row r="21" spans="1:13" x14ac:dyDescent="0.25">
      <c r="A21">
        <v>20</v>
      </c>
      <c r="B21" s="1">
        <v>43382.666666608799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147.68</v>
      </c>
      <c r="J21" t="str">
        <f t="shared" si="0"/>
        <v>USD</v>
      </c>
      <c r="K21">
        <f t="shared" si="1"/>
        <v>326225.12</v>
      </c>
      <c r="L21">
        <f t="shared" si="2"/>
        <v>1</v>
      </c>
      <c r="M21">
        <f t="shared" si="3"/>
        <v>326225.12</v>
      </c>
    </row>
    <row r="22" spans="1:13" x14ac:dyDescent="0.25">
      <c r="A22">
        <v>21</v>
      </c>
      <c r="B22" s="1">
        <v>43382.666666608799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228.27</v>
      </c>
      <c r="J22" t="str">
        <f t="shared" si="0"/>
        <v>USD</v>
      </c>
      <c r="K22">
        <f t="shared" si="1"/>
        <v>370482.21</v>
      </c>
      <c r="L22">
        <f t="shared" si="2"/>
        <v>1</v>
      </c>
      <c r="M22">
        <f t="shared" si="3"/>
        <v>370482.21</v>
      </c>
    </row>
    <row r="23" spans="1:13" x14ac:dyDescent="0.25">
      <c r="A23">
        <v>22</v>
      </c>
      <c r="B23" s="1">
        <v>43382.666666608799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419.21</v>
      </c>
      <c r="J23" t="str">
        <f t="shared" si="0"/>
        <v>USD</v>
      </c>
      <c r="K23">
        <f t="shared" si="1"/>
        <v>952445.12</v>
      </c>
      <c r="L23">
        <f t="shared" si="2"/>
        <v>1</v>
      </c>
      <c r="M23">
        <f t="shared" si="3"/>
        <v>952445.12</v>
      </c>
    </row>
    <row r="24" spans="1:13" x14ac:dyDescent="0.25">
      <c r="A24">
        <v>23</v>
      </c>
      <c r="B24" s="1">
        <v>43382.666666608799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32.61</v>
      </c>
      <c r="J24" t="str">
        <f t="shared" si="0"/>
        <v>USD</v>
      </c>
      <c r="K24">
        <f t="shared" si="1"/>
        <v>53741.279999999999</v>
      </c>
      <c r="L24">
        <f t="shared" si="2"/>
        <v>1</v>
      </c>
      <c r="M24">
        <f t="shared" si="3"/>
        <v>53741.279999999999</v>
      </c>
    </row>
    <row r="25" spans="1:13" x14ac:dyDescent="0.25">
      <c r="A25">
        <v>24</v>
      </c>
      <c r="B25" s="1">
        <v>43382.666666608799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123.03</v>
      </c>
      <c r="J25" t="str">
        <f t="shared" si="0"/>
        <v>EUR</v>
      </c>
      <c r="K25">
        <f t="shared" si="1"/>
        <v>277678.71000000002</v>
      </c>
      <c r="L25">
        <f t="shared" si="2"/>
        <v>0.86</v>
      </c>
      <c r="M25">
        <f t="shared" si="3"/>
        <v>322882.22093023261</v>
      </c>
    </row>
    <row r="26" spans="1:13" x14ac:dyDescent="0.25">
      <c r="A26">
        <v>25</v>
      </c>
      <c r="B26" s="1">
        <v>43382.666666608799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58.57</v>
      </c>
      <c r="J26" t="str">
        <f t="shared" si="0"/>
        <v>EUR</v>
      </c>
      <c r="K26">
        <f t="shared" si="1"/>
        <v>102966.06</v>
      </c>
      <c r="L26">
        <f t="shared" si="2"/>
        <v>0.86</v>
      </c>
      <c r="M26">
        <f t="shared" si="3"/>
        <v>119727.97674418605</v>
      </c>
    </row>
    <row r="27" spans="1:13" x14ac:dyDescent="0.25">
      <c r="A27">
        <v>26</v>
      </c>
      <c r="B27" s="1">
        <v>43382.666666608799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88.61</v>
      </c>
      <c r="J27" t="str">
        <f t="shared" si="0"/>
        <v>EUR</v>
      </c>
      <c r="K27">
        <f t="shared" si="1"/>
        <v>190688.72</v>
      </c>
      <c r="L27">
        <f t="shared" si="2"/>
        <v>0.86</v>
      </c>
      <c r="M27">
        <f t="shared" si="3"/>
        <v>221731.06976744186</v>
      </c>
    </row>
    <row r="28" spans="1:13" x14ac:dyDescent="0.25">
      <c r="A28">
        <v>27</v>
      </c>
      <c r="B28" s="1">
        <v>43382.666666608799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21.54</v>
      </c>
      <c r="J28" t="str">
        <f t="shared" si="0"/>
        <v>EUR</v>
      </c>
      <c r="K28">
        <f t="shared" si="1"/>
        <v>45427.86</v>
      </c>
      <c r="L28">
        <f t="shared" si="2"/>
        <v>0.86</v>
      </c>
      <c r="M28">
        <f t="shared" si="3"/>
        <v>52823.093023255817</v>
      </c>
    </row>
    <row r="29" spans="1:13" x14ac:dyDescent="0.25">
      <c r="A29">
        <v>28</v>
      </c>
      <c r="B29" s="1">
        <v>43382.666666608799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107.14</v>
      </c>
      <c r="J29" t="str">
        <f t="shared" si="0"/>
        <v>EUR</v>
      </c>
      <c r="K29">
        <f t="shared" si="1"/>
        <v>205494.52</v>
      </c>
      <c r="L29">
        <f t="shared" si="2"/>
        <v>0.86</v>
      </c>
      <c r="M29">
        <f t="shared" si="3"/>
        <v>238947.11627906977</v>
      </c>
    </row>
    <row r="30" spans="1:13" x14ac:dyDescent="0.25">
      <c r="A30">
        <v>29</v>
      </c>
      <c r="B30" s="1">
        <v>43382.666666608799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51.98</v>
      </c>
      <c r="J30" t="str">
        <f t="shared" si="0"/>
        <v>EUR</v>
      </c>
      <c r="K30">
        <f t="shared" si="1"/>
        <v>128442.57999999999</v>
      </c>
      <c r="L30">
        <f t="shared" si="2"/>
        <v>0.86</v>
      </c>
      <c r="M30">
        <f t="shared" si="3"/>
        <v>149351.83720930232</v>
      </c>
    </row>
    <row r="31" spans="1:13" x14ac:dyDescent="0.25">
      <c r="A31">
        <v>30</v>
      </c>
      <c r="B31" s="1">
        <v>43382.666666608799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5.54</v>
      </c>
      <c r="J31" t="str">
        <f t="shared" si="0"/>
        <v>EUR</v>
      </c>
      <c r="K31">
        <f t="shared" si="1"/>
        <v>12370.82</v>
      </c>
      <c r="L31">
        <f t="shared" si="2"/>
        <v>0.86</v>
      </c>
      <c r="M31">
        <f t="shared" si="3"/>
        <v>14384.674418604651</v>
      </c>
    </row>
    <row r="32" spans="1:13" x14ac:dyDescent="0.25">
      <c r="A32">
        <v>31</v>
      </c>
      <c r="B32" s="1">
        <v>43382.666666608799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15.42</v>
      </c>
      <c r="J32" t="str">
        <f t="shared" si="0"/>
        <v>EUR</v>
      </c>
      <c r="K32">
        <f t="shared" si="1"/>
        <v>26491.56</v>
      </c>
      <c r="L32">
        <f t="shared" si="2"/>
        <v>0.86</v>
      </c>
      <c r="M32">
        <f t="shared" si="3"/>
        <v>30804.139534883721</v>
      </c>
    </row>
    <row r="33" spans="1:13" x14ac:dyDescent="0.25">
      <c r="A33">
        <v>32</v>
      </c>
      <c r="B33" s="1">
        <v>43382.666666608799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20.260000000000002</v>
      </c>
      <c r="J33" t="str">
        <f t="shared" si="0"/>
        <v>EUR</v>
      </c>
      <c r="K33">
        <f t="shared" si="1"/>
        <v>46679.040000000001</v>
      </c>
      <c r="L33">
        <f t="shared" si="2"/>
        <v>0.86</v>
      </c>
      <c r="M33">
        <f t="shared" si="3"/>
        <v>54277.953488372092</v>
      </c>
    </row>
    <row r="34" spans="1:13" x14ac:dyDescent="0.25">
      <c r="A34">
        <v>33</v>
      </c>
      <c r="B34" s="1">
        <v>43382.666666608799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8.2899999999999991</v>
      </c>
      <c r="J34" t="str">
        <f t="shared" si="0"/>
        <v>EUR</v>
      </c>
      <c r="K34">
        <f t="shared" si="1"/>
        <v>18511.57</v>
      </c>
      <c r="L34">
        <f t="shared" si="2"/>
        <v>0.86</v>
      </c>
      <c r="M34">
        <f t="shared" si="3"/>
        <v>21525.081395348836</v>
      </c>
    </row>
    <row r="35" spans="1:13" x14ac:dyDescent="0.25">
      <c r="A35">
        <v>34</v>
      </c>
      <c r="B35" s="1">
        <v>43382.666666608799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7.11</v>
      </c>
      <c r="J35" t="str">
        <f t="shared" si="0"/>
        <v>EUR</v>
      </c>
      <c r="K35">
        <f t="shared" si="1"/>
        <v>11048.94</v>
      </c>
      <c r="L35">
        <f t="shared" si="2"/>
        <v>0.86</v>
      </c>
      <c r="M35">
        <f t="shared" si="3"/>
        <v>12847.604651162792</v>
      </c>
    </row>
    <row r="36" spans="1:13" x14ac:dyDescent="0.25">
      <c r="A36">
        <v>35</v>
      </c>
      <c r="B36" s="1">
        <v>43382.666666608799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190.31</v>
      </c>
      <c r="J36" t="str">
        <f t="shared" si="0"/>
        <v>EUR</v>
      </c>
      <c r="K36">
        <f t="shared" si="1"/>
        <v>464927.33</v>
      </c>
      <c r="L36">
        <f t="shared" si="2"/>
        <v>0.86</v>
      </c>
      <c r="M36">
        <f t="shared" si="3"/>
        <v>540613.1744186047</v>
      </c>
    </row>
    <row r="37" spans="1:13" x14ac:dyDescent="0.25">
      <c r="A37">
        <v>36</v>
      </c>
      <c r="B37" s="1">
        <v>43382.666666608799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19.32</v>
      </c>
      <c r="J37" t="str">
        <f t="shared" si="0"/>
        <v>EUR</v>
      </c>
      <c r="K37">
        <f t="shared" si="1"/>
        <v>38736.6</v>
      </c>
      <c r="L37">
        <f t="shared" si="2"/>
        <v>0.86</v>
      </c>
      <c r="M37">
        <f t="shared" si="3"/>
        <v>45042.558139534885</v>
      </c>
    </row>
    <row r="38" spans="1:13" x14ac:dyDescent="0.25">
      <c r="A38">
        <v>37</v>
      </c>
      <c r="B38" s="1">
        <v>43382.666666608799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5.12</v>
      </c>
      <c r="J38" t="str">
        <f t="shared" si="0"/>
        <v>EUR</v>
      </c>
      <c r="K38">
        <f t="shared" si="1"/>
        <v>8453.1200000000008</v>
      </c>
      <c r="L38">
        <f t="shared" si="2"/>
        <v>0.86</v>
      </c>
      <c r="M38">
        <f t="shared" si="3"/>
        <v>9829.209302325582</v>
      </c>
    </row>
    <row r="39" spans="1:13" x14ac:dyDescent="0.25">
      <c r="A39">
        <v>38</v>
      </c>
      <c r="B39" s="1">
        <v>43382.666666608799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121.26</v>
      </c>
      <c r="J39" t="str">
        <f t="shared" si="0"/>
        <v>EUR</v>
      </c>
      <c r="K39">
        <f t="shared" si="1"/>
        <v>218025.48</v>
      </c>
      <c r="L39">
        <f t="shared" si="2"/>
        <v>0.86</v>
      </c>
      <c r="M39">
        <f t="shared" si="3"/>
        <v>253518.00000000003</v>
      </c>
    </row>
    <row r="40" spans="1:13" x14ac:dyDescent="0.25">
      <c r="A40">
        <v>39</v>
      </c>
      <c r="B40" s="1">
        <v>43382.666666608799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10.46</v>
      </c>
      <c r="J40" t="str">
        <f t="shared" si="0"/>
        <v>EUR</v>
      </c>
      <c r="K40">
        <f t="shared" si="1"/>
        <v>15763.220000000001</v>
      </c>
      <c r="L40">
        <f t="shared" si="2"/>
        <v>0.86</v>
      </c>
      <c r="M40">
        <f t="shared" si="3"/>
        <v>18329.325581395351</v>
      </c>
    </row>
    <row r="41" spans="1:13" ht="15.75" x14ac:dyDescent="0.25">
      <c r="A41">
        <v>40</v>
      </c>
      <c r="B41" s="1">
        <v>43382.666666608799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44959.46</v>
      </c>
      <c r="J41" t="str">
        <f t="shared" si="0"/>
        <v>KRW</v>
      </c>
      <c r="K41">
        <f t="shared" si="1"/>
        <v>80971987.459999993</v>
      </c>
      <c r="L41">
        <f t="shared" si="2"/>
        <v>1131.3499999999999</v>
      </c>
      <c r="M41">
        <f t="shared" si="3"/>
        <v>71571.120749547001</v>
      </c>
    </row>
    <row r="42" spans="1:13" ht="15.75" x14ac:dyDescent="0.25">
      <c r="A42">
        <v>41</v>
      </c>
      <c r="B42" s="1">
        <v>43382.666666608799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32.15</v>
      </c>
      <c r="J42" t="str">
        <f t="shared" si="0"/>
        <v>HKD</v>
      </c>
      <c r="K42">
        <f t="shared" si="1"/>
        <v>56455.399999999994</v>
      </c>
      <c r="L42">
        <f t="shared" si="2"/>
        <v>7.84</v>
      </c>
      <c r="M42">
        <f t="shared" si="3"/>
        <v>7200.9438775510198</v>
      </c>
    </row>
    <row r="43" spans="1:13" ht="15.75" x14ac:dyDescent="0.25">
      <c r="A43">
        <v>42</v>
      </c>
      <c r="B43" s="1">
        <v>43382.666666608799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9.14</v>
      </c>
      <c r="J43" t="str">
        <f t="shared" si="0"/>
        <v>CNY</v>
      </c>
      <c r="K43">
        <f t="shared" si="1"/>
        <v>15967.580000000002</v>
      </c>
      <c r="L43">
        <f t="shared" si="2"/>
        <v>6.92</v>
      </c>
      <c r="M43">
        <f t="shared" si="3"/>
        <v>2307.4537572254339</v>
      </c>
    </row>
    <row r="44" spans="1:13" ht="15.75" x14ac:dyDescent="0.25">
      <c r="A44">
        <v>43</v>
      </c>
      <c r="B44" s="1">
        <v>43382.666666608799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697.31</v>
      </c>
      <c r="J44" t="str">
        <f t="shared" si="0"/>
        <v>CNY</v>
      </c>
      <c r="K44">
        <f t="shared" si="1"/>
        <v>1695857.92</v>
      </c>
      <c r="L44">
        <f t="shared" si="2"/>
        <v>6.92</v>
      </c>
      <c r="M44">
        <f t="shared" si="3"/>
        <v>245066.17341040462</v>
      </c>
    </row>
    <row r="45" spans="1:13" ht="15.75" x14ac:dyDescent="0.25">
      <c r="A45">
        <v>44</v>
      </c>
      <c r="B45" s="1">
        <v>43382.666666608799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307.19</v>
      </c>
      <c r="J45" t="str">
        <f t="shared" si="0"/>
        <v>HKD</v>
      </c>
      <c r="K45">
        <f t="shared" si="1"/>
        <v>619602.23</v>
      </c>
      <c r="L45">
        <f t="shared" si="2"/>
        <v>7.84</v>
      </c>
      <c r="M45">
        <f t="shared" si="3"/>
        <v>79030.896683673462</v>
      </c>
    </row>
    <row r="46" spans="1:13" ht="15.75" x14ac:dyDescent="0.25">
      <c r="A46">
        <v>45</v>
      </c>
      <c r="B46" s="1">
        <v>43382.666666608799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85.23</v>
      </c>
      <c r="J46" t="str">
        <f t="shared" si="0"/>
        <v>HKD</v>
      </c>
      <c r="K46">
        <f t="shared" si="1"/>
        <v>198415.44</v>
      </c>
      <c r="L46">
        <f t="shared" si="2"/>
        <v>7.84</v>
      </c>
      <c r="M46">
        <f t="shared" si="3"/>
        <v>25308.091836734693</v>
      </c>
    </row>
    <row r="47" spans="1:13" ht="15.75" x14ac:dyDescent="0.25">
      <c r="A47">
        <v>46</v>
      </c>
      <c r="B47" s="1">
        <v>43382.666666608799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77.2</v>
      </c>
      <c r="J47" t="str">
        <f t="shared" si="0"/>
        <v>HKD</v>
      </c>
      <c r="K47">
        <f t="shared" si="1"/>
        <v>140195.20000000001</v>
      </c>
      <c r="L47">
        <f t="shared" si="2"/>
        <v>7.84</v>
      </c>
      <c r="M47">
        <f t="shared" si="3"/>
        <v>17882.040816326531</v>
      </c>
    </row>
    <row r="48" spans="1:13" ht="15.75" x14ac:dyDescent="0.25">
      <c r="A48">
        <v>47</v>
      </c>
      <c r="B48" s="1">
        <v>43382.666666608799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246.69</v>
      </c>
      <c r="J48" t="str">
        <f t="shared" si="0"/>
        <v>NTD</v>
      </c>
      <c r="K48">
        <f t="shared" si="1"/>
        <v>515335.41</v>
      </c>
      <c r="L48">
        <f t="shared" si="2"/>
        <v>30.91</v>
      </c>
      <c r="M48">
        <f t="shared" si="3"/>
        <v>16672.125849239728</v>
      </c>
    </row>
    <row r="49" spans="1:13" ht="15.75" x14ac:dyDescent="0.25">
      <c r="A49">
        <v>48</v>
      </c>
      <c r="B49" s="1">
        <v>43382.666666608799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3540.53</v>
      </c>
      <c r="J49" t="str">
        <f t="shared" si="0"/>
        <v>NTD</v>
      </c>
      <c r="K49">
        <f t="shared" si="1"/>
        <v>8182164.8300000001</v>
      </c>
      <c r="L49">
        <f t="shared" si="2"/>
        <v>30.91</v>
      </c>
      <c r="M49">
        <f t="shared" si="3"/>
        <v>264709.31187318021</v>
      </c>
    </row>
    <row r="50" spans="1:13" ht="15.75" x14ac:dyDescent="0.25">
      <c r="A50">
        <v>49</v>
      </c>
      <c r="B50" s="1">
        <v>43382.666666608799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46.19</v>
      </c>
      <c r="J50" t="str">
        <f t="shared" si="0"/>
        <v>HKD</v>
      </c>
      <c r="K50">
        <f t="shared" si="1"/>
        <v>81202.01999999999</v>
      </c>
      <c r="L50">
        <f t="shared" si="2"/>
        <v>7.84</v>
      </c>
      <c r="M50">
        <f t="shared" si="3"/>
        <v>10357.400510204081</v>
      </c>
    </row>
    <row r="51" spans="1:13" ht="15.75" x14ac:dyDescent="0.25">
      <c r="A51">
        <v>50</v>
      </c>
      <c r="B51" s="1">
        <v>43382.666666608799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7.82</v>
      </c>
      <c r="J51" t="str">
        <f t="shared" si="0"/>
        <v>HKD</v>
      </c>
      <c r="K51">
        <f t="shared" si="1"/>
        <v>11839.48</v>
      </c>
      <c r="L51">
        <f t="shared" si="2"/>
        <v>7.84</v>
      </c>
      <c r="M51">
        <f t="shared" si="3"/>
        <v>1510.1377551020407</v>
      </c>
    </row>
    <row r="52" spans="1:13" ht="15.75" x14ac:dyDescent="0.25">
      <c r="A52">
        <v>51</v>
      </c>
      <c r="B52" s="1">
        <v>43382.666666608799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6.6</v>
      </c>
      <c r="J52" t="str">
        <f t="shared" si="0"/>
        <v>HKD</v>
      </c>
      <c r="K52">
        <f t="shared" si="1"/>
        <v>14401.199999999999</v>
      </c>
      <c r="L52">
        <f t="shared" si="2"/>
        <v>7.84</v>
      </c>
      <c r="M52">
        <f t="shared" si="3"/>
        <v>1836.8877551020407</v>
      </c>
    </row>
    <row r="53" spans="1:13" ht="15.75" x14ac:dyDescent="0.25">
      <c r="A53">
        <v>52</v>
      </c>
      <c r="B53" s="1">
        <v>43382.666666608799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4212.38</v>
      </c>
      <c r="J53" t="str">
        <f t="shared" si="0"/>
        <v>JPY</v>
      </c>
      <c r="K53">
        <f t="shared" si="1"/>
        <v>7253718.3600000003</v>
      </c>
      <c r="L53">
        <f t="shared" si="2"/>
        <v>112.21</v>
      </c>
      <c r="M53">
        <f t="shared" si="3"/>
        <v>64644.134747348726</v>
      </c>
    </row>
    <row r="54" spans="1:13" ht="15.75" x14ac:dyDescent="0.25">
      <c r="B54" s="1"/>
      <c r="C54" s="2"/>
      <c r="M54" s="3">
        <f>SUM(M2:M53)</f>
        <v>14406961.904505353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selection activeCell="Q1" sqref="Q1:Q1048576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43382.708333333336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33.03</v>
      </c>
      <c r="J2" t="str">
        <f>G2</f>
        <v>USD</v>
      </c>
      <c r="K2">
        <f>F2*H2</f>
        <v>68570.28</v>
      </c>
      <c r="L2">
        <f>VLOOKUP(J2,N$2:O$8,2,FALSE)</f>
        <v>1</v>
      </c>
      <c r="M2">
        <f>K2/L2</f>
        <v>68570.28</v>
      </c>
      <c r="N2" t="s">
        <v>12</v>
      </c>
      <c r="O2">
        <v>1</v>
      </c>
    </row>
    <row r="3" spans="1:15" x14ac:dyDescent="0.25">
      <c r="A3">
        <v>2</v>
      </c>
      <c r="B3" s="1">
        <v>43382.708333333336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76.2</v>
      </c>
      <c r="J3" t="str">
        <f t="shared" ref="J3:J53" si="0">G3</f>
        <v>USD</v>
      </c>
      <c r="K3">
        <f t="shared" ref="K3:K53" si="1">F3*H3</f>
        <v>146989.80000000002</v>
      </c>
      <c r="L3">
        <f t="shared" ref="L3:L53" si="2">VLOOKUP(J3,N$2:O$8,2,FALSE)</f>
        <v>1</v>
      </c>
      <c r="M3">
        <f t="shared" ref="M3:M53" si="3">K3/L3</f>
        <v>146989.80000000002</v>
      </c>
      <c r="N3" t="s">
        <v>60</v>
      </c>
      <c r="O3">
        <v>0.86</v>
      </c>
    </row>
    <row r="4" spans="1:15" x14ac:dyDescent="0.25">
      <c r="A4">
        <v>3</v>
      </c>
      <c r="B4" s="1">
        <v>43382.708333333336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143.4</v>
      </c>
      <c r="J4" t="str">
        <f t="shared" si="0"/>
        <v>USD</v>
      </c>
      <c r="K4">
        <f t="shared" si="1"/>
        <v>279343.2</v>
      </c>
      <c r="L4">
        <f t="shared" si="2"/>
        <v>1</v>
      </c>
      <c r="M4">
        <f t="shared" si="3"/>
        <v>279343.2</v>
      </c>
      <c r="N4" t="s">
        <v>119</v>
      </c>
      <c r="O4">
        <v>112.21</v>
      </c>
    </row>
    <row r="5" spans="1:15" x14ac:dyDescent="0.25">
      <c r="A5">
        <v>4</v>
      </c>
      <c r="B5" s="1">
        <v>43382.708333333336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225.37</v>
      </c>
      <c r="J5" t="str">
        <f t="shared" si="0"/>
        <v>USD</v>
      </c>
      <c r="K5">
        <f t="shared" si="1"/>
        <v>538859.67000000004</v>
      </c>
      <c r="L5">
        <f t="shared" si="2"/>
        <v>1</v>
      </c>
      <c r="M5">
        <f t="shared" si="3"/>
        <v>538859.67000000004</v>
      </c>
      <c r="N5" t="s">
        <v>104</v>
      </c>
      <c r="O5">
        <v>7.84</v>
      </c>
    </row>
    <row r="6" spans="1:15" x14ac:dyDescent="0.25">
      <c r="A6">
        <v>5</v>
      </c>
      <c r="B6" s="1">
        <v>43382.708333333336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46.69</v>
      </c>
      <c r="J6" t="str">
        <f t="shared" si="0"/>
        <v>USD</v>
      </c>
      <c r="K6">
        <f t="shared" si="1"/>
        <v>112756.34999999999</v>
      </c>
      <c r="L6">
        <f t="shared" si="2"/>
        <v>1</v>
      </c>
      <c r="M6">
        <f t="shared" si="3"/>
        <v>112756.34999999999</v>
      </c>
      <c r="N6" t="s">
        <v>113</v>
      </c>
      <c r="O6">
        <v>30.91</v>
      </c>
    </row>
    <row r="7" spans="1:15" x14ac:dyDescent="0.25">
      <c r="A7">
        <v>6</v>
      </c>
      <c r="B7" s="1">
        <v>43382.708333333336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132.44</v>
      </c>
      <c r="J7" t="str">
        <f t="shared" si="0"/>
        <v>USD</v>
      </c>
      <c r="K7">
        <f t="shared" si="1"/>
        <v>218790.88</v>
      </c>
      <c r="L7">
        <f t="shared" si="2"/>
        <v>1</v>
      </c>
      <c r="M7">
        <f t="shared" si="3"/>
        <v>218790.88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43382.708333333336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54.21</v>
      </c>
      <c r="J8" t="str">
        <f t="shared" si="0"/>
        <v>USD</v>
      </c>
      <c r="K8">
        <f t="shared" si="1"/>
        <v>98879.040000000008</v>
      </c>
      <c r="L8">
        <f t="shared" si="2"/>
        <v>1</v>
      </c>
      <c r="M8">
        <f t="shared" si="3"/>
        <v>98879.040000000008</v>
      </c>
      <c r="N8" t="s">
        <v>106</v>
      </c>
      <c r="O8">
        <v>6.92</v>
      </c>
    </row>
    <row r="9" spans="1:15" x14ac:dyDescent="0.25">
      <c r="A9">
        <v>8</v>
      </c>
      <c r="B9" s="1">
        <v>43382.708333333336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30.6</v>
      </c>
      <c r="J9" t="str">
        <f t="shared" si="0"/>
        <v>USD</v>
      </c>
      <c r="K9">
        <f t="shared" si="1"/>
        <v>47889</v>
      </c>
      <c r="L9">
        <f t="shared" si="2"/>
        <v>1</v>
      </c>
      <c r="M9">
        <f t="shared" si="3"/>
        <v>47889</v>
      </c>
    </row>
    <row r="10" spans="1:15" x14ac:dyDescent="0.25">
      <c r="A10">
        <v>9</v>
      </c>
      <c r="B10" s="1">
        <v>43382.708333333336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61.58</v>
      </c>
      <c r="J10" t="str">
        <f t="shared" si="0"/>
        <v>USD</v>
      </c>
      <c r="K10">
        <f t="shared" si="1"/>
        <v>145267.22</v>
      </c>
      <c r="L10">
        <f t="shared" si="2"/>
        <v>1</v>
      </c>
      <c r="M10">
        <f t="shared" si="3"/>
        <v>145267.22</v>
      </c>
    </row>
    <row r="11" spans="1:15" x14ac:dyDescent="0.25">
      <c r="A11">
        <v>10</v>
      </c>
      <c r="B11" s="1">
        <v>43382.708333333336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1890.09</v>
      </c>
      <c r="J11" t="str">
        <f t="shared" si="0"/>
        <v>USD</v>
      </c>
      <c r="K11">
        <f t="shared" si="1"/>
        <v>3001462.92</v>
      </c>
      <c r="L11">
        <f t="shared" si="2"/>
        <v>1</v>
      </c>
      <c r="M11">
        <f t="shared" si="3"/>
        <v>3001462.92</v>
      </c>
    </row>
    <row r="12" spans="1:15" x14ac:dyDescent="0.25">
      <c r="A12">
        <v>11</v>
      </c>
      <c r="B12" s="1">
        <v>43382.708333333336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166.71</v>
      </c>
      <c r="J12" t="str">
        <f t="shared" si="0"/>
        <v>USD</v>
      </c>
      <c r="K12">
        <f t="shared" si="1"/>
        <v>286741.2</v>
      </c>
      <c r="L12">
        <f t="shared" si="2"/>
        <v>1</v>
      </c>
      <c r="M12">
        <f t="shared" si="3"/>
        <v>286741.2</v>
      </c>
    </row>
    <row r="13" spans="1:15" x14ac:dyDescent="0.25">
      <c r="A13">
        <v>12</v>
      </c>
      <c r="B13" s="1">
        <v>43382.708333333336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1196.4100000000001</v>
      </c>
      <c r="J13" t="str">
        <f t="shared" si="0"/>
        <v>USD</v>
      </c>
      <c r="K13">
        <f t="shared" si="1"/>
        <v>2691922.5</v>
      </c>
      <c r="L13">
        <f t="shared" si="2"/>
        <v>1</v>
      </c>
      <c r="M13">
        <f t="shared" si="3"/>
        <v>2691922.5</v>
      </c>
    </row>
    <row r="14" spans="1:15" x14ac:dyDescent="0.25">
      <c r="A14">
        <v>13</v>
      </c>
      <c r="B14" s="1">
        <v>43382.708333333336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232.71</v>
      </c>
      <c r="J14" t="str">
        <f t="shared" si="0"/>
        <v>USD</v>
      </c>
      <c r="K14">
        <f t="shared" si="1"/>
        <v>466583.55</v>
      </c>
      <c r="L14">
        <f t="shared" si="2"/>
        <v>1</v>
      </c>
      <c r="M14">
        <f t="shared" si="3"/>
        <v>466583.55</v>
      </c>
    </row>
    <row r="15" spans="1:15" x14ac:dyDescent="0.25">
      <c r="A15">
        <v>14</v>
      </c>
      <c r="B15" s="1">
        <v>43382.708333333336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390.6</v>
      </c>
      <c r="J15" t="str">
        <f t="shared" si="0"/>
        <v>USD</v>
      </c>
      <c r="K15">
        <f t="shared" si="1"/>
        <v>714016.8</v>
      </c>
      <c r="L15">
        <f t="shared" si="2"/>
        <v>1</v>
      </c>
      <c r="M15">
        <f t="shared" si="3"/>
        <v>714016.8</v>
      </c>
    </row>
    <row r="16" spans="1:15" x14ac:dyDescent="0.25">
      <c r="A16">
        <v>15</v>
      </c>
      <c r="B16" s="1">
        <v>43382.708333333336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31.91</v>
      </c>
      <c r="J16" t="str">
        <f t="shared" si="0"/>
        <v>USD</v>
      </c>
      <c r="K16">
        <f t="shared" si="1"/>
        <v>59767.43</v>
      </c>
      <c r="L16">
        <f t="shared" si="2"/>
        <v>1</v>
      </c>
      <c r="M16">
        <f t="shared" si="3"/>
        <v>59767.43</v>
      </c>
    </row>
    <row r="17" spans="1:13" x14ac:dyDescent="0.25">
      <c r="A17">
        <v>16</v>
      </c>
      <c r="B17" s="1">
        <v>43382.708333333336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131.85</v>
      </c>
      <c r="J17" t="str">
        <f t="shared" si="0"/>
        <v>USD</v>
      </c>
      <c r="K17">
        <f t="shared" si="1"/>
        <v>236407.05</v>
      </c>
      <c r="L17">
        <f t="shared" si="2"/>
        <v>1</v>
      </c>
      <c r="M17">
        <f t="shared" si="3"/>
        <v>236407.05</v>
      </c>
    </row>
    <row r="18" spans="1:13" x14ac:dyDescent="0.25">
      <c r="A18">
        <v>17</v>
      </c>
      <c r="B18" s="1">
        <v>43382.708333333336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49.32</v>
      </c>
      <c r="J18" t="str">
        <f t="shared" si="0"/>
        <v>USD</v>
      </c>
      <c r="K18">
        <f t="shared" si="1"/>
        <v>115014.24</v>
      </c>
      <c r="L18">
        <f t="shared" si="2"/>
        <v>1</v>
      </c>
      <c r="M18">
        <f t="shared" si="3"/>
        <v>115014.24</v>
      </c>
    </row>
    <row r="19" spans="1:13" x14ac:dyDescent="0.25">
      <c r="A19">
        <v>18</v>
      </c>
      <c r="B19" s="1">
        <v>43382.708333333336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146.84</v>
      </c>
      <c r="J19" t="str">
        <f t="shared" si="0"/>
        <v>USD</v>
      </c>
      <c r="K19">
        <f t="shared" si="1"/>
        <v>266955.12</v>
      </c>
      <c r="L19">
        <f t="shared" si="2"/>
        <v>1</v>
      </c>
      <c r="M19">
        <f t="shared" si="3"/>
        <v>266955.12</v>
      </c>
    </row>
    <row r="20" spans="1:13" x14ac:dyDescent="0.25">
      <c r="A20">
        <v>19</v>
      </c>
      <c r="B20" s="1">
        <v>43382.708333333336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160.09</v>
      </c>
      <c r="J20" t="str">
        <f t="shared" si="0"/>
        <v>USD</v>
      </c>
      <c r="K20">
        <f t="shared" si="1"/>
        <v>286881.28000000003</v>
      </c>
      <c r="L20">
        <f t="shared" si="2"/>
        <v>1</v>
      </c>
      <c r="M20">
        <f t="shared" si="3"/>
        <v>286881.28000000003</v>
      </c>
    </row>
    <row r="21" spans="1:13" x14ac:dyDescent="0.25">
      <c r="A21">
        <v>20</v>
      </c>
      <c r="B21" s="1">
        <v>43382.708333333336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142.27000000000001</v>
      </c>
      <c r="J21" t="str">
        <f t="shared" si="0"/>
        <v>USD</v>
      </c>
      <c r="K21">
        <f t="shared" si="1"/>
        <v>314274.43000000005</v>
      </c>
      <c r="L21">
        <f t="shared" si="2"/>
        <v>1</v>
      </c>
      <c r="M21">
        <f t="shared" si="3"/>
        <v>314274.43000000005</v>
      </c>
    </row>
    <row r="22" spans="1:13" x14ac:dyDescent="0.25">
      <c r="A22">
        <v>21</v>
      </c>
      <c r="B22" s="1">
        <v>43382.708333333336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228.65</v>
      </c>
      <c r="J22" t="str">
        <f t="shared" si="0"/>
        <v>USD</v>
      </c>
      <c r="K22">
        <f t="shared" si="1"/>
        <v>371098.95</v>
      </c>
      <c r="L22">
        <f t="shared" si="2"/>
        <v>1</v>
      </c>
      <c r="M22">
        <f t="shared" si="3"/>
        <v>371098.95</v>
      </c>
    </row>
    <row r="23" spans="1:13" x14ac:dyDescent="0.25">
      <c r="A23">
        <v>22</v>
      </c>
      <c r="B23" s="1">
        <v>43382.708333333336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430.08</v>
      </c>
      <c r="J23" t="str">
        <f t="shared" si="0"/>
        <v>USD</v>
      </c>
      <c r="K23">
        <f t="shared" si="1"/>
        <v>977141.76000000001</v>
      </c>
      <c r="L23">
        <f t="shared" si="2"/>
        <v>1</v>
      </c>
      <c r="M23">
        <f t="shared" si="3"/>
        <v>977141.76000000001</v>
      </c>
    </row>
    <row r="24" spans="1:13" x14ac:dyDescent="0.25">
      <c r="A24">
        <v>23</v>
      </c>
      <c r="B24" s="1">
        <v>43382.708333333336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32.72</v>
      </c>
      <c r="J24" t="str">
        <f t="shared" si="0"/>
        <v>USD</v>
      </c>
      <c r="K24">
        <f t="shared" si="1"/>
        <v>53922.559999999998</v>
      </c>
      <c r="L24">
        <f t="shared" si="2"/>
        <v>1</v>
      </c>
      <c r="M24">
        <f t="shared" si="3"/>
        <v>53922.559999999998</v>
      </c>
    </row>
    <row r="25" spans="1:13" x14ac:dyDescent="0.25">
      <c r="A25">
        <v>24</v>
      </c>
      <c r="B25" s="1">
        <v>43382.708333333336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125.06</v>
      </c>
      <c r="J25" t="str">
        <f t="shared" si="0"/>
        <v>EUR</v>
      </c>
      <c r="K25">
        <f t="shared" si="1"/>
        <v>282260.42</v>
      </c>
      <c r="L25">
        <f t="shared" si="2"/>
        <v>0.86</v>
      </c>
      <c r="M25">
        <f t="shared" si="3"/>
        <v>328209.79069767438</v>
      </c>
    </row>
    <row r="26" spans="1:13" x14ac:dyDescent="0.25">
      <c r="A26">
        <v>25</v>
      </c>
      <c r="B26" s="1">
        <v>43382.708333333336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58.32</v>
      </c>
      <c r="J26" t="str">
        <f t="shared" si="0"/>
        <v>EUR</v>
      </c>
      <c r="K26">
        <f t="shared" si="1"/>
        <v>102526.56</v>
      </c>
      <c r="L26">
        <f t="shared" si="2"/>
        <v>0.86</v>
      </c>
      <c r="M26">
        <f t="shared" si="3"/>
        <v>119216.93023255814</v>
      </c>
    </row>
    <row r="27" spans="1:13" x14ac:dyDescent="0.25">
      <c r="A27">
        <v>26</v>
      </c>
      <c r="B27" s="1">
        <v>43382.708333333336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93.31</v>
      </c>
      <c r="J27" t="str">
        <f t="shared" si="0"/>
        <v>EUR</v>
      </c>
      <c r="K27">
        <f t="shared" si="1"/>
        <v>200803.12</v>
      </c>
      <c r="L27">
        <f t="shared" si="2"/>
        <v>0.86</v>
      </c>
      <c r="M27">
        <f t="shared" si="3"/>
        <v>233492</v>
      </c>
    </row>
    <row r="28" spans="1:13" x14ac:dyDescent="0.25">
      <c r="A28">
        <v>27</v>
      </c>
      <c r="B28" s="1">
        <v>43382.708333333336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22.64</v>
      </c>
      <c r="J28" t="str">
        <f t="shared" si="0"/>
        <v>EUR</v>
      </c>
      <c r="K28">
        <f t="shared" si="1"/>
        <v>47747.76</v>
      </c>
      <c r="L28">
        <f t="shared" si="2"/>
        <v>0.86</v>
      </c>
      <c r="M28">
        <f t="shared" si="3"/>
        <v>55520.651162790702</v>
      </c>
    </row>
    <row r="29" spans="1:13" x14ac:dyDescent="0.25">
      <c r="A29">
        <v>28</v>
      </c>
      <c r="B29" s="1">
        <v>43382.708333333336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108.49</v>
      </c>
      <c r="J29" t="str">
        <f t="shared" si="0"/>
        <v>EUR</v>
      </c>
      <c r="K29">
        <f t="shared" si="1"/>
        <v>208083.81999999998</v>
      </c>
      <c r="L29">
        <f t="shared" si="2"/>
        <v>0.86</v>
      </c>
      <c r="M29">
        <f t="shared" si="3"/>
        <v>241957.93023255811</v>
      </c>
    </row>
    <row r="30" spans="1:13" x14ac:dyDescent="0.25">
      <c r="A30">
        <v>29</v>
      </c>
      <c r="B30" s="1">
        <v>43382.708333333336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48.92</v>
      </c>
      <c r="J30" t="str">
        <f t="shared" si="0"/>
        <v>EUR</v>
      </c>
      <c r="K30">
        <f t="shared" si="1"/>
        <v>120881.32</v>
      </c>
      <c r="L30">
        <f t="shared" si="2"/>
        <v>0.86</v>
      </c>
      <c r="M30">
        <f t="shared" si="3"/>
        <v>140559.67441860467</v>
      </c>
    </row>
    <row r="31" spans="1:13" x14ac:dyDescent="0.25">
      <c r="A31">
        <v>30</v>
      </c>
      <c r="B31" s="1">
        <v>43382.708333333336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6.74</v>
      </c>
      <c r="J31" t="str">
        <f t="shared" si="0"/>
        <v>EUR</v>
      </c>
      <c r="K31">
        <f t="shared" si="1"/>
        <v>15050.42</v>
      </c>
      <c r="L31">
        <f t="shared" si="2"/>
        <v>0.86</v>
      </c>
      <c r="M31">
        <f t="shared" si="3"/>
        <v>17500.488372093023</v>
      </c>
    </row>
    <row r="32" spans="1:13" x14ac:dyDescent="0.25">
      <c r="A32">
        <v>31</v>
      </c>
      <c r="B32" s="1">
        <v>43382.708333333336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16.09</v>
      </c>
      <c r="J32" t="str">
        <f t="shared" si="0"/>
        <v>EUR</v>
      </c>
      <c r="K32">
        <f t="shared" si="1"/>
        <v>27642.62</v>
      </c>
      <c r="L32">
        <f t="shared" si="2"/>
        <v>0.86</v>
      </c>
      <c r="M32">
        <f t="shared" si="3"/>
        <v>32142.581395348836</v>
      </c>
    </row>
    <row r="33" spans="1:13" x14ac:dyDescent="0.25">
      <c r="A33">
        <v>32</v>
      </c>
      <c r="B33" s="1">
        <v>43382.708333333336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20.43</v>
      </c>
      <c r="J33" t="str">
        <f t="shared" si="0"/>
        <v>EUR</v>
      </c>
      <c r="K33">
        <f t="shared" si="1"/>
        <v>47070.720000000001</v>
      </c>
      <c r="L33">
        <f t="shared" si="2"/>
        <v>0.86</v>
      </c>
      <c r="M33">
        <f t="shared" si="3"/>
        <v>54733.395348837214</v>
      </c>
    </row>
    <row r="34" spans="1:13" x14ac:dyDescent="0.25">
      <c r="A34">
        <v>33</v>
      </c>
      <c r="B34" s="1">
        <v>43382.708333333336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8.6199999999999992</v>
      </c>
      <c r="J34" t="str">
        <f t="shared" si="0"/>
        <v>EUR</v>
      </c>
      <c r="K34">
        <f t="shared" si="1"/>
        <v>19248.46</v>
      </c>
      <c r="L34">
        <f t="shared" si="2"/>
        <v>0.86</v>
      </c>
      <c r="M34">
        <f t="shared" si="3"/>
        <v>22381.930232558138</v>
      </c>
    </row>
    <row r="35" spans="1:13" x14ac:dyDescent="0.25">
      <c r="A35">
        <v>34</v>
      </c>
      <c r="B35" s="1">
        <v>43382.708333333336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8.39</v>
      </c>
      <c r="J35" t="str">
        <f t="shared" si="0"/>
        <v>EUR</v>
      </c>
      <c r="K35">
        <f t="shared" si="1"/>
        <v>13038.060000000001</v>
      </c>
      <c r="L35">
        <f t="shared" si="2"/>
        <v>0.86</v>
      </c>
      <c r="M35">
        <f t="shared" si="3"/>
        <v>15160.534883720931</v>
      </c>
    </row>
    <row r="36" spans="1:13" x14ac:dyDescent="0.25">
      <c r="A36">
        <v>35</v>
      </c>
      <c r="B36" s="1">
        <v>43382.708333333336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189.01</v>
      </c>
      <c r="J36" t="str">
        <f t="shared" si="0"/>
        <v>EUR</v>
      </c>
      <c r="K36">
        <f t="shared" si="1"/>
        <v>461751.43</v>
      </c>
      <c r="L36">
        <f t="shared" si="2"/>
        <v>0.86</v>
      </c>
      <c r="M36">
        <f t="shared" si="3"/>
        <v>536920.26744186052</v>
      </c>
    </row>
    <row r="37" spans="1:13" x14ac:dyDescent="0.25">
      <c r="A37">
        <v>36</v>
      </c>
      <c r="B37" s="1">
        <v>43382.708333333336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17.39</v>
      </c>
      <c r="J37" t="str">
        <f t="shared" si="0"/>
        <v>EUR</v>
      </c>
      <c r="K37">
        <f t="shared" si="1"/>
        <v>34866.950000000004</v>
      </c>
      <c r="L37">
        <f t="shared" si="2"/>
        <v>0.86</v>
      </c>
      <c r="M37">
        <f t="shared" si="3"/>
        <v>40542.965116279076</v>
      </c>
    </row>
    <row r="38" spans="1:13" x14ac:dyDescent="0.25">
      <c r="A38">
        <v>37</v>
      </c>
      <c r="B38" s="1">
        <v>43382.708333333336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5.79</v>
      </c>
      <c r="J38" t="str">
        <f t="shared" si="0"/>
        <v>EUR</v>
      </c>
      <c r="K38">
        <f t="shared" si="1"/>
        <v>9559.2900000000009</v>
      </c>
      <c r="L38">
        <f t="shared" si="2"/>
        <v>0.86</v>
      </c>
      <c r="M38">
        <f t="shared" si="3"/>
        <v>11115.453488372093</v>
      </c>
    </row>
    <row r="39" spans="1:13" x14ac:dyDescent="0.25">
      <c r="A39">
        <v>38</v>
      </c>
      <c r="B39" s="1">
        <v>43382.708333333336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122.12</v>
      </c>
      <c r="J39" t="str">
        <f t="shared" si="0"/>
        <v>EUR</v>
      </c>
      <c r="K39">
        <f t="shared" si="1"/>
        <v>219571.76</v>
      </c>
      <c r="L39">
        <f t="shared" si="2"/>
        <v>0.86</v>
      </c>
      <c r="M39">
        <f t="shared" si="3"/>
        <v>255316.00000000003</v>
      </c>
    </row>
    <row r="40" spans="1:13" x14ac:dyDescent="0.25">
      <c r="A40">
        <v>39</v>
      </c>
      <c r="B40" s="1">
        <v>43382.708333333336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8.06</v>
      </c>
      <c r="J40" t="str">
        <f t="shared" si="0"/>
        <v>EUR</v>
      </c>
      <c r="K40">
        <f t="shared" si="1"/>
        <v>12146.42</v>
      </c>
      <c r="L40">
        <f t="shared" si="2"/>
        <v>0.86</v>
      </c>
      <c r="M40">
        <f t="shared" si="3"/>
        <v>14123.744186046511</v>
      </c>
    </row>
    <row r="41" spans="1:13" ht="15.75" x14ac:dyDescent="0.25">
      <c r="A41">
        <v>40</v>
      </c>
      <c r="B41" s="1">
        <v>43382.708333333336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45139.68</v>
      </c>
      <c r="J41" t="str">
        <f t="shared" si="0"/>
        <v>KRW</v>
      </c>
      <c r="K41">
        <f t="shared" si="1"/>
        <v>81296563.680000007</v>
      </c>
      <c r="L41">
        <f t="shared" si="2"/>
        <v>1131.3499999999999</v>
      </c>
      <c r="M41">
        <f t="shared" si="3"/>
        <v>71858.013594378412</v>
      </c>
    </row>
    <row r="42" spans="1:13" ht="15.75" x14ac:dyDescent="0.25">
      <c r="A42">
        <v>41</v>
      </c>
      <c r="B42" s="1">
        <v>43382.708333333336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29.23</v>
      </c>
      <c r="J42" t="str">
        <f t="shared" si="0"/>
        <v>HKD</v>
      </c>
      <c r="K42">
        <f t="shared" si="1"/>
        <v>51327.88</v>
      </c>
      <c r="L42">
        <f t="shared" si="2"/>
        <v>7.84</v>
      </c>
      <c r="M42">
        <f t="shared" si="3"/>
        <v>6546.9234693877552</v>
      </c>
    </row>
    <row r="43" spans="1:13" ht="15.75" x14ac:dyDescent="0.25">
      <c r="A43">
        <v>42</v>
      </c>
      <c r="B43" s="1">
        <v>43382.708333333336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10.25</v>
      </c>
      <c r="J43" t="str">
        <f t="shared" si="0"/>
        <v>CNY</v>
      </c>
      <c r="K43">
        <f t="shared" si="1"/>
        <v>17906.75</v>
      </c>
      <c r="L43">
        <f t="shared" si="2"/>
        <v>6.92</v>
      </c>
      <c r="M43">
        <f t="shared" si="3"/>
        <v>2587.6806358381505</v>
      </c>
    </row>
    <row r="44" spans="1:13" ht="15.75" x14ac:dyDescent="0.25">
      <c r="A44">
        <v>43</v>
      </c>
      <c r="B44" s="1">
        <v>43382.708333333336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712.27</v>
      </c>
      <c r="J44" t="str">
        <f t="shared" si="0"/>
        <v>CNY</v>
      </c>
      <c r="K44">
        <f t="shared" si="1"/>
        <v>1732240.64</v>
      </c>
      <c r="L44">
        <f t="shared" si="2"/>
        <v>6.92</v>
      </c>
      <c r="M44">
        <f t="shared" si="3"/>
        <v>250323.79190751445</v>
      </c>
    </row>
    <row r="45" spans="1:13" ht="15.75" x14ac:dyDescent="0.25">
      <c r="A45">
        <v>44</v>
      </c>
      <c r="B45" s="1">
        <v>43382.708333333336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327.58999999999997</v>
      </c>
      <c r="J45" t="str">
        <f t="shared" si="0"/>
        <v>HKD</v>
      </c>
      <c r="K45">
        <f t="shared" si="1"/>
        <v>660749.02999999991</v>
      </c>
      <c r="L45">
        <f t="shared" si="2"/>
        <v>7.84</v>
      </c>
      <c r="M45">
        <f t="shared" si="3"/>
        <v>84279.213010204068</v>
      </c>
    </row>
    <row r="46" spans="1:13" ht="15.75" x14ac:dyDescent="0.25">
      <c r="A46">
        <v>45</v>
      </c>
      <c r="B46" s="1">
        <v>43382.708333333336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82.94</v>
      </c>
      <c r="J46" t="str">
        <f t="shared" si="0"/>
        <v>HKD</v>
      </c>
      <c r="K46">
        <f t="shared" si="1"/>
        <v>193084.32</v>
      </c>
      <c r="L46">
        <f t="shared" si="2"/>
        <v>7.84</v>
      </c>
      <c r="M46">
        <f t="shared" si="3"/>
        <v>24628.102040816328</v>
      </c>
    </row>
    <row r="47" spans="1:13" ht="15.75" x14ac:dyDescent="0.25">
      <c r="A47">
        <v>46</v>
      </c>
      <c r="B47" s="1">
        <v>43382.708333333336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80.09</v>
      </c>
      <c r="J47" t="str">
        <f t="shared" si="0"/>
        <v>HKD</v>
      </c>
      <c r="K47">
        <f t="shared" si="1"/>
        <v>145443.44</v>
      </c>
      <c r="L47">
        <f t="shared" si="2"/>
        <v>7.84</v>
      </c>
      <c r="M47">
        <f t="shared" si="3"/>
        <v>18551.459183673469</v>
      </c>
    </row>
    <row r="48" spans="1:13" ht="15.75" x14ac:dyDescent="0.25">
      <c r="A48">
        <v>47</v>
      </c>
      <c r="B48" s="1">
        <v>43382.708333333336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257.47000000000003</v>
      </c>
      <c r="J48" t="str">
        <f t="shared" si="0"/>
        <v>NTD</v>
      </c>
      <c r="K48">
        <f t="shared" si="1"/>
        <v>537854.83000000007</v>
      </c>
      <c r="L48">
        <f t="shared" si="2"/>
        <v>30.91</v>
      </c>
      <c r="M48">
        <f t="shared" si="3"/>
        <v>17400.673891944356</v>
      </c>
    </row>
    <row r="49" spans="1:13" ht="15.75" x14ac:dyDescent="0.25">
      <c r="A49">
        <v>48</v>
      </c>
      <c r="B49" s="1">
        <v>43382.708333333336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3597.03</v>
      </c>
      <c r="J49" t="str">
        <f t="shared" si="0"/>
        <v>NTD</v>
      </c>
      <c r="K49">
        <f t="shared" si="1"/>
        <v>8312736.3300000001</v>
      </c>
      <c r="L49">
        <f t="shared" si="2"/>
        <v>30.91</v>
      </c>
      <c r="M49">
        <f t="shared" si="3"/>
        <v>268933.55968942092</v>
      </c>
    </row>
    <row r="50" spans="1:13" ht="15.75" x14ac:dyDescent="0.25">
      <c r="A50">
        <v>49</v>
      </c>
      <c r="B50" s="1">
        <v>43382.708333333336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54.5</v>
      </c>
      <c r="J50" t="str">
        <f t="shared" si="0"/>
        <v>HKD</v>
      </c>
      <c r="K50">
        <f t="shared" si="1"/>
        <v>95811</v>
      </c>
      <c r="L50">
        <f t="shared" si="2"/>
        <v>7.84</v>
      </c>
      <c r="M50">
        <f t="shared" si="3"/>
        <v>12220.790816326531</v>
      </c>
    </row>
    <row r="51" spans="1:13" ht="15.75" x14ac:dyDescent="0.25">
      <c r="A51">
        <v>50</v>
      </c>
      <c r="B51" s="1">
        <v>43382.708333333336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10.63</v>
      </c>
      <c r="J51" t="str">
        <f t="shared" si="0"/>
        <v>HKD</v>
      </c>
      <c r="K51">
        <f t="shared" si="1"/>
        <v>16093.820000000002</v>
      </c>
      <c r="L51">
        <f t="shared" si="2"/>
        <v>7.84</v>
      </c>
      <c r="M51">
        <f t="shared" si="3"/>
        <v>2052.7831632653065</v>
      </c>
    </row>
    <row r="52" spans="1:13" ht="15.75" x14ac:dyDescent="0.25">
      <c r="A52">
        <v>51</v>
      </c>
      <c r="B52" s="1">
        <v>43382.708333333336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5.86</v>
      </c>
      <c r="J52" t="str">
        <f t="shared" si="0"/>
        <v>HKD</v>
      </c>
      <c r="K52">
        <f t="shared" si="1"/>
        <v>12786.52</v>
      </c>
      <c r="L52">
        <f t="shared" si="2"/>
        <v>7.84</v>
      </c>
      <c r="M52">
        <f t="shared" si="3"/>
        <v>1630.9336734693879</v>
      </c>
    </row>
    <row r="53" spans="1:13" ht="15.75" x14ac:dyDescent="0.25">
      <c r="A53">
        <v>52</v>
      </c>
      <c r="B53" s="1">
        <v>43382.708333333336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4199.25</v>
      </c>
      <c r="J53" t="str">
        <f t="shared" si="0"/>
        <v>JPY</v>
      </c>
      <c r="K53">
        <f t="shared" si="1"/>
        <v>7231108.5</v>
      </c>
      <c r="L53">
        <f t="shared" si="2"/>
        <v>112.21</v>
      </c>
      <c r="M53">
        <f t="shared" si="3"/>
        <v>64442.63880224579</v>
      </c>
    </row>
    <row r="54" spans="1:13" ht="15.75" x14ac:dyDescent="0.25">
      <c r="B54" s="1"/>
      <c r="C54" s="2"/>
      <c r="M54" s="3">
        <f>SUM(M2:M53)</f>
        <v>14443886.131087786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selection activeCell="Q1" sqref="Q1:Q1048576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43382.75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32.44</v>
      </c>
      <c r="J2" t="str">
        <f>G2</f>
        <v>USD</v>
      </c>
      <c r="K2">
        <f>F2*H2</f>
        <v>67345.440000000002</v>
      </c>
      <c r="L2">
        <f>VLOOKUP(J2,N$2:O$8,2,FALSE)</f>
        <v>1</v>
      </c>
      <c r="M2">
        <f>K2/L2</f>
        <v>67345.440000000002</v>
      </c>
      <c r="N2" t="s">
        <v>12</v>
      </c>
      <c r="O2">
        <v>1</v>
      </c>
    </row>
    <row r="3" spans="1:15" x14ac:dyDescent="0.25">
      <c r="A3">
        <v>2</v>
      </c>
      <c r="B3" s="1">
        <v>43382.75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73.23</v>
      </c>
      <c r="J3" t="str">
        <f t="shared" ref="J3:J53" si="0">G3</f>
        <v>USD</v>
      </c>
      <c r="K3">
        <f t="shared" ref="K3:K53" si="1">F3*H3</f>
        <v>141260.67000000001</v>
      </c>
      <c r="L3">
        <f t="shared" ref="L3:L53" si="2">VLOOKUP(J3,N$2:O$8,2,FALSE)</f>
        <v>1</v>
      </c>
      <c r="M3">
        <f t="shared" ref="M3:M53" si="3">K3/L3</f>
        <v>141260.67000000001</v>
      </c>
      <c r="N3" t="s">
        <v>60</v>
      </c>
      <c r="O3">
        <v>0.86</v>
      </c>
    </row>
    <row r="4" spans="1:15" x14ac:dyDescent="0.25">
      <c r="A4">
        <v>3</v>
      </c>
      <c r="B4" s="1">
        <v>43382.75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146.53</v>
      </c>
      <c r="J4" t="str">
        <f t="shared" si="0"/>
        <v>USD</v>
      </c>
      <c r="K4">
        <f t="shared" si="1"/>
        <v>285440.44</v>
      </c>
      <c r="L4">
        <f t="shared" si="2"/>
        <v>1</v>
      </c>
      <c r="M4">
        <f t="shared" si="3"/>
        <v>285440.44</v>
      </c>
      <c r="N4" t="s">
        <v>119</v>
      </c>
      <c r="O4">
        <v>112.21</v>
      </c>
    </row>
    <row r="5" spans="1:15" x14ac:dyDescent="0.25">
      <c r="A5">
        <v>4</v>
      </c>
      <c r="B5" s="1">
        <v>43382.75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228.61</v>
      </c>
      <c r="J5" t="str">
        <f t="shared" si="0"/>
        <v>USD</v>
      </c>
      <c r="K5">
        <f t="shared" si="1"/>
        <v>546606.51</v>
      </c>
      <c r="L5">
        <f t="shared" si="2"/>
        <v>1</v>
      </c>
      <c r="M5">
        <f t="shared" si="3"/>
        <v>546606.51</v>
      </c>
      <c r="N5" t="s">
        <v>104</v>
      </c>
      <c r="O5">
        <v>7.84</v>
      </c>
    </row>
    <row r="6" spans="1:15" x14ac:dyDescent="0.25">
      <c r="A6">
        <v>5</v>
      </c>
      <c r="B6" s="1">
        <v>43382.75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49.13</v>
      </c>
      <c r="J6" t="str">
        <f t="shared" si="0"/>
        <v>USD</v>
      </c>
      <c r="K6">
        <f t="shared" si="1"/>
        <v>118648.95000000001</v>
      </c>
      <c r="L6">
        <f t="shared" si="2"/>
        <v>1</v>
      </c>
      <c r="M6">
        <f t="shared" si="3"/>
        <v>118648.95000000001</v>
      </c>
      <c r="N6" t="s">
        <v>113</v>
      </c>
      <c r="O6">
        <v>30.91</v>
      </c>
    </row>
    <row r="7" spans="1:15" x14ac:dyDescent="0.25">
      <c r="A7">
        <v>6</v>
      </c>
      <c r="B7" s="1">
        <v>43382.75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131.81</v>
      </c>
      <c r="J7" t="str">
        <f t="shared" si="0"/>
        <v>USD</v>
      </c>
      <c r="K7">
        <f t="shared" si="1"/>
        <v>217750.12</v>
      </c>
      <c r="L7">
        <f t="shared" si="2"/>
        <v>1</v>
      </c>
      <c r="M7">
        <f t="shared" si="3"/>
        <v>217750.12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43382.75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60.03</v>
      </c>
      <c r="J8" t="str">
        <f t="shared" si="0"/>
        <v>USD</v>
      </c>
      <c r="K8">
        <f t="shared" si="1"/>
        <v>109494.72</v>
      </c>
      <c r="L8">
        <f t="shared" si="2"/>
        <v>1</v>
      </c>
      <c r="M8">
        <f t="shared" si="3"/>
        <v>109494.72</v>
      </c>
      <c r="N8" t="s">
        <v>106</v>
      </c>
      <c r="O8">
        <v>6.92</v>
      </c>
    </row>
    <row r="9" spans="1:15" x14ac:dyDescent="0.25">
      <c r="A9">
        <v>8</v>
      </c>
      <c r="B9" s="1">
        <v>43382.75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28.73</v>
      </c>
      <c r="J9" t="str">
        <f t="shared" si="0"/>
        <v>USD</v>
      </c>
      <c r="K9">
        <f t="shared" si="1"/>
        <v>44962.45</v>
      </c>
      <c r="L9">
        <f t="shared" si="2"/>
        <v>1</v>
      </c>
      <c r="M9">
        <f t="shared" si="3"/>
        <v>44962.45</v>
      </c>
    </row>
    <row r="10" spans="1:15" x14ac:dyDescent="0.25">
      <c r="A10">
        <v>9</v>
      </c>
      <c r="B10" s="1">
        <v>43382.75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63.28</v>
      </c>
      <c r="J10" t="str">
        <f t="shared" si="0"/>
        <v>USD</v>
      </c>
      <c r="K10">
        <f t="shared" si="1"/>
        <v>149277.51999999999</v>
      </c>
      <c r="L10">
        <f t="shared" si="2"/>
        <v>1</v>
      </c>
      <c r="M10">
        <f t="shared" si="3"/>
        <v>149277.51999999999</v>
      </c>
    </row>
    <row r="11" spans="1:15" x14ac:dyDescent="0.25">
      <c r="A11">
        <v>10</v>
      </c>
      <c r="B11" s="1">
        <v>43382.75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1895.23</v>
      </c>
      <c r="J11" t="str">
        <f t="shared" si="0"/>
        <v>USD</v>
      </c>
      <c r="K11">
        <f t="shared" si="1"/>
        <v>3009625.24</v>
      </c>
      <c r="L11">
        <f t="shared" si="2"/>
        <v>1</v>
      </c>
      <c r="M11">
        <f t="shared" si="3"/>
        <v>3009625.24</v>
      </c>
    </row>
    <row r="12" spans="1:15" x14ac:dyDescent="0.25">
      <c r="A12">
        <v>11</v>
      </c>
      <c r="B12" s="1">
        <v>43382.75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160.80000000000001</v>
      </c>
      <c r="J12" t="str">
        <f t="shared" si="0"/>
        <v>USD</v>
      </c>
      <c r="K12">
        <f t="shared" si="1"/>
        <v>276576</v>
      </c>
      <c r="L12">
        <f t="shared" si="2"/>
        <v>1</v>
      </c>
      <c r="M12">
        <f t="shared" si="3"/>
        <v>276576</v>
      </c>
    </row>
    <row r="13" spans="1:15" x14ac:dyDescent="0.25">
      <c r="A13">
        <v>12</v>
      </c>
      <c r="B13" s="1">
        <v>43382.75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1180.48</v>
      </c>
      <c r="J13" t="str">
        <f t="shared" si="0"/>
        <v>USD</v>
      </c>
      <c r="K13">
        <f t="shared" si="1"/>
        <v>2656080</v>
      </c>
      <c r="L13">
        <f t="shared" si="2"/>
        <v>1</v>
      </c>
      <c r="M13">
        <f t="shared" si="3"/>
        <v>2656080</v>
      </c>
    </row>
    <row r="14" spans="1:15" x14ac:dyDescent="0.25">
      <c r="A14">
        <v>13</v>
      </c>
      <c r="B14" s="1">
        <v>43382.75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250</v>
      </c>
      <c r="J14" t="str">
        <f t="shared" si="0"/>
        <v>USD</v>
      </c>
      <c r="K14">
        <f t="shared" si="1"/>
        <v>501250</v>
      </c>
      <c r="L14">
        <f t="shared" si="2"/>
        <v>1</v>
      </c>
      <c r="M14">
        <f t="shared" si="3"/>
        <v>501250</v>
      </c>
    </row>
    <row r="15" spans="1:15" x14ac:dyDescent="0.25">
      <c r="A15">
        <v>14</v>
      </c>
      <c r="B15" s="1">
        <v>43382.75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398.61</v>
      </c>
      <c r="J15" t="str">
        <f t="shared" si="0"/>
        <v>USD</v>
      </c>
      <c r="K15">
        <f t="shared" si="1"/>
        <v>728659.08000000007</v>
      </c>
      <c r="L15">
        <f t="shared" si="2"/>
        <v>1</v>
      </c>
      <c r="M15">
        <f t="shared" si="3"/>
        <v>728659.08000000007</v>
      </c>
    </row>
    <row r="16" spans="1:15" x14ac:dyDescent="0.25">
      <c r="A16">
        <v>15</v>
      </c>
      <c r="B16" s="1">
        <v>43382.75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31.41</v>
      </c>
      <c r="J16" t="str">
        <f t="shared" si="0"/>
        <v>USD</v>
      </c>
      <c r="K16">
        <f t="shared" si="1"/>
        <v>58830.93</v>
      </c>
      <c r="L16">
        <f t="shared" si="2"/>
        <v>1</v>
      </c>
      <c r="M16">
        <f t="shared" si="3"/>
        <v>58830.93</v>
      </c>
    </row>
    <row r="17" spans="1:13" x14ac:dyDescent="0.25">
      <c r="A17">
        <v>16</v>
      </c>
      <c r="B17" s="1">
        <v>43382.75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122.77</v>
      </c>
      <c r="J17" t="str">
        <f t="shared" si="0"/>
        <v>USD</v>
      </c>
      <c r="K17">
        <f t="shared" si="1"/>
        <v>220126.61</v>
      </c>
      <c r="L17">
        <f t="shared" si="2"/>
        <v>1</v>
      </c>
      <c r="M17">
        <f t="shared" si="3"/>
        <v>220126.61</v>
      </c>
    </row>
    <row r="18" spans="1:13" x14ac:dyDescent="0.25">
      <c r="A18">
        <v>17</v>
      </c>
      <c r="B18" s="1">
        <v>43382.75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52.37</v>
      </c>
      <c r="J18" t="str">
        <f t="shared" si="0"/>
        <v>USD</v>
      </c>
      <c r="K18">
        <f t="shared" si="1"/>
        <v>122126.84</v>
      </c>
      <c r="L18">
        <f t="shared" si="2"/>
        <v>1</v>
      </c>
      <c r="M18">
        <f t="shared" si="3"/>
        <v>122126.84</v>
      </c>
    </row>
    <row r="19" spans="1:13" x14ac:dyDescent="0.25">
      <c r="A19">
        <v>18</v>
      </c>
      <c r="B19" s="1">
        <v>43382.75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142.19999999999999</v>
      </c>
      <c r="J19" t="str">
        <f t="shared" si="0"/>
        <v>USD</v>
      </c>
      <c r="K19">
        <f t="shared" si="1"/>
        <v>258519.59999999998</v>
      </c>
      <c r="L19">
        <f t="shared" si="2"/>
        <v>1</v>
      </c>
      <c r="M19">
        <f t="shared" si="3"/>
        <v>258519.59999999998</v>
      </c>
    </row>
    <row r="20" spans="1:13" x14ac:dyDescent="0.25">
      <c r="A20">
        <v>19</v>
      </c>
      <c r="B20" s="1">
        <v>43382.75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166.46</v>
      </c>
      <c r="J20" t="str">
        <f t="shared" si="0"/>
        <v>USD</v>
      </c>
      <c r="K20">
        <f t="shared" si="1"/>
        <v>298296.32000000001</v>
      </c>
      <c r="L20">
        <f t="shared" si="2"/>
        <v>1</v>
      </c>
      <c r="M20">
        <f t="shared" si="3"/>
        <v>298296.32000000001</v>
      </c>
    </row>
    <row r="21" spans="1:13" x14ac:dyDescent="0.25">
      <c r="A21">
        <v>20</v>
      </c>
      <c r="B21" s="1">
        <v>43382.75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140.43</v>
      </c>
      <c r="J21" t="str">
        <f t="shared" si="0"/>
        <v>USD</v>
      </c>
      <c r="K21">
        <f t="shared" si="1"/>
        <v>310209.87</v>
      </c>
      <c r="L21">
        <f t="shared" si="2"/>
        <v>1</v>
      </c>
      <c r="M21">
        <f t="shared" si="3"/>
        <v>310209.87</v>
      </c>
    </row>
    <row r="22" spans="1:13" x14ac:dyDescent="0.25">
      <c r="A22">
        <v>21</v>
      </c>
      <c r="B22" s="1">
        <v>43382.75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225.19</v>
      </c>
      <c r="J22" t="str">
        <f t="shared" si="0"/>
        <v>USD</v>
      </c>
      <c r="K22">
        <f t="shared" si="1"/>
        <v>365483.37</v>
      </c>
      <c r="L22">
        <f t="shared" si="2"/>
        <v>1</v>
      </c>
      <c r="M22">
        <f t="shared" si="3"/>
        <v>365483.37</v>
      </c>
    </row>
    <row r="23" spans="1:13" x14ac:dyDescent="0.25">
      <c r="A23">
        <v>22</v>
      </c>
      <c r="B23" s="1">
        <v>43382.75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419.06</v>
      </c>
      <c r="J23" t="str">
        <f t="shared" si="0"/>
        <v>USD</v>
      </c>
      <c r="K23">
        <f t="shared" si="1"/>
        <v>952104.32</v>
      </c>
      <c r="L23">
        <f t="shared" si="2"/>
        <v>1</v>
      </c>
      <c r="M23">
        <f t="shared" si="3"/>
        <v>952104.32</v>
      </c>
    </row>
    <row r="24" spans="1:13" x14ac:dyDescent="0.25">
      <c r="A24">
        <v>23</v>
      </c>
      <c r="B24" s="1">
        <v>43382.75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30.29</v>
      </c>
      <c r="J24" t="str">
        <f t="shared" si="0"/>
        <v>USD</v>
      </c>
      <c r="K24">
        <f t="shared" si="1"/>
        <v>49917.919999999998</v>
      </c>
      <c r="L24">
        <f t="shared" si="2"/>
        <v>1</v>
      </c>
      <c r="M24">
        <f t="shared" si="3"/>
        <v>49917.919999999998</v>
      </c>
    </row>
    <row r="25" spans="1:13" x14ac:dyDescent="0.25">
      <c r="A25">
        <v>24</v>
      </c>
      <c r="B25" s="1">
        <v>43382.75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126.95</v>
      </c>
      <c r="J25" t="str">
        <f t="shared" si="0"/>
        <v>EUR</v>
      </c>
      <c r="K25">
        <f t="shared" si="1"/>
        <v>286526.15000000002</v>
      </c>
      <c r="L25">
        <f t="shared" si="2"/>
        <v>0.86</v>
      </c>
      <c r="M25">
        <f t="shared" si="3"/>
        <v>333169.94186046516</v>
      </c>
    </row>
    <row r="26" spans="1:13" x14ac:dyDescent="0.25">
      <c r="A26">
        <v>25</v>
      </c>
      <c r="B26" s="1">
        <v>43382.75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59.54</v>
      </c>
      <c r="J26" t="str">
        <f t="shared" si="0"/>
        <v>EUR</v>
      </c>
      <c r="K26">
        <f t="shared" si="1"/>
        <v>104671.31999999999</v>
      </c>
      <c r="L26">
        <f t="shared" si="2"/>
        <v>0.86</v>
      </c>
      <c r="M26">
        <f t="shared" si="3"/>
        <v>121710.83720930232</v>
      </c>
    </row>
    <row r="27" spans="1:13" x14ac:dyDescent="0.25">
      <c r="A27">
        <v>26</v>
      </c>
      <c r="B27" s="1">
        <v>43382.75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89.68</v>
      </c>
      <c r="J27" t="str">
        <f t="shared" si="0"/>
        <v>EUR</v>
      </c>
      <c r="K27">
        <f t="shared" si="1"/>
        <v>192991.36000000002</v>
      </c>
      <c r="L27">
        <f t="shared" si="2"/>
        <v>0.86</v>
      </c>
      <c r="M27">
        <f t="shared" si="3"/>
        <v>224408.5581395349</v>
      </c>
    </row>
    <row r="28" spans="1:13" x14ac:dyDescent="0.25">
      <c r="A28">
        <v>27</v>
      </c>
      <c r="B28" s="1">
        <v>43382.75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24.16</v>
      </c>
      <c r="J28" t="str">
        <f t="shared" si="0"/>
        <v>EUR</v>
      </c>
      <c r="K28">
        <f t="shared" si="1"/>
        <v>50953.440000000002</v>
      </c>
      <c r="L28">
        <f t="shared" si="2"/>
        <v>0.86</v>
      </c>
      <c r="M28">
        <f t="shared" si="3"/>
        <v>59248.186046511633</v>
      </c>
    </row>
    <row r="29" spans="1:13" x14ac:dyDescent="0.25">
      <c r="A29">
        <v>28</v>
      </c>
      <c r="B29" s="1">
        <v>43382.75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113.58</v>
      </c>
      <c r="J29" t="str">
        <f t="shared" si="0"/>
        <v>EUR</v>
      </c>
      <c r="K29">
        <f t="shared" si="1"/>
        <v>217846.44</v>
      </c>
      <c r="L29">
        <f t="shared" si="2"/>
        <v>0.86</v>
      </c>
      <c r="M29">
        <f t="shared" si="3"/>
        <v>253309.81395348837</v>
      </c>
    </row>
    <row r="30" spans="1:13" x14ac:dyDescent="0.25">
      <c r="A30">
        <v>29</v>
      </c>
      <c r="B30" s="1">
        <v>43382.75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45.94</v>
      </c>
      <c r="J30" t="str">
        <f t="shared" si="0"/>
        <v>EUR</v>
      </c>
      <c r="K30">
        <f t="shared" si="1"/>
        <v>113517.73999999999</v>
      </c>
      <c r="L30">
        <f t="shared" si="2"/>
        <v>0.86</v>
      </c>
      <c r="M30">
        <f t="shared" si="3"/>
        <v>131997.37209302324</v>
      </c>
    </row>
    <row r="31" spans="1:13" x14ac:dyDescent="0.25">
      <c r="A31">
        <v>30</v>
      </c>
      <c r="B31" s="1">
        <v>43382.75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6.38</v>
      </c>
      <c r="J31" t="str">
        <f t="shared" si="0"/>
        <v>EUR</v>
      </c>
      <c r="K31">
        <f t="shared" si="1"/>
        <v>14246.539999999999</v>
      </c>
      <c r="L31">
        <f t="shared" si="2"/>
        <v>0.86</v>
      </c>
      <c r="M31">
        <f t="shared" si="3"/>
        <v>16565.744186046511</v>
      </c>
    </row>
    <row r="32" spans="1:13" x14ac:dyDescent="0.25">
      <c r="A32">
        <v>31</v>
      </c>
      <c r="B32" s="1">
        <v>43382.75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14.25</v>
      </c>
      <c r="J32" t="str">
        <f t="shared" si="0"/>
        <v>EUR</v>
      </c>
      <c r="K32">
        <f t="shared" si="1"/>
        <v>24481.5</v>
      </c>
      <c r="L32">
        <f t="shared" si="2"/>
        <v>0.86</v>
      </c>
      <c r="M32">
        <f t="shared" si="3"/>
        <v>28466.860465116279</v>
      </c>
    </row>
    <row r="33" spans="1:13" x14ac:dyDescent="0.25">
      <c r="A33">
        <v>32</v>
      </c>
      <c r="B33" s="1">
        <v>43382.75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21.36</v>
      </c>
      <c r="J33" t="str">
        <f t="shared" si="0"/>
        <v>EUR</v>
      </c>
      <c r="K33">
        <f t="shared" si="1"/>
        <v>49213.440000000002</v>
      </c>
      <c r="L33">
        <f t="shared" si="2"/>
        <v>0.86</v>
      </c>
      <c r="M33">
        <f t="shared" si="3"/>
        <v>57224.930232558145</v>
      </c>
    </row>
    <row r="34" spans="1:13" x14ac:dyDescent="0.25">
      <c r="A34">
        <v>33</v>
      </c>
      <c r="B34" s="1">
        <v>43382.75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7.6</v>
      </c>
      <c r="J34" t="str">
        <f t="shared" si="0"/>
        <v>EUR</v>
      </c>
      <c r="K34">
        <f t="shared" si="1"/>
        <v>16970.8</v>
      </c>
      <c r="L34">
        <f t="shared" si="2"/>
        <v>0.86</v>
      </c>
      <c r="M34">
        <f t="shared" si="3"/>
        <v>19733.488372093023</v>
      </c>
    </row>
    <row r="35" spans="1:13" x14ac:dyDescent="0.25">
      <c r="A35">
        <v>34</v>
      </c>
      <c r="B35" s="1">
        <v>43382.75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8.24</v>
      </c>
      <c r="J35" t="str">
        <f t="shared" si="0"/>
        <v>EUR</v>
      </c>
      <c r="K35">
        <f t="shared" si="1"/>
        <v>12804.960000000001</v>
      </c>
      <c r="L35">
        <f t="shared" si="2"/>
        <v>0.86</v>
      </c>
      <c r="M35">
        <f t="shared" si="3"/>
        <v>14889.488372093025</v>
      </c>
    </row>
    <row r="36" spans="1:13" x14ac:dyDescent="0.25">
      <c r="A36">
        <v>35</v>
      </c>
      <c r="B36" s="1">
        <v>43382.75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187.85</v>
      </c>
      <c r="J36" t="str">
        <f t="shared" si="0"/>
        <v>EUR</v>
      </c>
      <c r="K36">
        <f t="shared" si="1"/>
        <v>458917.55</v>
      </c>
      <c r="L36">
        <f t="shared" si="2"/>
        <v>0.86</v>
      </c>
      <c r="M36">
        <f t="shared" si="3"/>
        <v>533625.0581395349</v>
      </c>
    </row>
    <row r="37" spans="1:13" x14ac:dyDescent="0.25">
      <c r="A37">
        <v>36</v>
      </c>
      <c r="B37" s="1">
        <v>43382.75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20.74</v>
      </c>
      <c r="J37" t="str">
        <f t="shared" si="0"/>
        <v>EUR</v>
      </c>
      <c r="K37">
        <f t="shared" si="1"/>
        <v>41583.699999999997</v>
      </c>
      <c r="L37">
        <f t="shared" si="2"/>
        <v>0.86</v>
      </c>
      <c r="M37">
        <f t="shared" si="3"/>
        <v>48353.139534883718</v>
      </c>
    </row>
    <row r="38" spans="1:13" x14ac:dyDescent="0.25">
      <c r="A38">
        <v>37</v>
      </c>
      <c r="B38" s="1">
        <v>43382.75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6.29</v>
      </c>
      <c r="J38" t="str">
        <f t="shared" si="0"/>
        <v>EUR</v>
      </c>
      <c r="K38">
        <f t="shared" si="1"/>
        <v>10384.790000000001</v>
      </c>
      <c r="L38">
        <f t="shared" si="2"/>
        <v>0.86</v>
      </c>
      <c r="M38">
        <f t="shared" si="3"/>
        <v>12075.337209302326</v>
      </c>
    </row>
    <row r="39" spans="1:13" x14ac:dyDescent="0.25">
      <c r="A39">
        <v>38</v>
      </c>
      <c r="B39" s="1">
        <v>43382.75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123.04</v>
      </c>
      <c r="J39" t="str">
        <f t="shared" si="0"/>
        <v>EUR</v>
      </c>
      <c r="K39">
        <f t="shared" si="1"/>
        <v>221225.92</v>
      </c>
      <c r="L39">
        <f t="shared" si="2"/>
        <v>0.86</v>
      </c>
      <c r="M39">
        <f t="shared" si="3"/>
        <v>257239.44186046513</v>
      </c>
    </row>
    <row r="40" spans="1:13" x14ac:dyDescent="0.25">
      <c r="A40">
        <v>39</v>
      </c>
      <c r="B40" s="1">
        <v>43382.75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9.4499999999999993</v>
      </c>
      <c r="J40" t="str">
        <f t="shared" si="0"/>
        <v>EUR</v>
      </c>
      <c r="K40">
        <f t="shared" si="1"/>
        <v>14241.15</v>
      </c>
      <c r="L40">
        <f t="shared" si="2"/>
        <v>0.86</v>
      </c>
      <c r="M40">
        <f t="shared" si="3"/>
        <v>16559.476744186046</v>
      </c>
    </row>
    <row r="41" spans="1:13" ht="15.75" x14ac:dyDescent="0.25">
      <c r="A41">
        <v>40</v>
      </c>
      <c r="B41" s="1">
        <v>43382.75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45497.15</v>
      </c>
      <c r="J41" t="str">
        <f t="shared" si="0"/>
        <v>KRW</v>
      </c>
      <c r="K41">
        <f t="shared" si="1"/>
        <v>81940367.150000006</v>
      </c>
      <c r="L41">
        <f t="shared" si="2"/>
        <v>1131.3499999999999</v>
      </c>
      <c r="M41">
        <f t="shared" si="3"/>
        <v>72427.071330711115</v>
      </c>
    </row>
    <row r="42" spans="1:13" ht="15.75" x14ac:dyDescent="0.25">
      <c r="A42">
        <v>41</v>
      </c>
      <c r="B42" s="1">
        <v>43382.75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29.56</v>
      </c>
      <c r="J42" t="str">
        <f t="shared" si="0"/>
        <v>HKD</v>
      </c>
      <c r="K42">
        <f t="shared" si="1"/>
        <v>51907.360000000001</v>
      </c>
      <c r="L42">
        <f t="shared" si="2"/>
        <v>7.84</v>
      </c>
      <c r="M42">
        <f t="shared" si="3"/>
        <v>6620.8367346938776</v>
      </c>
    </row>
    <row r="43" spans="1:13" ht="15.75" x14ac:dyDescent="0.25">
      <c r="A43">
        <v>42</v>
      </c>
      <c r="B43" s="1">
        <v>43382.75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9.98</v>
      </c>
      <c r="J43" t="str">
        <f t="shared" si="0"/>
        <v>CNY</v>
      </c>
      <c r="K43">
        <f t="shared" si="1"/>
        <v>17435.060000000001</v>
      </c>
      <c r="L43">
        <f t="shared" si="2"/>
        <v>6.92</v>
      </c>
      <c r="M43">
        <f t="shared" si="3"/>
        <v>2519.5173410404627</v>
      </c>
    </row>
    <row r="44" spans="1:13" ht="15.75" x14ac:dyDescent="0.25">
      <c r="A44">
        <v>43</v>
      </c>
      <c r="B44" s="1">
        <v>43382.75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719.84</v>
      </c>
      <c r="J44" t="str">
        <f t="shared" si="0"/>
        <v>CNY</v>
      </c>
      <c r="K44">
        <f t="shared" si="1"/>
        <v>1750650.8800000001</v>
      </c>
      <c r="L44">
        <f t="shared" si="2"/>
        <v>6.92</v>
      </c>
      <c r="M44">
        <f t="shared" si="3"/>
        <v>252984.23121387284</v>
      </c>
    </row>
    <row r="45" spans="1:13" ht="15.75" x14ac:dyDescent="0.25">
      <c r="A45">
        <v>44</v>
      </c>
      <c r="B45" s="1">
        <v>43382.75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331.66</v>
      </c>
      <c r="J45" t="str">
        <f t="shared" si="0"/>
        <v>HKD</v>
      </c>
      <c r="K45">
        <f t="shared" si="1"/>
        <v>668958.22000000009</v>
      </c>
      <c r="L45">
        <f t="shared" si="2"/>
        <v>7.84</v>
      </c>
      <c r="M45">
        <f t="shared" si="3"/>
        <v>85326.30357142858</v>
      </c>
    </row>
    <row r="46" spans="1:13" ht="15.75" x14ac:dyDescent="0.25">
      <c r="A46">
        <v>45</v>
      </c>
      <c r="B46" s="1">
        <v>43382.75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82.89</v>
      </c>
      <c r="J46" t="str">
        <f t="shared" si="0"/>
        <v>HKD</v>
      </c>
      <c r="K46">
        <f t="shared" si="1"/>
        <v>192967.92</v>
      </c>
      <c r="L46">
        <f t="shared" si="2"/>
        <v>7.84</v>
      </c>
      <c r="M46">
        <f t="shared" si="3"/>
        <v>24613.255102040817</v>
      </c>
    </row>
    <row r="47" spans="1:13" ht="15.75" x14ac:dyDescent="0.25">
      <c r="A47">
        <v>46</v>
      </c>
      <c r="B47" s="1">
        <v>43382.75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80.28</v>
      </c>
      <c r="J47" t="str">
        <f t="shared" si="0"/>
        <v>HKD</v>
      </c>
      <c r="K47">
        <f t="shared" si="1"/>
        <v>145788.48000000001</v>
      </c>
      <c r="L47">
        <f t="shared" si="2"/>
        <v>7.84</v>
      </c>
      <c r="M47">
        <f t="shared" si="3"/>
        <v>18595.469387755104</v>
      </c>
    </row>
    <row r="48" spans="1:13" ht="15.75" x14ac:dyDescent="0.25">
      <c r="A48">
        <v>47</v>
      </c>
      <c r="B48" s="1">
        <v>43382.75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251.01</v>
      </c>
      <c r="J48" t="str">
        <f t="shared" si="0"/>
        <v>NTD</v>
      </c>
      <c r="K48">
        <f t="shared" si="1"/>
        <v>524359.89</v>
      </c>
      <c r="L48">
        <f t="shared" si="2"/>
        <v>30.91</v>
      </c>
      <c r="M48">
        <f t="shared" si="3"/>
        <v>16964.085732772564</v>
      </c>
    </row>
    <row r="49" spans="1:13" ht="15.75" x14ac:dyDescent="0.25">
      <c r="A49">
        <v>48</v>
      </c>
      <c r="B49" s="1">
        <v>43382.75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3604.6</v>
      </c>
      <c r="J49" t="str">
        <f t="shared" si="0"/>
        <v>NTD</v>
      </c>
      <c r="K49">
        <f t="shared" si="1"/>
        <v>8330230.5999999996</v>
      </c>
      <c r="L49">
        <f t="shared" si="2"/>
        <v>30.91</v>
      </c>
      <c r="M49">
        <f t="shared" si="3"/>
        <v>269499.53413134906</v>
      </c>
    </row>
    <row r="50" spans="1:13" ht="15.75" x14ac:dyDescent="0.25">
      <c r="A50">
        <v>49</v>
      </c>
      <c r="B50" s="1">
        <v>43382.75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52.36</v>
      </c>
      <c r="J50" t="str">
        <f t="shared" si="0"/>
        <v>HKD</v>
      </c>
      <c r="K50">
        <f t="shared" si="1"/>
        <v>92048.88</v>
      </c>
      <c r="L50">
        <f t="shared" si="2"/>
        <v>7.84</v>
      </c>
      <c r="M50">
        <f t="shared" si="3"/>
        <v>11740.928571428572</v>
      </c>
    </row>
    <row r="51" spans="1:13" ht="15.75" x14ac:dyDescent="0.25">
      <c r="A51">
        <v>50</v>
      </c>
      <c r="B51" s="1">
        <v>43382.75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10.74</v>
      </c>
      <c r="J51" t="str">
        <f t="shared" si="0"/>
        <v>HKD</v>
      </c>
      <c r="K51">
        <f t="shared" si="1"/>
        <v>16260.36</v>
      </c>
      <c r="L51">
        <f t="shared" si="2"/>
        <v>7.84</v>
      </c>
      <c r="M51">
        <f t="shared" si="3"/>
        <v>2074.0255102040819</v>
      </c>
    </row>
    <row r="52" spans="1:13" ht="15.75" x14ac:dyDescent="0.25">
      <c r="A52">
        <v>51</v>
      </c>
      <c r="B52" s="1">
        <v>43382.75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5.91</v>
      </c>
      <c r="J52" t="str">
        <f t="shared" si="0"/>
        <v>HKD</v>
      </c>
      <c r="K52">
        <f t="shared" si="1"/>
        <v>12895.62</v>
      </c>
      <c r="L52">
        <f t="shared" si="2"/>
        <v>7.84</v>
      </c>
      <c r="M52">
        <f t="shared" si="3"/>
        <v>1644.8494897959185</v>
      </c>
    </row>
    <row r="53" spans="1:13" ht="15.75" x14ac:dyDescent="0.25">
      <c r="A53">
        <v>52</v>
      </c>
      <c r="B53" s="1">
        <v>43382.75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4210.3999999999996</v>
      </c>
      <c r="J53" t="str">
        <f t="shared" si="0"/>
        <v>JPY</v>
      </c>
      <c r="K53">
        <f t="shared" si="1"/>
        <v>7250308.7999999998</v>
      </c>
      <c r="L53">
        <f t="shared" si="2"/>
        <v>112.21</v>
      </c>
      <c r="M53">
        <f t="shared" si="3"/>
        <v>64613.749220212107</v>
      </c>
    </row>
    <row r="54" spans="1:13" ht="15.75" x14ac:dyDescent="0.25">
      <c r="B54" s="1"/>
      <c r="C54" s="2"/>
      <c r="M54" s="3">
        <f>SUM(M2:M53)</f>
        <v>14446794.451755909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selection activeCell="S14" sqref="S14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43382.791666666664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34.869999999999997</v>
      </c>
      <c r="J2" t="str">
        <f>G2</f>
        <v>USD</v>
      </c>
      <c r="K2">
        <f>F2*H2</f>
        <v>72390.12</v>
      </c>
      <c r="L2">
        <f>VLOOKUP(J2,N$2:O$8,2,FALSE)</f>
        <v>1</v>
      </c>
      <c r="M2">
        <f>K2/L2</f>
        <v>72390.12</v>
      </c>
      <c r="N2" t="s">
        <v>12</v>
      </c>
      <c r="O2">
        <v>1</v>
      </c>
    </row>
    <row r="3" spans="1:15" x14ac:dyDescent="0.25">
      <c r="A3">
        <v>2</v>
      </c>
      <c r="B3" s="1">
        <v>43382.791666666664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73.94</v>
      </c>
      <c r="J3" t="str">
        <f t="shared" ref="J3:J53" si="0">G3</f>
        <v>USD</v>
      </c>
      <c r="K3">
        <f t="shared" ref="K3:K53" si="1">F3*H3</f>
        <v>142630.26</v>
      </c>
      <c r="L3">
        <f t="shared" ref="L3:L53" si="2">VLOOKUP(J3,N$2:O$8,2,FALSE)</f>
        <v>1</v>
      </c>
      <c r="M3">
        <f t="shared" ref="M3:M53" si="3">K3/L3</f>
        <v>142630.26</v>
      </c>
      <c r="N3" t="s">
        <v>60</v>
      </c>
      <c r="O3">
        <v>0.86</v>
      </c>
    </row>
    <row r="4" spans="1:15" x14ac:dyDescent="0.25">
      <c r="A4">
        <v>3</v>
      </c>
      <c r="B4" s="1">
        <v>43382.791666608799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141.16</v>
      </c>
      <c r="J4" t="str">
        <f t="shared" si="0"/>
        <v>USD</v>
      </c>
      <c r="K4">
        <f t="shared" si="1"/>
        <v>274979.68</v>
      </c>
      <c r="L4">
        <f t="shared" si="2"/>
        <v>1</v>
      </c>
      <c r="M4">
        <f t="shared" si="3"/>
        <v>274979.68</v>
      </c>
      <c r="N4" t="s">
        <v>119</v>
      </c>
      <c r="O4">
        <v>112.21</v>
      </c>
    </row>
    <row r="5" spans="1:15" x14ac:dyDescent="0.25">
      <c r="A5">
        <v>4</v>
      </c>
      <c r="B5" s="1">
        <v>43382.791666608799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227.5</v>
      </c>
      <c r="J5" t="str">
        <f t="shared" si="0"/>
        <v>USD</v>
      </c>
      <c r="K5">
        <f t="shared" si="1"/>
        <v>543952.5</v>
      </c>
      <c r="L5">
        <f t="shared" si="2"/>
        <v>1</v>
      </c>
      <c r="M5">
        <f t="shared" si="3"/>
        <v>543952.5</v>
      </c>
      <c r="N5" t="s">
        <v>104</v>
      </c>
      <c r="O5">
        <v>7.84</v>
      </c>
    </row>
    <row r="6" spans="1:15" x14ac:dyDescent="0.25">
      <c r="A6">
        <v>5</v>
      </c>
      <c r="B6" s="1">
        <v>43382.791666608799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50.34</v>
      </c>
      <c r="J6" t="str">
        <f t="shared" si="0"/>
        <v>USD</v>
      </c>
      <c r="K6">
        <f t="shared" si="1"/>
        <v>121571.1</v>
      </c>
      <c r="L6">
        <f t="shared" si="2"/>
        <v>1</v>
      </c>
      <c r="M6">
        <f t="shared" si="3"/>
        <v>121571.1</v>
      </c>
      <c r="N6" t="s">
        <v>113</v>
      </c>
      <c r="O6">
        <v>30.91</v>
      </c>
    </row>
    <row r="7" spans="1:15" x14ac:dyDescent="0.25">
      <c r="A7">
        <v>6</v>
      </c>
      <c r="B7" s="1">
        <v>43382.791666608799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132.65</v>
      </c>
      <c r="J7" t="str">
        <f t="shared" si="0"/>
        <v>USD</v>
      </c>
      <c r="K7">
        <f t="shared" si="1"/>
        <v>219137.80000000002</v>
      </c>
      <c r="L7">
        <f t="shared" si="2"/>
        <v>1</v>
      </c>
      <c r="M7">
        <f t="shared" si="3"/>
        <v>219137.80000000002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43382.791666608799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61.45</v>
      </c>
      <c r="J8" t="str">
        <f t="shared" si="0"/>
        <v>USD</v>
      </c>
      <c r="K8">
        <f t="shared" si="1"/>
        <v>112084.8</v>
      </c>
      <c r="L8">
        <f t="shared" si="2"/>
        <v>1</v>
      </c>
      <c r="M8">
        <f t="shared" si="3"/>
        <v>112084.8</v>
      </c>
      <c r="N8" t="s">
        <v>106</v>
      </c>
      <c r="O8">
        <v>6.92</v>
      </c>
    </row>
    <row r="9" spans="1:15" x14ac:dyDescent="0.25">
      <c r="A9">
        <v>8</v>
      </c>
      <c r="B9" s="1">
        <v>43382.791666608799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29.37</v>
      </c>
      <c r="J9" t="str">
        <f t="shared" si="0"/>
        <v>USD</v>
      </c>
      <c r="K9">
        <f t="shared" si="1"/>
        <v>45964.05</v>
      </c>
      <c r="L9">
        <f t="shared" si="2"/>
        <v>1</v>
      </c>
      <c r="M9">
        <f t="shared" si="3"/>
        <v>45964.05</v>
      </c>
    </row>
    <row r="10" spans="1:15" x14ac:dyDescent="0.25">
      <c r="A10">
        <v>9</v>
      </c>
      <c r="B10" s="1">
        <v>43382.791666608799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59.21</v>
      </c>
      <c r="J10" t="str">
        <f t="shared" si="0"/>
        <v>USD</v>
      </c>
      <c r="K10">
        <f t="shared" si="1"/>
        <v>139676.39000000001</v>
      </c>
      <c r="L10">
        <f t="shared" si="2"/>
        <v>1</v>
      </c>
      <c r="M10">
        <f t="shared" si="3"/>
        <v>139676.39000000001</v>
      </c>
    </row>
    <row r="11" spans="1:15" x14ac:dyDescent="0.25">
      <c r="A11">
        <v>10</v>
      </c>
      <c r="B11" s="1">
        <v>43382.791666608799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1901.77</v>
      </c>
      <c r="J11" t="str">
        <f t="shared" si="0"/>
        <v>USD</v>
      </c>
      <c r="K11">
        <f t="shared" si="1"/>
        <v>3020010.76</v>
      </c>
      <c r="L11">
        <f t="shared" si="2"/>
        <v>1</v>
      </c>
      <c r="M11">
        <f t="shared" si="3"/>
        <v>3020010.76</v>
      </c>
    </row>
    <row r="12" spans="1:15" x14ac:dyDescent="0.25">
      <c r="A12">
        <v>11</v>
      </c>
      <c r="B12" s="1">
        <v>43382.791666608799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158.85</v>
      </c>
      <c r="J12" t="str">
        <f t="shared" si="0"/>
        <v>USD</v>
      </c>
      <c r="K12">
        <f t="shared" si="1"/>
        <v>273222</v>
      </c>
      <c r="L12">
        <f t="shared" si="2"/>
        <v>1</v>
      </c>
      <c r="M12">
        <f t="shared" si="3"/>
        <v>273222</v>
      </c>
    </row>
    <row r="13" spans="1:15" x14ac:dyDescent="0.25">
      <c r="A13">
        <v>12</v>
      </c>
      <c r="B13" s="1">
        <v>43382.791666608799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1215.1500000000001</v>
      </c>
      <c r="J13" t="str">
        <f t="shared" si="0"/>
        <v>USD</v>
      </c>
      <c r="K13">
        <f t="shared" si="1"/>
        <v>2734087.5</v>
      </c>
      <c r="L13">
        <f t="shared" si="2"/>
        <v>1</v>
      </c>
      <c r="M13">
        <f t="shared" si="3"/>
        <v>2734087.5</v>
      </c>
    </row>
    <row r="14" spans="1:15" x14ac:dyDescent="0.25">
      <c r="A14">
        <v>13</v>
      </c>
      <c r="B14" s="1">
        <v>43382.791666608799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235.03</v>
      </c>
      <c r="J14" t="str">
        <f t="shared" si="0"/>
        <v>USD</v>
      </c>
      <c r="K14">
        <f t="shared" si="1"/>
        <v>471235.15</v>
      </c>
      <c r="L14">
        <f t="shared" si="2"/>
        <v>1</v>
      </c>
      <c r="M14">
        <f t="shared" si="3"/>
        <v>471235.15</v>
      </c>
    </row>
    <row r="15" spans="1:15" x14ac:dyDescent="0.25">
      <c r="A15">
        <v>14</v>
      </c>
      <c r="B15" s="1">
        <v>43382.791666608799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356.03</v>
      </c>
      <c r="J15" t="str">
        <f t="shared" si="0"/>
        <v>USD</v>
      </c>
      <c r="K15">
        <f t="shared" si="1"/>
        <v>650822.84</v>
      </c>
      <c r="L15">
        <f t="shared" si="2"/>
        <v>1</v>
      </c>
      <c r="M15">
        <f t="shared" si="3"/>
        <v>650822.84</v>
      </c>
    </row>
    <row r="16" spans="1:15" x14ac:dyDescent="0.25">
      <c r="A16">
        <v>15</v>
      </c>
      <c r="B16" s="1">
        <v>43382.791666608799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32.299999999999997</v>
      </c>
      <c r="J16" t="str">
        <f t="shared" si="0"/>
        <v>USD</v>
      </c>
      <c r="K16">
        <f t="shared" si="1"/>
        <v>60497.899999999994</v>
      </c>
      <c r="L16">
        <f t="shared" si="2"/>
        <v>1</v>
      </c>
      <c r="M16">
        <f t="shared" si="3"/>
        <v>60497.899999999994</v>
      </c>
    </row>
    <row r="17" spans="1:13" x14ac:dyDescent="0.25">
      <c r="A17">
        <v>16</v>
      </c>
      <c r="B17" s="1">
        <v>43382.791666608799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128.94</v>
      </c>
      <c r="J17" t="str">
        <f t="shared" si="0"/>
        <v>USD</v>
      </c>
      <c r="K17">
        <f t="shared" si="1"/>
        <v>231189.41999999998</v>
      </c>
      <c r="L17">
        <f t="shared" si="2"/>
        <v>1</v>
      </c>
      <c r="M17">
        <f t="shared" si="3"/>
        <v>231189.41999999998</v>
      </c>
    </row>
    <row r="18" spans="1:13" x14ac:dyDescent="0.25">
      <c r="A18">
        <v>17</v>
      </c>
      <c r="B18" s="1">
        <v>43382.791666608799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55.88</v>
      </c>
      <c r="J18" t="str">
        <f t="shared" si="0"/>
        <v>USD</v>
      </c>
      <c r="K18">
        <f t="shared" si="1"/>
        <v>130312.16</v>
      </c>
      <c r="L18">
        <f t="shared" si="2"/>
        <v>1</v>
      </c>
      <c r="M18">
        <f t="shared" si="3"/>
        <v>130312.16</v>
      </c>
    </row>
    <row r="19" spans="1:13" x14ac:dyDescent="0.25">
      <c r="A19">
        <v>18</v>
      </c>
      <c r="B19" s="1">
        <v>43382.791666608799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140.16999999999999</v>
      </c>
      <c r="J19" t="str">
        <f t="shared" si="0"/>
        <v>USD</v>
      </c>
      <c r="K19">
        <f t="shared" si="1"/>
        <v>254829.05999999997</v>
      </c>
      <c r="L19">
        <f t="shared" si="2"/>
        <v>1</v>
      </c>
      <c r="M19">
        <f t="shared" si="3"/>
        <v>254829.05999999997</v>
      </c>
    </row>
    <row r="20" spans="1:13" x14ac:dyDescent="0.25">
      <c r="A20">
        <v>19</v>
      </c>
      <c r="B20" s="1">
        <v>43382.791666608799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158.58000000000001</v>
      </c>
      <c r="J20" t="str">
        <f t="shared" si="0"/>
        <v>USD</v>
      </c>
      <c r="K20">
        <f t="shared" si="1"/>
        <v>284175.36000000004</v>
      </c>
      <c r="L20">
        <f t="shared" si="2"/>
        <v>1</v>
      </c>
      <c r="M20">
        <f t="shared" si="3"/>
        <v>284175.36000000004</v>
      </c>
    </row>
    <row r="21" spans="1:13" x14ac:dyDescent="0.25">
      <c r="A21">
        <v>20</v>
      </c>
      <c r="B21" s="1">
        <v>43382.791666608799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142.93</v>
      </c>
      <c r="J21" t="str">
        <f t="shared" si="0"/>
        <v>USD</v>
      </c>
      <c r="K21">
        <f t="shared" si="1"/>
        <v>315732.37</v>
      </c>
      <c r="L21">
        <f t="shared" si="2"/>
        <v>1</v>
      </c>
      <c r="M21">
        <f t="shared" si="3"/>
        <v>315732.37</v>
      </c>
    </row>
    <row r="22" spans="1:13" x14ac:dyDescent="0.25">
      <c r="A22">
        <v>21</v>
      </c>
      <c r="B22" s="1">
        <v>43382.791666608799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225.05</v>
      </c>
      <c r="J22" t="str">
        <f t="shared" si="0"/>
        <v>USD</v>
      </c>
      <c r="K22">
        <f t="shared" si="1"/>
        <v>365256.15</v>
      </c>
      <c r="L22">
        <f t="shared" si="2"/>
        <v>1</v>
      </c>
      <c r="M22">
        <f t="shared" si="3"/>
        <v>365256.15</v>
      </c>
    </row>
    <row r="23" spans="1:13" x14ac:dyDescent="0.25">
      <c r="A23">
        <v>22</v>
      </c>
      <c r="B23" s="1">
        <v>43382.791666608799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423.69</v>
      </c>
      <c r="J23" t="str">
        <f t="shared" si="0"/>
        <v>USD</v>
      </c>
      <c r="K23">
        <f t="shared" si="1"/>
        <v>962623.68</v>
      </c>
      <c r="L23">
        <f t="shared" si="2"/>
        <v>1</v>
      </c>
      <c r="M23">
        <f t="shared" si="3"/>
        <v>962623.68</v>
      </c>
    </row>
    <row r="24" spans="1:13" x14ac:dyDescent="0.25">
      <c r="A24">
        <v>23</v>
      </c>
      <c r="B24" s="1">
        <v>43382.791666608799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32.6</v>
      </c>
      <c r="J24" t="str">
        <f t="shared" si="0"/>
        <v>USD</v>
      </c>
      <c r="K24">
        <f t="shared" si="1"/>
        <v>53724.800000000003</v>
      </c>
      <c r="L24">
        <f t="shared" si="2"/>
        <v>1</v>
      </c>
      <c r="M24">
        <f t="shared" si="3"/>
        <v>53724.800000000003</v>
      </c>
    </row>
    <row r="25" spans="1:13" x14ac:dyDescent="0.25">
      <c r="A25">
        <v>24</v>
      </c>
      <c r="B25" s="1">
        <v>43382.791666608799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122.44</v>
      </c>
      <c r="J25" t="str">
        <f t="shared" si="0"/>
        <v>EUR</v>
      </c>
      <c r="K25">
        <f t="shared" si="1"/>
        <v>276347.08</v>
      </c>
      <c r="L25">
        <f t="shared" si="2"/>
        <v>0.86</v>
      </c>
      <c r="M25">
        <f t="shared" si="3"/>
        <v>321333.81395348842</v>
      </c>
    </row>
    <row r="26" spans="1:13" x14ac:dyDescent="0.25">
      <c r="A26">
        <v>25</v>
      </c>
      <c r="B26" s="1">
        <v>43382.791666608799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56.85</v>
      </c>
      <c r="J26" t="str">
        <f t="shared" si="0"/>
        <v>EUR</v>
      </c>
      <c r="K26">
        <f t="shared" si="1"/>
        <v>99942.3</v>
      </c>
      <c r="L26">
        <f t="shared" si="2"/>
        <v>0.86</v>
      </c>
      <c r="M26">
        <f t="shared" si="3"/>
        <v>116211.97674418605</v>
      </c>
    </row>
    <row r="27" spans="1:13" x14ac:dyDescent="0.25">
      <c r="A27">
        <v>26</v>
      </c>
      <c r="B27" s="1">
        <v>43382.791666608799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82.8</v>
      </c>
      <c r="J27" t="str">
        <f t="shared" si="0"/>
        <v>EUR</v>
      </c>
      <c r="K27">
        <f t="shared" si="1"/>
        <v>178185.60000000001</v>
      </c>
      <c r="L27">
        <f t="shared" si="2"/>
        <v>0.86</v>
      </c>
      <c r="M27">
        <f t="shared" si="3"/>
        <v>207192.5581395349</v>
      </c>
    </row>
    <row r="28" spans="1:13" x14ac:dyDescent="0.25">
      <c r="A28">
        <v>27</v>
      </c>
      <c r="B28" s="1">
        <v>43382.791666608799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22.3</v>
      </c>
      <c r="J28" t="str">
        <f t="shared" si="0"/>
        <v>EUR</v>
      </c>
      <c r="K28">
        <f t="shared" si="1"/>
        <v>47030.700000000004</v>
      </c>
      <c r="L28">
        <f t="shared" si="2"/>
        <v>0.86</v>
      </c>
      <c r="M28">
        <f t="shared" si="3"/>
        <v>54686.860465116282</v>
      </c>
    </row>
    <row r="29" spans="1:13" x14ac:dyDescent="0.25">
      <c r="A29">
        <v>28</v>
      </c>
      <c r="B29" s="1">
        <v>43382.791666608799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107.02</v>
      </c>
      <c r="J29" t="str">
        <f t="shared" si="0"/>
        <v>EUR</v>
      </c>
      <c r="K29">
        <f t="shared" si="1"/>
        <v>205264.36</v>
      </c>
      <c r="L29">
        <f t="shared" si="2"/>
        <v>0.86</v>
      </c>
      <c r="M29">
        <f t="shared" si="3"/>
        <v>238679.48837209301</v>
      </c>
    </row>
    <row r="30" spans="1:13" x14ac:dyDescent="0.25">
      <c r="A30">
        <v>29</v>
      </c>
      <c r="B30" s="1">
        <v>43382.791666608799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54.83</v>
      </c>
      <c r="J30" t="str">
        <f t="shared" si="0"/>
        <v>EUR</v>
      </c>
      <c r="K30">
        <f t="shared" si="1"/>
        <v>135484.93</v>
      </c>
      <c r="L30">
        <f t="shared" si="2"/>
        <v>0.86</v>
      </c>
      <c r="M30">
        <f t="shared" si="3"/>
        <v>157540.61627906977</v>
      </c>
    </row>
    <row r="31" spans="1:13" x14ac:dyDescent="0.25">
      <c r="A31">
        <v>30</v>
      </c>
      <c r="B31" s="1">
        <v>43382.791666608799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5.98</v>
      </c>
      <c r="J31" t="str">
        <f t="shared" si="0"/>
        <v>EUR</v>
      </c>
      <c r="K31">
        <f t="shared" si="1"/>
        <v>13353.34</v>
      </c>
      <c r="L31">
        <f t="shared" si="2"/>
        <v>0.86</v>
      </c>
      <c r="M31">
        <f t="shared" si="3"/>
        <v>15527.139534883721</v>
      </c>
    </row>
    <row r="32" spans="1:13" x14ac:dyDescent="0.25">
      <c r="A32">
        <v>31</v>
      </c>
      <c r="B32" s="1">
        <v>43382.791666608799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13.52</v>
      </c>
      <c r="J32" t="str">
        <f t="shared" si="0"/>
        <v>EUR</v>
      </c>
      <c r="K32">
        <f t="shared" si="1"/>
        <v>23227.360000000001</v>
      </c>
      <c r="L32">
        <f t="shared" si="2"/>
        <v>0.86</v>
      </c>
      <c r="M32">
        <f t="shared" si="3"/>
        <v>27008.558139534885</v>
      </c>
    </row>
    <row r="33" spans="1:13" x14ac:dyDescent="0.25">
      <c r="A33">
        <v>32</v>
      </c>
      <c r="B33" s="1">
        <v>43382.791666608799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20.97</v>
      </c>
      <c r="J33" t="str">
        <f t="shared" si="0"/>
        <v>EUR</v>
      </c>
      <c r="K33">
        <f t="shared" si="1"/>
        <v>48314.879999999997</v>
      </c>
      <c r="L33">
        <f t="shared" si="2"/>
        <v>0.86</v>
      </c>
      <c r="M33">
        <f t="shared" si="3"/>
        <v>56180.093023255809</v>
      </c>
    </row>
    <row r="34" spans="1:13" x14ac:dyDescent="0.25">
      <c r="A34">
        <v>33</v>
      </c>
      <c r="B34" s="1">
        <v>43382.791666608799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8.2899999999999991</v>
      </c>
      <c r="J34" t="str">
        <f t="shared" si="0"/>
        <v>EUR</v>
      </c>
      <c r="K34">
        <f t="shared" si="1"/>
        <v>18511.57</v>
      </c>
      <c r="L34">
        <f t="shared" si="2"/>
        <v>0.86</v>
      </c>
      <c r="M34">
        <f t="shared" si="3"/>
        <v>21525.081395348836</v>
      </c>
    </row>
    <row r="35" spans="1:13" x14ac:dyDescent="0.25">
      <c r="A35">
        <v>34</v>
      </c>
      <c r="B35" s="1">
        <v>43382.791666608799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7.33</v>
      </c>
      <c r="J35" t="str">
        <f t="shared" si="0"/>
        <v>EUR</v>
      </c>
      <c r="K35">
        <f t="shared" si="1"/>
        <v>11390.82</v>
      </c>
      <c r="L35">
        <f t="shared" si="2"/>
        <v>0.86</v>
      </c>
      <c r="M35">
        <f t="shared" si="3"/>
        <v>13245.139534883721</v>
      </c>
    </row>
    <row r="36" spans="1:13" x14ac:dyDescent="0.25">
      <c r="A36">
        <v>35</v>
      </c>
      <c r="B36" s="1">
        <v>43382.791666608799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189.46</v>
      </c>
      <c r="J36" t="str">
        <f t="shared" si="0"/>
        <v>EUR</v>
      </c>
      <c r="K36">
        <f t="shared" si="1"/>
        <v>462850.78</v>
      </c>
      <c r="L36">
        <f t="shared" si="2"/>
        <v>0.86</v>
      </c>
      <c r="M36">
        <f t="shared" si="3"/>
        <v>538198.58139534888</v>
      </c>
    </row>
    <row r="37" spans="1:13" x14ac:dyDescent="0.25">
      <c r="A37">
        <v>36</v>
      </c>
      <c r="B37" s="1">
        <v>43382.791666608799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18.36</v>
      </c>
      <c r="J37" t="str">
        <f t="shared" si="0"/>
        <v>EUR</v>
      </c>
      <c r="K37">
        <f t="shared" si="1"/>
        <v>36811.799999999996</v>
      </c>
      <c r="L37">
        <f t="shared" si="2"/>
        <v>0.86</v>
      </c>
      <c r="M37">
        <f t="shared" si="3"/>
        <v>42804.41860465116</v>
      </c>
    </row>
    <row r="38" spans="1:13" x14ac:dyDescent="0.25">
      <c r="A38">
        <v>37</v>
      </c>
      <c r="B38" s="1">
        <v>43382.791666608799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6.59</v>
      </c>
      <c r="J38" t="str">
        <f t="shared" si="0"/>
        <v>EUR</v>
      </c>
      <c r="K38">
        <f t="shared" si="1"/>
        <v>10880.09</v>
      </c>
      <c r="L38">
        <f t="shared" si="2"/>
        <v>0.86</v>
      </c>
      <c r="M38">
        <f t="shared" si="3"/>
        <v>12651.267441860466</v>
      </c>
    </row>
    <row r="39" spans="1:13" x14ac:dyDescent="0.25">
      <c r="A39">
        <v>38</v>
      </c>
      <c r="B39" s="1">
        <v>43382.791666608799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130.12</v>
      </c>
      <c r="J39" t="str">
        <f t="shared" si="0"/>
        <v>EUR</v>
      </c>
      <c r="K39">
        <f t="shared" si="1"/>
        <v>233955.76</v>
      </c>
      <c r="L39">
        <f t="shared" si="2"/>
        <v>0.86</v>
      </c>
      <c r="M39">
        <f t="shared" si="3"/>
        <v>272041.58139534883</v>
      </c>
    </row>
    <row r="40" spans="1:13" x14ac:dyDescent="0.25">
      <c r="A40">
        <v>39</v>
      </c>
      <c r="B40" s="1">
        <v>43382.791666608799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9.99</v>
      </c>
      <c r="J40" t="str">
        <f t="shared" si="0"/>
        <v>EUR</v>
      </c>
      <c r="K40">
        <f t="shared" si="1"/>
        <v>15054.93</v>
      </c>
      <c r="L40">
        <f t="shared" si="2"/>
        <v>0.86</v>
      </c>
      <c r="M40">
        <f t="shared" si="3"/>
        <v>17505.732558139534</v>
      </c>
    </row>
    <row r="41" spans="1:13" ht="15.75" x14ac:dyDescent="0.25">
      <c r="A41">
        <v>40</v>
      </c>
      <c r="B41" s="1">
        <v>43382.791666608799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44955.25</v>
      </c>
      <c r="J41" t="str">
        <f t="shared" si="0"/>
        <v>KRW</v>
      </c>
      <c r="K41">
        <f t="shared" si="1"/>
        <v>80964405.25</v>
      </c>
      <c r="L41">
        <f t="shared" si="2"/>
        <v>1131.3499999999999</v>
      </c>
      <c r="M41">
        <f t="shared" si="3"/>
        <v>71564.418835904013</v>
      </c>
    </row>
    <row r="42" spans="1:13" ht="15.75" x14ac:dyDescent="0.25">
      <c r="A42">
        <v>41</v>
      </c>
      <c r="B42" s="1">
        <v>43382.791666608799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31.04</v>
      </c>
      <c r="J42" t="str">
        <f t="shared" si="0"/>
        <v>HKD</v>
      </c>
      <c r="K42">
        <f t="shared" si="1"/>
        <v>54506.239999999998</v>
      </c>
      <c r="L42">
        <f t="shared" si="2"/>
        <v>7.84</v>
      </c>
      <c r="M42">
        <f t="shared" si="3"/>
        <v>6952.3265306122448</v>
      </c>
    </row>
    <row r="43" spans="1:13" ht="15.75" x14ac:dyDescent="0.25">
      <c r="A43">
        <v>42</v>
      </c>
      <c r="B43" s="1">
        <v>43382.791666608799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9.85</v>
      </c>
      <c r="J43" t="str">
        <f t="shared" si="0"/>
        <v>CNY</v>
      </c>
      <c r="K43">
        <f t="shared" si="1"/>
        <v>17207.95</v>
      </c>
      <c r="L43">
        <f t="shared" si="2"/>
        <v>6.92</v>
      </c>
      <c r="M43">
        <f t="shared" si="3"/>
        <v>2486.6979768786127</v>
      </c>
    </row>
    <row r="44" spans="1:13" ht="15.75" x14ac:dyDescent="0.25">
      <c r="A44">
        <v>43</v>
      </c>
      <c r="B44" s="1">
        <v>43382.791666608799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690.1</v>
      </c>
      <c r="J44" t="str">
        <f t="shared" si="0"/>
        <v>CNY</v>
      </c>
      <c r="K44">
        <f t="shared" si="1"/>
        <v>1678323.2</v>
      </c>
      <c r="L44">
        <f t="shared" si="2"/>
        <v>6.92</v>
      </c>
      <c r="M44">
        <f t="shared" si="3"/>
        <v>242532.25433526011</v>
      </c>
    </row>
    <row r="45" spans="1:13" ht="15.75" x14ac:dyDescent="0.25">
      <c r="A45">
        <v>44</v>
      </c>
      <c r="B45" s="1">
        <v>43382.791666608799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321.12</v>
      </c>
      <c r="J45" t="str">
        <f t="shared" si="0"/>
        <v>HKD</v>
      </c>
      <c r="K45">
        <f t="shared" si="1"/>
        <v>647699.04</v>
      </c>
      <c r="L45">
        <f t="shared" si="2"/>
        <v>7.84</v>
      </c>
      <c r="M45">
        <f t="shared" si="3"/>
        <v>82614.673469387766</v>
      </c>
    </row>
    <row r="46" spans="1:13" ht="15.75" x14ac:dyDescent="0.25">
      <c r="A46">
        <v>45</v>
      </c>
      <c r="B46" s="1">
        <v>43382.791666608799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79.86</v>
      </c>
      <c r="J46" t="str">
        <f t="shared" si="0"/>
        <v>HKD</v>
      </c>
      <c r="K46">
        <f t="shared" si="1"/>
        <v>185914.08</v>
      </c>
      <c r="L46">
        <f t="shared" si="2"/>
        <v>7.84</v>
      </c>
      <c r="M46">
        <f t="shared" si="3"/>
        <v>23713.530612244896</v>
      </c>
    </row>
    <row r="47" spans="1:13" ht="15.75" x14ac:dyDescent="0.25">
      <c r="A47">
        <v>46</v>
      </c>
      <c r="B47" s="1">
        <v>43382.791666608799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77.22</v>
      </c>
      <c r="J47" t="str">
        <f t="shared" si="0"/>
        <v>HKD</v>
      </c>
      <c r="K47">
        <f t="shared" si="1"/>
        <v>140231.51999999999</v>
      </c>
      <c r="L47">
        <f t="shared" si="2"/>
        <v>7.84</v>
      </c>
      <c r="M47">
        <f t="shared" si="3"/>
        <v>17886.673469387755</v>
      </c>
    </row>
    <row r="48" spans="1:13" ht="15.75" x14ac:dyDescent="0.25">
      <c r="A48">
        <v>47</v>
      </c>
      <c r="B48" s="1">
        <v>43382.791666608799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247.7</v>
      </c>
      <c r="J48" t="str">
        <f t="shared" si="0"/>
        <v>NTD</v>
      </c>
      <c r="K48">
        <f t="shared" si="1"/>
        <v>517445.3</v>
      </c>
      <c r="L48">
        <f t="shared" si="2"/>
        <v>30.91</v>
      </c>
      <c r="M48">
        <f t="shared" si="3"/>
        <v>16740.384988676804</v>
      </c>
    </row>
    <row r="49" spans="1:13" ht="15.75" x14ac:dyDescent="0.25">
      <c r="A49">
        <v>48</v>
      </c>
      <c r="B49" s="1">
        <v>43382.791666608799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3522.5</v>
      </c>
      <c r="J49" t="str">
        <f t="shared" si="0"/>
        <v>NTD</v>
      </c>
      <c r="K49">
        <f t="shared" si="1"/>
        <v>8140497.5</v>
      </c>
      <c r="L49">
        <f t="shared" si="2"/>
        <v>30.91</v>
      </c>
      <c r="M49">
        <f t="shared" si="3"/>
        <v>263361.29084438691</v>
      </c>
    </row>
    <row r="50" spans="1:13" ht="15.75" x14ac:dyDescent="0.25">
      <c r="A50">
        <v>49</v>
      </c>
      <c r="B50" s="1">
        <v>43382.791666608799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54.52</v>
      </c>
      <c r="J50" t="str">
        <f t="shared" si="0"/>
        <v>HKD</v>
      </c>
      <c r="K50">
        <f t="shared" si="1"/>
        <v>95846.16</v>
      </c>
      <c r="L50">
        <f t="shared" si="2"/>
        <v>7.84</v>
      </c>
      <c r="M50">
        <f t="shared" si="3"/>
        <v>12225.275510204083</v>
      </c>
    </row>
    <row r="51" spans="1:13" ht="15.75" x14ac:dyDescent="0.25">
      <c r="A51">
        <v>50</v>
      </c>
      <c r="B51" s="1">
        <v>43382.791666608799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10.27</v>
      </c>
      <c r="J51" t="str">
        <f t="shared" si="0"/>
        <v>HKD</v>
      </c>
      <c r="K51">
        <f t="shared" si="1"/>
        <v>15548.779999999999</v>
      </c>
      <c r="L51">
        <f t="shared" si="2"/>
        <v>7.84</v>
      </c>
      <c r="M51">
        <f t="shared" si="3"/>
        <v>1983.2627551020407</v>
      </c>
    </row>
    <row r="52" spans="1:13" ht="15.75" x14ac:dyDescent="0.25">
      <c r="A52">
        <v>51</v>
      </c>
      <c r="B52" s="1">
        <v>43382.791666608799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6.37</v>
      </c>
      <c r="J52" t="str">
        <f t="shared" si="0"/>
        <v>HKD</v>
      </c>
      <c r="K52">
        <f t="shared" si="1"/>
        <v>13899.34</v>
      </c>
      <c r="L52">
        <f t="shared" si="2"/>
        <v>7.84</v>
      </c>
      <c r="M52">
        <f t="shared" si="3"/>
        <v>1772.875</v>
      </c>
    </row>
    <row r="53" spans="1:13" ht="15.75" x14ac:dyDescent="0.25">
      <c r="A53">
        <v>52</v>
      </c>
      <c r="B53" s="1">
        <v>43382.791666608799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4183.91</v>
      </c>
      <c r="J53" t="str">
        <f t="shared" si="0"/>
        <v>JPY</v>
      </c>
      <c r="K53">
        <f t="shared" si="1"/>
        <v>7204693.0199999996</v>
      </c>
      <c r="L53">
        <f t="shared" si="2"/>
        <v>112.21</v>
      </c>
      <c r="M53">
        <f t="shared" si="3"/>
        <v>64207.227698066126</v>
      </c>
    </row>
    <row r="54" spans="1:13" ht="15.75" x14ac:dyDescent="0.25">
      <c r="B54" s="1"/>
      <c r="C54" s="2"/>
      <c r="M54" s="3">
        <f>SUM(M2:M53)</f>
        <v>14400479.649002854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7"/>
  <sheetViews>
    <sheetView workbookViewId="0">
      <selection activeCell="E24" sqref="E24"/>
    </sheetView>
  </sheetViews>
  <sheetFormatPr defaultRowHeight="15" x14ac:dyDescent="0.25"/>
  <cols>
    <col min="5" max="5" width="10.28515625" bestFit="1" customWidth="1"/>
    <col min="6" max="6" width="19.42578125" bestFit="1" customWidth="1"/>
    <col min="7" max="7" width="15" bestFit="1" customWidth="1"/>
  </cols>
  <sheetData>
    <row r="3" spans="5:7" x14ac:dyDescent="0.25">
      <c r="E3" t="s">
        <v>1</v>
      </c>
      <c r="F3" t="s">
        <v>138</v>
      </c>
      <c r="G3" t="s">
        <v>139</v>
      </c>
    </row>
    <row r="4" spans="5:7" x14ac:dyDescent="0.25">
      <c r="E4" t="s">
        <v>124</v>
      </c>
      <c r="F4" s="4">
        <f>PREV_EOD!P54</f>
        <v>14565558.106889578</v>
      </c>
    </row>
    <row r="5" spans="5:7" x14ac:dyDescent="0.25">
      <c r="E5" t="s">
        <v>125</v>
      </c>
      <c r="F5" s="4">
        <f>'7 AM'!M$54</f>
        <v>14550404.261257283</v>
      </c>
      <c r="G5" s="4">
        <f>F5-F$4</f>
        <v>-15153.845632294193</v>
      </c>
    </row>
    <row r="6" spans="5:7" x14ac:dyDescent="0.25">
      <c r="E6" t="s">
        <v>126</v>
      </c>
      <c r="F6" s="4">
        <f>'8 AM'!M$54</f>
        <v>14376660.838066291</v>
      </c>
      <c r="G6" s="4">
        <f>F6-F$4</f>
        <v>-188897.26882328652</v>
      </c>
    </row>
    <row r="7" spans="5:7" x14ac:dyDescent="0.25">
      <c r="E7" t="s">
        <v>127</v>
      </c>
      <c r="F7" s="4">
        <f>'9 AM'!M$54</f>
        <v>14508185.318519298</v>
      </c>
      <c r="G7" s="4">
        <f>F7-F$4</f>
        <v>-57372.788370279595</v>
      </c>
    </row>
    <row r="8" spans="5:7" x14ac:dyDescent="0.25">
      <c r="E8" t="s">
        <v>128</v>
      </c>
      <c r="F8" s="4">
        <f>'10 AM'!M$54</f>
        <v>14470590.875821879</v>
      </c>
      <c r="G8" s="4">
        <f t="shared" ref="G8:G17" si="0">F8-F$4</f>
        <v>-94967.231067698449</v>
      </c>
    </row>
    <row r="9" spans="5:7" x14ac:dyDescent="0.25">
      <c r="E9" t="s">
        <v>129</v>
      </c>
      <c r="F9" s="4">
        <f>'11 AM'!M$54</f>
        <v>14400138.13744832</v>
      </c>
      <c r="G9" s="4">
        <f t="shared" si="0"/>
        <v>-165419.96944125742</v>
      </c>
    </row>
    <row r="10" spans="5:7" x14ac:dyDescent="0.25">
      <c r="E10" t="s">
        <v>130</v>
      </c>
      <c r="F10" s="4">
        <f>'12 PM'!M$54</f>
        <v>14349576.951897817</v>
      </c>
      <c r="G10" s="4">
        <f t="shared" si="0"/>
        <v>-215981.15499176085</v>
      </c>
    </row>
    <row r="11" spans="5:7" x14ac:dyDescent="0.25">
      <c r="E11" t="s">
        <v>131</v>
      </c>
      <c r="F11" s="4">
        <f>'1 PM'!M$54</f>
        <v>14472516.665889762</v>
      </c>
      <c r="G11" s="4">
        <f t="shared" si="0"/>
        <v>-93041.440999815241</v>
      </c>
    </row>
    <row r="12" spans="5:7" x14ac:dyDescent="0.25">
      <c r="E12" t="s">
        <v>132</v>
      </c>
      <c r="F12" s="4">
        <f>'2 PM'!M$54</f>
        <v>14408285.113025647</v>
      </c>
      <c r="G12" s="4">
        <f t="shared" si="0"/>
        <v>-157272.99386393093</v>
      </c>
    </row>
    <row r="13" spans="5:7" x14ac:dyDescent="0.25">
      <c r="E13" t="s">
        <v>133</v>
      </c>
      <c r="F13" s="4">
        <f>'3 PM'!M$54</f>
        <v>14444053.33762409</v>
      </c>
      <c r="G13" s="4">
        <f t="shared" si="0"/>
        <v>-121504.76926548779</v>
      </c>
    </row>
    <row r="14" spans="5:7" x14ac:dyDescent="0.25">
      <c r="E14" t="s">
        <v>134</v>
      </c>
      <c r="F14" s="4">
        <f>'4 PM'!M$54</f>
        <v>14406961.904505353</v>
      </c>
      <c r="G14" s="4">
        <f t="shared" si="0"/>
        <v>-158596.20238422416</v>
      </c>
    </row>
    <row r="15" spans="5:7" x14ac:dyDescent="0.25">
      <c r="E15" t="s">
        <v>135</v>
      </c>
      <c r="F15" s="4">
        <f>'5 PM'!M$54</f>
        <v>14443886.131087786</v>
      </c>
      <c r="G15" s="4">
        <f t="shared" si="0"/>
        <v>-121671.975801792</v>
      </c>
    </row>
    <row r="16" spans="5:7" x14ac:dyDescent="0.25">
      <c r="E16" t="s">
        <v>136</v>
      </c>
      <c r="F16" s="4">
        <f>'6 PM'!M$54</f>
        <v>14446794.451755909</v>
      </c>
      <c r="G16" s="4">
        <f t="shared" si="0"/>
        <v>-118763.65513366833</v>
      </c>
    </row>
    <row r="17" spans="5:7" x14ac:dyDescent="0.25">
      <c r="E17" t="s">
        <v>137</v>
      </c>
      <c r="F17" s="4">
        <f>'7 PM'!M$54</f>
        <v>14400479.649002854</v>
      </c>
      <c r="G17" s="4">
        <f t="shared" si="0"/>
        <v>-165078.4578867238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60" zoomScaleNormal="60" workbookViewId="0">
      <selection activeCell="H2" sqref="H2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43382.291666666664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32.950000000000003</v>
      </c>
      <c r="J2" t="str">
        <f>G2</f>
        <v>USD</v>
      </c>
      <c r="K2">
        <f>F2*H2</f>
        <v>68404.200000000012</v>
      </c>
      <c r="L2">
        <f>VLOOKUP(J2,N$2:O$8,2,FALSE)</f>
        <v>1</v>
      </c>
      <c r="M2">
        <f>K2/L2</f>
        <v>68404.200000000012</v>
      </c>
      <c r="N2" t="s">
        <v>12</v>
      </c>
      <c r="O2">
        <v>1</v>
      </c>
    </row>
    <row r="3" spans="1:15" x14ac:dyDescent="0.25">
      <c r="A3">
        <v>2</v>
      </c>
      <c r="B3" s="1">
        <v>43382.291666666664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76.930000000000007</v>
      </c>
      <c r="J3" t="str">
        <f t="shared" ref="J3:J53" si="0">G3</f>
        <v>USD</v>
      </c>
      <c r="K3">
        <f t="shared" ref="K3:K53" si="1">F3*H3</f>
        <v>148397.97</v>
      </c>
      <c r="L3">
        <f t="shared" ref="L3:L53" si="2">VLOOKUP(J3,N$2:O$8,2,FALSE)</f>
        <v>1</v>
      </c>
      <c r="M3">
        <f t="shared" ref="M3:M53" si="3">K3/L3</f>
        <v>148397.97</v>
      </c>
      <c r="N3" t="s">
        <v>60</v>
      </c>
      <c r="O3">
        <v>0.86</v>
      </c>
    </row>
    <row r="4" spans="1:15" x14ac:dyDescent="0.25">
      <c r="A4">
        <v>3</v>
      </c>
      <c r="B4" s="1">
        <v>43382.291666608799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142.31</v>
      </c>
      <c r="J4" t="str">
        <f t="shared" si="0"/>
        <v>USD</v>
      </c>
      <c r="K4">
        <f t="shared" si="1"/>
        <v>277219.88</v>
      </c>
      <c r="L4">
        <f t="shared" si="2"/>
        <v>1</v>
      </c>
      <c r="M4">
        <f t="shared" si="3"/>
        <v>277219.88</v>
      </c>
      <c r="N4" t="s">
        <v>119</v>
      </c>
      <c r="O4">
        <v>112.21</v>
      </c>
    </row>
    <row r="5" spans="1:15" x14ac:dyDescent="0.25">
      <c r="A5">
        <v>4</v>
      </c>
      <c r="B5" s="1">
        <v>43382.291666608799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226.04</v>
      </c>
      <c r="J5" t="str">
        <f t="shared" si="0"/>
        <v>USD</v>
      </c>
      <c r="K5">
        <f t="shared" si="1"/>
        <v>540461.64</v>
      </c>
      <c r="L5">
        <f t="shared" si="2"/>
        <v>1</v>
      </c>
      <c r="M5">
        <f t="shared" si="3"/>
        <v>540461.64</v>
      </c>
      <c r="N5" t="s">
        <v>104</v>
      </c>
      <c r="O5">
        <v>7.84</v>
      </c>
    </row>
    <row r="6" spans="1:15" x14ac:dyDescent="0.25">
      <c r="A6">
        <v>5</v>
      </c>
      <c r="B6" s="1">
        <v>43382.291666608799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53.07</v>
      </c>
      <c r="J6" t="str">
        <f t="shared" si="0"/>
        <v>USD</v>
      </c>
      <c r="K6">
        <f t="shared" si="1"/>
        <v>128164.05</v>
      </c>
      <c r="L6">
        <f t="shared" si="2"/>
        <v>1</v>
      </c>
      <c r="M6">
        <f t="shared" si="3"/>
        <v>128164.05</v>
      </c>
      <c r="N6" t="s">
        <v>113</v>
      </c>
      <c r="O6">
        <v>30.91</v>
      </c>
    </row>
    <row r="7" spans="1:15" x14ac:dyDescent="0.25">
      <c r="A7">
        <v>6</v>
      </c>
      <c r="B7" s="1">
        <v>43382.291666608799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132.57</v>
      </c>
      <c r="J7" t="str">
        <f t="shared" si="0"/>
        <v>USD</v>
      </c>
      <c r="K7">
        <f t="shared" si="1"/>
        <v>219005.63999999998</v>
      </c>
      <c r="L7">
        <f t="shared" si="2"/>
        <v>1</v>
      </c>
      <c r="M7">
        <f t="shared" si="3"/>
        <v>219005.63999999998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43382.291666608799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54.23</v>
      </c>
      <c r="J8" t="str">
        <f t="shared" si="0"/>
        <v>USD</v>
      </c>
      <c r="K8">
        <f t="shared" si="1"/>
        <v>98915.51999999999</v>
      </c>
      <c r="L8">
        <f t="shared" si="2"/>
        <v>1</v>
      </c>
      <c r="M8">
        <f t="shared" si="3"/>
        <v>98915.51999999999</v>
      </c>
      <c r="N8" t="s">
        <v>106</v>
      </c>
      <c r="O8">
        <v>6.92</v>
      </c>
    </row>
    <row r="9" spans="1:15" x14ac:dyDescent="0.25">
      <c r="A9">
        <v>8</v>
      </c>
      <c r="B9" s="1">
        <v>43382.291666608799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30.85</v>
      </c>
      <c r="J9" t="str">
        <f t="shared" si="0"/>
        <v>USD</v>
      </c>
      <c r="K9">
        <f t="shared" si="1"/>
        <v>48280.25</v>
      </c>
      <c r="L9">
        <f t="shared" si="2"/>
        <v>1</v>
      </c>
      <c r="M9">
        <f t="shared" si="3"/>
        <v>48280.25</v>
      </c>
    </row>
    <row r="10" spans="1:15" x14ac:dyDescent="0.25">
      <c r="A10">
        <v>9</v>
      </c>
      <c r="B10" s="1">
        <v>43382.291666608799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60.47</v>
      </c>
      <c r="J10" t="str">
        <f t="shared" si="0"/>
        <v>USD</v>
      </c>
      <c r="K10">
        <f t="shared" si="1"/>
        <v>142648.73000000001</v>
      </c>
      <c r="L10">
        <f t="shared" si="2"/>
        <v>1</v>
      </c>
      <c r="M10">
        <f t="shared" si="3"/>
        <v>142648.73000000001</v>
      </c>
    </row>
    <row r="11" spans="1:15" x14ac:dyDescent="0.25">
      <c r="A11">
        <v>10</v>
      </c>
      <c r="B11" s="1">
        <v>43382.291666608799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1917.41</v>
      </c>
      <c r="J11" t="str">
        <f t="shared" si="0"/>
        <v>USD</v>
      </c>
      <c r="K11">
        <f t="shared" si="1"/>
        <v>3044847.08</v>
      </c>
      <c r="L11">
        <f t="shared" si="2"/>
        <v>1</v>
      </c>
      <c r="M11">
        <f t="shared" si="3"/>
        <v>3044847.08</v>
      </c>
    </row>
    <row r="12" spans="1:15" x14ac:dyDescent="0.25">
      <c r="A12">
        <v>11</v>
      </c>
      <c r="B12" s="1">
        <v>43382.291666608799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160.33000000000001</v>
      </c>
      <c r="J12" t="str">
        <f t="shared" si="0"/>
        <v>USD</v>
      </c>
      <c r="K12">
        <f t="shared" si="1"/>
        <v>275767.60000000003</v>
      </c>
      <c r="L12">
        <f t="shared" si="2"/>
        <v>1</v>
      </c>
      <c r="M12">
        <f t="shared" si="3"/>
        <v>275767.60000000003</v>
      </c>
    </row>
    <row r="13" spans="1:15" x14ac:dyDescent="0.25">
      <c r="A13">
        <v>12</v>
      </c>
      <c r="B13" s="1">
        <v>43382.291666608799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1206.95</v>
      </c>
      <c r="J13" t="str">
        <f t="shared" si="0"/>
        <v>USD</v>
      </c>
      <c r="K13">
        <f t="shared" si="1"/>
        <v>2715637.5</v>
      </c>
      <c r="L13">
        <f t="shared" si="2"/>
        <v>1</v>
      </c>
      <c r="M13">
        <f t="shared" si="3"/>
        <v>2715637.5</v>
      </c>
    </row>
    <row r="14" spans="1:15" x14ac:dyDescent="0.25">
      <c r="A14">
        <v>13</v>
      </c>
      <c r="B14" s="1">
        <v>43382.291666608799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253.61</v>
      </c>
      <c r="J14" t="str">
        <f t="shared" si="0"/>
        <v>USD</v>
      </c>
      <c r="K14">
        <f t="shared" si="1"/>
        <v>508488.05000000005</v>
      </c>
      <c r="L14">
        <f t="shared" si="2"/>
        <v>1</v>
      </c>
      <c r="M14">
        <f t="shared" si="3"/>
        <v>508488.05000000005</v>
      </c>
    </row>
    <row r="15" spans="1:15" x14ac:dyDescent="0.25">
      <c r="A15">
        <v>14</v>
      </c>
      <c r="B15" s="1">
        <v>43382.291666608799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389.23</v>
      </c>
      <c r="J15" t="str">
        <f t="shared" si="0"/>
        <v>USD</v>
      </c>
      <c r="K15">
        <f t="shared" si="1"/>
        <v>711512.44000000006</v>
      </c>
      <c r="L15">
        <f t="shared" si="2"/>
        <v>1</v>
      </c>
      <c r="M15">
        <f t="shared" si="3"/>
        <v>711512.44000000006</v>
      </c>
    </row>
    <row r="16" spans="1:15" x14ac:dyDescent="0.25">
      <c r="A16">
        <v>15</v>
      </c>
      <c r="B16" s="1">
        <v>43382.291666608799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29.2</v>
      </c>
      <c r="J16" t="str">
        <f t="shared" si="0"/>
        <v>USD</v>
      </c>
      <c r="K16">
        <f t="shared" si="1"/>
        <v>54691.6</v>
      </c>
      <c r="L16">
        <f t="shared" si="2"/>
        <v>1</v>
      </c>
      <c r="M16">
        <f t="shared" si="3"/>
        <v>54691.6</v>
      </c>
    </row>
    <row r="17" spans="1:13" x14ac:dyDescent="0.25">
      <c r="A17">
        <v>16</v>
      </c>
      <c r="B17" s="1">
        <v>43382.291666608799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122.96</v>
      </c>
      <c r="J17" t="str">
        <f t="shared" si="0"/>
        <v>USD</v>
      </c>
      <c r="K17">
        <f t="shared" si="1"/>
        <v>220467.28</v>
      </c>
      <c r="L17">
        <f t="shared" si="2"/>
        <v>1</v>
      </c>
      <c r="M17">
        <f t="shared" si="3"/>
        <v>220467.28</v>
      </c>
    </row>
    <row r="18" spans="1:13" x14ac:dyDescent="0.25">
      <c r="A18">
        <v>17</v>
      </c>
      <c r="B18" s="1">
        <v>43382.291666608799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54.02</v>
      </c>
      <c r="J18" t="str">
        <f t="shared" si="0"/>
        <v>USD</v>
      </c>
      <c r="K18">
        <f t="shared" si="1"/>
        <v>125974.64000000001</v>
      </c>
      <c r="L18">
        <f t="shared" si="2"/>
        <v>1</v>
      </c>
      <c r="M18">
        <f t="shared" si="3"/>
        <v>125974.64000000001</v>
      </c>
    </row>
    <row r="19" spans="1:13" x14ac:dyDescent="0.25">
      <c r="A19">
        <v>18</v>
      </c>
      <c r="B19" s="1">
        <v>43382.291666608799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149.46</v>
      </c>
      <c r="J19" t="str">
        <f t="shared" si="0"/>
        <v>USD</v>
      </c>
      <c r="K19">
        <f t="shared" si="1"/>
        <v>271718.28000000003</v>
      </c>
      <c r="L19">
        <f t="shared" si="2"/>
        <v>1</v>
      </c>
      <c r="M19">
        <f t="shared" si="3"/>
        <v>271718.28000000003</v>
      </c>
    </row>
    <row r="20" spans="1:13" x14ac:dyDescent="0.25">
      <c r="A20">
        <v>19</v>
      </c>
      <c r="B20" s="1">
        <v>43382.291666608799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162.25</v>
      </c>
      <c r="J20" t="str">
        <f t="shared" si="0"/>
        <v>USD</v>
      </c>
      <c r="K20">
        <f t="shared" si="1"/>
        <v>290752</v>
      </c>
      <c r="L20">
        <f t="shared" si="2"/>
        <v>1</v>
      </c>
      <c r="M20">
        <f t="shared" si="3"/>
        <v>290752</v>
      </c>
    </row>
    <row r="21" spans="1:13" x14ac:dyDescent="0.25">
      <c r="A21">
        <v>20</v>
      </c>
      <c r="B21" s="1">
        <v>43382.291666608799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147.63</v>
      </c>
      <c r="J21" t="str">
        <f t="shared" si="0"/>
        <v>USD</v>
      </c>
      <c r="K21">
        <f t="shared" si="1"/>
        <v>326114.67</v>
      </c>
      <c r="L21">
        <f t="shared" si="2"/>
        <v>1</v>
      </c>
      <c r="M21">
        <f t="shared" si="3"/>
        <v>326114.67</v>
      </c>
    </row>
    <row r="22" spans="1:13" x14ac:dyDescent="0.25">
      <c r="A22">
        <v>21</v>
      </c>
      <c r="B22" s="1">
        <v>43382.291666608799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227.09</v>
      </c>
      <c r="J22" t="str">
        <f t="shared" si="0"/>
        <v>USD</v>
      </c>
      <c r="K22">
        <f t="shared" si="1"/>
        <v>368567.07</v>
      </c>
      <c r="L22">
        <f t="shared" si="2"/>
        <v>1</v>
      </c>
      <c r="M22">
        <f t="shared" si="3"/>
        <v>368567.07</v>
      </c>
    </row>
    <row r="23" spans="1:13" x14ac:dyDescent="0.25">
      <c r="A23">
        <v>22</v>
      </c>
      <c r="B23" s="1">
        <v>43382.291666608799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424.61</v>
      </c>
      <c r="J23" t="str">
        <f t="shared" si="0"/>
        <v>USD</v>
      </c>
      <c r="K23">
        <f t="shared" si="1"/>
        <v>964713.92</v>
      </c>
      <c r="L23">
        <f t="shared" si="2"/>
        <v>1</v>
      </c>
      <c r="M23">
        <f t="shared" si="3"/>
        <v>964713.92</v>
      </c>
    </row>
    <row r="24" spans="1:13" x14ac:dyDescent="0.25">
      <c r="A24">
        <v>23</v>
      </c>
      <c r="B24" s="1">
        <v>43382.291666608799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32.659999999999997</v>
      </c>
      <c r="J24" t="str">
        <f t="shared" si="0"/>
        <v>USD</v>
      </c>
      <c r="K24">
        <f t="shared" si="1"/>
        <v>53823.679999999993</v>
      </c>
      <c r="L24">
        <f t="shared" si="2"/>
        <v>1</v>
      </c>
      <c r="M24">
        <f t="shared" si="3"/>
        <v>53823.679999999993</v>
      </c>
    </row>
    <row r="25" spans="1:13" x14ac:dyDescent="0.25">
      <c r="A25">
        <v>24</v>
      </c>
      <c r="B25" s="1">
        <v>43382.291666608799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120.76</v>
      </c>
      <c r="J25" t="str">
        <f t="shared" si="0"/>
        <v>EUR</v>
      </c>
      <c r="K25">
        <f t="shared" si="1"/>
        <v>272555.32</v>
      </c>
      <c r="L25">
        <f t="shared" si="2"/>
        <v>0.86</v>
      </c>
      <c r="M25">
        <f t="shared" si="3"/>
        <v>316924.79069767444</v>
      </c>
    </row>
    <row r="26" spans="1:13" x14ac:dyDescent="0.25">
      <c r="A26">
        <v>25</v>
      </c>
      <c r="B26" s="1">
        <v>43382.291666608799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56.9</v>
      </c>
      <c r="J26" t="str">
        <f t="shared" si="0"/>
        <v>EUR</v>
      </c>
      <c r="K26">
        <f t="shared" si="1"/>
        <v>100030.2</v>
      </c>
      <c r="L26">
        <f t="shared" si="2"/>
        <v>0.86</v>
      </c>
      <c r="M26">
        <f t="shared" si="3"/>
        <v>116314.18604651163</v>
      </c>
    </row>
    <row r="27" spans="1:13" x14ac:dyDescent="0.25">
      <c r="A27">
        <v>26</v>
      </c>
      <c r="B27" s="1">
        <v>43382.291666608799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82.77</v>
      </c>
      <c r="J27" t="str">
        <f t="shared" si="0"/>
        <v>EUR</v>
      </c>
      <c r="K27">
        <f t="shared" si="1"/>
        <v>178121.03999999998</v>
      </c>
      <c r="L27">
        <f t="shared" si="2"/>
        <v>0.86</v>
      </c>
      <c r="M27">
        <f t="shared" si="3"/>
        <v>207117.48837209301</v>
      </c>
    </row>
    <row r="28" spans="1:13" x14ac:dyDescent="0.25">
      <c r="A28">
        <v>27</v>
      </c>
      <c r="B28" s="1">
        <v>43382.291666608799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20.23</v>
      </c>
      <c r="J28" t="str">
        <f t="shared" si="0"/>
        <v>EUR</v>
      </c>
      <c r="K28">
        <f t="shared" si="1"/>
        <v>42665.07</v>
      </c>
      <c r="L28">
        <f t="shared" si="2"/>
        <v>0.86</v>
      </c>
      <c r="M28">
        <f t="shared" si="3"/>
        <v>49610.546511627908</v>
      </c>
    </row>
    <row r="29" spans="1:13" x14ac:dyDescent="0.25">
      <c r="A29">
        <v>28</v>
      </c>
      <c r="B29" s="1">
        <v>43382.291666608799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114.98</v>
      </c>
      <c r="J29" t="str">
        <f t="shared" si="0"/>
        <v>EUR</v>
      </c>
      <c r="K29">
        <f t="shared" si="1"/>
        <v>220531.64</v>
      </c>
      <c r="L29">
        <f t="shared" si="2"/>
        <v>0.86</v>
      </c>
      <c r="M29">
        <f t="shared" si="3"/>
        <v>256432.13953488375</v>
      </c>
    </row>
    <row r="30" spans="1:13" x14ac:dyDescent="0.25">
      <c r="A30">
        <v>29</v>
      </c>
      <c r="B30" s="1">
        <v>43382.291666608799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54.78</v>
      </c>
      <c r="J30" t="str">
        <f t="shared" si="0"/>
        <v>EUR</v>
      </c>
      <c r="K30">
        <f t="shared" si="1"/>
        <v>135361.38</v>
      </c>
      <c r="L30">
        <f t="shared" si="2"/>
        <v>0.86</v>
      </c>
      <c r="M30">
        <f t="shared" si="3"/>
        <v>157396.95348837209</v>
      </c>
    </row>
    <row r="31" spans="1:13" x14ac:dyDescent="0.25">
      <c r="A31">
        <v>30</v>
      </c>
      <c r="B31" s="1">
        <v>43382.291666608799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5.56</v>
      </c>
      <c r="J31" t="str">
        <f t="shared" si="0"/>
        <v>EUR</v>
      </c>
      <c r="K31">
        <f t="shared" si="1"/>
        <v>12415.48</v>
      </c>
      <c r="L31">
        <f t="shared" si="2"/>
        <v>0.86</v>
      </c>
      <c r="M31">
        <f t="shared" si="3"/>
        <v>14436.60465116279</v>
      </c>
    </row>
    <row r="32" spans="1:13" x14ac:dyDescent="0.25">
      <c r="A32">
        <v>31</v>
      </c>
      <c r="B32" s="1">
        <v>43382.291666608799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15.05</v>
      </c>
      <c r="J32" t="str">
        <f t="shared" si="0"/>
        <v>EUR</v>
      </c>
      <c r="K32">
        <f t="shared" si="1"/>
        <v>25855.9</v>
      </c>
      <c r="L32">
        <f t="shared" si="2"/>
        <v>0.86</v>
      </c>
      <c r="M32">
        <f t="shared" si="3"/>
        <v>30065.000000000004</v>
      </c>
    </row>
    <row r="33" spans="1:13" x14ac:dyDescent="0.25">
      <c r="A33">
        <v>32</v>
      </c>
      <c r="B33" s="1">
        <v>43382.291666608799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24.6</v>
      </c>
      <c r="J33" t="str">
        <f t="shared" si="0"/>
        <v>EUR</v>
      </c>
      <c r="K33">
        <f t="shared" si="1"/>
        <v>56678.400000000001</v>
      </c>
      <c r="L33">
        <f t="shared" si="2"/>
        <v>0.86</v>
      </c>
      <c r="M33">
        <f t="shared" si="3"/>
        <v>65905.116279069771</v>
      </c>
    </row>
    <row r="34" spans="1:13" x14ac:dyDescent="0.25">
      <c r="A34">
        <v>33</v>
      </c>
      <c r="B34" s="1">
        <v>43382.291666608799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8.9499999999999993</v>
      </c>
      <c r="J34" t="str">
        <f t="shared" si="0"/>
        <v>EUR</v>
      </c>
      <c r="K34">
        <f t="shared" si="1"/>
        <v>19985.349999999999</v>
      </c>
      <c r="L34">
        <f t="shared" si="2"/>
        <v>0.86</v>
      </c>
      <c r="M34">
        <f t="shared" si="3"/>
        <v>23238.779069767439</v>
      </c>
    </row>
    <row r="35" spans="1:13" x14ac:dyDescent="0.25">
      <c r="A35">
        <v>34</v>
      </c>
      <c r="B35" s="1">
        <v>43382.291666608799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7.46</v>
      </c>
      <c r="J35" t="str">
        <f t="shared" si="0"/>
        <v>EUR</v>
      </c>
      <c r="K35">
        <f t="shared" si="1"/>
        <v>11592.84</v>
      </c>
      <c r="L35">
        <f t="shared" si="2"/>
        <v>0.86</v>
      </c>
      <c r="M35">
        <f t="shared" si="3"/>
        <v>13480.046511627907</v>
      </c>
    </row>
    <row r="36" spans="1:13" x14ac:dyDescent="0.25">
      <c r="A36">
        <v>35</v>
      </c>
      <c r="B36" s="1">
        <v>43382.291666608799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187.83</v>
      </c>
      <c r="J36" t="str">
        <f t="shared" si="0"/>
        <v>EUR</v>
      </c>
      <c r="K36">
        <f t="shared" si="1"/>
        <v>458868.69</v>
      </c>
      <c r="L36">
        <f t="shared" si="2"/>
        <v>0.86</v>
      </c>
      <c r="M36">
        <f t="shared" si="3"/>
        <v>533568.24418604653</v>
      </c>
    </row>
    <row r="37" spans="1:13" x14ac:dyDescent="0.25">
      <c r="A37">
        <v>36</v>
      </c>
      <c r="B37" s="1">
        <v>43382.291666608799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17.350000000000001</v>
      </c>
      <c r="J37" t="str">
        <f t="shared" si="0"/>
        <v>EUR</v>
      </c>
      <c r="K37">
        <f t="shared" si="1"/>
        <v>34786.75</v>
      </c>
      <c r="L37">
        <f t="shared" si="2"/>
        <v>0.86</v>
      </c>
      <c r="M37">
        <f t="shared" si="3"/>
        <v>40449.70930232558</v>
      </c>
    </row>
    <row r="38" spans="1:13" x14ac:dyDescent="0.25">
      <c r="A38">
        <v>37</v>
      </c>
      <c r="B38" s="1">
        <v>43382.291666608799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6.76</v>
      </c>
      <c r="J38" t="str">
        <f t="shared" si="0"/>
        <v>EUR</v>
      </c>
      <c r="K38">
        <f t="shared" si="1"/>
        <v>11160.76</v>
      </c>
      <c r="L38">
        <f t="shared" si="2"/>
        <v>0.86</v>
      </c>
      <c r="M38">
        <f t="shared" si="3"/>
        <v>12977.627906976744</v>
      </c>
    </row>
    <row r="39" spans="1:13" x14ac:dyDescent="0.25">
      <c r="A39">
        <v>38</v>
      </c>
      <c r="B39" s="1">
        <v>43382.291666608799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132.62</v>
      </c>
      <c r="J39" t="str">
        <f t="shared" si="0"/>
        <v>EUR</v>
      </c>
      <c r="K39">
        <f t="shared" si="1"/>
        <v>238450.76</v>
      </c>
      <c r="L39">
        <f t="shared" si="2"/>
        <v>0.86</v>
      </c>
      <c r="M39">
        <f t="shared" si="3"/>
        <v>277268.32558139536</v>
      </c>
    </row>
    <row r="40" spans="1:13" x14ac:dyDescent="0.25">
      <c r="A40">
        <v>39</v>
      </c>
      <c r="B40" s="1">
        <v>43382.291666608799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10.119999999999999</v>
      </c>
      <c r="J40" t="str">
        <f t="shared" si="0"/>
        <v>EUR</v>
      </c>
      <c r="K40">
        <f t="shared" si="1"/>
        <v>15250.839999999998</v>
      </c>
      <c r="L40">
        <f t="shared" si="2"/>
        <v>0.86</v>
      </c>
      <c r="M40">
        <f t="shared" si="3"/>
        <v>17733.534883720928</v>
      </c>
    </row>
    <row r="41" spans="1:13" ht="15.75" x14ac:dyDescent="0.25">
      <c r="A41">
        <v>40</v>
      </c>
      <c r="B41" s="1">
        <v>43382.291666608799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45458.42</v>
      </c>
      <c r="J41" t="str">
        <f t="shared" si="0"/>
        <v>KRW</v>
      </c>
      <c r="K41">
        <f t="shared" si="1"/>
        <v>81870614.420000002</v>
      </c>
      <c r="L41">
        <f t="shared" si="2"/>
        <v>1131.3499999999999</v>
      </c>
      <c r="M41">
        <f t="shared" si="3"/>
        <v>72365.416909002524</v>
      </c>
    </row>
    <row r="42" spans="1:13" ht="15.75" x14ac:dyDescent="0.25">
      <c r="A42">
        <v>41</v>
      </c>
      <c r="B42" s="1">
        <v>43382.291666608799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28.36</v>
      </c>
      <c r="J42" t="str">
        <f t="shared" si="0"/>
        <v>HKD</v>
      </c>
      <c r="K42">
        <f t="shared" si="1"/>
        <v>49800.159999999996</v>
      </c>
      <c r="L42">
        <f t="shared" si="2"/>
        <v>7.84</v>
      </c>
      <c r="M42">
        <f t="shared" si="3"/>
        <v>6352.0612244897957</v>
      </c>
    </row>
    <row r="43" spans="1:13" ht="15.75" x14ac:dyDescent="0.25">
      <c r="A43">
        <v>42</v>
      </c>
      <c r="B43" s="1">
        <v>43382.291666608799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9.19</v>
      </c>
      <c r="J43" t="str">
        <f t="shared" si="0"/>
        <v>CNY</v>
      </c>
      <c r="K43">
        <f t="shared" si="1"/>
        <v>16054.929999999998</v>
      </c>
      <c r="L43">
        <f t="shared" si="2"/>
        <v>6.92</v>
      </c>
      <c r="M43">
        <f t="shared" si="3"/>
        <v>2320.0765895953755</v>
      </c>
    </row>
    <row r="44" spans="1:13" ht="15.75" x14ac:dyDescent="0.25">
      <c r="A44">
        <v>43</v>
      </c>
      <c r="B44" s="1">
        <v>43382.291666608799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693.79</v>
      </c>
      <c r="J44" t="str">
        <f t="shared" si="0"/>
        <v>CNY</v>
      </c>
      <c r="K44">
        <f t="shared" si="1"/>
        <v>1687297.2799999998</v>
      </c>
      <c r="L44">
        <f t="shared" si="2"/>
        <v>6.92</v>
      </c>
      <c r="M44">
        <f t="shared" si="3"/>
        <v>243829.08670520229</v>
      </c>
    </row>
    <row r="45" spans="1:13" ht="15.75" x14ac:dyDescent="0.25">
      <c r="A45">
        <v>44</v>
      </c>
      <c r="B45" s="1">
        <v>43382.291666608799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302.02999999999997</v>
      </c>
      <c r="J45" t="str">
        <f t="shared" si="0"/>
        <v>HKD</v>
      </c>
      <c r="K45">
        <f t="shared" si="1"/>
        <v>609194.50999999989</v>
      </c>
      <c r="L45">
        <f t="shared" si="2"/>
        <v>7.84</v>
      </c>
      <c r="M45">
        <f t="shared" si="3"/>
        <v>77703.381377551006</v>
      </c>
    </row>
    <row r="46" spans="1:13" ht="15.75" x14ac:dyDescent="0.25">
      <c r="A46">
        <v>45</v>
      </c>
      <c r="B46" s="1">
        <v>43382.291666608799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83.54</v>
      </c>
      <c r="J46" t="str">
        <f t="shared" si="0"/>
        <v>HKD</v>
      </c>
      <c r="K46">
        <f t="shared" si="1"/>
        <v>194481.12000000002</v>
      </c>
      <c r="L46">
        <f t="shared" si="2"/>
        <v>7.84</v>
      </c>
      <c r="M46">
        <f t="shared" si="3"/>
        <v>24806.265306122452</v>
      </c>
    </row>
    <row r="47" spans="1:13" ht="15.75" x14ac:dyDescent="0.25">
      <c r="A47">
        <v>46</v>
      </c>
      <c r="B47" s="1">
        <v>43382.291666608799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77.63</v>
      </c>
      <c r="J47" t="str">
        <f t="shared" si="0"/>
        <v>HKD</v>
      </c>
      <c r="K47">
        <f t="shared" si="1"/>
        <v>140976.07999999999</v>
      </c>
      <c r="L47">
        <f t="shared" si="2"/>
        <v>7.84</v>
      </c>
      <c r="M47">
        <f t="shared" si="3"/>
        <v>17981.642857142855</v>
      </c>
    </row>
    <row r="48" spans="1:13" ht="15.75" x14ac:dyDescent="0.25">
      <c r="A48">
        <v>47</v>
      </c>
      <c r="B48" s="1">
        <v>43382.291666608799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262.07</v>
      </c>
      <c r="J48" t="str">
        <f t="shared" si="0"/>
        <v>NTD</v>
      </c>
      <c r="K48">
        <f t="shared" si="1"/>
        <v>547464.23</v>
      </c>
      <c r="L48">
        <f t="shared" si="2"/>
        <v>30.91</v>
      </c>
      <c r="M48">
        <f t="shared" si="3"/>
        <v>17711.557101261726</v>
      </c>
    </row>
    <row r="49" spans="1:13" ht="15.75" x14ac:dyDescent="0.25">
      <c r="A49">
        <v>48</v>
      </c>
      <c r="B49" s="1">
        <v>43382.291666608799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3591.93</v>
      </c>
      <c r="J49" t="str">
        <f t="shared" si="0"/>
        <v>NTD</v>
      </c>
      <c r="K49">
        <f t="shared" si="1"/>
        <v>8300950.2299999995</v>
      </c>
      <c r="L49">
        <f t="shared" si="2"/>
        <v>30.91</v>
      </c>
      <c r="M49">
        <f t="shared" si="3"/>
        <v>268552.25590423809</v>
      </c>
    </row>
    <row r="50" spans="1:13" ht="15.75" x14ac:dyDescent="0.25">
      <c r="A50">
        <v>49</v>
      </c>
      <c r="B50" s="1">
        <v>43382.291666608799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54.04</v>
      </c>
      <c r="J50" t="str">
        <f t="shared" si="0"/>
        <v>HKD</v>
      </c>
      <c r="K50">
        <f t="shared" si="1"/>
        <v>95002.319999999992</v>
      </c>
      <c r="L50">
        <f t="shared" si="2"/>
        <v>7.84</v>
      </c>
      <c r="M50">
        <f t="shared" si="3"/>
        <v>12117.642857142857</v>
      </c>
    </row>
    <row r="51" spans="1:13" ht="15.75" x14ac:dyDescent="0.25">
      <c r="A51">
        <v>50</v>
      </c>
      <c r="B51" s="1">
        <v>43382.291666608799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9.06</v>
      </c>
      <c r="J51" t="str">
        <f t="shared" si="0"/>
        <v>HKD</v>
      </c>
      <c r="K51">
        <f t="shared" si="1"/>
        <v>13716.84</v>
      </c>
      <c r="L51">
        <f t="shared" si="2"/>
        <v>7.84</v>
      </c>
      <c r="M51">
        <f t="shared" si="3"/>
        <v>1749.5969387755104</v>
      </c>
    </row>
    <row r="52" spans="1:13" ht="15.75" x14ac:dyDescent="0.25">
      <c r="A52">
        <v>51</v>
      </c>
      <c r="B52" s="1">
        <v>43382.291666608799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6.37</v>
      </c>
      <c r="J52" t="str">
        <f t="shared" si="0"/>
        <v>HKD</v>
      </c>
      <c r="K52">
        <f t="shared" si="1"/>
        <v>13899.34</v>
      </c>
      <c r="L52">
        <f t="shared" si="2"/>
        <v>7.84</v>
      </c>
      <c r="M52">
        <f t="shared" si="3"/>
        <v>1772.875</v>
      </c>
    </row>
    <row r="53" spans="1:13" ht="15.75" x14ac:dyDescent="0.25">
      <c r="A53">
        <v>52</v>
      </c>
      <c r="B53" s="1">
        <v>43382.291666608799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4277.8999999999996</v>
      </c>
      <c r="J53" t="str">
        <f t="shared" si="0"/>
        <v>JPY</v>
      </c>
      <c r="K53">
        <f t="shared" si="1"/>
        <v>7366543.7999999998</v>
      </c>
      <c r="L53">
        <f t="shared" si="2"/>
        <v>112.21</v>
      </c>
      <c r="M53">
        <f t="shared" si="3"/>
        <v>65649.619463505922</v>
      </c>
    </row>
    <row r="54" spans="1:13" ht="15.75" x14ac:dyDescent="0.25">
      <c r="B54" s="1"/>
      <c r="C54" s="2"/>
      <c r="M54" s="3">
        <f>SUM(M2:M53)</f>
        <v>14550404.261257283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60" zoomScaleNormal="60" workbookViewId="0">
      <selection activeCell="Q1" sqref="Q1:Q1048576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43382.333333333336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31.5</v>
      </c>
      <c r="J2" t="str">
        <f>G2</f>
        <v>USD</v>
      </c>
      <c r="K2">
        <f>F2*H2</f>
        <v>65394</v>
      </c>
      <c r="L2">
        <f>VLOOKUP(J2,N$2:O$8,2,FALSE)</f>
        <v>1</v>
      </c>
      <c r="M2">
        <f>K2/L2</f>
        <v>65394</v>
      </c>
      <c r="N2" t="s">
        <v>12</v>
      </c>
      <c r="O2">
        <v>1</v>
      </c>
    </row>
    <row r="3" spans="1:15" x14ac:dyDescent="0.25">
      <c r="A3">
        <v>2</v>
      </c>
      <c r="B3" s="1">
        <v>43382.333333333336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73.319999999999993</v>
      </c>
      <c r="J3" t="str">
        <f t="shared" ref="J3:J53" si="0">G3</f>
        <v>USD</v>
      </c>
      <c r="K3">
        <f t="shared" ref="K3:K53" si="1">F3*H3</f>
        <v>141434.28</v>
      </c>
      <c r="L3">
        <f t="shared" ref="L3:L53" si="2">VLOOKUP(J3,N$2:O$8,2,FALSE)</f>
        <v>1</v>
      </c>
      <c r="M3">
        <f t="shared" ref="M3:M53" si="3">K3/L3</f>
        <v>141434.28</v>
      </c>
      <c r="N3" t="s">
        <v>60</v>
      </c>
      <c r="O3">
        <v>0.86</v>
      </c>
    </row>
    <row r="4" spans="1:15" x14ac:dyDescent="0.25">
      <c r="A4">
        <v>3</v>
      </c>
      <c r="B4" s="1">
        <v>43382.333333333336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147.75</v>
      </c>
      <c r="J4" t="str">
        <f t="shared" si="0"/>
        <v>USD</v>
      </c>
      <c r="K4">
        <f t="shared" si="1"/>
        <v>287817</v>
      </c>
      <c r="L4">
        <f t="shared" si="2"/>
        <v>1</v>
      </c>
      <c r="M4">
        <f t="shared" si="3"/>
        <v>287817</v>
      </c>
      <c r="N4" t="s">
        <v>119</v>
      </c>
      <c r="O4">
        <v>112.21</v>
      </c>
    </row>
    <row r="5" spans="1:15" x14ac:dyDescent="0.25">
      <c r="A5">
        <v>4</v>
      </c>
      <c r="B5" s="1">
        <v>43382.333333333336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227.06</v>
      </c>
      <c r="J5" t="str">
        <f t="shared" si="0"/>
        <v>USD</v>
      </c>
      <c r="K5">
        <f t="shared" si="1"/>
        <v>542900.46</v>
      </c>
      <c r="L5">
        <f t="shared" si="2"/>
        <v>1</v>
      </c>
      <c r="M5">
        <f t="shared" si="3"/>
        <v>542900.46</v>
      </c>
      <c r="N5" t="s">
        <v>104</v>
      </c>
      <c r="O5">
        <v>7.84</v>
      </c>
    </row>
    <row r="6" spans="1:15" x14ac:dyDescent="0.25">
      <c r="A6">
        <v>5</v>
      </c>
      <c r="B6" s="1">
        <v>43382.333333333336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47.66</v>
      </c>
      <c r="J6" t="str">
        <f t="shared" si="0"/>
        <v>USD</v>
      </c>
      <c r="K6">
        <f t="shared" si="1"/>
        <v>115098.9</v>
      </c>
      <c r="L6">
        <f t="shared" si="2"/>
        <v>1</v>
      </c>
      <c r="M6">
        <f t="shared" si="3"/>
        <v>115098.9</v>
      </c>
      <c r="N6" t="s">
        <v>113</v>
      </c>
      <c r="O6">
        <v>30.91</v>
      </c>
    </row>
    <row r="7" spans="1:15" x14ac:dyDescent="0.25">
      <c r="A7">
        <v>6</v>
      </c>
      <c r="B7" s="1">
        <v>43382.333333333336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132.62</v>
      </c>
      <c r="J7" t="str">
        <f t="shared" si="0"/>
        <v>USD</v>
      </c>
      <c r="K7">
        <f t="shared" si="1"/>
        <v>219088.24000000002</v>
      </c>
      <c r="L7">
        <f t="shared" si="2"/>
        <v>1</v>
      </c>
      <c r="M7">
        <f t="shared" si="3"/>
        <v>219088.24000000002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43382.333333333336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55.03</v>
      </c>
      <c r="J8" t="str">
        <f t="shared" si="0"/>
        <v>USD</v>
      </c>
      <c r="K8">
        <f t="shared" si="1"/>
        <v>100374.72</v>
      </c>
      <c r="L8">
        <f t="shared" si="2"/>
        <v>1</v>
      </c>
      <c r="M8">
        <f t="shared" si="3"/>
        <v>100374.72</v>
      </c>
      <c r="N8" t="s">
        <v>106</v>
      </c>
      <c r="O8">
        <v>6.92</v>
      </c>
    </row>
    <row r="9" spans="1:15" x14ac:dyDescent="0.25">
      <c r="A9">
        <v>8</v>
      </c>
      <c r="B9" s="1">
        <v>43382.333333333336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30.64</v>
      </c>
      <c r="J9" t="str">
        <f t="shared" si="0"/>
        <v>USD</v>
      </c>
      <c r="K9">
        <f t="shared" si="1"/>
        <v>47951.6</v>
      </c>
      <c r="L9">
        <f t="shared" si="2"/>
        <v>1</v>
      </c>
      <c r="M9">
        <f t="shared" si="3"/>
        <v>47951.6</v>
      </c>
    </row>
    <row r="10" spans="1:15" x14ac:dyDescent="0.25">
      <c r="A10">
        <v>9</v>
      </c>
      <c r="B10" s="1">
        <v>43382.333333333336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62.42</v>
      </c>
      <c r="J10" t="str">
        <f t="shared" si="0"/>
        <v>USD</v>
      </c>
      <c r="K10">
        <f t="shared" si="1"/>
        <v>147248.78</v>
      </c>
      <c r="L10">
        <f t="shared" si="2"/>
        <v>1</v>
      </c>
      <c r="M10">
        <f t="shared" si="3"/>
        <v>147248.78</v>
      </c>
    </row>
    <row r="11" spans="1:15" x14ac:dyDescent="0.25">
      <c r="A11">
        <v>10</v>
      </c>
      <c r="B11" s="1">
        <v>43382.333333333336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1913.47</v>
      </c>
      <c r="J11" t="str">
        <f t="shared" si="0"/>
        <v>USD</v>
      </c>
      <c r="K11">
        <f t="shared" si="1"/>
        <v>3038590.36</v>
      </c>
      <c r="L11">
        <f t="shared" si="2"/>
        <v>1</v>
      </c>
      <c r="M11">
        <f t="shared" si="3"/>
        <v>3038590.36</v>
      </c>
    </row>
    <row r="12" spans="1:15" x14ac:dyDescent="0.25">
      <c r="A12">
        <v>11</v>
      </c>
      <c r="B12" s="1">
        <v>43382.333333333336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165.96</v>
      </c>
      <c r="J12" t="str">
        <f t="shared" si="0"/>
        <v>USD</v>
      </c>
      <c r="K12">
        <f t="shared" si="1"/>
        <v>285451.2</v>
      </c>
      <c r="L12">
        <f t="shared" si="2"/>
        <v>1</v>
      </c>
      <c r="M12">
        <f t="shared" si="3"/>
        <v>285451.2</v>
      </c>
    </row>
    <row r="13" spans="1:15" x14ac:dyDescent="0.25">
      <c r="A13">
        <v>12</v>
      </c>
      <c r="B13" s="1">
        <v>43382.333333333336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1177.74</v>
      </c>
      <c r="J13" t="str">
        <f t="shared" si="0"/>
        <v>USD</v>
      </c>
      <c r="K13">
        <f t="shared" si="1"/>
        <v>2649915</v>
      </c>
      <c r="L13">
        <f t="shared" si="2"/>
        <v>1</v>
      </c>
      <c r="M13">
        <f t="shared" si="3"/>
        <v>2649915</v>
      </c>
    </row>
    <row r="14" spans="1:15" x14ac:dyDescent="0.25">
      <c r="A14">
        <v>13</v>
      </c>
      <c r="B14" s="1">
        <v>43382.333333333336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233.7</v>
      </c>
      <c r="J14" t="str">
        <f t="shared" si="0"/>
        <v>USD</v>
      </c>
      <c r="K14">
        <f t="shared" si="1"/>
        <v>468568.5</v>
      </c>
      <c r="L14">
        <f t="shared" si="2"/>
        <v>1</v>
      </c>
      <c r="M14">
        <f t="shared" si="3"/>
        <v>468568.5</v>
      </c>
    </row>
    <row r="15" spans="1:15" x14ac:dyDescent="0.25">
      <c r="A15">
        <v>14</v>
      </c>
      <c r="B15" s="1">
        <v>43382.333333333336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365.67</v>
      </c>
      <c r="J15" t="str">
        <f t="shared" si="0"/>
        <v>USD</v>
      </c>
      <c r="K15">
        <f t="shared" si="1"/>
        <v>668444.76</v>
      </c>
      <c r="L15">
        <f t="shared" si="2"/>
        <v>1</v>
      </c>
      <c r="M15">
        <f t="shared" si="3"/>
        <v>668444.76</v>
      </c>
    </row>
    <row r="16" spans="1:15" x14ac:dyDescent="0.25">
      <c r="A16">
        <v>15</v>
      </c>
      <c r="B16" s="1">
        <v>43382.333333333336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32.68</v>
      </c>
      <c r="J16" t="str">
        <f t="shared" si="0"/>
        <v>USD</v>
      </c>
      <c r="K16">
        <f t="shared" si="1"/>
        <v>61209.64</v>
      </c>
      <c r="L16">
        <f t="shared" si="2"/>
        <v>1</v>
      </c>
      <c r="M16">
        <f t="shared" si="3"/>
        <v>61209.64</v>
      </c>
    </row>
    <row r="17" spans="1:13" x14ac:dyDescent="0.25">
      <c r="A17">
        <v>16</v>
      </c>
      <c r="B17" s="1">
        <v>43382.333333333336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117.23</v>
      </c>
      <c r="J17" t="str">
        <f t="shared" si="0"/>
        <v>USD</v>
      </c>
      <c r="K17">
        <f t="shared" si="1"/>
        <v>210193.39</v>
      </c>
      <c r="L17">
        <f t="shared" si="2"/>
        <v>1</v>
      </c>
      <c r="M17">
        <f t="shared" si="3"/>
        <v>210193.39</v>
      </c>
    </row>
    <row r="18" spans="1:13" x14ac:dyDescent="0.25">
      <c r="A18">
        <v>17</v>
      </c>
      <c r="B18" s="1">
        <v>43382.333333333336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51.63</v>
      </c>
      <c r="J18" t="str">
        <f t="shared" si="0"/>
        <v>USD</v>
      </c>
      <c r="K18">
        <f t="shared" si="1"/>
        <v>120401.16</v>
      </c>
      <c r="L18">
        <f t="shared" si="2"/>
        <v>1</v>
      </c>
      <c r="M18">
        <f t="shared" si="3"/>
        <v>120401.16</v>
      </c>
    </row>
    <row r="19" spans="1:13" x14ac:dyDescent="0.25">
      <c r="A19">
        <v>18</v>
      </c>
      <c r="B19" s="1">
        <v>43382.333333333336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141.16</v>
      </c>
      <c r="J19" t="str">
        <f t="shared" si="0"/>
        <v>USD</v>
      </c>
      <c r="K19">
        <f t="shared" si="1"/>
        <v>256628.88</v>
      </c>
      <c r="L19">
        <f t="shared" si="2"/>
        <v>1</v>
      </c>
      <c r="M19">
        <f t="shared" si="3"/>
        <v>256628.88</v>
      </c>
    </row>
    <row r="20" spans="1:13" x14ac:dyDescent="0.25">
      <c r="A20">
        <v>19</v>
      </c>
      <c r="B20" s="1">
        <v>43382.333333333336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160.34</v>
      </c>
      <c r="J20" t="str">
        <f t="shared" si="0"/>
        <v>USD</v>
      </c>
      <c r="K20">
        <f t="shared" si="1"/>
        <v>287329.28000000003</v>
      </c>
      <c r="L20">
        <f t="shared" si="2"/>
        <v>1</v>
      </c>
      <c r="M20">
        <f t="shared" si="3"/>
        <v>287329.28000000003</v>
      </c>
    </row>
    <row r="21" spans="1:13" x14ac:dyDescent="0.25">
      <c r="A21">
        <v>20</v>
      </c>
      <c r="B21" s="1">
        <v>43382.333333333336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145.66</v>
      </c>
      <c r="J21" t="str">
        <f t="shared" si="0"/>
        <v>USD</v>
      </c>
      <c r="K21">
        <f t="shared" si="1"/>
        <v>321762.94</v>
      </c>
      <c r="L21">
        <f t="shared" si="2"/>
        <v>1</v>
      </c>
      <c r="M21">
        <f t="shared" si="3"/>
        <v>321762.94</v>
      </c>
    </row>
    <row r="22" spans="1:13" x14ac:dyDescent="0.25">
      <c r="A22">
        <v>21</v>
      </c>
      <c r="B22" s="1">
        <v>43382.333333333336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228.08</v>
      </c>
      <c r="J22" t="str">
        <f t="shared" si="0"/>
        <v>USD</v>
      </c>
      <c r="K22">
        <f t="shared" si="1"/>
        <v>370173.84</v>
      </c>
      <c r="L22">
        <f t="shared" si="2"/>
        <v>1</v>
      </c>
      <c r="M22">
        <f t="shared" si="3"/>
        <v>370173.84</v>
      </c>
    </row>
    <row r="23" spans="1:13" x14ac:dyDescent="0.25">
      <c r="A23">
        <v>22</v>
      </c>
      <c r="B23" s="1">
        <v>43382.333333333336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426.19</v>
      </c>
      <c r="J23" t="str">
        <f t="shared" si="0"/>
        <v>USD</v>
      </c>
      <c r="K23">
        <f t="shared" si="1"/>
        <v>968303.68</v>
      </c>
      <c r="L23">
        <f t="shared" si="2"/>
        <v>1</v>
      </c>
      <c r="M23">
        <f t="shared" si="3"/>
        <v>968303.68</v>
      </c>
    </row>
    <row r="24" spans="1:13" x14ac:dyDescent="0.25">
      <c r="A24">
        <v>23</v>
      </c>
      <c r="B24" s="1">
        <v>43382.333333333336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32.1</v>
      </c>
      <c r="J24" t="str">
        <f t="shared" si="0"/>
        <v>USD</v>
      </c>
      <c r="K24">
        <f t="shared" si="1"/>
        <v>52900.800000000003</v>
      </c>
      <c r="L24">
        <f t="shared" si="2"/>
        <v>1</v>
      </c>
      <c r="M24">
        <f t="shared" si="3"/>
        <v>52900.800000000003</v>
      </c>
    </row>
    <row r="25" spans="1:13" x14ac:dyDescent="0.25">
      <c r="A25">
        <v>24</v>
      </c>
      <c r="B25" s="1">
        <v>43382.333333333336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124.72</v>
      </c>
      <c r="J25" t="str">
        <f t="shared" si="0"/>
        <v>EUR</v>
      </c>
      <c r="K25">
        <f t="shared" si="1"/>
        <v>281493.03999999998</v>
      </c>
      <c r="L25">
        <f t="shared" si="2"/>
        <v>0.86</v>
      </c>
      <c r="M25">
        <f t="shared" si="3"/>
        <v>327317.48837209301</v>
      </c>
    </row>
    <row r="26" spans="1:13" x14ac:dyDescent="0.25">
      <c r="A26">
        <v>25</v>
      </c>
      <c r="B26" s="1">
        <v>43382.333333333336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56.06</v>
      </c>
      <c r="J26" t="str">
        <f t="shared" si="0"/>
        <v>EUR</v>
      </c>
      <c r="K26">
        <f t="shared" si="1"/>
        <v>98553.48000000001</v>
      </c>
      <c r="L26">
        <f t="shared" si="2"/>
        <v>0.86</v>
      </c>
      <c r="M26">
        <f t="shared" si="3"/>
        <v>114597.06976744188</v>
      </c>
    </row>
    <row r="27" spans="1:13" x14ac:dyDescent="0.25">
      <c r="A27">
        <v>26</v>
      </c>
      <c r="B27" s="1">
        <v>43382.333333333336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94.57</v>
      </c>
      <c r="J27" t="str">
        <f t="shared" si="0"/>
        <v>EUR</v>
      </c>
      <c r="K27">
        <f t="shared" si="1"/>
        <v>203514.63999999998</v>
      </c>
      <c r="L27">
        <f t="shared" si="2"/>
        <v>0.86</v>
      </c>
      <c r="M27">
        <f t="shared" si="3"/>
        <v>236644.93023255814</v>
      </c>
    </row>
    <row r="28" spans="1:13" x14ac:dyDescent="0.25">
      <c r="A28">
        <v>27</v>
      </c>
      <c r="B28" s="1">
        <v>43382.333333333336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24.99</v>
      </c>
      <c r="J28" t="str">
        <f t="shared" si="0"/>
        <v>EUR</v>
      </c>
      <c r="K28">
        <f t="shared" si="1"/>
        <v>52703.909999999996</v>
      </c>
      <c r="L28">
        <f t="shared" si="2"/>
        <v>0.86</v>
      </c>
      <c r="M28">
        <f t="shared" si="3"/>
        <v>61283.616279069764</v>
      </c>
    </row>
    <row r="29" spans="1:13" x14ac:dyDescent="0.25">
      <c r="A29">
        <v>28</v>
      </c>
      <c r="B29" s="1">
        <v>43382.333333333336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107.5</v>
      </c>
      <c r="J29" t="str">
        <f t="shared" si="0"/>
        <v>EUR</v>
      </c>
      <c r="K29">
        <f t="shared" si="1"/>
        <v>206185</v>
      </c>
      <c r="L29">
        <f t="shared" si="2"/>
        <v>0.86</v>
      </c>
      <c r="M29">
        <f t="shared" si="3"/>
        <v>239750</v>
      </c>
    </row>
    <row r="30" spans="1:13" x14ac:dyDescent="0.25">
      <c r="A30">
        <v>29</v>
      </c>
      <c r="B30" s="1">
        <v>43382.333333333336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53.44</v>
      </c>
      <c r="J30" t="str">
        <f t="shared" si="0"/>
        <v>EUR</v>
      </c>
      <c r="K30">
        <f t="shared" si="1"/>
        <v>132050.23999999999</v>
      </c>
      <c r="L30">
        <f t="shared" si="2"/>
        <v>0.86</v>
      </c>
      <c r="M30">
        <f t="shared" si="3"/>
        <v>153546.79069767441</v>
      </c>
    </row>
    <row r="31" spans="1:13" x14ac:dyDescent="0.25">
      <c r="A31">
        <v>30</v>
      </c>
      <c r="B31" s="1">
        <v>43382.333333333336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5.36</v>
      </c>
      <c r="J31" t="str">
        <f t="shared" si="0"/>
        <v>EUR</v>
      </c>
      <c r="K31">
        <f t="shared" si="1"/>
        <v>11968.880000000001</v>
      </c>
      <c r="L31">
        <f t="shared" si="2"/>
        <v>0.86</v>
      </c>
      <c r="M31">
        <f t="shared" si="3"/>
        <v>13917.302325581397</v>
      </c>
    </row>
    <row r="32" spans="1:13" x14ac:dyDescent="0.25">
      <c r="A32">
        <v>31</v>
      </c>
      <c r="B32" s="1">
        <v>43382.333333333336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14.22</v>
      </c>
      <c r="J32" t="str">
        <f t="shared" si="0"/>
        <v>EUR</v>
      </c>
      <c r="K32">
        <f t="shared" si="1"/>
        <v>24429.960000000003</v>
      </c>
      <c r="L32">
        <f t="shared" si="2"/>
        <v>0.86</v>
      </c>
      <c r="M32">
        <f t="shared" si="3"/>
        <v>28406.930232558145</v>
      </c>
    </row>
    <row r="33" spans="1:13" x14ac:dyDescent="0.25">
      <c r="A33">
        <v>32</v>
      </c>
      <c r="B33" s="1">
        <v>43382.333333333336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21.34</v>
      </c>
      <c r="J33" t="str">
        <f t="shared" si="0"/>
        <v>EUR</v>
      </c>
      <c r="K33">
        <f t="shared" si="1"/>
        <v>49167.360000000001</v>
      </c>
      <c r="L33">
        <f t="shared" si="2"/>
        <v>0.86</v>
      </c>
      <c r="M33">
        <f t="shared" si="3"/>
        <v>57171.348837209305</v>
      </c>
    </row>
    <row r="34" spans="1:13" x14ac:dyDescent="0.25">
      <c r="A34">
        <v>33</v>
      </c>
      <c r="B34" s="1">
        <v>43382.333333333336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6.5</v>
      </c>
      <c r="J34" t="str">
        <f t="shared" si="0"/>
        <v>EUR</v>
      </c>
      <c r="K34">
        <f t="shared" si="1"/>
        <v>14514.5</v>
      </c>
      <c r="L34">
        <f t="shared" si="2"/>
        <v>0.86</v>
      </c>
      <c r="M34">
        <f t="shared" si="3"/>
        <v>16877.325581395347</v>
      </c>
    </row>
    <row r="35" spans="1:13" x14ac:dyDescent="0.25">
      <c r="A35">
        <v>34</v>
      </c>
      <c r="B35" s="1">
        <v>43382.333333333336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7.31</v>
      </c>
      <c r="J35" t="str">
        <f t="shared" si="0"/>
        <v>EUR</v>
      </c>
      <c r="K35">
        <f t="shared" si="1"/>
        <v>11359.74</v>
      </c>
      <c r="L35">
        <f t="shared" si="2"/>
        <v>0.86</v>
      </c>
      <c r="M35">
        <f t="shared" si="3"/>
        <v>13209</v>
      </c>
    </row>
    <row r="36" spans="1:13" x14ac:dyDescent="0.25">
      <c r="A36">
        <v>35</v>
      </c>
      <c r="B36" s="1">
        <v>43382.333333333336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194.58</v>
      </c>
      <c r="J36" t="str">
        <f t="shared" si="0"/>
        <v>EUR</v>
      </c>
      <c r="K36">
        <f t="shared" si="1"/>
        <v>475358.94</v>
      </c>
      <c r="L36">
        <f t="shared" si="2"/>
        <v>0.86</v>
      </c>
      <c r="M36">
        <f t="shared" si="3"/>
        <v>552742.95348837215</v>
      </c>
    </row>
    <row r="37" spans="1:13" x14ac:dyDescent="0.25">
      <c r="A37">
        <v>36</v>
      </c>
      <c r="B37" s="1">
        <v>43382.333333333336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18.07</v>
      </c>
      <c r="J37" t="str">
        <f t="shared" si="0"/>
        <v>EUR</v>
      </c>
      <c r="K37">
        <f t="shared" si="1"/>
        <v>36230.35</v>
      </c>
      <c r="L37">
        <f t="shared" si="2"/>
        <v>0.86</v>
      </c>
      <c r="M37">
        <f t="shared" si="3"/>
        <v>42128.313953488374</v>
      </c>
    </row>
    <row r="38" spans="1:13" x14ac:dyDescent="0.25">
      <c r="A38">
        <v>37</v>
      </c>
      <c r="B38" s="1">
        <v>43382.333333333336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5.83</v>
      </c>
      <c r="J38" t="str">
        <f t="shared" si="0"/>
        <v>EUR</v>
      </c>
      <c r="K38">
        <f t="shared" si="1"/>
        <v>9625.33</v>
      </c>
      <c r="L38">
        <f t="shared" si="2"/>
        <v>0.86</v>
      </c>
      <c r="M38">
        <f t="shared" si="3"/>
        <v>11192.244186046511</v>
      </c>
    </row>
    <row r="39" spans="1:13" x14ac:dyDescent="0.25">
      <c r="A39">
        <v>38</v>
      </c>
      <c r="B39" s="1">
        <v>43382.333333333336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120.65</v>
      </c>
      <c r="J39" t="str">
        <f t="shared" si="0"/>
        <v>EUR</v>
      </c>
      <c r="K39">
        <f t="shared" si="1"/>
        <v>216928.7</v>
      </c>
      <c r="L39">
        <f t="shared" si="2"/>
        <v>0.86</v>
      </c>
      <c r="M39">
        <f t="shared" si="3"/>
        <v>252242.67441860467</v>
      </c>
    </row>
    <row r="40" spans="1:13" x14ac:dyDescent="0.25">
      <c r="A40">
        <v>39</v>
      </c>
      <c r="B40" s="1">
        <v>43382.333333333336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10.68</v>
      </c>
      <c r="J40" t="str">
        <f t="shared" si="0"/>
        <v>EUR</v>
      </c>
      <c r="K40">
        <f t="shared" si="1"/>
        <v>16094.76</v>
      </c>
      <c r="L40">
        <f t="shared" si="2"/>
        <v>0.86</v>
      </c>
      <c r="M40">
        <f t="shared" si="3"/>
        <v>18714.837209302324</v>
      </c>
    </row>
    <row r="41" spans="1:13" ht="15.75" x14ac:dyDescent="0.25">
      <c r="A41">
        <v>40</v>
      </c>
      <c r="B41" s="1">
        <v>43382.333333333336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45292.21</v>
      </c>
      <c r="J41" t="str">
        <f t="shared" si="0"/>
        <v>KRW</v>
      </c>
      <c r="K41">
        <f t="shared" si="1"/>
        <v>81571270.209999993</v>
      </c>
      <c r="L41">
        <f t="shared" si="2"/>
        <v>1131.3499999999999</v>
      </c>
      <c r="M41">
        <f t="shared" si="3"/>
        <v>72100.826631899938</v>
      </c>
    </row>
    <row r="42" spans="1:13" ht="15.75" x14ac:dyDescent="0.25">
      <c r="A42">
        <v>41</v>
      </c>
      <c r="B42" s="1">
        <v>43382.333333333336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23.04</v>
      </c>
      <c r="J42" t="str">
        <f t="shared" si="0"/>
        <v>HKD</v>
      </c>
      <c r="K42">
        <f t="shared" si="1"/>
        <v>40458.239999999998</v>
      </c>
      <c r="L42">
        <f t="shared" si="2"/>
        <v>7.84</v>
      </c>
      <c r="M42">
        <f t="shared" si="3"/>
        <v>5160.4897959183672</v>
      </c>
    </row>
    <row r="43" spans="1:13" ht="15.75" x14ac:dyDescent="0.25">
      <c r="A43">
        <v>42</v>
      </c>
      <c r="B43" s="1">
        <v>43382.333333333336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9.0399999999999991</v>
      </c>
      <c r="J43" t="str">
        <f t="shared" si="0"/>
        <v>CNY</v>
      </c>
      <c r="K43">
        <f t="shared" si="1"/>
        <v>15792.88</v>
      </c>
      <c r="L43">
        <f t="shared" si="2"/>
        <v>6.92</v>
      </c>
      <c r="M43">
        <f t="shared" si="3"/>
        <v>2282.2080924855491</v>
      </c>
    </row>
    <row r="44" spans="1:13" ht="15.75" x14ac:dyDescent="0.25">
      <c r="A44">
        <v>43</v>
      </c>
      <c r="B44" s="1">
        <v>43382.333333333336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699.09</v>
      </c>
      <c r="J44" t="str">
        <f t="shared" si="0"/>
        <v>CNY</v>
      </c>
      <c r="K44">
        <f t="shared" si="1"/>
        <v>1700186.8800000001</v>
      </c>
      <c r="L44">
        <f t="shared" si="2"/>
        <v>6.92</v>
      </c>
      <c r="M44">
        <f t="shared" si="3"/>
        <v>245691.74566473989</v>
      </c>
    </row>
    <row r="45" spans="1:13" ht="15.75" x14ac:dyDescent="0.25">
      <c r="A45">
        <v>44</v>
      </c>
      <c r="B45" s="1">
        <v>43382.333333333336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311.14</v>
      </c>
      <c r="J45" t="str">
        <f t="shared" si="0"/>
        <v>HKD</v>
      </c>
      <c r="K45">
        <f t="shared" si="1"/>
        <v>627569.38</v>
      </c>
      <c r="L45">
        <f t="shared" si="2"/>
        <v>7.84</v>
      </c>
      <c r="M45">
        <f t="shared" si="3"/>
        <v>80047.114795918373</v>
      </c>
    </row>
    <row r="46" spans="1:13" ht="15.75" x14ac:dyDescent="0.25">
      <c r="A46">
        <v>45</v>
      </c>
      <c r="B46" s="1">
        <v>43382.333333333336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81.87</v>
      </c>
      <c r="J46" t="str">
        <f t="shared" si="0"/>
        <v>HKD</v>
      </c>
      <c r="K46">
        <f t="shared" si="1"/>
        <v>190593.36000000002</v>
      </c>
      <c r="L46">
        <f t="shared" si="2"/>
        <v>7.84</v>
      </c>
      <c r="M46">
        <f t="shared" si="3"/>
        <v>24310.37755102041</v>
      </c>
    </row>
    <row r="47" spans="1:13" ht="15.75" x14ac:dyDescent="0.25">
      <c r="A47">
        <v>46</v>
      </c>
      <c r="B47" s="1">
        <v>43382.333333333336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77.75</v>
      </c>
      <c r="J47" t="str">
        <f t="shared" si="0"/>
        <v>HKD</v>
      </c>
      <c r="K47">
        <f t="shared" si="1"/>
        <v>141194</v>
      </c>
      <c r="L47">
        <f t="shared" si="2"/>
        <v>7.84</v>
      </c>
      <c r="M47">
        <f t="shared" si="3"/>
        <v>18009.438775510203</v>
      </c>
    </row>
    <row r="48" spans="1:13" ht="15.75" x14ac:dyDescent="0.25">
      <c r="A48">
        <v>47</v>
      </c>
      <c r="B48" s="1">
        <v>43382.333333333336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265.70999999999998</v>
      </c>
      <c r="J48" t="str">
        <f t="shared" si="0"/>
        <v>NTD</v>
      </c>
      <c r="K48">
        <f t="shared" si="1"/>
        <v>555068.18999999994</v>
      </c>
      <c r="L48">
        <f t="shared" si="2"/>
        <v>30.91</v>
      </c>
      <c r="M48">
        <f t="shared" si="3"/>
        <v>17957.56033646069</v>
      </c>
    </row>
    <row r="49" spans="1:13" ht="15.75" x14ac:dyDescent="0.25">
      <c r="A49">
        <v>48</v>
      </c>
      <c r="B49" s="1">
        <v>43382.333333333336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3537.7</v>
      </c>
      <c r="J49" t="str">
        <f t="shared" si="0"/>
        <v>NTD</v>
      </c>
      <c r="K49">
        <f t="shared" si="1"/>
        <v>8175624.6999999993</v>
      </c>
      <c r="L49">
        <f t="shared" si="2"/>
        <v>30.91</v>
      </c>
      <c r="M49">
        <f t="shared" si="3"/>
        <v>264497.72565512778</v>
      </c>
    </row>
    <row r="50" spans="1:13" ht="15.75" x14ac:dyDescent="0.25">
      <c r="A50">
        <v>49</v>
      </c>
      <c r="B50" s="1">
        <v>43382.333333333336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47.95</v>
      </c>
      <c r="J50" t="str">
        <f t="shared" si="0"/>
        <v>HKD</v>
      </c>
      <c r="K50">
        <f t="shared" si="1"/>
        <v>84296.1</v>
      </c>
      <c r="L50">
        <f t="shared" si="2"/>
        <v>7.84</v>
      </c>
      <c r="M50">
        <f t="shared" si="3"/>
        <v>10752.053571428572</v>
      </c>
    </row>
    <row r="51" spans="1:13" ht="15.75" x14ac:dyDescent="0.25">
      <c r="A51">
        <v>50</v>
      </c>
      <c r="B51" s="1">
        <v>43382.333333333336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8.4600000000000009</v>
      </c>
      <c r="J51" t="str">
        <f t="shared" si="0"/>
        <v>HKD</v>
      </c>
      <c r="K51">
        <f t="shared" si="1"/>
        <v>12808.44</v>
      </c>
      <c r="L51">
        <f t="shared" si="2"/>
        <v>7.84</v>
      </c>
      <c r="M51">
        <f t="shared" si="3"/>
        <v>1633.7295918367347</v>
      </c>
    </row>
    <row r="52" spans="1:13" ht="15.75" x14ac:dyDescent="0.25">
      <c r="A52">
        <v>51</v>
      </c>
      <c r="B52" s="1">
        <v>43382.333333333336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5.07</v>
      </c>
      <c r="J52" t="str">
        <f t="shared" si="0"/>
        <v>HKD</v>
      </c>
      <c r="K52">
        <f t="shared" si="1"/>
        <v>11062.74</v>
      </c>
      <c r="L52">
        <f t="shared" si="2"/>
        <v>7.84</v>
      </c>
      <c r="M52">
        <f t="shared" si="3"/>
        <v>1411.0637755102041</v>
      </c>
    </row>
    <row r="53" spans="1:13" ht="15.75" x14ac:dyDescent="0.25">
      <c r="A53">
        <v>52</v>
      </c>
      <c r="B53" s="1">
        <v>43382.333333333336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4293.0600000000004</v>
      </c>
      <c r="J53" t="str">
        <f t="shared" si="0"/>
        <v>JPY</v>
      </c>
      <c r="K53">
        <f t="shared" si="1"/>
        <v>7392649.3200000003</v>
      </c>
      <c r="L53">
        <f t="shared" si="2"/>
        <v>112.21</v>
      </c>
      <c r="M53">
        <f t="shared" si="3"/>
        <v>65882.268247036816</v>
      </c>
    </row>
    <row r="54" spans="1:13" ht="15.75" x14ac:dyDescent="0.25">
      <c r="B54" s="1"/>
      <c r="C54" s="2"/>
      <c r="M54" s="3">
        <f>SUM(M2:M53)</f>
        <v>14376660.838066291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60" zoomScaleNormal="60" workbookViewId="0">
      <selection activeCell="Q1" sqref="Q1:Q1048576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43382.375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31.69</v>
      </c>
      <c r="J2" t="str">
        <f>G2</f>
        <v>USD</v>
      </c>
      <c r="K2">
        <f>F2*H2</f>
        <v>65788.44</v>
      </c>
      <c r="L2">
        <f>VLOOKUP(J2,N$2:O$8,2,FALSE)</f>
        <v>1</v>
      </c>
      <c r="M2">
        <f>K2/L2</f>
        <v>65788.44</v>
      </c>
      <c r="N2" t="s">
        <v>12</v>
      </c>
      <c r="O2">
        <v>1</v>
      </c>
    </row>
    <row r="3" spans="1:15" x14ac:dyDescent="0.25">
      <c r="A3">
        <v>2</v>
      </c>
      <c r="B3" s="1">
        <v>43382.375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76.319999999999993</v>
      </c>
      <c r="J3" t="str">
        <f t="shared" ref="J3:J53" si="0">G3</f>
        <v>USD</v>
      </c>
      <c r="K3">
        <f t="shared" ref="K3:K53" si="1">F3*H3</f>
        <v>147221.28</v>
      </c>
      <c r="L3">
        <f t="shared" ref="L3:L53" si="2">VLOOKUP(J3,N$2:O$8,2,FALSE)</f>
        <v>1</v>
      </c>
      <c r="M3">
        <f t="shared" ref="M3:M53" si="3">K3/L3</f>
        <v>147221.28</v>
      </c>
      <c r="N3" t="s">
        <v>60</v>
      </c>
      <c r="O3">
        <v>0.86</v>
      </c>
    </row>
    <row r="4" spans="1:15" x14ac:dyDescent="0.25">
      <c r="A4">
        <v>3</v>
      </c>
      <c r="B4" s="1">
        <v>43382.375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145.94999999999999</v>
      </c>
      <c r="J4" t="str">
        <f t="shared" si="0"/>
        <v>USD</v>
      </c>
      <c r="K4">
        <f t="shared" si="1"/>
        <v>284310.59999999998</v>
      </c>
      <c r="L4">
        <f t="shared" si="2"/>
        <v>1</v>
      </c>
      <c r="M4">
        <f t="shared" si="3"/>
        <v>284310.59999999998</v>
      </c>
      <c r="N4" t="s">
        <v>119</v>
      </c>
      <c r="O4">
        <v>112.21</v>
      </c>
    </row>
    <row r="5" spans="1:15" x14ac:dyDescent="0.25">
      <c r="A5">
        <v>4</v>
      </c>
      <c r="B5" s="1">
        <v>43382.375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226.06</v>
      </c>
      <c r="J5" t="str">
        <f t="shared" si="0"/>
        <v>USD</v>
      </c>
      <c r="K5">
        <f t="shared" si="1"/>
        <v>540509.46</v>
      </c>
      <c r="L5">
        <f t="shared" si="2"/>
        <v>1</v>
      </c>
      <c r="M5">
        <f t="shared" si="3"/>
        <v>540509.46</v>
      </c>
      <c r="N5" t="s">
        <v>104</v>
      </c>
      <c r="O5">
        <v>7.84</v>
      </c>
    </row>
    <row r="6" spans="1:15" x14ac:dyDescent="0.25">
      <c r="A6">
        <v>5</v>
      </c>
      <c r="B6" s="1">
        <v>43382.375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47.89</v>
      </c>
      <c r="J6" t="str">
        <f t="shared" si="0"/>
        <v>USD</v>
      </c>
      <c r="K6">
        <f t="shared" si="1"/>
        <v>115654.35</v>
      </c>
      <c r="L6">
        <f t="shared" si="2"/>
        <v>1</v>
      </c>
      <c r="M6">
        <f t="shared" si="3"/>
        <v>115654.35</v>
      </c>
      <c r="N6" t="s">
        <v>113</v>
      </c>
      <c r="O6">
        <v>30.91</v>
      </c>
    </row>
    <row r="7" spans="1:15" x14ac:dyDescent="0.25">
      <c r="A7">
        <v>6</v>
      </c>
      <c r="B7" s="1">
        <v>43382.375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131.19999999999999</v>
      </c>
      <c r="J7" t="str">
        <f t="shared" si="0"/>
        <v>USD</v>
      </c>
      <c r="K7">
        <f t="shared" si="1"/>
        <v>216742.39999999999</v>
      </c>
      <c r="L7">
        <f t="shared" si="2"/>
        <v>1</v>
      </c>
      <c r="M7">
        <f t="shared" si="3"/>
        <v>216742.39999999999</v>
      </c>
      <c r="N7" t="s">
        <v>105</v>
      </c>
      <c r="O7">
        <v>1131.3499999999999</v>
      </c>
    </row>
    <row r="8" spans="1:15" x14ac:dyDescent="0.25">
      <c r="A8">
        <v>7</v>
      </c>
      <c r="B8" s="1">
        <v>43382.375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62.94</v>
      </c>
      <c r="J8" t="str">
        <f t="shared" si="0"/>
        <v>USD</v>
      </c>
      <c r="K8">
        <f t="shared" si="1"/>
        <v>114802.56</v>
      </c>
      <c r="L8">
        <f t="shared" si="2"/>
        <v>1</v>
      </c>
      <c r="M8">
        <f t="shared" si="3"/>
        <v>114802.56</v>
      </c>
      <c r="N8" t="s">
        <v>106</v>
      </c>
      <c r="O8">
        <v>6.92</v>
      </c>
    </row>
    <row r="9" spans="1:15" x14ac:dyDescent="0.25">
      <c r="A9">
        <v>8</v>
      </c>
      <c r="B9" s="1">
        <v>43382.375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29.33</v>
      </c>
      <c r="J9" t="str">
        <f t="shared" si="0"/>
        <v>USD</v>
      </c>
      <c r="K9">
        <f t="shared" si="1"/>
        <v>45901.45</v>
      </c>
      <c r="L9">
        <f t="shared" si="2"/>
        <v>1</v>
      </c>
      <c r="M9">
        <f t="shared" si="3"/>
        <v>45901.45</v>
      </c>
    </row>
    <row r="10" spans="1:15" x14ac:dyDescent="0.25">
      <c r="A10">
        <v>9</v>
      </c>
      <c r="B10" s="1">
        <v>43382.375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64.03</v>
      </c>
      <c r="J10" t="str">
        <f t="shared" si="0"/>
        <v>USD</v>
      </c>
      <c r="K10">
        <f t="shared" si="1"/>
        <v>151046.76999999999</v>
      </c>
      <c r="L10">
        <f t="shared" si="2"/>
        <v>1</v>
      </c>
      <c r="M10">
        <f t="shared" si="3"/>
        <v>151046.76999999999</v>
      </c>
    </row>
    <row r="11" spans="1:15" x14ac:dyDescent="0.25">
      <c r="A11">
        <v>10</v>
      </c>
      <c r="B11" s="1">
        <v>43382.375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1901.42</v>
      </c>
      <c r="J11" t="str">
        <f t="shared" si="0"/>
        <v>USD</v>
      </c>
      <c r="K11">
        <f t="shared" si="1"/>
        <v>3019454.96</v>
      </c>
      <c r="L11">
        <f t="shared" si="2"/>
        <v>1</v>
      </c>
      <c r="M11">
        <f t="shared" si="3"/>
        <v>3019454.96</v>
      </c>
    </row>
    <row r="12" spans="1:15" x14ac:dyDescent="0.25">
      <c r="A12">
        <v>11</v>
      </c>
      <c r="B12" s="1">
        <v>43382.375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162.47999999999999</v>
      </c>
      <c r="J12" t="str">
        <f t="shared" si="0"/>
        <v>USD</v>
      </c>
      <c r="K12">
        <f t="shared" si="1"/>
        <v>279465.59999999998</v>
      </c>
      <c r="L12">
        <f t="shared" si="2"/>
        <v>1</v>
      </c>
      <c r="M12">
        <f t="shared" si="3"/>
        <v>279465.59999999998</v>
      </c>
    </row>
    <row r="13" spans="1:15" x14ac:dyDescent="0.25">
      <c r="A13">
        <v>12</v>
      </c>
      <c r="B13" s="1">
        <v>43382.375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1190.7</v>
      </c>
      <c r="J13" t="str">
        <f t="shared" si="0"/>
        <v>USD</v>
      </c>
      <c r="K13">
        <f t="shared" si="1"/>
        <v>2679075</v>
      </c>
      <c r="L13">
        <f t="shared" si="2"/>
        <v>1</v>
      </c>
      <c r="M13">
        <f t="shared" si="3"/>
        <v>2679075</v>
      </c>
    </row>
    <row r="14" spans="1:15" x14ac:dyDescent="0.25">
      <c r="A14">
        <v>13</v>
      </c>
      <c r="B14" s="1">
        <v>43382.375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252.54</v>
      </c>
      <c r="J14" t="str">
        <f t="shared" si="0"/>
        <v>USD</v>
      </c>
      <c r="K14">
        <f t="shared" si="1"/>
        <v>506342.7</v>
      </c>
      <c r="L14">
        <f t="shared" si="2"/>
        <v>1</v>
      </c>
      <c r="M14">
        <f t="shared" si="3"/>
        <v>506342.7</v>
      </c>
    </row>
    <row r="15" spans="1:15" x14ac:dyDescent="0.25">
      <c r="A15">
        <v>14</v>
      </c>
      <c r="B15" s="1">
        <v>43382.375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386.09</v>
      </c>
      <c r="J15" t="str">
        <f t="shared" si="0"/>
        <v>USD</v>
      </c>
      <c r="K15">
        <f t="shared" si="1"/>
        <v>705772.5199999999</v>
      </c>
      <c r="L15">
        <f t="shared" si="2"/>
        <v>1</v>
      </c>
      <c r="M15">
        <f t="shared" si="3"/>
        <v>705772.5199999999</v>
      </c>
    </row>
    <row r="16" spans="1:15" x14ac:dyDescent="0.25">
      <c r="A16">
        <v>15</v>
      </c>
      <c r="B16" s="1">
        <v>43382.375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28.77</v>
      </c>
      <c r="J16" t="str">
        <f t="shared" si="0"/>
        <v>USD</v>
      </c>
      <c r="K16">
        <f t="shared" si="1"/>
        <v>53886.21</v>
      </c>
      <c r="L16">
        <f t="shared" si="2"/>
        <v>1</v>
      </c>
      <c r="M16">
        <f t="shared" si="3"/>
        <v>53886.21</v>
      </c>
    </row>
    <row r="17" spans="1:13" x14ac:dyDescent="0.25">
      <c r="A17">
        <v>16</v>
      </c>
      <c r="B17" s="1">
        <v>43382.375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129.41</v>
      </c>
      <c r="J17" t="str">
        <f t="shared" si="0"/>
        <v>USD</v>
      </c>
      <c r="K17">
        <f t="shared" si="1"/>
        <v>232032.13</v>
      </c>
      <c r="L17">
        <f t="shared" si="2"/>
        <v>1</v>
      </c>
      <c r="M17">
        <f t="shared" si="3"/>
        <v>232032.13</v>
      </c>
    </row>
    <row r="18" spans="1:13" x14ac:dyDescent="0.25">
      <c r="A18">
        <v>17</v>
      </c>
      <c r="B18" s="1">
        <v>43382.375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52.25</v>
      </c>
      <c r="J18" t="str">
        <f t="shared" si="0"/>
        <v>USD</v>
      </c>
      <c r="K18">
        <f t="shared" si="1"/>
        <v>121847</v>
      </c>
      <c r="L18">
        <f t="shared" si="2"/>
        <v>1</v>
      </c>
      <c r="M18">
        <f t="shared" si="3"/>
        <v>121847</v>
      </c>
    </row>
    <row r="19" spans="1:13" x14ac:dyDescent="0.25">
      <c r="A19">
        <v>18</v>
      </c>
      <c r="B19" s="1">
        <v>43382.375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148.69999999999999</v>
      </c>
      <c r="J19" t="str">
        <f t="shared" si="0"/>
        <v>USD</v>
      </c>
      <c r="K19">
        <f t="shared" si="1"/>
        <v>270336.59999999998</v>
      </c>
      <c r="L19">
        <f t="shared" si="2"/>
        <v>1</v>
      </c>
      <c r="M19">
        <f t="shared" si="3"/>
        <v>270336.59999999998</v>
      </c>
    </row>
    <row r="20" spans="1:13" x14ac:dyDescent="0.25">
      <c r="A20">
        <v>19</v>
      </c>
      <c r="B20" s="1">
        <v>43382.375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163.13</v>
      </c>
      <c r="J20" t="str">
        <f t="shared" si="0"/>
        <v>USD</v>
      </c>
      <c r="K20">
        <f t="shared" si="1"/>
        <v>292328.95999999996</v>
      </c>
      <c r="L20">
        <f t="shared" si="2"/>
        <v>1</v>
      </c>
      <c r="M20">
        <f t="shared" si="3"/>
        <v>292328.95999999996</v>
      </c>
    </row>
    <row r="21" spans="1:13" x14ac:dyDescent="0.25">
      <c r="A21">
        <v>20</v>
      </c>
      <c r="B21" s="1">
        <v>43382.375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143.76</v>
      </c>
      <c r="J21" t="str">
        <f t="shared" si="0"/>
        <v>USD</v>
      </c>
      <c r="K21">
        <f t="shared" si="1"/>
        <v>317565.83999999997</v>
      </c>
      <c r="L21">
        <f t="shared" si="2"/>
        <v>1</v>
      </c>
      <c r="M21">
        <f t="shared" si="3"/>
        <v>317565.83999999997</v>
      </c>
    </row>
    <row r="22" spans="1:13" x14ac:dyDescent="0.25">
      <c r="A22">
        <v>21</v>
      </c>
      <c r="B22" s="1">
        <v>43382.375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229</v>
      </c>
      <c r="J22" t="str">
        <f t="shared" si="0"/>
        <v>USD</v>
      </c>
      <c r="K22">
        <f t="shared" si="1"/>
        <v>371667</v>
      </c>
      <c r="L22">
        <f t="shared" si="2"/>
        <v>1</v>
      </c>
      <c r="M22">
        <f t="shared" si="3"/>
        <v>371667</v>
      </c>
    </row>
    <row r="23" spans="1:13" x14ac:dyDescent="0.25">
      <c r="A23">
        <v>22</v>
      </c>
      <c r="B23" s="1">
        <v>43382.375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425.55</v>
      </c>
      <c r="J23" t="str">
        <f t="shared" si="0"/>
        <v>USD</v>
      </c>
      <c r="K23">
        <f t="shared" si="1"/>
        <v>966849.6</v>
      </c>
      <c r="L23">
        <f t="shared" si="2"/>
        <v>1</v>
      </c>
      <c r="M23">
        <f t="shared" si="3"/>
        <v>966849.6</v>
      </c>
    </row>
    <row r="24" spans="1:13" x14ac:dyDescent="0.25">
      <c r="A24">
        <v>23</v>
      </c>
      <c r="B24" s="1">
        <v>43382.375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34.17</v>
      </c>
      <c r="J24" t="str">
        <f t="shared" si="0"/>
        <v>USD</v>
      </c>
      <c r="K24">
        <f t="shared" si="1"/>
        <v>56312.160000000003</v>
      </c>
      <c r="L24">
        <f t="shared" si="2"/>
        <v>1</v>
      </c>
      <c r="M24">
        <f t="shared" si="3"/>
        <v>56312.160000000003</v>
      </c>
    </row>
    <row r="25" spans="1:13" x14ac:dyDescent="0.25">
      <c r="A25">
        <v>24</v>
      </c>
      <c r="B25" s="1">
        <v>43382.375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132.38</v>
      </c>
      <c r="J25" t="str">
        <f t="shared" si="0"/>
        <v>EUR</v>
      </c>
      <c r="K25">
        <f t="shared" si="1"/>
        <v>298781.65999999997</v>
      </c>
      <c r="L25">
        <f t="shared" si="2"/>
        <v>0.86</v>
      </c>
      <c r="M25">
        <f t="shared" si="3"/>
        <v>347420.53488372092</v>
      </c>
    </row>
    <row r="26" spans="1:13" x14ac:dyDescent="0.25">
      <c r="A26">
        <v>25</v>
      </c>
      <c r="B26" s="1">
        <v>43382.375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57.61</v>
      </c>
      <c r="J26" t="str">
        <f t="shared" si="0"/>
        <v>EUR</v>
      </c>
      <c r="K26">
        <f t="shared" si="1"/>
        <v>101278.38</v>
      </c>
      <c r="L26">
        <f t="shared" si="2"/>
        <v>0.86</v>
      </c>
      <c r="M26">
        <f t="shared" si="3"/>
        <v>117765.55813953489</v>
      </c>
    </row>
    <row r="27" spans="1:13" x14ac:dyDescent="0.25">
      <c r="A27">
        <v>26</v>
      </c>
      <c r="B27" s="1">
        <v>43382.375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85.09</v>
      </c>
      <c r="J27" t="str">
        <f t="shared" si="0"/>
        <v>EUR</v>
      </c>
      <c r="K27">
        <f t="shared" si="1"/>
        <v>183113.68</v>
      </c>
      <c r="L27">
        <f t="shared" si="2"/>
        <v>0.86</v>
      </c>
      <c r="M27">
        <f t="shared" si="3"/>
        <v>212922.88372093023</v>
      </c>
    </row>
    <row r="28" spans="1:13" x14ac:dyDescent="0.25">
      <c r="A28">
        <v>27</v>
      </c>
      <c r="B28" s="1">
        <v>43382.375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16.3</v>
      </c>
      <c r="J28" t="str">
        <f t="shared" si="0"/>
        <v>EUR</v>
      </c>
      <c r="K28">
        <f t="shared" si="1"/>
        <v>34376.700000000004</v>
      </c>
      <c r="L28">
        <f t="shared" si="2"/>
        <v>0.86</v>
      </c>
      <c r="M28">
        <f t="shared" si="3"/>
        <v>39972.906976744191</v>
      </c>
    </row>
    <row r="29" spans="1:13" x14ac:dyDescent="0.25">
      <c r="A29">
        <v>28</v>
      </c>
      <c r="B29" s="1">
        <v>43382.375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111.39</v>
      </c>
      <c r="J29" t="str">
        <f t="shared" si="0"/>
        <v>EUR</v>
      </c>
      <c r="K29">
        <f t="shared" si="1"/>
        <v>213646.02</v>
      </c>
      <c r="L29">
        <f t="shared" si="2"/>
        <v>0.86</v>
      </c>
      <c r="M29">
        <f t="shared" si="3"/>
        <v>248425.60465116278</v>
      </c>
    </row>
    <row r="30" spans="1:13" x14ac:dyDescent="0.25">
      <c r="A30">
        <v>29</v>
      </c>
      <c r="B30" s="1">
        <v>43382.375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54.98</v>
      </c>
      <c r="J30" t="str">
        <f t="shared" si="0"/>
        <v>EUR</v>
      </c>
      <c r="K30">
        <f t="shared" si="1"/>
        <v>135855.57999999999</v>
      </c>
      <c r="L30">
        <f t="shared" si="2"/>
        <v>0.86</v>
      </c>
      <c r="M30">
        <f t="shared" si="3"/>
        <v>157971.60465116278</v>
      </c>
    </row>
    <row r="31" spans="1:13" x14ac:dyDescent="0.25">
      <c r="A31">
        <v>30</v>
      </c>
      <c r="B31" s="1">
        <v>43382.375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5.23</v>
      </c>
      <c r="J31" t="str">
        <f t="shared" si="0"/>
        <v>EUR</v>
      </c>
      <c r="K31">
        <f t="shared" si="1"/>
        <v>11678.59</v>
      </c>
      <c r="L31">
        <f t="shared" si="2"/>
        <v>0.86</v>
      </c>
      <c r="M31">
        <f t="shared" si="3"/>
        <v>13579.755813953489</v>
      </c>
    </row>
    <row r="32" spans="1:13" x14ac:dyDescent="0.25">
      <c r="A32">
        <v>31</v>
      </c>
      <c r="B32" s="1">
        <v>43382.375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17.36</v>
      </c>
      <c r="J32" t="str">
        <f t="shared" si="0"/>
        <v>EUR</v>
      </c>
      <c r="K32">
        <f t="shared" si="1"/>
        <v>29824.48</v>
      </c>
      <c r="L32">
        <f t="shared" si="2"/>
        <v>0.86</v>
      </c>
      <c r="M32">
        <f t="shared" si="3"/>
        <v>34679.627906976741</v>
      </c>
    </row>
    <row r="33" spans="1:13" x14ac:dyDescent="0.25">
      <c r="A33">
        <v>32</v>
      </c>
      <c r="B33" s="1">
        <v>43382.375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22.14</v>
      </c>
      <c r="J33" t="str">
        <f t="shared" si="0"/>
        <v>EUR</v>
      </c>
      <c r="K33">
        <f t="shared" si="1"/>
        <v>51010.559999999998</v>
      </c>
      <c r="L33">
        <f t="shared" si="2"/>
        <v>0.86</v>
      </c>
      <c r="M33">
        <f t="shared" si="3"/>
        <v>59314.604651162786</v>
      </c>
    </row>
    <row r="34" spans="1:13" x14ac:dyDescent="0.25">
      <c r="A34">
        <v>33</v>
      </c>
      <c r="B34" s="1">
        <v>43382.375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6.58</v>
      </c>
      <c r="J34" t="str">
        <f t="shared" si="0"/>
        <v>EUR</v>
      </c>
      <c r="K34">
        <f t="shared" si="1"/>
        <v>14693.14</v>
      </c>
      <c r="L34">
        <f t="shared" si="2"/>
        <v>0.86</v>
      </c>
      <c r="M34">
        <f t="shared" si="3"/>
        <v>17085.046511627908</v>
      </c>
    </row>
    <row r="35" spans="1:13" x14ac:dyDescent="0.25">
      <c r="A35">
        <v>34</v>
      </c>
      <c r="B35" s="1">
        <v>43382.375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7.88</v>
      </c>
      <c r="J35" t="str">
        <f t="shared" si="0"/>
        <v>EUR</v>
      </c>
      <c r="K35">
        <f t="shared" si="1"/>
        <v>12245.52</v>
      </c>
      <c r="L35">
        <f t="shared" si="2"/>
        <v>0.86</v>
      </c>
      <c r="M35">
        <f t="shared" si="3"/>
        <v>14238.976744186048</v>
      </c>
    </row>
    <row r="36" spans="1:13" x14ac:dyDescent="0.25">
      <c r="A36">
        <v>35</v>
      </c>
      <c r="B36" s="1">
        <v>43382.375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188.93</v>
      </c>
      <c r="J36" t="str">
        <f t="shared" si="0"/>
        <v>EUR</v>
      </c>
      <c r="K36">
        <f t="shared" si="1"/>
        <v>461555.99</v>
      </c>
      <c r="L36">
        <f t="shared" si="2"/>
        <v>0.86</v>
      </c>
      <c r="M36">
        <f t="shared" si="3"/>
        <v>536693.01162790693</v>
      </c>
    </row>
    <row r="37" spans="1:13" x14ac:dyDescent="0.25">
      <c r="A37">
        <v>36</v>
      </c>
      <c r="B37" s="1">
        <v>43382.375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20.23</v>
      </c>
      <c r="J37" t="str">
        <f t="shared" si="0"/>
        <v>EUR</v>
      </c>
      <c r="K37">
        <f t="shared" si="1"/>
        <v>40561.15</v>
      </c>
      <c r="L37">
        <f t="shared" si="2"/>
        <v>0.86</v>
      </c>
      <c r="M37">
        <f t="shared" si="3"/>
        <v>47164.127906976748</v>
      </c>
    </row>
    <row r="38" spans="1:13" x14ac:dyDescent="0.25">
      <c r="A38">
        <v>37</v>
      </c>
      <c r="B38" s="1">
        <v>43382.375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6.06</v>
      </c>
      <c r="J38" t="str">
        <f t="shared" si="0"/>
        <v>EUR</v>
      </c>
      <c r="K38">
        <f t="shared" si="1"/>
        <v>10005.06</v>
      </c>
      <c r="L38">
        <f t="shared" si="2"/>
        <v>0.86</v>
      </c>
      <c r="M38">
        <f t="shared" si="3"/>
        <v>11633.790697674418</v>
      </c>
    </row>
    <row r="39" spans="1:13" x14ac:dyDescent="0.25">
      <c r="A39">
        <v>38</v>
      </c>
      <c r="B39" s="1">
        <v>43382.375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123.05</v>
      </c>
      <c r="J39" t="str">
        <f t="shared" si="0"/>
        <v>EUR</v>
      </c>
      <c r="K39">
        <f t="shared" si="1"/>
        <v>221243.9</v>
      </c>
      <c r="L39">
        <f t="shared" si="2"/>
        <v>0.86</v>
      </c>
      <c r="M39">
        <f t="shared" si="3"/>
        <v>257260.34883720931</v>
      </c>
    </row>
    <row r="40" spans="1:13" x14ac:dyDescent="0.25">
      <c r="A40">
        <v>39</v>
      </c>
      <c r="B40" s="1">
        <v>43382.375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10.14</v>
      </c>
      <c r="J40" t="str">
        <f t="shared" si="0"/>
        <v>EUR</v>
      </c>
      <c r="K40">
        <f t="shared" si="1"/>
        <v>15280.980000000001</v>
      </c>
      <c r="L40">
        <f t="shared" si="2"/>
        <v>0.86</v>
      </c>
      <c r="M40">
        <f t="shared" si="3"/>
        <v>17768.58139534884</v>
      </c>
    </row>
    <row r="41" spans="1:13" ht="15.75" x14ac:dyDescent="0.25">
      <c r="A41">
        <v>40</v>
      </c>
      <c r="B41" s="1">
        <v>43382.375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45474.85</v>
      </c>
      <c r="J41" t="str">
        <f t="shared" si="0"/>
        <v>KRW</v>
      </c>
      <c r="K41">
        <f t="shared" si="1"/>
        <v>81900204.849999994</v>
      </c>
      <c r="L41">
        <f t="shared" si="2"/>
        <v>1131.3499999999999</v>
      </c>
      <c r="M41">
        <f t="shared" si="3"/>
        <v>72391.571883148456</v>
      </c>
    </row>
    <row r="42" spans="1:13" ht="15.75" x14ac:dyDescent="0.25">
      <c r="A42">
        <v>41</v>
      </c>
      <c r="B42" s="1">
        <v>43382.375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23.35</v>
      </c>
      <c r="J42" t="str">
        <f t="shared" si="0"/>
        <v>HKD</v>
      </c>
      <c r="K42">
        <f t="shared" si="1"/>
        <v>41002.600000000006</v>
      </c>
      <c r="L42">
        <f t="shared" si="2"/>
        <v>7.84</v>
      </c>
      <c r="M42">
        <f t="shared" si="3"/>
        <v>5229.9234693877561</v>
      </c>
    </row>
    <row r="43" spans="1:13" ht="15.75" x14ac:dyDescent="0.25">
      <c r="A43">
        <v>42</v>
      </c>
      <c r="B43" s="1">
        <v>43382.375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10.72</v>
      </c>
      <c r="J43" t="str">
        <f t="shared" si="0"/>
        <v>CNY</v>
      </c>
      <c r="K43">
        <f t="shared" si="1"/>
        <v>18727.84</v>
      </c>
      <c r="L43">
        <f t="shared" si="2"/>
        <v>6.92</v>
      </c>
      <c r="M43">
        <f t="shared" si="3"/>
        <v>2706.3352601156071</v>
      </c>
    </row>
    <row r="44" spans="1:13" ht="15.75" x14ac:dyDescent="0.25">
      <c r="A44">
        <v>43</v>
      </c>
      <c r="B44" s="1">
        <v>43382.375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702.26</v>
      </c>
      <c r="J44" t="str">
        <f t="shared" si="0"/>
        <v>CNY</v>
      </c>
      <c r="K44">
        <f t="shared" si="1"/>
        <v>1707896.32</v>
      </c>
      <c r="L44">
        <f t="shared" si="2"/>
        <v>6.92</v>
      </c>
      <c r="M44">
        <f t="shared" si="3"/>
        <v>246805.82658959538</v>
      </c>
    </row>
    <row r="45" spans="1:13" ht="15.75" x14ac:dyDescent="0.25">
      <c r="A45">
        <v>44</v>
      </c>
      <c r="B45" s="1">
        <v>43382.375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334.7</v>
      </c>
      <c r="J45" t="str">
        <f t="shared" si="0"/>
        <v>HKD</v>
      </c>
      <c r="K45">
        <f t="shared" si="1"/>
        <v>675089.9</v>
      </c>
      <c r="L45">
        <f t="shared" si="2"/>
        <v>7.84</v>
      </c>
      <c r="M45">
        <f t="shared" si="3"/>
        <v>86108.405612244896</v>
      </c>
    </row>
    <row r="46" spans="1:13" ht="15.75" x14ac:dyDescent="0.25">
      <c r="A46">
        <v>45</v>
      </c>
      <c r="B46" s="1">
        <v>43382.375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81.739999999999995</v>
      </c>
      <c r="J46" t="str">
        <f t="shared" si="0"/>
        <v>HKD</v>
      </c>
      <c r="K46">
        <f t="shared" si="1"/>
        <v>190290.72</v>
      </c>
      <c r="L46">
        <f t="shared" si="2"/>
        <v>7.84</v>
      </c>
      <c r="M46">
        <f t="shared" si="3"/>
        <v>24271.775510204083</v>
      </c>
    </row>
    <row r="47" spans="1:13" ht="15.75" x14ac:dyDescent="0.25">
      <c r="A47">
        <v>46</v>
      </c>
      <c r="B47" s="1">
        <v>43382.375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80.98</v>
      </c>
      <c r="J47" t="str">
        <f t="shared" si="0"/>
        <v>HKD</v>
      </c>
      <c r="K47">
        <f t="shared" si="1"/>
        <v>147059.68</v>
      </c>
      <c r="L47">
        <f t="shared" si="2"/>
        <v>7.84</v>
      </c>
      <c r="M47">
        <f t="shared" si="3"/>
        <v>18757.612244897959</v>
      </c>
    </row>
    <row r="48" spans="1:13" ht="15.75" x14ac:dyDescent="0.25">
      <c r="A48">
        <v>47</v>
      </c>
      <c r="B48" s="1">
        <v>43382.375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259.72000000000003</v>
      </c>
      <c r="J48" t="str">
        <f t="shared" si="0"/>
        <v>NTD</v>
      </c>
      <c r="K48">
        <f t="shared" si="1"/>
        <v>542555.08000000007</v>
      </c>
      <c r="L48">
        <f t="shared" si="2"/>
        <v>30.91</v>
      </c>
      <c r="M48">
        <f t="shared" si="3"/>
        <v>17552.736331284377</v>
      </c>
    </row>
    <row r="49" spans="1:13" ht="15.75" x14ac:dyDescent="0.25">
      <c r="A49">
        <v>48</v>
      </c>
      <c r="B49" s="1">
        <v>43382.375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3567.31</v>
      </c>
      <c r="J49" t="str">
        <f t="shared" si="0"/>
        <v>NTD</v>
      </c>
      <c r="K49">
        <f t="shared" si="1"/>
        <v>8244053.4100000001</v>
      </c>
      <c r="L49">
        <f t="shared" si="2"/>
        <v>30.91</v>
      </c>
      <c r="M49">
        <f t="shared" si="3"/>
        <v>266711.53057263023</v>
      </c>
    </row>
    <row r="50" spans="1:13" ht="15.75" x14ac:dyDescent="0.25">
      <c r="A50">
        <v>49</v>
      </c>
      <c r="B50" s="1">
        <v>43382.375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54.1</v>
      </c>
      <c r="J50" t="str">
        <f t="shared" si="0"/>
        <v>HKD</v>
      </c>
      <c r="K50">
        <f t="shared" si="1"/>
        <v>95107.8</v>
      </c>
      <c r="L50">
        <f t="shared" si="2"/>
        <v>7.84</v>
      </c>
      <c r="M50">
        <f t="shared" si="3"/>
        <v>12131.09693877551</v>
      </c>
    </row>
    <row r="51" spans="1:13" ht="15.75" x14ac:dyDescent="0.25">
      <c r="A51">
        <v>50</v>
      </c>
      <c r="B51" s="1">
        <v>43382.375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7.26</v>
      </c>
      <c r="J51" t="str">
        <f t="shared" si="0"/>
        <v>HKD</v>
      </c>
      <c r="K51">
        <f t="shared" si="1"/>
        <v>10991.64</v>
      </c>
      <c r="L51">
        <f t="shared" si="2"/>
        <v>7.84</v>
      </c>
      <c r="M51">
        <f t="shared" si="3"/>
        <v>1401.9948979591836</v>
      </c>
    </row>
    <row r="52" spans="1:13" ht="15.75" x14ac:dyDescent="0.25">
      <c r="A52">
        <v>51</v>
      </c>
      <c r="B52" s="1">
        <v>43382.375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5.05</v>
      </c>
      <c r="J52" t="str">
        <f t="shared" si="0"/>
        <v>HKD</v>
      </c>
      <c r="K52">
        <f t="shared" si="1"/>
        <v>11019.1</v>
      </c>
      <c r="L52">
        <f t="shared" si="2"/>
        <v>7.84</v>
      </c>
      <c r="M52">
        <f t="shared" si="3"/>
        <v>1405.4974489795918</v>
      </c>
    </row>
    <row r="53" spans="1:13" ht="15.75" x14ac:dyDescent="0.25">
      <c r="A53">
        <v>52</v>
      </c>
      <c r="B53" s="1">
        <v>43382.375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4163.92</v>
      </c>
      <c r="J53" t="str">
        <f t="shared" si="0"/>
        <v>JPY</v>
      </c>
      <c r="K53">
        <f t="shared" si="1"/>
        <v>7170270.2400000002</v>
      </c>
      <c r="L53">
        <f t="shared" si="2"/>
        <v>112.21</v>
      </c>
      <c r="M53">
        <f t="shared" si="3"/>
        <v>63900.456643792895</v>
      </c>
    </row>
    <row r="54" spans="1:13" ht="15.75" x14ac:dyDescent="0.25">
      <c r="B54" s="1"/>
      <c r="C54" s="2"/>
      <c r="M54" s="3">
        <f>SUM(M2:M53)</f>
        <v>14508185.318519298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60" zoomScaleNormal="60" workbookViewId="0">
      <selection activeCell="Q1" sqref="Q1:Q1048576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43382.416666666664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32.409999999999997</v>
      </c>
      <c r="J2" t="str">
        <f>G2</f>
        <v>USD</v>
      </c>
      <c r="K2">
        <f>F2*H2</f>
        <v>67283.159999999989</v>
      </c>
      <c r="L2">
        <f>VLOOKUP(J2,N$2:O$8,2,FALSE)</f>
        <v>1</v>
      </c>
      <c r="M2">
        <f>K2/L2</f>
        <v>67283.159999999989</v>
      </c>
      <c r="N2" t="s">
        <v>12</v>
      </c>
      <c r="O2">
        <v>1</v>
      </c>
    </row>
    <row r="3" spans="1:15" x14ac:dyDescent="0.25">
      <c r="A3">
        <v>2</v>
      </c>
      <c r="B3" s="1">
        <v>43382.416666608799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76.69</v>
      </c>
      <c r="J3" t="str">
        <f t="shared" ref="J3:J53" si="0">G3</f>
        <v>USD</v>
      </c>
      <c r="K3">
        <f t="shared" ref="K3:K53" si="1">F3*H3</f>
        <v>147935.01</v>
      </c>
      <c r="L3">
        <f t="shared" ref="L3:L53" si="2">VLOOKUP(J3,N$2:O$8,2,FALSE)</f>
        <v>1</v>
      </c>
      <c r="M3">
        <f t="shared" ref="M3:M53" si="3">K3/L3</f>
        <v>147935.01</v>
      </c>
      <c r="N3" t="s">
        <v>60</v>
      </c>
      <c r="O3">
        <v>0.86</v>
      </c>
    </row>
    <row r="4" spans="1:15" x14ac:dyDescent="0.25">
      <c r="A4">
        <v>3</v>
      </c>
      <c r="B4" s="1">
        <v>43382.416666608799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143.24</v>
      </c>
      <c r="J4" t="str">
        <f t="shared" si="0"/>
        <v>USD</v>
      </c>
      <c r="K4">
        <f t="shared" si="1"/>
        <v>279031.52</v>
      </c>
      <c r="L4">
        <f t="shared" si="2"/>
        <v>1</v>
      </c>
      <c r="M4">
        <f t="shared" si="3"/>
        <v>279031.52</v>
      </c>
      <c r="N4" t="s">
        <v>119</v>
      </c>
      <c r="O4">
        <v>112.21</v>
      </c>
    </row>
    <row r="5" spans="1:15" x14ac:dyDescent="0.25">
      <c r="A5">
        <v>4</v>
      </c>
      <c r="B5" s="1">
        <v>43382.416666608799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227.28</v>
      </c>
      <c r="J5" t="str">
        <f t="shared" si="0"/>
        <v>USD</v>
      </c>
      <c r="K5">
        <f t="shared" si="1"/>
        <v>543426.48</v>
      </c>
      <c r="L5">
        <f t="shared" si="2"/>
        <v>1</v>
      </c>
      <c r="M5">
        <f t="shared" si="3"/>
        <v>543426.48</v>
      </c>
      <c r="N5" t="s">
        <v>104</v>
      </c>
      <c r="O5">
        <v>7.84</v>
      </c>
    </row>
    <row r="6" spans="1:15" x14ac:dyDescent="0.25">
      <c r="A6">
        <v>5</v>
      </c>
      <c r="B6" s="1">
        <v>43382.416666608799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46.25</v>
      </c>
      <c r="J6" t="str">
        <f t="shared" si="0"/>
        <v>USD</v>
      </c>
      <c r="K6">
        <f t="shared" si="1"/>
        <v>111693.75</v>
      </c>
      <c r="L6">
        <f t="shared" si="2"/>
        <v>1</v>
      </c>
      <c r="M6">
        <f t="shared" si="3"/>
        <v>111693.75</v>
      </c>
      <c r="N6" t="s">
        <v>113</v>
      </c>
      <c r="O6">
        <v>30.91</v>
      </c>
    </row>
    <row r="7" spans="1:15" x14ac:dyDescent="0.25">
      <c r="A7">
        <v>6</v>
      </c>
      <c r="B7" s="1">
        <v>43382.416666608799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132.88</v>
      </c>
      <c r="J7" t="str">
        <f t="shared" si="0"/>
        <v>USD</v>
      </c>
      <c r="K7">
        <f t="shared" si="1"/>
        <v>219517.75999999998</v>
      </c>
      <c r="L7">
        <f t="shared" si="2"/>
        <v>1</v>
      </c>
      <c r="M7">
        <f t="shared" si="3"/>
        <v>219517.75999999998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43382.416666608799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58.94</v>
      </c>
      <c r="J8" t="str">
        <f t="shared" si="0"/>
        <v>USD</v>
      </c>
      <c r="K8">
        <f t="shared" si="1"/>
        <v>107506.56</v>
      </c>
      <c r="L8">
        <f t="shared" si="2"/>
        <v>1</v>
      </c>
      <c r="M8">
        <f t="shared" si="3"/>
        <v>107506.56</v>
      </c>
      <c r="N8" t="s">
        <v>106</v>
      </c>
      <c r="O8">
        <v>6.92</v>
      </c>
    </row>
    <row r="9" spans="1:15" x14ac:dyDescent="0.25">
      <c r="A9">
        <v>8</v>
      </c>
      <c r="B9" s="1">
        <v>43382.416666608799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29.77</v>
      </c>
      <c r="J9" t="str">
        <f t="shared" si="0"/>
        <v>USD</v>
      </c>
      <c r="K9">
        <f t="shared" si="1"/>
        <v>46590.05</v>
      </c>
      <c r="L9">
        <f t="shared" si="2"/>
        <v>1</v>
      </c>
      <c r="M9">
        <f t="shared" si="3"/>
        <v>46590.05</v>
      </c>
    </row>
    <row r="10" spans="1:15" x14ac:dyDescent="0.25">
      <c r="A10">
        <v>9</v>
      </c>
      <c r="B10" s="1">
        <v>43382.416666608799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60.53</v>
      </c>
      <c r="J10" t="str">
        <f t="shared" si="0"/>
        <v>USD</v>
      </c>
      <c r="K10">
        <f t="shared" si="1"/>
        <v>142790.26999999999</v>
      </c>
      <c r="L10">
        <f t="shared" si="2"/>
        <v>1</v>
      </c>
      <c r="M10">
        <f t="shared" si="3"/>
        <v>142790.26999999999</v>
      </c>
    </row>
    <row r="11" spans="1:15" x14ac:dyDescent="0.25">
      <c r="A11">
        <v>10</v>
      </c>
      <c r="B11" s="1">
        <v>43382.416666608799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1905.12</v>
      </c>
      <c r="J11" t="str">
        <f t="shared" si="0"/>
        <v>USD</v>
      </c>
      <c r="K11">
        <f t="shared" si="1"/>
        <v>3025330.56</v>
      </c>
      <c r="L11">
        <f t="shared" si="2"/>
        <v>1</v>
      </c>
      <c r="M11">
        <f t="shared" si="3"/>
        <v>3025330.56</v>
      </c>
    </row>
    <row r="12" spans="1:15" x14ac:dyDescent="0.25">
      <c r="A12">
        <v>11</v>
      </c>
      <c r="B12" s="1">
        <v>43382.416666608799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159</v>
      </c>
      <c r="J12" t="str">
        <f t="shared" si="0"/>
        <v>USD</v>
      </c>
      <c r="K12">
        <f t="shared" si="1"/>
        <v>273480</v>
      </c>
      <c r="L12">
        <f t="shared" si="2"/>
        <v>1</v>
      </c>
      <c r="M12">
        <f t="shared" si="3"/>
        <v>273480</v>
      </c>
    </row>
    <row r="13" spans="1:15" x14ac:dyDescent="0.25">
      <c r="A13">
        <v>12</v>
      </c>
      <c r="B13" s="1">
        <v>43382.416666608799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1220.45</v>
      </c>
      <c r="J13" t="str">
        <f t="shared" si="0"/>
        <v>USD</v>
      </c>
      <c r="K13">
        <f t="shared" si="1"/>
        <v>2746012.5</v>
      </c>
      <c r="L13">
        <f t="shared" si="2"/>
        <v>1</v>
      </c>
      <c r="M13">
        <f t="shared" si="3"/>
        <v>2746012.5</v>
      </c>
    </row>
    <row r="14" spans="1:15" x14ac:dyDescent="0.25">
      <c r="A14">
        <v>13</v>
      </c>
      <c r="B14" s="1">
        <v>43382.416666608799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242.93</v>
      </c>
      <c r="J14" t="str">
        <f t="shared" si="0"/>
        <v>USD</v>
      </c>
      <c r="K14">
        <f t="shared" si="1"/>
        <v>487074.65</v>
      </c>
      <c r="L14">
        <f t="shared" si="2"/>
        <v>1</v>
      </c>
      <c r="M14">
        <f t="shared" si="3"/>
        <v>487074.65</v>
      </c>
    </row>
    <row r="15" spans="1:15" x14ac:dyDescent="0.25">
      <c r="A15">
        <v>14</v>
      </c>
      <c r="B15" s="1">
        <v>43382.416666608799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361.01</v>
      </c>
      <c r="J15" t="str">
        <f t="shared" si="0"/>
        <v>USD</v>
      </c>
      <c r="K15">
        <f t="shared" si="1"/>
        <v>659926.28</v>
      </c>
      <c r="L15">
        <f t="shared" si="2"/>
        <v>1</v>
      </c>
      <c r="M15">
        <f t="shared" si="3"/>
        <v>659926.28</v>
      </c>
    </row>
    <row r="16" spans="1:15" x14ac:dyDescent="0.25">
      <c r="A16">
        <v>15</v>
      </c>
      <c r="B16" s="1">
        <v>43382.416666608799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31.11</v>
      </c>
      <c r="J16" t="str">
        <f t="shared" si="0"/>
        <v>USD</v>
      </c>
      <c r="K16">
        <f t="shared" si="1"/>
        <v>58269.03</v>
      </c>
      <c r="L16">
        <f t="shared" si="2"/>
        <v>1</v>
      </c>
      <c r="M16">
        <f t="shared" si="3"/>
        <v>58269.03</v>
      </c>
    </row>
    <row r="17" spans="1:13" x14ac:dyDescent="0.25">
      <c r="A17">
        <v>16</v>
      </c>
      <c r="B17" s="1">
        <v>43382.416666608799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130.4</v>
      </c>
      <c r="J17" t="str">
        <f t="shared" si="0"/>
        <v>USD</v>
      </c>
      <c r="K17">
        <f t="shared" si="1"/>
        <v>233807.2</v>
      </c>
      <c r="L17">
        <f t="shared" si="2"/>
        <v>1</v>
      </c>
      <c r="M17">
        <f t="shared" si="3"/>
        <v>233807.2</v>
      </c>
    </row>
    <row r="18" spans="1:13" x14ac:dyDescent="0.25">
      <c r="A18">
        <v>17</v>
      </c>
      <c r="B18" s="1">
        <v>43382.416666608799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53.08</v>
      </c>
      <c r="J18" t="str">
        <f t="shared" si="0"/>
        <v>USD</v>
      </c>
      <c r="K18">
        <f t="shared" si="1"/>
        <v>123782.56</v>
      </c>
      <c r="L18">
        <f t="shared" si="2"/>
        <v>1</v>
      </c>
      <c r="M18">
        <f t="shared" si="3"/>
        <v>123782.56</v>
      </c>
    </row>
    <row r="19" spans="1:13" x14ac:dyDescent="0.25">
      <c r="A19">
        <v>18</v>
      </c>
      <c r="B19" s="1">
        <v>43382.416666608799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144</v>
      </c>
      <c r="J19" t="str">
        <f t="shared" si="0"/>
        <v>USD</v>
      </c>
      <c r="K19">
        <f t="shared" si="1"/>
        <v>261792</v>
      </c>
      <c r="L19">
        <f t="shared" si="2"/>
        <v>1</v>
      </c>
      <c r="M19">
        <f t="shared" si="3"/>
        <v>261792</v>
      </c>
    </row>
    <row r="20" spans="1:13" x14ac:dyDescent="0.25">
      <c r="A20">
        <v>19</v>
      </c>
      <c r="B20" s="1">
        <v>43382.416666608799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165.79</v>
      </c>
      <c r="J20" t="str">
        <f t="shared" si="0"/>
        <v>USD</v>
      </c>
      <c r="K20">
        <f t="shared" si="1"/>
        <v>297095.67999999999</v>
      </c>
      <c r="L20">
        <f t="shared" si="2"/>
        <v>1</v>
      </c>
      <c r="M20">
        <f t="shared" si="3"/>
        <v>297095.67999999999</v>
      </c>
    </row>
    <row r="21" spans="1:13" x14ac:dyDescent="0.25">
      <c r="A21">
        <v>20</v>
      </c>
      <c r="B21" s="1">
        <v>43382.416666608799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145.44</v>
      </c>
      <c r="J21" t="str">
        <f t="shared" si="0"/>
        <v>USD</v>
      </c>
      <c r="K21">
        <f t="shared" si="1"/>
        <v>321276.96000000002</v>
      </c>
      <c r="L21">
        <f t="shared" si="2"/>
        <v>1</v>
      </c>
      <c r="M21">
        <f t="shared" si="3"/>
        <v>321276.96000000002</v>
      </c>
    </row>
    <row r="22" spans="1:13" x14ac:dyDescent="0.25">
      <c r="A22">
        <v>21</v>
      </c>
      <c r="B22" s="1">
        <v>43382.416666608799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228.92</v>
      </c>
      <c r="J22" t="str">
        <f t="shared" si="0"/>
        <v>USD</v>
      </c>
      <c r="K22">
        <f t="shared" si="1"/>
        <v>371537.16</v>
      </c>
      <c r="L22">
        <f t="shared" si="2"/>
        <v>1</v>
      </c>
      <c r="M22">
        <f t="shared" si="3"/>
        <v>371537.16</v>
      </c>
    </row>
    <row r="23" spans="1:13" x14ac:dyDescent="0.25">
      <c r="A23">
        <v>22</v>
      </c>
      <c r="B23" s="1">
        <v>43382.416666608799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420.55</v>
      </c>
      <c r="J23" t="str">
        <f t="shared" si="0"/>
        <v>USD</v>
      </c>
      <c r="K23">
        <f t="shared" si="1"/>
        <v>955489.6</v>
      </c>
      <c r="L23">
        <f t="shared" si="2"/>
        <v>1</v>
      </c>
      <c r="M23">
        <f t="shared" si="3"/>
        <v>955489.6</v>
      </c>
    </row>
    <row r="24" spans="1:13" x14ac:dyDescent="0.25">
      <c r="A24">
        <v>23</v>
      </c>
      <c r="B24" s="1">
        <v>43382.416666608799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34.380000000000003</v>
      </c>
      <c r="J24" t="str">
        <f t="shared" si="0"/>
        <v>USD</v>
      </c>
      <c r="K24">
        <f t="shared" si="1"/>
        <v>56658.240000000005</v>
      </c>
      <c r="L24">
        <f t="shared" si="2"/>
        <v>1</v>
      </c>
      <c r="M24">
        <f t="shared" si="3"/>
        <v>56658.240000000005</v>
      </c>
    </row>
    <row r="25" spans="1:13" x14ac:dyDescent="0.25">
      <c r="A25">
        <v>24</v>
      </c>
      <c r="B25" s="1">
        <v>43382.416666608799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120.44</v>
      </c>
      <c r="J25" t="str">
        <f t="shared" si="0"/>
        <v>EUR</v>
      </c>
      <c r="K25">
        <f t="shared" si="1"/>
        <v>271833.08</v>
      </c>
      <c r="L25">
        <f t="shared" si="2"/>
        <v>0.86</v>
      </c>
      <c r="M25">
        <f t="shared" si="3"/>
        <v>316084.97674418607</v>
      </c>
    </row>
    <row r="26" spans="1:13" x14ac:dyDescent="0.25">
      <c r="A26">
        <v>25</v>
      </c>
      <c r="B26" s="1">
        <v>43382.416666608799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61.38</v>
      </c>
      <c r="J26" t="str">
        <f t="shared" si="0"/>
        <v>EUR</v>
      </c>
      <c r="K26">
        <f t="shared" si="1"/>
        <v>107906.04000000001</v>
      </c>
      <c r="L26">
        <f t="shared" si="2"/>
        <v>0.86</v>
      </c>
      <c r="M26">
        <f t="shared" si="3"/>
        <v>125472.13953488374</v>
      </c>
    </row>
    <row r="27" spans="1:13" x14ac:dyDescent="0.25">
      <c r="A27">
        <v>26</v>
      </c>
      <c r="B27" s="1">
        <v>43382.416666608799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91.71</v>
      </c>
      <c r="J27" t="str">
        <f t="shared" si="0"/>
        <v>EUR</v>
      </c>
      <c r="K27">
        <f t="shared" si="1"/>
        <v>197359.91999999998</v>
      </c>
      <c r="L27">
        <f t="shared" si="2"/>
        <v>0.86</v>
      </c>
      <c r="M27">
        <f t="shared" si="3"/>
        <v>229488.27906976742</v>
      </c>
    </row>
    <row r="28" spans="1:13" x14ac:dyDescent="0.25">
      <c r="A28">
        <v>27</v>
      </c>
      <c r="B28" s="1">
        <v>43382.416666608799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23.06</v>
      </c>
      <c r="J28" t="str">
        <f t="shared" si="0"/>
        <v>EUR</v>
      </c>
      <c r="K28">
        <f t="shared" si="1"/>
        <v>48633.54</v>
      </c>
      <c r="L28">
        <f t="shared" si="2"/>
        <v>0.86</v>
      </c>
      <c r="M28">
        <f t="shared" si="3"/>
        <v>56550.627906976748</v>
      </c>
    </row>
    <row r="29" spans="1:13" x14ac:dyDescent="0.25">
      <c r="A29">
        <v>28</v>
      </c>
      <c r="B29" s="1">
        <v>43382.416666608799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106.57</v>
      </c>
      <c r="J29" t="str">
        <f t="shared" si="0"/>
        <v>EUR</v>
      </c>
      <c r="K29">
        <f t="shared" si="1"/>
        <v>204401.25999999998</v>
      </c>
      <c r="L29">
        <f t="shared" si="2"/>
        <v>0.86</v>
      </c>
      <c r="M29">
        <f t="shared" si="3"/>
        <v>237675.8837209302</v>
      </c>
    </row>
    <row r="30" spans="1:13" x14ac:dyDescent="0.25">
      <c r="A30">
        <v>29</v>
      </c>
      <c r="B30" s="1">
        <v>43382.416666608799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46.76</v>
      </c>
      <c r="J30" t="str">
        <f t="shared" si="0"/>
        <v>EUR</v>
      </c>
      <c r="K30">
        <f t="shared" si="1"/>
        <v>115543.95999999999</v>
      </c>
      <c r="L30">
        <f t="shared" si="2"/>
        <v>0.86</v>
      </c>
      <c r="M30">
        <f t="shared" si="3"/>
        <v>134353.4418604651</v>
      </c>
    </row>
    <row r="31" spans="1:13" x14ac:dyDescent="0.25">
      <c r="A31">
        <v>30</v>
      </c>
      <c r="B31" s="1">
        <v>43382.416666608799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5.68</v>
      </c>
      <c r="J31" t="str">
        <f t="shared" si="0"/>
        <v>EUR</v>
      </c>
      <c r="K31">
        <f t="shared" si="1"/>
        <v>12683.439999999999</v>
      </c>
      <c r="L31">
        <f t="shared" si="2"/>
        <v>0.86</v>
      </c>
      <c r="M31">
        <f t="shared" si="3"/>
        <v>14748.186046511626</v>
      </c>
    </row>
    <row r="32" spans="1:13" x14ac:dyDescent="0.25">
      <c r="A32">
        <v>31</v>
      </c>
      <c r="B32" s="1">
        <v>43382.416666608799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16.61</v>
      </c>
      <c r="J32" t="str">
        <f t="shared" si="0"/>
        <v>EUR</v>
      </c>
      <c r="K32">
        <f t="shared" si="1"/>
        <v>28535.98</v>
      </c>
      <c r="L32">
        <f t="shared" si="2"/>
        <v>0.86</v>
      </c>
      <c r="M32">
        <f t="shared" si="3"/>
        <v>33181.372093023259</v>
      </c>
    </row>
    <row r="33" spans="1:13" x14ac:dyDescent="0.25">
      <c r="A33">
        <v>32</v>
      </c>
      <c r="B33" s="1">
        <v>43382.416666608799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23.36</v>
      </c>
      <c r="J33" t="str">
        <f t="shared" si="0"/>
        <v>EUR</v>
      </c>
      <c r="K33">
        <f t="shared" si="1"/>
        <v>53821.440000000002</v>
      </c>
      <c r="L33">
        <f t="shared" si="2"/>
        <v>0.86</v>
      </c>
      <c r="M33">
        <f t="shared" si="3"/>
        <v>62583.069767441862</v>
      </c>
    </row>
    <row r="34" spans="1:13" x14ac:dyDescent="0.25">
      <c r="A34">
        <v>33</v>
      </c>
      <c r="B34" s="1">
        <v>43382.416666608799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8.01</v>
      </c>
      <c r="J34" t="str">
        <f t="shared" si="0"/>
        <v>EUR</v>
      </c>
      <c r="K34">
        <f t="shared" si="1"/>
        <v>17886.329999999998</v>
      </c>
      <c r="L34">
        <f t="shared" si="2"/>
        <v>0.86</v>
      </c>
      <c r="M34">
        <f t="shared" si="3"/>
        <v>20798.058139534882</v>
      </c>
    </row>
    <row r="35" spans="1:13" x14ac:dyDescent="0.25">
      <c r="A35">
        <v>34</v>
      </c>
      <c r="B35" s="1">
        <v>43382.416666608799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7.12</v>
      </c>
      <c r="J35" t="str">
        <f t="shared" si="0"/>
        <v>EUR</v>
      </c>
      <c r="K35">
        <f t="shared" si="1"/>
        <v>11064.48</v>
      </c>
      <c r="L35">
        <f t="shared" si="2"/>
        <v>0.86</v>
      </c>
      <c r="M35">
        <f t="shared" si="3"/>
        <v>12865.674418604651</v>
      </c>
    </row>
    <row r="36" spans="1:13" x14ac:dyDescent="0.25">
      <c r="A36">
        <v>35</v>
      </c>
      <c r="B36" s="1">
        <v>43382.416666608799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193.69</v>
      </c>
      <c r="J36" t="str">
        <f t="shared" si="0"/>
        <v>EUR</v>
      </c>
      <c r="K36">
        <f t="shared" si="1"/>
        <v>473184.67</v>
      </c>
      <c r="L36">
        <f t="shared" si="2"/>
        <v>0.86</v>
      </c>
      <c r="M36">
        <f t="shared" si="3"/>
        <v>550214.73255813948</v>
      </c>
    </row>
    <row r="37" spans="1:13" x14ac:dyDescent="0.25">
      <c r="A37">
        <v>36</v>
      </c>
      <c r="B37" s="1">
        <v>43382.416666608799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17.18</v>
      </c>
      <c r="J37" t="str">
        <f t="shared" si="0"/>
        <v>EUR</v>
      </c>
      <c r="K37">
        <f t="shared" si="1"/>
        <v>34445.9</v>
      </c>
      <c r="L37">
        <f t="shared" si="2"/>
        <v>0.86</v>
      </c>
      <c r="M37">
        <f t="shared" si="3"/>
        <v>40053.372093023259</v>
      </c>
    </row>
    <row r="38" spans="1:13" x14ac:dyDescent="0.25">
      <c r="A38">
        <v>37</v>
      </c>
      <c r="B38" s="1">
        <v>43382.416666608799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6.19</v>
      </c>
      <c r="J38" t="str">
        <f t="shared" si="0"/>
        <v>EUR</v>
      </c>
      <c r="K38">
        <f t="shared" si="1"/>
        <v>10219.69</v>
      </c>
      <c r="L38">
        <f t="shared" si="2"/>
        <v>0.86</v>
      </c>
      <c r="M38">
        <f t="shared" si="3"/>
        <v>11883.36046511628</v>
      </c>
    </row>
    <row r="39" spans="1:13" x14ac:dyDescent="0.25">
      <c r="A39">
        <v>38</v>
      </c>
      <c r="B39" s="1">
        <v>43382.416666608799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120.8</v>
      </c>
      <c r="J39" t="str">
        <f t="shared" si="0"/>
        <v>EUR</v>
      </c>
      <c r="K39">
        <f t="shared" si="1"/>
        <v>217198.4</v>
      </c>
      <c r="L39">
        <f t="shared" si="2"/>
        <v>0.86</v>
      </c>
      <c r="M39">
        <f t="shared" si="3"/>
        <v>252556.27906976745</v>
      </c>
    </row>
    <row r="40" spans="1:13" x14ac:dyDescent="0.25">
      <c r="A40">
        <v>39</v>
      </c>
      <c r="B40" s="1">
        <v>43382.416666608799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9.6300000000000008</v>
      </c>
      <c r="J40" t="str">
        <f t="shared" si="0"/>
        <v>EUR</v>
      </c>
      <c r="K40">
        <f t="shared" si="1"/>
        <v>14512.410000000002</v>
      </c>
      <c r="L40">
        <f t="shared" si="2"/>
        <v>0.86</v>
      </c>
      <c r="M40">
        <f t="shared" si="3"/>
        <v>16874.89534883721</v>
      </c>
    </row>
    <row r="41" spans="1:13" ht="15.75" x14ac:dyDescent="0.25">
      <c r="A41">
        <v>40</v>
      </c>
      <c r="B41" s="1">
        <v>43382.416666608799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45325.49</v>
      </c>
      <c r="J41" t="str">
        <f t="shared" si="0"/>
        <v>KRW</v>
      </c>
      <c r="K41">
        <f t="shared" si="1"/>
        <v>81631207.489999995</v>
      </c>
      <c r="L41">
        <f t="shared" si="2"/>
        <v>1131.3499999999999</v>
      </c>
      <c r="M41">
        <f t="shared" si="3"/>
        <v>72153.805179652627</v>
      </c>
    </row>
    <row r="42" spans="1:13" ht="15.75" x14ac:dyDescent="0.25">
      <c r="A42">
        <v>41</v>
      </c>
      <c r="B42" s="1">
        <v>43382.416666608799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25.66</v>
      </c>
      <c r="J42" t="str">
        <f t="shared" si="0"/>
        <v>HKD</v>
      </c>
      <c r="K42">
        <f t="shared" si="1"/>
        <v>45058.96</v>
      </c>
      <c r="L42">
        <f t="shared" si="2"/>
        <v>7.84</v>
      </c>
      <c r="M42">
        <f t="shared" si="3"/>
        <v>5747.3163265306121</v>
      </c>
    </row>
    <row r="43" spans="1:13" ht="15.75" x14ac:dyDescent="0.25">
      <c r="A43">
        <v>42</v>
      </c>
      <c r="B43" s="1">
        <v>43382.416666608799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9.1300000000000008</v>
      </c>
      <c r="J43" t="str">
        <f t="shared" si="0"/>
        <v>CNY</v>
      </c>
      <c r="K43">
        <f t="shared" si="1"/>
        <v>15950.11</v>
      </c>
      <c r="L43">
        <f t="shared" si="2"/>
        <v>6.92</v>
      </c>
      <c r="M43">
        <f t="shared" si="3"/>
        <v>2304.9291907514453</v>
      </c>
    </row>
    <row r="44" spans="1:13" ht="15.75" x14ac:dyDescent="0.25">
      <c r="A44">
        <v>43</v>
      </c>
      <c r="B44" s="1">
        <v>43382.416666608799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703.64</v>
      </c>
      <c r="J44" t="str">
        <f t="shared" si="0"/>
        <v>CNY</v>
      </c>
      <c r="K44">
        <f t="shared" si="1"/>
        <v>1711252.48</v>
      </c>
      <c r="L44">
        <f t="shared" si="2"/>
        <v>6.92</v>
      </c>
      <c r="M44">
        <f t="shared" si="3"/>
        <v>247290.82080924854</v>
      </c>
    </row>
    <row r="45" spans="1:13" ht="15.75" x14ac:dyDescent="0.25">
      <c r="A45">
        <v>44</v>
      </c>
      <c r="B45" s="1">
        <v>43382.416666608799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324.43</v>
      </c>
      <c r="J45" t="str">
        <f t="shared" si="0"/>
        <v>HKD</v>
      </c>
      <c r="K45">
        <f t="shared" si="1"/>
        <v>654375.31000000006</v>
      </c>
      <c r="L45">
        <f t="shared" si="2"/>
        <v>7.84</v>
      </c>
      <c r="M45">
        <f t="shared" si="3"/>
        <v>83466.238520408166</v>
      </c>
    </row>
    <row r="46" spans="1:13" ht="15.75" x14ac:dyDescent="0.25">
      <c r="A46">
        <v>45</v>
      </c>
      <c r="B46" s="1">
        <v>43382.416666608799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79.87</v>
      </c>
      <c r="J46" t="str">
        <f t="shared" si="0"/>
        <v>HKD</v>
      </c>
      <c r="K46">
        <f t="shared" si="1"/>
        <v>185937.36000000002</v>
      </c>
      <c r="L46">
        <f t="shared" si="2"/>
        <v>7.84</v>
      </c>
      <c r="M46">
        <f t="shared" si="3"/>
        <v>23716.500000000004</v>
      </c>
    </row>
    <row r="47" spans="1:13" ht="15.75" x14ac:dyDescent="0.25">
      <c r="A47">
        <v>46</v>
      </c>
      <c r="B47" s="1">
        <v>43382.416666608799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79.25</v>
      </c>
      <c r="J47" t="str">
        <f t="shared" si="0"/>
        <v>HKD</v>
      </c>
      <c r="K47">
        <f t="shared" si="1"/>
        <v>143918</v>
      </c>
      <c r="L47">
        <f t="shared" si="2"/>
        <v>7.84</v>
      </c>
      <c r="M47">
        <f t="shared" si="3"/>
        <v>18356.887755102041</v>
      </c>
    </row>
    <row r="48" spans="1:13" ht="15.75" x14ac:dyDescent="0.25">
      <c r="A48">
        <v>47</v>
      </c>
      <c r="B48" s="1">
        <v>43382.416666608799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248.97</v>
      </c>
      <c r="J48" t="str">
        <f t="shared" si="0"/>
        <v>NTD</v>
      </c>
      <c r="K48">
        <f t="shared" si="1"/>
        <v>520098.33</v>
      </c>
      <c r="L48">
        <f t="shared" si="2"/>
        <v>30.91</v>
      </c>
      <c r="M48">
        <f t="shared" si="3"/>
        <v>16826.215787770947</v>
      </c>
    </row>
    <row r="49" spans="1:13" ht="15.75" x14ac:dyDescent="0.25">
      <c r="A49">
        <v>48</v>
      </c>
      <c r="B49" s="1">
        <v>43382.416666608799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3597.16</v>
      </c>
      <c r="J49" t="str">
        <f t="shared" si="0"/>
        <v>NTD</v>
      </c>
      <c r="K49">
        <f t="shared" si="1"/>
        <v>8313036.7599999998</v>
      </c>
      <c r="L49">
        <f t="shared" si="2"/>
        <v>30.91</v>
      </c>
      <c r="M49">
        <f t="shared" si="3"/>
        <v>268943.27919767064</v>
      </c>
    </row>
    <row r="50" spans="1:13" ht="15.75" x14ac:dyDescent="0.25">
      <c r="A50">
        <v>49</v>
      </c>
      <c r="B50" s="1">
        <v>43382.416666608799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50.34</v>
      </c>
      <c r="J50" t="str">
        <f t="shared" si="0"/>
        <v>HKD</v>
      </c>
      <c r="K50">
        <f t="shared" si="1"/>
        <v>88497.72</v>
      </c>
      <c r="L50">
        <f t="shared" si="2"/>
        <v>7.84</v>
      </c>
      <c r="M50">
        <f t="shared" si="3"/>
        <v>11287.974489795919</v>
      </c>
    </row>
    <row r="51" spans="1:13" ht="15.75" x14ac:dyDescent="0.25">
      <c r="A51">
        <v>50</v>
      </c>
      <c r="B51" s="1">
        <v>43382.416666608799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10.95</v>
      </c>
      <c r="J51" t="str">
        <f t="shared" si="0"/>
        <v>HKD</v>
      </c>
      <c r="K51">
        <f t="shared" si="1"/>
        <v>16578.3</v>
      </c>
      <c r="L51">
        <f t="shared" si="2"/>
        <v>7.84</v>
      </c>
      <c r="M51">
        <f t="shared" si="3"/>
        <v>2114.579081632653</v>
      </c>
    </row>
    <row r="52" spans="1:13" ht="15.75" x14ac:dyDescent="0.25">
      <c r="A52">
        <v>51</v>
      </c>
      <c r="B52" s="1">
        <v>43382.416666608799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6.38</v>
      </c>
      <c r="J52" t="str">
        <f t="shared" si="0"/>
        <v>HKD</v>
      </c>
      <c r="K52">
        <f t="shared" si="1"/>
        <v>13921.16</v>
      </c>
      <c r="L52">
        <f t="shared" si="2"/>
        <v>7.84</v>
      </c>
      <c r="M52">
        <f t="shared" si="3"/>
        <v>1775.658163265306</v>
      </c>
    </row>
    <row r="53" spans="1:13" ht="15.75" x14ac:dyDescent="0.25">
      <c r="A53">
        <v>52</v>
      </c>
      <c r="B53" s="1">
        <v>43382.416666608799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4164.8900000000003</v>
      </c>
      <c r="J53" t="str">
        <f t="shared" si="0"/>
        <v>JPY</v>
      </c>
      <c r="K53">
        <f t="shared" si="1"/>
        <v>7171940.580000001</v>
      </c>
      <c r="L53">
        <f t="shared" si="2"/>
        <v>112.21</v>
      </c>
      <c r="M53">
        <f t="shared" si="3"/>
        <v>63915.34248284468</v>
      </c>
    </row>
    <row r="54" spans="1:13" ht="15.75" x14ac:dyDescent="0.25">
      <c r="B54" s="1"/>
      <c r="C54" s="2"/>
      <c r="M54" s="3">
        <f>SUM(M2:M53)</f>
        <v>14470590.875821879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60" zoomScaleNormal="60" workbookViewId="0">
      <selection activeCell="Q9" sqref="Q9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9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9" x14ac:dyDescent="0.25">
      <c r="A2">
        <v>1</v>
      </c>
      <c r="B2" s="1">
        <v>43382.458333333336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31.7</v>
      </c>
      <c r="J2" t="str">
        <f>G2</f>
        <v>USD</v>
      </c>
      <c r="K2">
        <f>F2*H2</f>
        <v>65809.2</v>
      </c>
      <c r="L2">
        <f>VLOOKUP(J2,N$2:O$8,2,FALSE)</f>
        <v>1</v>
      </c>
      <c r="M2">
        <f>K2/L2</f>
        <v>65809.2</v>
      </c>
      <c r="N2" t="s">
        <v>12</v>
      </c>
      <c r="O2">
        <v>1</v>
      </c>
      <c r="S2">
        <f ca="1">RANDBETWEEN(3000,3500)/100</f>
        <v>30.67</v>
      </c>
    </row>
    <row r="3" spans="1:19" x14ac:dyDescent="0.25">
      <c r="A3">
        <v>2</v>
      </c>
      <c r="B3" s="1">
        <v>43382.458333333336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76.22</v>
      </c>
      <c r="J3" t="str">
        <f t="shared" ref="J3:J53" si="0">G3</f>
        <v>USD</v>
      </c>
      <c r="K3">
        <f t="shared" ref="K3:K53" si="1">F3*H3</f>
        <v>147028.38</v>
      </c>
      <c r="L3">
        <f t="shared" ref="L3:L53" si="2">VLOOKUP(J3,N$2:O$8,2,FALSE)</f>
        <v>1</v>
      </c>
      <c r="M3">
        <f t="shared" ref="M3:M53" si="3">K3/L3</f>
        <v>147028.38</v>
      </c>
      <c r="N3" t="s">
        <v>60</v>
      </c>
      <c r="O3">
        <v>0.86</v>
      </c>
      <c r="S3">
        <f ca="1">RANDBETWEEN(7200,7800)/100</f>
        <v>77.23</v>
      </c>
    </row>
    <row r="4" spans="1:19" x14ac:dyDescent="0.25">
      <c r="A4">
        <v>3</v>
      </c>
      <c r="B4" s="1">
        <v>43382.458333333336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141.91999999999999</v>
      </c>
      <c r="J4" t="str">
        <f t="shared" si="0"/>
        <v>USD</v>
      </c>
      <c r="K4">
        <f t="shared" si="1"/>
        <v>276460.15999999997</v>
      </c>
      <c r="L4">
        <f t="shared" si="2"/>
        <v>1</v>
      </c>
      <c r="M4">
        <f t="shared" si="3"/>
        <v>276460.15999999997</v>
      </c>
      <c r="N4" t="s">
        <v>119</v>
      </c>
      <c r="O4">
        <v>112.21</v>
      </c>
      <c r="S4">
        <f ca="1">RANDBETWEEN(14000,15000)/100</f>
        <v>146.66</v>
      </c>
    </row>
    <row r="5" spans="1:19" x14ac:dyDescent="0.25">
      <c r="A5">
        <v>4</v>
      </c>
      <c r="B5" s="1">
        <v>43382.458333333336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225.08</v>
      </c>
      <c r="J5" t="str">
        <f t="shared" si="0"/>
        <v>USD</v>
      </c>
      <c r="K5">
        <f t="shared" si="1"/>
        <v>538166.28</v>
      </c>
      <c r="L5">
        <f t="shared" si="2"/>
        <v>1</v>
      </c>
      <c r="M5">
        <f t="shared" si="3"/>
        <v>538166.28</v>
      </c>
      <c r="N5" t="s">
        <v>104</v>
      </c>
      <c r="O5">
        <v>7.84</v>
      </c>
      <c r="S5">
        <f ca="1">RANDBETWEEN(22500,22900)/100</f>
        <v>226.36</v>
      </c>
    </row>
    <row r="6" spans="1:19" x14ac:dyDescent="0.25">
      <c r="A6">
        <v>5</v>
      </c>
      <c r="B6" s="1">
        <v>43382.458333333336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48.64</v>
      </c>
      <c r="J6" t="str">
        <f t="shared" si="0"/>
        <v>USD</v>
      </c>
      <c r="K6">
        <f t="shared" si="1"/>
        <v>117465.60000000001</v>
      </c>
      <c r="L6">
        <f t="shared" si="2"/>
        <v>1</v>
      </c>
      <c r="M6">
        <f t="shared" si="3"/>
        <v>117465.60000000001</v>
      </c>
      <c r="N6" t="s">
        <v>113</v>
      </c>
      <c r="O6">
        <v>30.91</v>
      </c>
      <c r="S6">
        <f ca="1">RANDBETWEEN(4500,5500)/100</f>
        <v>51.34</v>
      </c>
    </row>
    <row r="7" spans="1:19" x14ac:dyDescent="0.25">
      <c r="A7">
        <v>6</v>
      </c>
      <c r="B7" s="1">
        <v>43382.458333333336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134.63</v>
      </c>
      <c r="J7" t="str">
        <f t="shared" si="0"/>
        <v>USD</v>
      </c>
      <c r="K7">
        <f t="shared" si="1"/>
        <v>222408.75999999998</v>
      </c>
      <c r="L7">
        <f t="shared" si="2"/>
        <v>1</v>
      </c>
      <c r="M7">
        <f t="shared" si="3"/>
        <v>222408.75999999998</v>
      </c>
      <c r="N7" t="s">
        <v>105</v>
      </c>
      <c r="O7">
        <v>1131.3499999999999</v>
      </c>
      <c r="S7">
        <f ca="1">RANDBETWEEN(13000,13500)/100</f>
        <v>130.5</v>
      </c>
    </row>
    <row r="8" spans="1:19" x14ac:dyDescent="0.25">
      <c r="A8">
        <v>7</v>
      </c>
      <c r="B8" s="1">
        <v>43382.458333333336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62.58</v>
      </c>
      <c r="J8" t="str">
        <f t="shared" si="0"/>
        <v>USD</v>
      </c>
      <c r="K8">
        <f t="shared" si="1"/>
        <v>114145.92</v>
      </c>
      <c r="L8">
        <f t="shared" si="2"/>
        <v>1</v>
      </c>
      <c r="M8">
        <f t="shared" si="3"/>
        <v>114145.92</v>
      </c>
      <c r="N8" t="s">
        <v>106</v>
      </c>
      <c r="O8">
        <v>6.92</v>
      </c>
      <c r="S8">
        <f ca="1">RANDBETWEEN(5300,6300)/100</f>
        <v>58.85</v>
      </c>
    </row>
    <row r="9" spans="1:19" x14ac:dyDescent="0.25">
      <c r="A9">
        <v>8</v>
      </c>
      <c r="B9" s="1">
        <v>43382.458333333336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29.96</v>
      </c>
      <c r="J9" t="str">
        <f t="shared" si="0"/>
        <v>USD</v>
      </c>
      <c r="K9">
        <f t="shared" si="1"/>
        <v>46887.4</v>
      </c>
      <c r="L9">
        <f t="shared" si="2"/>
        <v>1</v>
      </c>
      <c r="M9">
        <f t="shared" si="3"/>
        <v>46887.4</v>
      </c>
      <c r="S9">
        <f ca="1">RANDBETWEEN(2800,3100)/100</f>
        <v>28.93</v>
      </c>
    </row>
    <row r="10" spans="1:19" x14ac:dyDescent="0.25">
      <c r="A10">
        <v>9</v>
      </c>
      <c r="B10" s="1">
        <v>43382.458333333336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60.68</v>
      </c>
      <c r="J10" t="str">
        <f t="shared" si="0"/>
        <v>USD</v>
      </c>
      <c r="K10">
        <f t="shared" si="1"/>
        <v>143144.12</v>
      </c>
      <c r="L10">
        <f t="shared" si="2"/>
        <v>1</v>
      </c>
      <c r="M10">
        <f t="shared" si="3"/>
        <v>143144.12</v>
      </c>
      <c r="S10">
        <f ca="1">RANDBETWEEN(5900,6500)/100</f>
        <v>64.64</v>
      </c>
    </row>
    <row r="11" spans="1:19" x14ac:dyDescent="0.25">
      <c r="A11">
        <v>10</v>
      </c>
      <c r="B11" s="1">
        <v>43382.458333333336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1906.99</v>
      </c>
      <c r="J11" t="str">
        <f t="shared" si="0"/>
        <v>USD</v>
      </c>
      <c r="K11">
        <f t="shared" si="1"/>
        <v>3028300.12</v>
      </c>
      <c r="L11">
        <f t="shared" si="2"/>
        <v>1</v>
      </c>
      <c r="M11">
        <f t="shared" si="3"/>
        <v>3028300.12</v>
      </c>
      <c r="S11">
        <f ca="1">RANDBETWEEN(189000,192000)/100</f>
        <v>1898.82</v>
      </c>
    </row>
    <row r="12" spans="1:19" x14ac:dyDescent="0.25">
      <c r="A12">
        <v>11</v>
      </c>
      <c r="B12" s="1">
        <v>43382.458333333336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164.64</v>
      </c>
      <c r="J12" t="str">
        <f t="shared" si="0"/>
        <v>USD</v>
      </c>
      <c r="K12">
        <f t="shared" si="1"/>
        <v>283180.79999999999</v>
      </c>
      <c r="L12">
        <f t="shared" si="2"/>
        <v>1</v>
      </c>
      <c r="M12">
        <f t="shared" si="3"/>
        <v>283180.79999999999</v>
      </c>
      <c r="S12">
        <f ca="1">RANDBETWEEN(15800,16700)/100</f>
        <v>165.67</v>
      </c>
    </row>
    <row r="13" spans="1:19" x14ac:dyDescent="0.25">
      <c r="A13">
        <v>12</v>
      </c>
      <c r="B13" s="1">
        <v>43382.458333333336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1176.81</v>
      </c>
      <c r="J13" t="str">
        <f t="shared" si="0"/>
        <v>USD</v>
      </c>
      <c r="K13">
        <f t="shared" si="1"/>
        <v>2647822.5</v>
      </c>
      <c r="L13">
        <f t="shared" si="2"/>
        <v>1</v>
      </c>
      <c r="M13">
        <f t="shared" si="3"/>
        <v>2647822.5</v>
      </c>
      <c r="S13">
        <f ca="1">RANDBETWEEN(117000,123000)/100</f>
        <v>1195.45</v>
      </c>
    </row>
    <row r="14" spans="1:19" x14ac:dyDescent="0.25">
      <c r="A14">
        <v>13</v>
      </c>
      <c r="B14" s="1">
        <v>43382.458333333336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245.28</v>
      </c>
      <c r="J14" t="str">
        <f t="shared" si="0"/>
        <v>USD</v>
      </c>
      <c r="K14">
        <f t="shared" si="1"/>
        <v>491786.4</v>
      </c>
      <c r="L14">
        <f t="shared" si="2"/>
        <v>1</v>
      </c>
      <c r="M14">
        <f t="shared" si="3"/>
        <v>491786.4</v>
      </c>
      <c r="S14">
        <f ca="1">RANDBETWEEN(22500,25500)/100</f>
        <v>254.14</v>
      </c>
    </row>
    <row r="15" spans="1:19" x14ac:dyDescent="0.25">
      <c r="A15">
        <v>14</v>
      </c>
      <c r="B15" s="1">
        <v>43382.458333333336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373.82</v>
      </c>
      <c r="J15" t="str">
        <f t="shared" si="0"/>
        <v>USD</v>
      </c>
      <c r="K15">
        <f t="shared" si="1"/>
        <v>683342.96</v>
      </c>
      <c r="L15">
        <f t="shared" si="2"/>
        <v>1</v>
      </c>
      <c r="M15">
        <f t="shared" si="3"/>
        <v>683342.96</v>
      </c>
      <c r="S15">
        <f ca="1">RANDBETWEEN(35000,40000)/100</f>
        <v>376.61</v>
      </c>
    </row>
    <row r="16" spans="1:19" x14ac:dyDescent="0.25">
      <c r="A16">
        <v>15</v>
      </c>
      <c r="B16" s="1">
        <v>43382.458333333336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32.72</v>
      </c>
      <c r="J16" t="str">
        <f t="shared" si="0"/>
        <v>USD</v>
      </c>
      <c r="K16">
        <f t="shared" si="1"/>
        <v>61284.56</v>
      </c>
      <c r="L16">
        <f t="shared" si="2"/>
        <v>1</v>
      </c>
      <c r="M16">
        <f t="shared" si="3"/>
        <v>61284.56</v>
      </c>
      <c r="S16">
        <f ca="1">RANDBETWEEN(2800,3300)/100</f>
        <v>31.59</v>
      </c>
    </row>
    <row r="17" spans="1:19" x14ac:dyDescent="0.25">
      <c r="A17">
        <v>16</v>
      </c>
      <c r="B17" s="1">
        <v>43382.458333333336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129.06</v>
      </c>
      <c r="J17" t="str">
        <f t="shared" si="0"/>
        <v>USD</v>
      </c>
      <c r="K17">
        <f t="shared" si="1"/>
        <v>231404.58000000002</v>
      </c>
      <c r="L17">
        <f t="shared" si="2"/>
        <v>1</v>
      </c>
      <c r="M17">
        <f t="shared" si="3"/>
        <v>231404.58000000002</v>
      </c>
      <c r="S17">
        <f ca="1">RANDBETWEEN(11500,13500)/100</f>
        <v>115.6</v>
      </c>
    </row>
    <row r="18" spans="1:19" x14ac:dyDescent="0.25">
      <c r="A18">
        <v>17</v>
      </c>
      <c r="B18" s="1">
        <v>43382.458333333336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54.29</v>
      </c>
      <c r="J18" t="str">
        <f t="shared" si="0"/>
        <v>USD</v>
      </c>
      <c r="K18">
        <f t="shared" si="1"/>
        <v>126604.28</v>
      </c>
      <c r="L18">
        <f t="shared" si="2"/>
        <v>1</v>
      </c>
      <c r="M18">
        <f t="shared" si="3"/>
        <v>126604.28</v>
      </c>
      <c r="S18">
        <f ca="1">RANDBETWEEN(4900,5600)/100</f>
        <v>49.13</v>
      </c>
    </row>
    <row r="19" spans="1:19" x14ac:dyDescent="0.25">
      <c r="A19">
        <v>18</v>
      </c>
      <c r="B19" s="1">
        <v>43382.458333333336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149.13</v>
      </c>
      <c r="J19" t="str">
        <f t="shared" si="0"/>
        <v>USD</v>
      </c>
      <c r="K19">
        <f t="shared" si="1"/>
        <v>271118.33999999997</v>
      </c>
      <c r="L19">
        <f t="shared" si="2"/>
        <v>1</v>
      </c>
      <c r="M19">
        <f t="shared" si="3"/>
        <v>271118.33999999997</v>
      </c>
      <c r="S19">
        <f ca="1">RANDBETWEEN(14000,15000)/100</f>
        <v>148.75</v>
      </c>
    </row>
    <row r="20" spans="1:19" x14ac:dyDescent="0.25">
      <c r="A20">
        <v>19</v>
      </c>
      <c r="B20" s="1">
        <v>43382.458333333336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165.1</v>
      </c>
      <c r="J20" t="str">
        <f t="shared" si="0"/>
        <v>USD</v>
      </c>
      <c r="K20">
        <f t="shared" si="1"/>
        <v>295859.20000000001</v>
      </c>
      <c r="L20">
        <f t="shared" si="2"/>
        <v>1</v>
      </c>
      <c r="M20">
        <f t="shared" si="3"/>
        <v>295859.20000000001</v>
      </c>
      <c r="S20">
        <f ca="1">RANDBETWEEN(15800,16700)/100</f>
        <v>158.77000000000001</v>
      </c>
    </row>
    <row r="21" spans="1:19" x14ac:dyDescent="0.25">
      <c r="A21">
        <v>20</v>
      </c>
      <c r="B21" s="1">
        <v>43382.458333333336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141.49</v>
      </c>
      <c r="J21" t="str">
        <f t="shared" si="0"/>
        <v>USD</v>
      </c>
      <c r="K21">
        <f t="shared" si="1"/>
        <v>312551.41000000003</v>
      </c>
      <c r="L21">
        <f t="shared" si="2"/>
        <v>1</v>
      </c>
      <c r="M21">
        <f t="shared" si="3"/>
        <v>312551.41000000003</v>
      </c>
      <c r="S21">
        <f ca="1">RANDBETWEEN(14000,15000)/100</f>
        <v>140.88</v>
      </c>
    </row>
    <row r="22" spans="1:19" x14ac:dyDescent="0.25">
      <c r="A22">
        <v>21</v>
      </c>
      <c r="B22" s="1">
        <v>43382.458333333336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225.06</v>
      </c>
      <c r="J22" t="str">
        <f t="shared" si="0"/>
        <v>USD</v>
      </c>
      <c r="K22">
        <f t="shared" si="1"/>
        <v>365272.38</v>
      </c>
      <c r="L22">
        <f t="shared" si="2"/>
        <v>1</v>
      </c>
      <c r="M22">
        <f t="shared" si="3"/>
        <v>365272.38</v>
      </c>
      <c r="S22">
        <f ca="1">RANDBETWEEN(22500,22900)/100</f>
        <v>227.11</v>
      </c>
    </row>
    <row r="23" spans="1:19" x14ac:dyDescent="0.25">
      <c r="A23">
        <v>22</v>
      </c>
      <c r="B23" s="1">
        <v>43382.458333333336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430.53</v>
      </c>
      <c r="J23" t="str">
        <f t="shared" si="0"/>
        <v>USD</v>
      </c>
      <c r="K23">
        <f t="shared" si="1"/>
        <v>978164.15999999992</v>
      </c>
      <c r="L23">
        <f t="shared" si="2"/>
        <v>1</v>
      </c>
      <c r="M23">
        <f t="shared" si="3"/>
        <v>978164.15999999992</v>
      </c>
      <c r="S23">
        <f ca="1">RANDBETWEEN(41800,43500)/100</f>
        <v>431.28</v>
      </c>
    </row>
    <row r="24" spans="1:19" x14ac:dyDescent="0.25">
      <c r="A24">
        <v>23</v>
      </c>
      <c r="B24" s="1">
        <v>43382.458333333336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30.22</v>
      </c>
      <c r="J24" t="str">
        <f t="shared" si="0"/>
        <v>USD</v>
      </c>
      <c r="K24">
        <f t="shared" si="1"/>
        <v>49802.559999999998</v>
      </c>
      <c r="L24">
        <f t="shared" si="2"/>
        <v>1</v>
      </c>
      <c r="M24">
        <f t="shared" si="3"/>
        <v>49802.559999999998</v>
      </c>
      <c r="S24">
        <f ca="1">RANDBETWEEN(3000,3500)/100</f>
        <v>30.73</v>
      </c>
    </row>
    <row r="25" spans="1:19" x14ac:dyDescent="0.25">
      <c r="A25">
        <v>24</v>
      </c>
      <c r="B25" s="1">
        <v>43382.458333333336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131.74</v>
      </c>
      <c r="J25" t="str">
        <f t="shared" si="0"/>
        <v>EUR</v>
      </c>
      <c r="K25">
        <f t="shared" si="1"/>
        <v>297337.18</v>
      </c>
      <c r="L25">
        <f t="shared" si="2"/>
        <v>0.86</v>
      </c>
      <c r="M25">
        <f t="shared" si="3"/>
        <v>345740.90697674418</v>
      </c>
      <c r="S25">
        <f ca="1">RANDBETWEEN(12000,13500)/100</f>
        <v>120.61</v>
      </c>
    </row>
    <row r="26" spans="1:19" x14ac:dyDescent="0.25">
      <c r="A26">
        <v>25</v>
      </c>
      <c r="B26" s="1">
        <v>43382.458333333336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58.8</v>
      </c>
      <c r="J26" t="str">
        <f t="shared" si="0"/>
        <v>EUR</v>
      </c>
      <c r="K26">
        <f t="shared" si="1"/>
        <v>103370.4</v>
      </c>
      <c r="L26">
        <f t="shared" si="2"/>
        <v>0.86</v>
      </c>
      <c r="M26">
        <f t="shared" si="3"/>
        <v>120198.13953488371</v>
      </c>
      <c r="S26">
        <f ca="1">RANDBETWEEN(5500,6500)/100</f>
        <v>55.7</v>
      </c>
    </row>
    <row r="27" spans="1:19" x14ac:dyDescent="0.25">
      <c r="A27">
        <v>26</v>
      </c>
      <c r="B27" s="1">
        <v>43382.458333333336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89.97</v>
      </c>
      <c r="J27" t="str">
        <f t="shared" si="0"/>
        <v>EUR</v>
      </c>
      <c r="K27">
        <f t="shared" si="1"/>
        <v>193615.44</v>
      </c>
      <c r="L27">
        <f t="shared" si="2"/>
        <v>0.86</v>
      </c>
      <c r="M27">
        <f t="shared" si="3"/>
        <v>225134.23255813954</v>
      </c>
      <c r="S27">
        <f ca="1">RANDBETWEEN(8000,9500)/100</f>
        <v>81.94</v>
      </c>
    </row>
    <row r="28" spans="1:19" x14ac:dyDescent="0.25">
      <c r="A28">
        <v>27</v>
      </c>
      <c r="B28" s="1">
        <v>43382.458333333336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15.17</v>
      </c>
      <c r="J28" t="str">
        <f t="shared" si="0"/>
        <v>EUR</v>
      </c>
      <c r="K28">
        <f t="shared" si="1"/>
        <v>31993.53</v>
      </c>
      <c r="L28">
        <f t="shared" si="2"/>
        <v>0.86</v>
      </c>
      <c r="M28">
        <f t="shared" si="3"/>
        <v>37201.779069767443</v>
      </c>
      <c r="S28">
        <f ca="1">RANDBETWEEN(1500,2500)/100</f>
        <v>20.100000000000001</v>
      </c>
    </row>
    <row r="29" spans="1:19" x14ac:dyDescent="0.25">
      <c r="A29">
        <v>28</v>
      </c>
      <c r="B29" s="1">
        <v>43382.458333333336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105.32</v>
      </c>
      <c r="J29" t="str">
        <f t="shared" si="0"/>
        <v>EUR</v>
      </c>
      <c r="K29">
        <f t="shared" si="1"/>
        <v>202003.75999999998</v>
      </c>
      <c r="L29">
        <f t="shared" si="2"/>
        <v>0.86</v>
      </c>
      <c r="M29">
        <f t="shared" si="3"/>
        <v>234888.09302325579</v>
      </c>
      <c r="S29">
        <f ca="1">RANDBETWEEN(10500,11500)/100</f>
        <v>108.03</v>
      </c>
    </row>
    <row r="30" spans="1:19" x14ac:dyDescent="0.25">
      <c r="A30">
        <v>29</v>
      </c>
      <c r="B30" s="1">
        <v>43382.458333333336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45.88</v>
      </c>
      <c r="J30" t="str">
        <f t="shared" si="0"/>
        <v>EUR</v>
      </c>
      <c r="K30">
        <f t="shared" si="1"/>
        <v>113369.48000000001</v>
      </c>
      <c r="L30">
        <f t="shared" si="2"/>
        <v>0.86</v>
      </c>
      <c r="M30">
        <f t="shared" si="3"/>
        <v>131824.97674418607</v>
      </c>
      <c r="S30">
        <f ca="1">RANDBETWEEN(4500,5500)/100</f>
        <v>53.87</v>
      </c>
    </row>
    <row r="31" spans="1:19" x14ac:dyDescent="0.25">
      <c r="A31">
        <v>30</v>
      </c>
      <c r="B31" s="1">
        <v>43382.458333333336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6.83</v>
      </c>
      <c r="J31" t="str">
        <f t="shared" si="0"/>
        <v>EUR</v>
      </c>
      <c r="K31">
        <f t="shared" si="1"/>
        <v>15251.39</v>
      </c>
      <c r="L31">
        <f t="shared" si="2"/>
        <v>0.86</v>
      </c>
      <c r="M31">
        <f t="shared" si="3"/>
        <v>17734.174418604649</v>
      </c>
      <c r="S31">
        <f ca="1">RANDBETWEEN(500,700)/100</f>
        <v>5.26</v>
      </c>
    </row>
    <row r="32" spans="1:19" x14ac:dyDescent="0.25">
      <c r="A32">
        <v>31</v>
      </c>
      <c r="B32" s="1">
        <v>43382.458333333336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16.61</v>
      </c>
      <c r="J32" t="str">
        <f t="shared" si="0"/>
        <v>EUR</v>
      </c>
      <c r="K32">
        <f t="shared" si="1"/>
        <v>28535.98</v>
      </c>
      <c r="L32">
        <f t="shared" si="2"/>
        <v>0.86</v>
      </c>
      <c r="M32">
        <f t="shared" si="3"/>
        <v>33181.372093023259</v>
      </c>
      <c r="S32">
        <f ca="1">RANDBETWEEN(1300,1800)/100</f>
        <v>16.45</v>
      </c>
    </row>
    <row r="33" spans="1:19" x14ac:dyDescent="0.25">
      <c r="A33">
        <v>32</v>
      </c>
      <c r="B33" s="1">
        <v>43382.458333333336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21.37</v>
      </c>
      <c r="J33" t="str">
        <f t="shared" si="0"/>
        <v>EUR</v>
      </c>
      <c r="K33">
        <f t="shared" si="1"/>
        <v>49236.480000000003</v>
      </c>
      <c r="L33">
        <f t="shared" si="2"/>
        <v>0.86</v>
      </c>
      <c r="M33">
        <f t="shared" si="3"/>
        <v>57251.720930232565</v>
      </c>
      <c r="S33">
        <f ca="1">RANDBETWEEN(2000,2500)/100</f>
        <v>24.43</v>
      </c>
    </row>
    <row r="34" spans="1:19" x14ac:dyDescent="0.25">
      <c r="A34">
        <v>33</v>
      </c>
      <c r="B34" s="1">
        <v>43382.458333333336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8.0399999999999991</v>
      </c>
      <c r="J34" t="str">
        <f t="shared" si="0"/>
        <v>EUR</v>
      </c>
      <c r="K34">
        <f t="shared" si="1"/>
        <v>17953.32</v>
      </c>
      <c r="L34">
        <f t="shared" si="2"/>
        <v>0.86</v>
      </c>
      <c r="M34">
        <f t="shared" si="3"/>
        <v>20875.953488372092</v>
      </c>
      <c r="S34">
        <f ca="1">RANDBETWEEN(500,900)/100</f>
        <v>5.65</v>
      </c>
    </row>
    <row r="35" spans="1:19" x14ac:dyDescent="0.25">
      <c r="A35">
        <v>34</v>
      </c>
      <c r="B35" s="1">
        <v>43382.458333333336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8.07</v>
      </c>
      <c r="J35" t="str">
        <f t="shared" si="0"/>
        <v>EUR</v>
      </c>
      <c r="K35">
        <f t="shared" si="1"/>
        <v>12540.78</v>
      </c>
      <c r="L35">
        <f t="shared" si="2"/>
        <v>0.86</v>
      </c>
      <c r="M35">
        <f t="shared" si="3"/>
        <v>14582.302325581397</v>
      </c>
      <c r="S35">
        <f ca="1">RANDBETWEEN(700,900)/100</f>
        <v>8.73</v>
      </c>
    </row>
    <row r="36" spans="1:19" x14ac:dyDescent="0.25">
      <c r="A36">
        <v>35</v>
      </c>
      <c r="B36" s="1">
        <v>43382.458333333336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186.18</v>
      </c>
      <c r="J36" t="str">
        <f t="shared" si="0"/>
        <v>EUR</v>
      </c>
      <c r="K36">
        <f t="shared" si="1"/>
        <v>454837.74</v>
      </c>
      <c r="L36">
        <f t="shared" si="2"/>
        <v>0.86</v>
      </c>
      <c r="M36">
        <f t="shared" si="3"/>
        <v>528881.09302325582</v>
      </c>
      <c r="S36">
        <f ca="1">RANDBETWEEN(18500,19500)/100</f>
        <v>185.48</v>
      </c>
    </row>
    <row r="37" spans="1:19" x14ac:dyDescent="0.25">
      <c r="A37">
        <v>36</v>
      </c>
      <c r="B37" s="1">
        <v>43382.458333333336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17.21</v>
      </c>
      <c r="J37" t="str">
        <f t="shared" si="0"/>
        <v>EUR</v>
      </c>
      <c r="K37">
        <f t="shared" si="1"/>
        <v>34506.050000000003</v>
      </c>
      <c r="L37">
        <f t="shared" si="2"/>
        <v>0.86</v>
      </c>
      <c r="M37">
        <f t="shared" si="3"/>
        <v>40123.313953488374</v>
      </c>
      <c r="S37">
        <f ca="1">RANDBETWEEN(1700,2100)/100</f>
        <v>19.420000000000002</v>
      </c>
    </row>
    <row r="38" spans="1:19" x14ac:dyDescent="0.25">
      <c r="A38">
        <v>37</v>
      </c>
      <c r="B38" s="1">
        <v>43382.458333333336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5.21</v>
      </c>
      <c r="J38" t="str">
        <f t="shared" si="0"/>
        <v>EUR</v>
      </c>
      <c r="K38">
        <f t="shared" si="1"/>
        <v>8601.7099999999991</v>
      </c>
      <c r="L38">
        <f t="shared" si="2"/>
        <v>0.86</v>
      </c>
      <c r="M38">
        <f t="shared" si="3"/>
        <v>10001.988372093023</v>
      </c>
      <c r="S38">
        <f ca="1">RANDBETWEEN(500,700)/100</f>
        <v>5.73</v>
      </c>
    </row>
    <row r="39" spans="1:19" x14ac:dyDescent="0.25">
      <c r="A39">
        <v>38</v>
      </c>
      <c r="B39" s="1">
        <v>43382.458333333336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123.52</v>
      </c>
      <c r="J39" t="str">
        <f t="shared" si="0"/>
        <v>EUR</v>
      </c>
      <c r="K39">
        <f t="shared" si="1"/>
        <v>222088.95999999999</v>
      </c>
      <c r="L39">
        <f t="shared" si="2"/>
        <v>0.86</v>
      </c>
      <c r="M39">
        <f t="shared" si="3"/>
        <v>258242.97674418605</v>
      </c>
      <c r="S39">
        <f ca="1">RANDBETWEEN(12000,13500)/100</f>
        <v>128.26</v>
      </c>
    </row>
    <row r="40" spans="1:19" x14ac:dyDescent="0.25">
      <c r="A40">
        <v>39</v>
      </c>
      <c r="B40" s="1">
        <v>43382.458333333336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8.17</v>
      </c>
      <c r="J40" t="str">
        <f t="shared" si="0"/>
        <v>EUR</v>
      </c>
      <c r="K40">
        <f t="shared" si="1"/>
        <v>12312.19</v>
      </c>
      <c r="L40">
        <f t="shared" si="2"/>
        <v>0.86</v>
      </c>
      <c r="M40">
        <f t="shared" si="3"/>
        <v>14316.5</v>
      </c>
      <c r="S40">
        <f ca="1">RANDBETWEEN(800,1100)/100</f>
        <v>9.1</v>
      </c>
    </row>
    <row r="41" spans="1:19" ht="15.75" x14ac:dyDescent="0.25">
      <c r="A41">
        <v>40</v>
      </c>
      <c r="B41" s="1">
        <v>43382.458333333336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45473.14</v>
      </c>
      <c r="J41" t="str">
        <f t="shared" si="0"/>
        <v>KRW</v>
      </c>
      <c r="K41">
        <f t="shared" si="1"/>
        <v>81897125.140000001</v>
      </c>
      <c r="L41">
        <f t="shared" si="2"/>
        <v>1131.3499999999999</v>
      </c>
      <c r="M41">
        <f t="shared" si="3"/>
        <v>72388.849728200832</v>
      </c>
      <c r="S41">
        <f ca="1">RANDBETWEEN(4495000,4550000)/100</f>
        <v>45316.23</v>
      </c>
    </row>
    <row r="42" spans="1:19" ht="15.75" x14ac:dyDescent="0.25">
      <c r="A42">
        <v>41</v>
      </c>
      <c r="B42" s="1">
        <v>43382.458333333336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25.63</v>
      </c>
      <c r="J42" t="str">
        <f t="shared" si="0"/>
        <v>HKD</v>
      </c>
      <c r="K42">
        <f t="shared" si="1"/>
        <v>45006.28</v>
      </c>
      <c r="L42">
        <f t="shared" si="2"/>
        <v>7.84</v>
      </c>
      <c r="M42">
        <f t="shared" si="3"/>
        <v>5740.5969387755104</v>
      </c>
      <c r="S42">
        <f ca="1">RANDBETWEEN(2300,3300)/100</f>
        <v>28.55</v>
      </c>
    </row>
    <row r="43" spans="1:19" ht="15.75" x14ac:dyDescent="0.25">
      <c r="A43">
        <v>42</v>
      </c>
      <c r="B43" s="1">
        <v>43382.458333333336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11</v>
      </c>
      <c r="J43" t="str">
        <f t="shared" si="0"/>
        <v>CNY</v>
      </c>
      <c r="K43">
        <f t="shared" si="1"/>
        <v>19217</v>
      </c>
      <c r="L43">
        <f t="shared" si="2"/>
        <v>6.92</v>
      </c>
      <c r="M43">
        <f t="shared" si="3"/>
        <v>2777.0231213872835</v>
      </c>
      <c r="S43">
        <f ca="1">RANDBETWEEN(900,1100)/100</f>
        <v>10.65</v>
      </c>
    </row>
    <row r="44" spans="1:19" ht="15.75" x14ac:dyDescent="0.25">
      <c r="A44">
        <v>43</v>
      </c>
      <c r="B44" s="1">
        <v>43382.458333333336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699.42</v>
      </c>
      <c r="J44" t="str">
        <f t="shared" si="0"/>
        <v>CNY</v>
      </c>
      <c r="K44">
        <f t="shared" si="1"/>
        <v>1700989.44</v>
      </c>
      <c r="L44">
        <f t="shared" si="2"/>
        <v>6.92</v>
      </c>
      <c r="M44">
        <f t="shared" si="3"/>
        <v>245807.7225433526</v>
      </c>
      <c r="S44">
        <f ca="1">RANDBETWEEN(69000,72000)/100</f>
        <v>719.01</v>
      </c>
    </row>
    <row r="45" spans="1:19" ht="15.75" x14ac:dyDescent="0.25">
      <c r="A45">
        <v>44</v>
      </c>
      <c r="B45" s="1">
        <v>43382.458333333336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308.08999999999997</v>
      </c>
      <c r="J45" t="str">
        <f t="shared" si="0"/>
        <v>HKD</v>
      </c>
      <c r="K45">
        <f t="shared" si="1"/>
        <v>621417.52999999991</v>
      </c>
      <c r="L45">
        <f t="shared" si="2"/>
        <v>7.84</v>
      </c>
      <c r="M45">
        <f t="shared" si="3"/>
        <v>79262.4400510204</v>
      </c>
      <c r="S45">
        <f ca="1">RANDBETWEEN(30000,33500)/100</f>
        <v>305.25</v>
      </c>
    </row>
    <row r="46" spans="1:19" ht="15.75" x14ac:dyDescent="0.25">
      <c r="A46">
        <v>45</v>
      </c>
      <c r="B46" s="1">
        <v>43382.458333333336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86.96</v>
      </c>
      <c r="J46" t="str">
        <f t="shared" si="0"/>
        <v>HKD</v>
      </c>
      <c r="K46">
        <f t="shared" si="1"/>
        <v>202442.87999999998</v>
      </c>
      <c r="L46">
        <f t="shared" si="2"/>
        <v>7.84</v>
      </c>
      <c r="M46">
        <f t="shared" si="3"/>
        <v>25821.795918367345</v>
      </c>
      <c r="S46">
        <f ca="1">RANDBETWEEN(7700,8700)/100</f>
        <v>81.08</v>
      </c>
    </row>
    <row r="47" spans="1:19" ht="15.75" x14ac:dyDescent="0.25">
      <c r="A47">
        <v>46</v>
      </c>
      <c r="B47" s="1">
        <v>43382.458333333336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79.27</v>
      </c>
      <c r="J47" t="str">
        <f t="shared" si="0"/>
        <v>HKD</v>
      </c>
      <c r="K47">
        <f t="shared" si="1"/>
        <v>143954.32</v>
      </c>
      <c r="L47">
        <f t="shared" si="2"/>
        <v>7.84</v>
      </c>
      <c r="M47">
        <f t="shared" si="3"/>
        <v>18361.520408163266</v>
      </c>
      <c r="S47">
        <f ca="1">RANDBETWEEN(7700,8100)/100</f>
        <v>77.3</v>
      </c>
    </row>
    <row r="48" spans="1:19" ht="15.75" x14ac:dyDescent="0.25">
      <c r="A48">
        <v>47</v>
      </c>
      <c r="B48" s="1">
        <v>43382.458333333336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246.22</v>
      </c>
      <c r="J48" t="str">
        <f t="shared" si="0"/>
        <v>NTD</v>
      </c>
      <c r="K48">
        <f t="shared" si="1"/>
        <v>514353.58</v>
      </c>
      <c r="L48">
        <f t="shared" si="2"/>
        <v>30.91</v>
      </c>
      <c r="M48">
        <f t="shared" si="3"/>
        <v>16640.361695244257</v>
      </c>
      <c r="S48">
        <f ca="1">RANDBETWEEN(24500,26700)/100</f>
        <v>258.93</v>
      </c>
    </row>
    <row r="49" spans="1:19" ht="15.75" x14ac:dyDescent="0.25">
      <c r="A49">
        <v>48</v>
      </c>
      <c r="B49" s="1">
        <v>43382.458333333336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3558.42</v>
      </c>
      <c r="J49" t="str">
        <f t="shared" si="0"/>
        <v>NTD</v>
      </c>
      <c r="K49">
        <f t="shared" si="1"/>
        <v>8223508.6200000001</v>
      </c>
      <c r="L49">
        <f t="shared" si="2"/>
        <v>30.91</v>
      </c>
      <c r="M49">
        <f t="shared" si="3"/>
        <v>266046.86573924299</v>
      </c>
      <c r="S49">
        <f ca="1">RANDBETWEEN(352000,362000)/100</f>
        <v>3583.12</v>
      </c>
    </row>
    <row r="50" spans="1:19" ht="15.75" x14ac:dyDescent="0.25">
      <c r="A50">
        <v>49</v>
      </c>
      <c r="B50" s="1">
        <v>43382.458333333336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45.94</v>
      </c>
      <c r="J50" t="str">
        <f t="shared" si="0"/>
        <v>HKD</v>
      </c>
      <c r="K50">
        <f t="shared" si="1"/>
        <v>80762.51999999999</v>
      </c>
      <c r="L50">
        <f t="shared" si="2"/>
        <v>7.84</v>
      </c>
      <c r="M50">
        <f t="shared" si="3"/>
        <v>10301.341836734693</v>
      </c>
      <c r="S50">
        <f ca="1">RANDBETWEEN(4400,5500)/100</f>
        <v>48.55</v>
      </c>
    </row>
    <row r="51" spans="1:19" ht="15.75" x14ac:dyDescent="0.25">
      <c r="A51">
        <v>50</v>
      </c>
      <c r="B51" s="1">
        <v>43382.458333333336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8.8699999999999992</v>
      </c>
      <c r="J51" t="str">
        <f t="shared" si="0"/>
        <v>HKD</v>
      </c>
      <c r="K51">
        <f t="shared" si="1"/>
        <v>13429.179999999998</v>
      </c>
      <c r="L51">
        <f t="shared" si="2"/>
        <v>7.84</v>
      </c>
      <c r="M51">
        <f t="shared" si="3"/>
        <v>1712.9056122448978</v>
      </c>
      <c r="S51">
        <f ca="1">RANDBETWEEN(700,1100)/100</f>
        <v>10.37</v>
      </c>
    </row>
    <row r="52" spans="1:19" ht="15.75" x14ac:dyDescent="0.25">
      <c r="A52">
        <v>51</v>
      </c>
      <c r="B52" s="1">
        <v>43382.458333333336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5.9</v>
      </c>
      <c r="J52" t="str">
        <f t="shared" si="0"/>
        <v>HKD</v>
      </c>
      <c r="K52">
        <f t="shared" si="1"/>
        <v>12873.800000000001</v>
      </c>
      <c r="L52">
        <f t="shared" si="2"/>
        <v>7.84</v>
      </c>
      <c r="M52">
        <f t="shared" si="3"/>
        <v>1642.0663265306125</v>
      </c>
      <c r="S52">
        <f ca="1">RANDBETWEEN(500,700)/100</f>
        <v>6.49</v>
      </c>
    </row>
    <row r="53" spans="1:19" ht="15.75" x14ac:dyDescent="0.25">
      <c r="A53">
        <v>52</v>
      </c>
      <c r="B53" s="1">
        <v>43382.458333333336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4264.57</v>
      </c>
      <c r="J53" t="str">
        <f t="shared" si="0"/>
        <v>JPY</v>
      </c>
      <c r="K53">
        <f t="shared" si="1"/>
        <v>7343589.5399999991</v>
      </c>
      <c r="L53">
        <f t="shared" si="2"/>
        <v>112.21</v>
      </c>
      <c r="M53">
        <f t="shared" si="3"/>
        <v>65445.054273237678</v>
      </c>
      <c r="S53">
        <f ca="1">RANDBETWEEN(415000,430000)/100</f>
        <v>4235.8100000000004</v>
      </c>
    </row>
    <row r="54" spans="1:19" ht="15.75" x14ac:dyDescent="0.25">
      <c r="B54" s="1"/>
      <c r="C54" s="2"/>
      <c r="M54" s="3">
        <f>SUM(M2:M53)</f>
        <v>14400138.13744832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60" zoomScaleNormal="60" workbookViewId="0">
      <selection activeCell="Q1" sqref="Q1:Q1048576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30.48</v>
      </c>
      <c r="J2" t="str">
        <f>G2</f>
        <v>USD</v>
      </c>
      <c r="K2">
        <f>F2*H2</f>
        <v>63276.480000000003</v>
      </c>
      <c r="L2">
        <f>VLOOKUP(J2,N$2:O$8,2,FALSE)</f>
        <v>1</v>
      </c>
      <c r="M2">
        <f>K2/L2</f>
        <v>63276.480000000003</v>
      </c>
      <c r="N2" t="s">
        <v>12</v>
      </c>
      <c r="O2">
        <v>1</v>
      </c>
    </row>
    <row r="3" spans="1:15" x14ac:dyDescent="0.25">
      <c r="A3">
        <v>2</v>
      </c>
      <c r="B3" s="1">
        <v>43382.5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77.16</v>
      </c>
      <c r="J3" t="str">
        <f t="shared" ref="J3:J53" si="0">G3</f>
        <v>USD</v>
      </c>
      <c r="K3">
        <f t="shared" ref="K3:K53" si="1">F3*H3</f>
        <v>148841.63999999998</v>
      </c>
      <c r="L3">
        <f t="shared" ref="L3:L53" si="2">VLOOKUP(J3,N$2:O$8,2,FALSE)</f>
        <v>1</v>
      </c>
      <c r="M3">
        <f t="shared" ref="M3:M53" si="3">K3/L3</f>
        <v>148841.63999999998</v>
      </c>
      <c r="N3" t="s">
        <v>60</v>
      </c>
      <c r="O3">
        <v>0.86</v>
      </c>
    </row>
    <row r="4" spans="1:15" x14ac:dyDescent="0.25">
      <c r="A4">
        <v>3</v>
      </c>
      <c r="B4" s="1">
        <v>43382.5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147.81</v>
      </c>
      <c r="J4" t="str">
        <f t="shared" si="0"/>
        <v>USD</v>
      </c>
      <c r="K4">
        <f t="shared" si="1"/>
        <v>287933.88</v>
      </c>
      <c r="L4">
        <f t="shared" si="2"/>
        <v>1</v>
      </c>
      <c r="M4">
        <f t="shared" si="3"/>
        <v>287933.88</v>
      </c>
      <c r="N4" t="s">
        <v>119</v>
      </c>
      <c r="O4">
        <v>112.21</v>
      </c>
    </row>
    <row r="5" spans="1:15" x14ac:dyDescent="0.25">
      <c r="A5">
        <v>4</v>
      </c>
      <c r="B5" s="1">
        <v>43382.5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226.26</v>
      </c>
      <c r="J5" t="str">
        <f t="shared" si="0"/>
        <v>USD</v>
      </c>
      <c r="K5">
        <f t="shared" si="1"/>
        <v>540987.66</v>
      </c>
      <c r="L5">
        <f t="shared" si="2"/>
        <v>1</v>
      </c>
      <c r="M5">
        <f t="shared" si="3"/>
        <v>540987.66</v>
      </c>
      <c r="N5" t="s">
        <v>104</v>
      </c>
      <c r="O5">
        <v>7.84</v>
      </c>
    </row>
    <row r="6" spans="1:15" x14ac:dyDescent="0.25">
      <c r="A6">
        <v>5</v>
      </c>
      <c r="B6" s="1">
        <v>43382.5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51.13</v>
      </c>
      <c r="J6" t="str">
        <f t="shared" si="0"/>
        <v>USD</v>
      </c>
      <c r="K6">
        <f t="shared" si="1"/>
        <v>123478.95000000001</v>
      </c>
      <c r="L6">
        <f t="shared" si="2"/>
        <v>1</v>
      </c>
      <c r="M6">
        <f t="shared" si="3"/>
        <v>123478.95000000001</v>
      </c>
      <c r="N6" t="s">
        <v>113</v>
      </c>
      <c r="O6">
        <v>30.91</v>
      </c>
    </row>
    <row r="7" spans="1:15" x14ac:dyDescent="0.25">
      <c r="A7">
        <v>6</v>
      </c>
      <c r="B7" s="1">
        <v>43382.5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132.59</v>
      </c>
      <c r="J7" t="str">
        <f t="shared" si="0"/>
        <v>USD</v>
      </c>
      <c r="K7">
        <f t="shared" si="1"/>
        <v>219038.68</v>
      </c>
      <c r="L7">
        <f t="shared" si="2"/>
        <v>1</v>
      </c>
      <c r="M7">
        <f t="shared" si="3"/>
        <v>219038.68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62.51</v>
      </c>
      <c r="J8" t="str">
        <f t="shared" si="0"/>
        <v>USD</v>
      </c>
      <c r="K8">
        <f t="shared" si="1"/>
        <v>114018.23999999999</v>
      </c>
      <c r="L8">
        <f t="shared" si="2"/>
        <v>1</v>
      </c>
      <c r="M8">
        <f t="shared" si="3"/>
        <v>114018.23999999999</v>
      </c>
      <c r="N8" t="s">
        <v>106</v>
      </c>
      <c r="O8">
        <v>6.92</v>
      </c>
    </row>
    <row r="9" spans="1:15" x14ac:dyDescent="0.25">
      <c r="A9">
        <v>8</v>
      </c>
      <c r="B9" s="1">
        <v>43382.5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30.55</v>
      </c>
      <c r="J9" t="str">
        <f t="shared" si="0"/>
        <v>USD</v>
      </c>
      <c r="K9">
        <f t="shared" si="1"/>
        <v>47810.75</v>
      </c>
      <c r="L9">
        <f t="shared" si="2"/>
        <v>1</v>
      </c>
      <c r="M9">
        <f t="shared" si="3"/>
        <v>47810.75</v>
      </c>
    </row>
    <row r="10" spans="1:15" x14ac:dyDescent="0.25">
      <c r="A10">
        <v>9</v>
      </c>
      <c r="B10" s="1">
        <v>43382.5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64.03</v>
      </c>
      <c r="J10" t="str">
        <f t="shared" si="0"/>
        <v>USD</v>
      </c>
      <c r="K10">
        <f t="shared" si="1"/>
        <v>151046.76999999999</v>
      </c>
      <c r="L10">
        <f t="shared" si="2"/>
        <v>1</v>
      </c>
      <c r="M10">
        <f t="shared" si="3"/>
        <v>151046.76999999999</v>
      </c>
    </row>
    <row r="11" spans="1:15" x14ac:dyDescent="0.25">
      <c r="A11">
        <v>10</v>
      </c>
      <c r="B11" s="1">
        <v>43382.5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1894.8</v>
      </c>
      <c r="J11" t="str">
        <f t="shared" si="0"/>
        <v>USD</v>
      </c>
      <c r="K11">
        <f t="shared" si="1"/>
        <v>3008942.4</v>
      </c>
      <c r="L11">
        <f t="shared" si="2"/>
        <v>1</v>
      </c>
      <c r="M11">
        <f t="shared" si="3"/>
        <v>3008942.4</v>
      </c>
    </row>
    <row r="12" spans="1:15" x14ac:dyDescent="0.25">
      <c r="A12">
        <v>11</v>
      </c>
      <c r="B12" s="1">
        <v>43382.5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165.14</v>
      </c>
      <c r="J12" t="str">
        <f t="shared" si="0"/>
        <v>USD</v>
      </c>
      <c r="K12">
        <f t="shared" si="1"/>
        <v>284040.8</v>
      </c>
      <c r="L12">
        <f t="shared" si="2"/>
        <v>1</v>
      </c>
      <c r="M12">
        <f t="shared" si="3"/>
        <v>284040.8</v>
      </c>
    </row>
    <row r="13" spans="1:15" x14ac:dyDescent="0.25">
      <c r="A13">
        <v>12</v>
      </c>
      <c r="B13" s="1">
        <v>43382.5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1174.94</v>
      </c>
      <c r="J13" t="str">
        <f t="shared" si="0"/>
        <v>USD</v>
      </c>
      <c r="K13">
        <f t="shared" si="1"/>
        <v>2643615</v>
      </c>
      <c r="L13">
        <f t="shared" si="2"/>
        <v>1</v>
      </c>
      <c r="M13">
        <f t="shared" si="3"/>
        <v>2643615</v>
      </c>
    </row>
    <row r="14" spans="1:15" x14ac:dyDescent="0.25">
      <c r="A14">
        <v>13</v>
      </c>
      <c r="B14" s="1">
        <v>43382.5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225.74</v>
      </c>
      <c r="J14" t="str">
        <f t="shared" si="0"/>
        <v>USD</v>
      </c>
      <c r="K14">
        <f t="shared" si="1"/>
        <v>452608.7</v>
      </c>
      <c r="L14">
        <f t="shared" si="2"/>
        <v>1</v>
      </c>
      <c r="M14">
        <f t="shared" si="3"/>
        <v>452608.7</v>
      </c>
    </row>
    <row r="15" spans="1:15" x14ac:dyDescent="0.25">
      <c r="A15">
        <v>14</v>
      </c>
      <c r="B15" s="1">
        <v>43382.5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352.8</v>
      </c>
      <c r="J15" t="str">
        <f t="shared" si="0"/>
        <v>USD</v>
      </c>
      <c r="K15">
        <f t="shared" si="1"/>
        <v>644918.4</v>
      </c>
      <c r="L15">
        <f t="shared" si="2"/>
        <v>1</v>
      </c>
      <c r="M15">
        <f t="shared" si="3"/>
        <v>644918.4</v>
      </c>
    </row>
    <row r="16" spans="1:15" x14ac:dyDescent="0.25">
      <c r="A16">
        <v>15</v>
      </c>
      <c r="B16" s="1">
        <v>43382.5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31.31</v>
      </c>
      <c r="J16" t="str">
        <f t="shared" si="0"/>
        <v>USD</v>
      </c>
      <c r="K16">
        <f t="shared" si="1"/>
        <v>58643.63</v>
      </c>
      <c r="L16">
        <f t="shared" si="2"/>
        <v>1</v>
      </c>
      <c r="M16">
        <f t="shared" si="3"/>
        <v>58643.63</v>
      </c>
    </row>
    <row r="17" spans="1:13" x14ac:dyDescent="0.25">
      <c r="A17">
        <v>16</v>
      </c>
      <c r="B17" s="1">
        <v>43382.5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120.44</v>
      </c>
      <c r="J17" t="str">
        <f t="shared" si="0"/>
        <v>USD</v>
      </c>
      <c r="K17">
        <f t="shared" si="1"/>
        <v>215948.91999999998</v>
      </c>
      <c r="L17">
        <f t="shared" si="2"/>
        <v>1</v>
      </c>
      <c r="M17">
        <f t="shared" si="3"/>
        <v>215948.91999999998</v>
      </c>
    </row>
    <row r="18" spans="1:13" x14ac:dyDescent="0.25">
      <c r="A18">
        <v>17</v>
      </c>
      <c r="B18" s="1">
        <v>43382.5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53.52</v>
      </c>
      <c r="J18" t="str">
        <f t="shared" si="0"/>
        <v>USD</v>
      </c>
      <c r="K18">
        <f t="shared" si="1"/>
        <v>124808.64000000001</v>
      </c>
      <c r="L18">
        <f t="shared" si="2"/>
        <v>1</v>
      </c>
      <c r="M18">
        <f t="shared" si="3"/>
        <v>124808.64000000001</v>
      </c>
    </row>
    <row r="19" spans="1:13" x14ac:dyDescent="0.25">
      <c r="A19">
        <v>18</v>
      </c>
      <c r="B19" s="1">
        <v>43382.5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145.77000000000001</v>
      </c>
      <c r="J19" t="str">
        <f t="shared" si="0"/>
        <v>USD</v>
      </c>
      <c r="K19">
        <f t="shared" si="1"/>
        <v>265009.86000000004</v>
      </c>
      <c r="L19">
        <f t="shared" si="2"/>
        <v>1</v>
      </c>
      <c r="M19">
        <f t="shared" si="3"/>
        <v>265009.86000000004</v>
      </c>
    </row>
    <row r="20" spans="1:13" x14ac:dyDescent="0.25">
      <c r="A20">
        <v>19</v>
      </c>
      <c r="B20" s="1">
        <v>43382.5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160.53</v>
      </c>
      <c r="J20" t="str">
        <f t="shared" si="0"/>
        <v>USD</v>
      </c>
      <c r="K20">
        <f t="shared" si="1"/>
        <v>287669.76000000001</v>
      </c>
      <c r="L20">
        <f t="shared" si="2"/>
        <v>1</v>
      </c>
      <c r="M20">
        <f t="shared" si="3"/>
        <v>287669.76000000001</v>
      </c>
    </row>
    <row r="21" spans="1:13" x14ac:dyDescent="0.25">
      <c r="A21">
        <v>20</v>
      </c>
      <c r="B21" s="1">
        <v>43382.5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144.27000000000001</v>
      </c>
      <c r="J21" t="str">
        <f t="shared" si="0"/>
        <v>USD</v>
      </c>
      <c r="K21">
        <f t="shared" si="1"/>
        <v>318692.43000000005</v>
      </c>
      <c r="L21">
        <f t="shared" si="2"/>
        <v>1</v>
      </c>
      <c r="M21">
        <f t="shared" si="3"/>
        <v>318692.43000000005</v>
      </c>
    </row>
    <row r="22" spans="1:13" x14ac:dyDescent="0.25">
      <c r="A22">
        <v>21</v>
      </c>
      <c r="B22" s="1">
        <v>43382.5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225.2</v>
      </c>
      <c r="J22" t="str">
        <f t="shared" si="0"/>
        <v>USD</v>
      </c>
      <c r="K22">
        <f t="shared" si="1"/>
        <v>365499.6</v>
      </c>
      <c r="L22">
        <f t="shared" si="2"/>
        <v>1</v>
      </c>
      <c r="M22">
        <f t="shared" si="3"/>
        <v>365499.6</v>
      </c>
    </row>
    <row r="23" spans="1:13" x14ac:dyDescent="0.25">
      <c r="A23">
        <v>22</v>
      </c>
      <c r="B23" s="1">
        <v>43382.5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433.95</v>
      </c>
      <c r="J23" t="str">
        <f t="shared" si="0"/>
        <v>USD</v>
      </c>
      <c r="K23">
        <f t="shared" si="1"/>
        <v>985934.4</v>
      </c>
      <c r="L23">
        <f t="shared" si="2"/>
        <v>1</v>
      </c>
      <c r="M23">
        <f t="shared" si="3"/>
        <v>985934.4</v>
      </c>
    </row>
    <row r="24" spans="1:13" x14ac:dyDescent="0.25">
      <c r="A24">
        <v>23</v>
      </c>
      <c r="B24" s="1">
        <v>43382.5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33.97</v>
      </c>
      <c r="J24" t="str">
        <f t="shared" si="0"/>
        <v>USD</v>
      </c>
      <c r="K24">
        <f t="shared" si="1"/>
        <v>55982.559999999998</v>
      </c>
      <c r="L24">
        <f t="shared" si="2"/>
        <v>1</v>
      </c>
      <c r="M24">
        <f t="shared" si="3"/>
        <v>55982.559999999998</v>
      </c>
    </row>
    <row r="25" spans="1:13" x14ac:dyDescent="0.25">
      <c r="A25">
        <v>24</v>
      </c>
      <c r="B25" s="1">
        <v>43382.5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120.06</v>
      </c>
      <c r="J25" t="str">
        <f t="shared" si="0"/>
        <v>EUR</v>
      </c>
      <c r="K25">
        <f t="shared" si="1"/>
        <v>270975.42</v>
      </c>
      <c r="L25">
        <f t="shared" si="2"/>
        <v>0.86</v>
      </c>
      <c r="M25">
        <f t="shared" si="3"/>
        <v>315087.69767441857</v>
      </c>
    </row>
    <row r="26" spans="1:13" x14ac:dyDescent="0.25">
      <c r="A26">
        <v>25</v>
      </c>
      <c r="B26" s="1">
        <v>43382.5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</v>
      </c>
      <c r="J26" t="str">
        <f t="shared" si="0"/>
        <v>EUR</v>
      </c>
      <c r="K26">
        <f t="shared" si="1"/>
        <v>98448</v>
      </c>
      <c r="L26">
        <f t="shared" si="2"/>
        <v>0.86</v>
      </c>
      <c r="M26">
        <f t="shared" si="3"/>
        <v>114474.41860465116</v>
      </c>
    </row>
    <row r="27" spans="1:13" x14ac:dyDescent="0.25">
      <c r="A27">
        <v>26</v>
      </c>
      <c r="B27" s="1">
        <v>43382.5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88.2</v>
      </c>
      <c r="J27" t="str">
        <f t="shared" si="0"/>
        <v>EUR</v>
      </c>
      <c r="K27">
        <f t="shared" si="1"/>
        <v>189806.4</v>
      </c>
      <c r="L27">
        <f t="shared" si="2"/>
        <v>0.86</v>
      </c>
      <c r="M27">
        <f t="shared" si="3"/>
        <v>220705.11627906977</v>
      </c>
    </row>
    <row r="28" spans="1:13" x14ac:dyDescent="0.25">
      <c r="A28">
        <v>27</v>
      </c>
      <c r="B28" s="1">
        <v>43382.5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15.15</v>
      </c>
      <c r="J28" t="str">
        <f t="shared" si="0"/>
        <v>EUR</v>
      </c>
      <c r="K28">
        <f t="shared" si="1"/>
        <v>31951.350000000002</v>
      </c>
      <c r="L28">
        <f t="shared" si="2"/>
        <v>0.86</v>
      </c>
      <c r="M28">
        <f t="shared" si="3"/>
        <v>37152.732558139534</v>
      </c>
    </row>
    <row r="29" spans="1:13" x14ac:dyDescent="0.25">
      <c r="A29">
        <v>28</v>
      </c>
      <c r="B29" s="1">
        <v>43382.5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111.15</v>
      </c>
      <c r="J29" t="str">
        <f t="shared" si="0"/>
        <v>EUR</v>
      </c>
      <c r="K29">
        <f t="shared" si="1"/>
        <v>213185.7</v>
      </c>
      <c r="L29">
        <f t="shared" si="2"/>
        <v>0.86</v>
      </c>
      <c r="M29">
        <f t="shared" si="3"/>
        <v>247890.34883720931</v>
      </c>
    </row>
    <row r="30" spans="1:13" x14ac:dyDescent="0.25">
      <c r="A30">
        <v>29</v>
      </c>
      <c r="B30" s="1">
        <v>43382.5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51.37</v>
      </c>
      <c r="J30" t="str">
        <f t="shared" si="0"/>
        <v>EUR</v>
      </c>
      <c r="K30">
        <f t="shared" si="1"/>
        <v>126935.26999999999</v>
      </c>
      <c r="L30">
        <f t="shared" si="2"/>
        <v>0.86</v>
      </c>
      <c r="M30">
        <f t="shared" si="3"/>
        <v>147599.15116279069</v>
      </c>
    </row>
    <row r="31" spans="1:13" x14ac:dyDescent="0.25">
      <c r="A31">
        <v>30</v>
      </c>
      <c r="B31" s="1">
        <v>43382.5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5.28</v>
      </c>
      <c r="J31" t="str">
        <f t="shared" si="0"/>
        <v>EUR</v>
      </c>
      <c r="K31">
        <f t="shared" si="1"/>
        <v>11790.24</v>
      </c>
      <c r="L31">
        <f t="shared" si="2"/>
        <v>0.86</v>
      </c>
      <c r="M31">
        <f t="shared" si="3"/>
        <v>13709.581395348838</v>
      </c>
    </row>
    <row r="32" spans="1:13" x14ac:dyDescent="0.25">
      <c r="A32">
        <v>31</v>
      </c>
      <c r="B32" s="1">
        <v>43382.5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17.3</v>
      </c>
      <c r="J32" t="str">
        <f t="shared" si="0"/>
        <v>EUR</v>
      </c>
      <c r="K32">
        <f t="shared" si="1"/>
        <v>29721.4</v>
      </c>
      <c r="L32">
        <f t="shared" si="2"/>
        <v>0.86</v>
      </c>
      <c r="M32">
        <f t="shared" si="3"/>
        <v>34559.767441860466</v>
      </c>
    </row>
    <row r="33" spans="1:13" x14ac:dyDescent="0.25">
      <c r="A33">
        <v>32</v>
      </c>
      <c r="B33" s="1">
        <v>43382.5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22.29</v>
      </c>
      <c r="J33" t="str">
        <f t="shared" si="0"/>
        <v>EUR</v>
      </c>
      <c r="K33">
        <f t="shared" si="1"/>
        <v>51356.159999999996</v>
      </c>
      <c r="L33">
        <f t="shared" si="2"/>
        <v>0.86</v>
      </c>
      <c r="M33">
        <f t="shared" si="3"/>
        <v>59716.465116279069</v>
      </c>
    </row>
    <row r="34" spans="1:13" x14ac:dyDescent="0.25">
      <c r="A34">
        <v>33</v>
      </c>
      <c r="B34" s="1">
        <v>43382.5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5.63</v>
      </c>
      <c r="J34" t="str">
        <f t="shared" si="0"/>
        <v>EUR</v>
      </c>
      <c r="K34">
        <f t="shared" si="1"/>
        <v>12571.789999999999</v>
      </c>
      <c r="L34">
        <f t="shared" si="2"/>
        <v>0.86</v>
      </c>
      <c r="M34">
        <f t="shared" si="3"/>
        <v>14618.360465116279</v>
      </c>
    </row>
    <row r="35" spans="1:13" x14ac:dyDescent="0.25">
      <c r="A35">
        <v>34</v>
      </c>
      <c r="B35" s="1">
        <v>43382.5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7.91</v>
      </c>
      <c r="J35" t="str">
        <f t="shared" si="0"/>
        <v>EUR</v>
      </c>
      <c r="K35">
        <f t="shared" si="1"/>
        <v>12292.14</v>
      </c>
      <c r="L35">
        <f t="shared" si="2"/>
        <v>0.86</v>
      </c>
      <c r="M35">
        <f t="shared" si="3"/>
        <v>14293.186046511628</v>
      </c>
    </row>
    <row r="36" spans="1:13" x14ac:dyDescent="0.25">
      <c r="A36">
        <v>35</v>
      </c>
      <c r="B36" s="1">
        <v>43382.5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194.22</v>
      </c>
      <c r="J36" t="str">
        <f t="shared" si="0"/>
        <v>EUR</v>
      </c>
      <c r="K36">
        <f t="shared" si="1"/>
        <v>474479.46</v>
      </c>
      <c r="L36">
        <f t="shared" si="2"/>
        <v>0.86</v>
      </c>
      <c r="M36">
        <f t="shared" si="3"/>
        <v>551720.30232558143</v>
      </c>
    </row>
    <row r="37" spans="1:13" x14ac:dyDescent="0.25">
      <c r="A37">
        <v>36</v>
      </c>
      <c r="B37" s="1">
        <v>43382.5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19.22</v>
      </c>
      <c r="J37" t="str">
        <f t="shared" si="0"/>
        <v>EUR</v>
      </c>
      <c r="K37">
        <f t="shared" si="1"/>
        <v>38536.1</v>
      </c>
      <c r="L37">
        <f t="shared" si="2"/>
        <v>0.86</v>
      </c>
      <c r="M37">
        <f t="shared" si="3"/>
        <v>44809.41860465116</v>
      </c>
    </row>
    <row r="38" spans="1:13" x14ac:dyDescent="0.25">
      <c r="A38">
        <v>37</v>
      </c>
      <c r="B38" s="1">
        <v>43382.5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6.62</v>
      </c>
      <c r="J38" t="str">
        <f t="shared" si="0"/>
        <v>EUR</v>
      </c>
      <c r="K38">
        <f t="shared" si="1"/>
        <v>10929.62</v>
      </c>
      <c r="L38">
        <f t="shared" si="2"/>
        <v>0.86</v>
      </c>
      <c r="M38">
        <f t="shared" si="3"/>
        <v>12708.86046511628</v>
      </c>
    </row>
    <row r="39" spans="1:13" x14ac:dyDescent="0.25">
      <c r="A39">
        <v>38</v>
      </c>
      <c r="B39" s="1">
        <v>43382.5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134.83000000000001</v>
      </c>
      <c r="J39" t="str">
        <f t="shared" si="0"/>
        <v>EUR</v>
      </c>
      <c r="K39">
        <f t="shared" si="1"/>
        <v>242424.34000000003</v>
      </c>
      <c r="L39">
        <f t="shared" si="2"/>
        <v>0.86</v>
      </c>
      <c r="M39">
        <f t="shared" si="3"/>
        <v>281888.76744186052</v>
      </c>
    </row>
    <row r="40" spans="1:13" x14ac:dyDescent="0.25">
      <c r="A40">
        <v>39</v>
      </c>
      <c r="B40" s="1">
        <v>43382.5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8.42</v>
      </c>
      <c r="J40" t="str">
        <f t="shared" si="0"/>
        <v>EUR</v>
      </c>
      <c r="K40">
        <f t="shared" si="1"/>
        <v>12688.94</v>
      </c>
      <c r="L40">
        <f t="shared" si="2"/>
        <v>0.86</v>
      </c>
      <c r="M40">
        <f t="shared" si="3"/>
        <v>14754.581395348838</v>
      </c>
    </row>
    <row r="41" spans="1:13" ht="15.75" x14ac:dyDescent="0.25">
      <c r="A41">
        <v>40</v>
      </c>
      <c r="B41" s="1">
        <v>43382.5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44999.35</v>
      </c>
      <c r="J41" t="str">
        <f t="shared" si="0"/>
        <v>KRW</v>
      </c>
      <c r="K41">
        <f t="shared" si="1"/>
        <v>81043829.349999994</v>
      </c>
      <c r="L41">
        <f t="shared" si="2"/>
        <v>1131.3499999999999</v>
      </c>
      <c r="M41">
        <f t="shared" si="3"/>
        <v>71634.621779290232</v>
      </c>
    </row>
    <row r="42" spans="1:13" ht="15.75" x14ac:dyDescent="0.25">
      <c r="A42">
        <v>41</v>
      </c>
      <c r="B42" s="1">
        <v>43382.5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24.76</v>
      </c>
      <c r="J42" t="str">
        <f t="shared" si="0"/>
        <v>HKD</v>
      </c>
      <c r="K42">
        <f t="shared" si="1"/>
        <v>43478.560000000005</v>
      </c>
      <c r="L42">
        <f t="shared" si="2"/>
        <v>7.84</v>
      </c>
      <c r="M42">
        <f t="shared" si="3"/>
        <v>5545.7346938775518</v>
      </c>
    </row>
    <row r="43" spans="1:13" ht="15.75" x14ac:dyDescent="0.25">
      <c r="A43">
        <v>42</v>
      </c>
      <c r="B43" s="1">
        <v>43382.5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9.4</v>
      </c>
      <c r="J43" t="str">
        <f t="shared" si="0"/>
        <v>CNY</v>
      </c>
      <c r="K43">
        <f t="shared" si="1"/>
        <v>16421.8</v>
      </c>
      <c r="L43">
        <f t="shared" si="2"/>
        <v>6.92</v>
      </c>
      <c r="M43">
        <f t="shared" si="3"/>
        <v>2373.092485549133</v>
      </c>
    </row>
    <row r="44" spans="1:13" ht="15.75" x14ac:dyDescent="0.25">
      <c r="A44">
        <v>43</v>
      </c>
      <c r="B44" s="1">
        <v>43382.5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701.06</v>
      </c>
      <c r="J44" t="str">
        <f t="shared" si="0"/>
        <v>CNY</v>
      </c>
      <c r="K44">
        <f t="shared" si="1"/>
        <v>1704977.92</v>
      </c>
      <c r="L44">
        <f t="shared" si="2"/>
        <v>6.92</v>
      </c>
      <c r="M44">
        <f t="shared" si="3"/>
        <v>246384.09248554913</v>
      </c>
    </row>
    <row r="45" spans="1:13" ht="15.75" x14ac:dyDescent="0.25">
      <c r="A45">
        <v>44</v>
      </c>
      <c r="B45" s="1">
        <v>43382.5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322.51</v>
      </c>
      <c r="J45" t="str">
        <f t="shared" si="0"/>
        <v>HKD</v>
      </c>
      <c r="K45">
        <f t="shared" si="1"/>
        <v>650502.66999999993</v>
      </c>
      <c r="L45">
        <f t="shared" si="2"/>
        <v>7.84</v>
      </c>
      <c r="M45">
        <f t="shared" si="3"/>
        <v>82972.279336734689</v>
      </c>
    </row>
    <row r="46" spans="1:13" ht="15.75" x14ac:dyDescent="0.25">
      <c r="A46">
        <v>45</v>
      </c>
      <c r="B46" s="1">
        <v>43382.5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80.17</v>
      </c>
      <c r="J46" t="str">
        <f t="shared" si="0"/>
        <v>HKD</v>
      </c>
      <c r="K46">
        <f t="shared" si="1"/>
        <v>186635.76</v>
      </c>
      <c r="L46">
        <f t="shared" si="2"/>
        <v>7.84</v>
      </c>
      <c r="M46">
        <f t="shared" si="3"/>
        <v>23805.581632653062</v>
      </c>
    </row>
    <row r="47" spans="1:13" ht="15.75" x14ac:dyDescent="0.25">
      <c r="A47">
        <v>46</v>
      </c>
      <c r="B47" s="1">
        <v>43382.5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79.36</v>
      </c>
      <c r="J47" t="str">
        <f t="shared" si="0"/>
        <v>HKD</v>
      </c>
      <c r="K47">
        <f t="shared" si="1"/>
        <v>144117.76000000001</v>
      </c>
      <c r="L47">
        <f t="shared" si="2"/>
        <v>7.84</v>
      </c>
      <c r="M47">
        <f t="shared" si="3"/>
        <v>18382.367346938776</v>
      </c>
    </row>
    <row r="48" spans="1:13" ht="15.75" x14ac:dyDescent="0.25">
      <c r="A48">
        <v>47</v>
      </c>
      <c r="B48" s="1">
        <v>43382.5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251.14</v>
      </c>
      <c r="J48" t="str">
        <f t="shared" si="0"/>
        <v>NTD</v>
      </c>
      <c r="K48">
        <f t="shared" si="1"/>
        <v>524631.46</v>
      </c>
      <c r="L48">
        <f t="shared" si="2"/>
        <v>30.91</v>
      </c>
      <c r="M48">
        <f t="shared" si="3"/>
        <v>16972.8715626011</v>
      </c>
    </row>
    <row r="49" spans="1:13" ht="15.75" x14ac:dyDescent="0.25">
      <c r="A49">
        <v>48</v>
      </c>
      <c r="B49" s="1">
        <v>43382.5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3563.96</v>
      </c>
      <c r="J49" t="str">
        <f t="shared" si="0"/>
        <v>NTD</v>
      </c>
      <c r="K49">
        <f t="shared" si="1"/>
        <v>8236311.5600000005</v>
      </c>
      <c r="L49">
        <f t="shared" si="2"/>
        <v>30.91</v>
      </c>
      <c r="M49">
        <f t="shared" si="3"/>
        <v>266461.06632157881</v>
      </c>
    </row>
    <row r="50" spans="1:13" ht="15.75" x14ac:dyDescent="0.25">
      <c r="A50">
        <v>49</v>
      </c>
      <c r="B50" s="1">
        <v>43382.5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55</v>
      </c>
      <c r="J50" t="str">
        <f t="shared" si="0"/>
        <v>HKD</v>
      </c>
      <c r="K50">
        <f t="shared" si="1"/>
        <v>96690</v>
      </c>
      <c r="L50">
        <f t="shared" si="2"/>
        <v>7.84</v>
      </c>
      <c r="M50">
        <f t="shared" si="3"/>
        <v>12332.908163265307</v>
      </c>
    </row>
    <row r="51" spans="1:13" ht="15.75" x14ac:dyDescent="0.25">
      <c r="A51">
        <v>50</v>
      </c>
      <c r="B51" s="1">
        <v>43382.5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10.92</v>
      </c>
      <c r="J51" t="str">
        <f t="shared" si="0"/>
        <v>HKD</v>
      </c>
      <c r="K51">
        <f t="shared" si="1"/>
        <v>16532.88</v>
      </c>
      <c r="L51">
        <f t="shared" si="2"/>
        <v>7.84</v>
      </c>
      <c r="M51">
        <f t="shared" si="3"/>
        <v>2108.7857142857147</v>
      </c>
    </row>
    <row r="52" spans="1:13" ht="15.75" x14ac:dyDescent="0.25">
      <c r="A52">
        <v>51</v>
      </c>
      <c r="B52" s="1">
        <v>43382.5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6.19</v>
      </c>
      <c r="J52" t="str">
        <f t="shared" si="0"/>
        <v>HKD</v>
      </c>
      <c r="K52">
        <f t="shared" si="1"/>
        <v>13506.580000000002</v>
      </c>
      <c r="L52">
        <f t="shared" si="2"/>
        <v>7.84</v>
      </c>
      <c r="M52">
        <f t="shared" si="3"/>
        <v>1722.7780612244901</v>
      </c>
    </row>
    <row r="53" spans="1:13" ht="15.75" x14ac:dyDescent="0.25">
      <c r="A53">
        <v>52</v>
      </c>
      <c r="B53" s="1">
        <v>43382.5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4199.33</v>
      </c>
      <c r="J53" t="str">
        <f t="shared" si="0"/>
        <v>JPY</v>
      </c>
      <c r="K53">
        <f t="shared" si="1"/>
        <v>7231246.2599999998</v>
      </c>
      <c r="L53">
        <f t="shared" si="2"/>
        <v>112.21</v>
      </c>
      <c r="M53">
        <f t="shared" si="3"/>
        <v>64443.866500311917</v>
      </c>
    </row>
    <row r="54" spans="1:13" ht="15.75" x14ac:dyDescent="0.25">
      <c r="B54" s="1"/>
      <c r="C54" s="2"/>
      <c r="M54" s="3">
        <f>SUM(M2:M53)</f>
        <v>14349576.951897817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selection activeCell="R1" sqref="R1:R1048576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43382.541666666664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33.770000000000003</v>
      </c>
      <c r="J2" t="str">
        <f>G2</f>
        <v>USD</v>
      </c>
      <c r="K2">
        <f>F2*H2</f>
        <v>70106.52</v>
      </c>
      <c r="L2">
        <f>VLOOKUP(J2,N$2:O$8,2,FALSE)</f>
        <v>1</v>
      </c>
      <c r="M2">
        <f>K2/L2</f>
        <v>70106.52</v>
      </c>
      <c r="N2" t="s">
        <v>12</v>
      </c>
      <c r="O2">
        <v>1</v>
      </c>
    </row>
    <row r="3" spans="1:15" x14ac:dyDescent="0.25">
      <c r="A3">
        <v>2</v>
      </c>
      <c r="B3" s="1">
        <v>43382.541666608799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73.900000000000006</v>
      </c>
      <c r="J3" t="str">
        <f t="shared" ref="J3:J53" si="0">G3</f>
        <v>USD</v>
      </c>
      <c r="K3">
        <f t="shared" ref="K3:K53" si="1">F3*H3</f>
        <v>142553.1</v>
      </c>
      <c r="L3">
        <f t="shared" ref="L3:L53" si="2">VLOOKUP(J3,N$2:O$8,2,FALSE)</f>
        <v>1</v>
      </c>
      <c r="M3">
        <f t="shared" ref="M3:M53" si="3">K3/L3</f>
        <v>142553.1</v>
      </c>
      <c r="N3" t="s">
        <v>60</v>
      </c>
      <c r="O3">
        <v>0.86</v>
      </c>
    </row>
    <row r="4" spans="1:15" x14ac:dyDescent="0.25">
      <c r="A4">
        <v>3</v>
      </c>
      <c r="B4" s="1">
        <v>43382.541666608799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146.31</v>
      </c>
      <c r="J4" t="str">
        <f t="shared" si="0"/>
        <v>USD</v>
      </c>
      <c r="K4">
        <f t="shared" si="1"/>
        <v>285011.88</v>
      </c>
      <c r="L4">
        <f t="shared" si="2"/>
        <v>1</v>
      </c>
      <c r="M4">
        <f t="shared" si="3"/>
        <v>285011.88</v>
      </c>
      <c r="N4" t="s">
        <v>119</v>
      </c>
      <c r="O4">
        <v>112.21</v>
      </c>
    </row>
    <row r="5" spans="1:15" x14ac:dyDescent="0.25">
      <c r="A5">
        <v>4</v>
      </c>
      <c r="B5" s="1">
        <v>43382.541666608799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228.56</v>
      </c>
      <c r="J5" t="str">
        <f t="shared" si="0"/>
        <v>USD</v>
      </c>
      <c r="K5">
        <f t="shared" si="1"/>
        <v>546486.96</v>
      </c>
      <c r="L5">
        <f t="shared" si="2"/>
        <v>1</v>
      </c>
      <c r="M5">
        <f t="shared" si="3"/>
        <v>546486.96</v>
      </c>
      <c r="N5" t="s">
        <v>104</v>
      </c>
      <c r="O5">
        <v>7.84</v>
      </c>
    </row>
    <row r="6" spans="1:15" x14ac:dyDescent="0.25">
      <c r="A6">
        <v>5</v>
      </c>
      <c r="B6" s="1">
        <v>43382.541666608799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45.43</v>
      </c>
      <c r="J6" t="str">
        <f t="shared" si="0"/>
        <v>USD</v>
      </c>
      <c r="K6">
        <f t="shared" si="1"/>
        <v>109713.45</v>
      </c>
      <c r="L6">
        <f t="shared" si="2"/>
        <v>1</v>
      </c>
      <c r="M6">
        <f t="shared" si="3"/>
        <v>109713.45</v>
      </c>
      <c r="N6" t="s">
        <v>113</v>
      </c>
      <c r="O6">
        <v>30.91</v>
      </c>
    </row>
    <row r="7" spans="1:15" x14ac:dyDescent="0.25">
      <c r="A7">
        <v>6</v>
      </c>
      <c r="B7" s="1">
        <v>43382.541666608799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132.22999999999999</v>
      </c>
      <c r="J7" t="str">
        <f t="shared" si="0"/>
        <v>USD</v>
      </c>
      <c r="K7">
        <f t="shared" si="1"/>
        <v>218443.96</v>
      </c>
      <c r="L7">
        <f t="shared" si="2"/>
        <v>1</v>
      </c>
      <c r="M7">
        <f t="shared" si="3"/>
        <v>218443.96</v>
      </c>
      <c r="N7" t="s">
        <v>105</v>
      </c>
      <c r="O7">
        <v>1131.3499999999999</v>
      </c>
    </row>
    <row r="8" spans="1:15" x14ac:dyDescent="0.25">
      <c r="A8">
        <v>7</v>
      </c>
      <c r="B8" s="1">
        <v>43382.541666608799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56.14</v>
      </c>
      <c r="J8" t="str">
        <f t="shared" si="0"/>
        <v>USD</v>
      </c>
      <c r="K8">
        <f t="shared" si="1"/>
        <v>102399.36</v>
      </c>
      <c r="L8">
        <f t="shared" si="2"/>
        <v>1</v>
      </c>
      <c r="M8">
        <f t="shared" si="3"/>
        <v>102399.36</v>
      </c>
      <c r="N8" t="s">
        <v>106</v>
      </c>
      <c r="O8">
        <v>6.92</v>
      </c>
    </row>
    <row r="9" spans="1:15" x14ac:dyDescent="0.25">
      <c r="A9">
        <v>8</v>
      </c>
      <c r="B9" s="1">
        <v>43382.541666608799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30.23</v>
      </c>
      <c r="J9" t="str">
        <f t="shared" si="0"/>
        <v>USD</v>
      </c>
      <c r="K9">
        <f t="shared" si="1"/>
        <v>47309.95</v>
      </c>
      <c r="L9">
        <f t="shared" si="2"/>
        <v>1</v>
      </c>
      <c r="M9">
        <f t="shared" si="3"/>
        <v>47309.95</v>
      </c>
    </row>
    <row r="10" spans="1:15" x14ac:dyDescent="0.25">
      <c r="A10">
        <v>9</v>
      </c>
      <c r="B10" s="1">
        <v>43382.541666608799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60.88</v>
      </c>
      <c r="J10" t="str">
        <f t="shared" si="0"/>
        <v>USD</v>
      </c>
      <c r="K10">
        <f t="shared" si="1"/>
        <v>143615.92000000001</v>
      </c>
      <c r="L10">
        <f t="shared" si="2"/>
        <v>1</v>
      </c>
      <c r="M10">
        <f t="shared" si="3"/>
        <v>143615.92000000001</v>
      </c>
    </row>
    <row r="11" spans="1:15" x14ac:dyDescent="0.25">
      <c r="A11">
        <v>10</v>
      </c>
      <c r="B11" s="1">
        <v>43382.541666608799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1907.51</v>
      </c>
      <c r="J11" t="str">
        <f t="shared" si="0"/>
        <v>USD</v>
      </c>
      <c r="K11">
        <f t="shared" si="1"/>
        <v>3029125.88</v>
      </c>
      <c r="L11">
        <f t="shared" si="2"/>
        <v>1</v>
      </c>
      <c r="M11">
        <f t="shared" si="3"/>
        <v>3029125.88</v>
      </c>
    </row>
    <row r="12" spans="1:15" x14ac:dyDescent="0.25">
      <c r="A12">
        <v>11</v>
      </c>
      <c r="B12" s="1">
        <v>43382.541666608799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160.86000000000001</v>
      </c>
      <c r="J12" t="str">
        <f t="shared" si="0"/>
        <v>USD</v>
      </c>
      <c r="K12">
        <f t="shared" si="1"/>
        <v>276679.2</v>
      </c>
      <c r="L12">
        <f t="shared" si="2"/>
        <v>1</v>
      </c>
      <c r="M12">
        <f t="shared" si="3"/>
        <v>276679.2</v>
      </c>
    </row>
    <row r="13" spans="1:15" x14ac:dyDescent="0.25">
      <c r="A13">
        <v>12</v>
      </c>
      <c r="B13" s="1">
        <v>43382.541666608799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1207.31</v>
      </c>
      <c r="J13" t="str">
        <f t="shared" si="0"/>
        <v>USD</v>
      </c>
      <c r="K13">
        <f t="shared" si="1"/>
        <v>2716447.5</v>
      </c>
      <c r="L13">
        <f t="shared" si="2"/>
        <v>1</v>
      </c>
      <c r="M13">
        <f t="shared" si="3"/>
        <v>2716447.5</v>
      </c>
    </row>
    <row r="14" spans="1:15" x14ac:dyDescent="0.25">
      <c r="A14">
        <v>13</v>
      </c>
      <c r="B14" s="1">
        <v>43382.541666608799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249.15</v>
      </c>
      <c r="J14" t="str">
        <f t="shared" si="0"/>
        <v>USD</v>
      </c>
      <c r="K14">
        <f t="shared" si="1"/>
        <v>499545.75</v>
      </c>
      <c r="L14">
        <f t="shared" si="2"/>
        <v>1</v>
      </c>
      <c r="M14">
        <f t="shared" si="3"/>
        <v>499545.75</v>
      </c>
    </row>
    <row r="15" spans="1:15" x14ac:dyDescent="0.25">
      <c r="A15">
        <v>14</v>
      </c>
      <c r="B15" s="1">
        <v>43382.541666608799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373.01</v>
      </c>
      <c r="J15" t="str">
        <f t="shared" si="0"/>
        <v>USD</v>
      </c>
      <c r="K15">
        <f t="shared" si="1"/>
        <v>681862.28</v>
      </c>
      <c r="L15">
        <f t="shared" si="2"/>
        <v>1</v>
      </c>
      <c r="M15">
        <f t="shared" si="3"/>
        <v>681862.28</v>
      </c>
    </row>
    <row r="16" spans="1:15" x14ac:dyDescent="0.25">
      <c r="A16">
        <v>15</v>
      </c>
      <c r="B16" s="1">
        <v>43382.541666608799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28.2</v>
      </c>
      <c r="J16" t="str">
        <f t="shared" si="0"/>
        <v>USD</v>
      </c>
      <c r="K16">
        <f t="shared" si="1"/>
        <v>52818.6</v>
      </c>
      <c r="L16">
        <f t="shared" si="2"/>
        <v>1</v>
      </c>
      <c r="M16">
        <f t="shared" si="3"/>
        <v>52818.6</v>
      </c>
    </row>
    <row r="17" spans="1:13" x14ac:dyDescent="0.25">
      <c r="A17">
        <v>16</v>
      </c>
      <c r="B17" s="1">
        <v>43382.541666608799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121.11</v>
      </c>
      <c r="J17" t="str">
        <f t="shared" si="0"/>
        <v>USD</v>
      </c>
      <c r="K17">
        <f t="shared" si="1"/>
        <v>217150.23</v>
      </c>
      <c r="L17">
        <f t="shared" si="2"/>
        <v>1</v>
      </c>
      <c r="M17">
        <f t="shared" si="3"/>
        <v>217150.23</v>
      </c>
    </row>
    <row r="18" spans="1:13" x14ac:dyDescent="0.25">
      <c r="A18">
        <v>17</v>
      </c>
      <c r="B18" s="1">
        <v>43382.541666608799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49.21</v>
      </c>
      <c r="J18" t="str">
        <f t="shared" si="0"/>
        <v>USD</v>
      </c>
      <c r="K18">
        <f t="shared" si="1"/>
        <v>114757.72</v>
      </c>
      <c r="L18">
        <f t="shared" si="2"/>
        <v>1</v>
      </c>
      <c r="M18">
        <f t="shared" si="3"/>
        <v>114757.72</v>
      </c>
    </row>
    <row r="19" spans="1:13" x14ac:dyDescent="0.25">
      <c r="A19">
        <v>18</v>
      </c>
      <c r="B19" s="1">
        <v>43382.541666608799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144.84</v>
      </c>
      <c r="J19" t="str">
        <f t="shared" si="0"/>
        <v>USD</v>
      </c>
      <c r="K19">
        <f t="shared" si="1"/>
        <v>263319.12</v>
      </c>
      <c r="L19">
        <f t="shared" si="2"/>
        <v>1</v>
      </c>
      <c r="M19">
        <f t="shared" si="3"/>
        <v>263319.12</v>
      </c>
    </row>
    <row r="20" spans="1:13" x14ac:dyDescent="0.25">
      <c r="A20">
        <v>19</v>
      </c>
      <c r="B20" s="1">
        <v>43382.541666608799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158.69999999999999</v>
      </c>
      <c r="J20" t="str">
        <f t="shared" si="0"/>
        <v>USD</v>
      </c>
      <c r="K20">
        <f t="shared" si="1"/>
        <v>284390.39999999997</v>
      </c>
      <c r="L20">
        <f t="shared" si="2"/>
        <v>1</v>
      </c>
      <c r="M20">
        <f t="shared" si="3"/>
        <v>284390.39999999997</v>
      </c>
    </row>
    <row r="21" spans="1:13" x14ac:dyDescent="0.25">
      <c r="A21">
        <v>20</v>
      </c>
      <c r="B21" s="1">
        <v>43382.541666608799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143.32</v>
      </c>
      <c r="J21" t="str">
        <f t="shared" si="0"/>
        <v>USD</v>
      </c>
      <c r="K21">
        <f t="shared" si="1"/>
        <v>316593.88</v>
      </c>
      <c r="L21">
        <f t="shared" si="2"/>
        <v>1</v>
      </c>
      <c r="M21">
        <f t="shared" si="3"/>
        <v>316593.88</v>
      </c>
    </row>
    <row r="22" spans="1:13" x14ac:dyDescent="0.25">
      <c r="A22">
        <v>21</v>
      </c>
      <c r="B22" s="1">
        <v>43382.541666608799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225.65</v>
      </c>
      <c r="J22" t="str">
        <f t="shared" si="0"/>
        <v>USD</v>
      </c>
      <c r="K22">
        <f t="shared" si="1"/>
        <v>366229.95</v>
      </c>
      <c r="L22">
        <f t="shared" si="2"/>
        <v>1</v>
      </c>
      <c r="M22">
        <f t="shared" si="3"/>
        <v>366229.95</v>
      </c>
    </row>
    <row r="23" spans="1:13" x14ac:dyDescent="0.25">
      <c r="A23">
        <v>22</v>
      </c>
      <c r="B23" s="1">
        <v>43382.541666608799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426.89</v>
      </c>
      <c r="J23" t="str">
        <f t="shared" si="0"/>
        <v>USD</v>
      </c>
      <c r="K23">
        <f t="shared" si="1"/>
        <v>969894.08</v>
      </c>
      <c r="L23">
        <f t="shared" si="2"/>
        <v>1</v>
      </c>
      <c r="M23">
        <f t="shared" si="3"/>
        <v>969894.08</v>
      </c>
    </row>
    <row r="24" spans="1:13" x14ac:dyDescent="0.25">
      <c r="A24">
        <v>23</v>
      </c>
      <c r="B24" s="1">
        <v>43382.541666608799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30.12</v>
      </c>
      <c r="J24" t="str">
        <f t="shared" si="0"/>
        <v>USD</v>
      </c>
      <c r="K24">
        <f t="shared" si="1"/>
        <v>49637.760000000002</v>
      </c>
      <c r="L24">
        <f t="shared" si="2"/>
        <v>1</v>
      </c>
      <c r="M24">
        <f t="shared" si="3"/>
        <v>49637.760000000002</v>
      </c>
    </row>
    <row r="25" spans="1:13" x14ac:dyDescent="0.25">
      <c r="A25">
        <v>24</v>
      </c>
      <c r="B25" s="1">
        <v>43382.541666608799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130.63</v>
      </c>
      <c r="J25" t="str">
        <f t="shared" si="0"/>
        <v>EUR</v>
      </c>
      <c r="K25">
        <f t="shared" si="1"/>
        <v>294831.90999999997</v>
      </c>
      <c r="L25">
        <f t="shared" si="2"/>
        <v>0.86</v>
      </c>
      <c r="M25">
        <f t="shared" si="3"/>
        <v>342827.80232558138</v>
      </c>
    </row>
    <row r="26" spans="1:13" x14ac:dyDescent="0.25">
      <c r="A26">
        <v>25</v>
      </c>
      <c r="B26" s="1">
        <v>43382.541666608799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58.63</v>
      </c>
      <c r="J26" t="str">
        <f t="shared" si="0"/>
        <v>EUR</v>
      </c>
      <c r="K26">
        <f t="shared" si="1"/>
        <v>103071.54000000001</v>
      </c>
      <c r="L26">
        <f t="shared" si="2"/>
        <v>0.86</v>
      </c>
      <c r="M26">
        <f t="shared" si="3"/>
        <v>119850.62790697676</v>
      </c>
    </row>
    <row r="27" spans="1:13" x14ac:dyDescent="0.25">
      <c r="A27">
        <v>26</v>
      </c>
      <c r="B27" s="1">
        <v>43382.541666608799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81.900000000000006</v>
      </c>
      <c r="J27" t="str">
        <f t="shared" si="0"/>
        <v>EUR</v>
      </c>
      <c r="K27">
        <f t="shared" si="1"/>
        <v>176248.80000000002</v>
      </c>
      <c r="L27">
        <f t="shared" si="2"/>
        <v>0.86</v>
      </c>
      <c r="M27">
        <f t="shared" si="3"/>
        <v>204940.46511627908</v>
      </c>
    </row>
    <row r="28" spans="1:13" x14ac:dyDescent="0.25">
      <c r="A28">
        <v>27</v>
      </c>
      <c r="B28" s="1">
        <v>43382.541666608799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22.04</v>
      </c>
      <c r="J28" t="str">
        <f t="shared" si="0"/>
        <v>EUR</v>
      </c>
      <c r="K28">
        <f t="shared" si="1"/>
        <v>46482.36</v>
      </c>
      <c r="L28">
        <f t="shared" si="2"/>
        <v>0.86</v>
      </c>
      <c r="M28">
        <f t="shared" si="3"/>
        <v>54049.255813953489</v>
      </c>
    </row>
    <row r="29" spans="1:13" x14ac:dyDescent="0.25">
      <c r="A29">
        <v>28</v>
      </c>
      <c r="B29" s="1">
        <v>43382.541666608799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113.53</v>
      </c>
      <c r="J29" t="str">
        <f t="shared" si="0"/>
        <v>EUR</v>
      </c>
      <c r="K29">
        <f t="shared" si="1"/>
        <v>217750.54</v>
      </c>
      <c r="L29">
        <f t="shared" si="2"/>
        <v>0.86</v>
      </c>
      <c r="M29">
        <f t="shared" si="3"/>
        <v>253198.3023255814</v>
      </c>
    </row>
    <row r="30" spans="1:13" x14ac:dyDescent="0.25">
      <c r="A30">
        <v>29</v>
      </c>
      <c r="B30" s="1">
        <v>43382.541666608799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49.07</v>
      </c>
      <c r="J30" t="str">
        <f t="shared" si="0"/>
        <v>EUR</v>
      </c>
      <c r="K30">
        <f t="shared" si="1"/>
        <v>121251.97</v>
      </c>
      <c r="L30">
        <f t="shared" si="2"/>
        <v>0.86</v>
      </c>
      <c r="M30">
        <f t="shared" si="3"/>
        <v>140990.66279069768</v>
      </c>
    </row>
    <row r="31" spans="1:13" x14ac:dyDescent="0.25">
      <c r="A31">
        <v>30</v>
      </c>
      <c r="B31" s="1">
        <v>43382.541666608799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5.54</v>
      </c>
      <c r="J31" t="str">
        <f t="shared" si="0"/>
        <v>EUR</v>
      </c>
      <c r="K31">
        <f t="shared" si="1"/>
        <v>12370.82</v>
      </c>
      <c r="L31">
        <f t="shared" si="2"/>
        <v>0.86</v>
      </c>
      <c r="M31">
        <f t="shared" si="3"/>
        <v>14384.674418604651</v>
      </c>
    </row>
    <row r="32" spans="1:13" x14ac:dyDescent="0.25">
      <c r="A32">
        <v>31</v>
      </c>
      <c r="B32" s="1">
        <v>43382.541666608799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15.76</v>
      </c>
      <c r="J32" t="str">
        <f t="shared" si="0"/>
        <v>EUR</v>
      </c>
      <c r="K32">
        <f t="shared" si="1"/>
        <v>27075.68</v>
      </c>
      <c r="L32">
        <f t="shared" si="2"/>
        <v>0.86</v>
      </c>
      <c r="M32">
        <f t="shared" si="3"/>
        <v>31483.348837209302</v>
      </c>
    </row>
    <row r="33" spans="1:13" x14ac:dyDescent="0.25">
      <c r="A33">
        <v>32</v>
      </c>
      <c r="B33" s="1">
        <v>43382.541666608799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23.13</v>
      </c>
      <c r="J33" t="str">
        <f t="shared" si="0"/>
        <v>EUR</v>
      </c>
      <c r="K33">
        <f t="shared" si="1"/>
        <v>53291.519999999997</v>
      </c>
      <c r="L33">
        <f t="shared" si="2"/>
        <v>0.86</v>
      </c>
      <c r="M33">
        <f t="shared" si="3"/>
        <v>61966.883720930229</v>
      </c>
    </row>
    <row r="34" spans="1:13" x14ac:dyDescent="0.25">
      <c r="A34">
        <v>33</v>
      </c>
      <c r="B34" s="1">
        <v>43382.541666608799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8.32</v>
      </c>
      <c r="J34" t="str">
        <f t="shared" si="0"/>
        <v>EUR</v>
      </c>
      <c r="K34">
        <f t="shared" si="1"/>
        <v>18578.560000000001</v>
      </c>
      <c r="L34">
        <f t="shared" si="2"/>
        <v>0.86</v>
      </c>
      <c r="M34">
        <f t="shared" si="3"/>
        <v>21602.976744186049</v>
      </c>
    </row>
    <row r="35" spans="1:13" x14ac:dyDescent="0.25">
      <c r="A35">
        <v>34</v>
      </c>
      <c r="B35" s="1">
        <v>43382.541666608799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8.3800000000000008</v>
      </c>
      <c r="J35" t="str">
        <f t="shared" si="0"/>
        <v>EUR</v>
      </c>
      <c r="K35">
        <f t="shared" si="1"/>
        <v>13022.52</v>
      </c>
      <c r="L35">
        <f t="shared" si="2"/>
        <v>0.86</v>
      </c>
      <c r="M35">
        <f t="shared" si="3"/>
        <v>15142.465116279071</v>
      </c>
    </row>
    <row r="36" spans="1:13" x14ac:dyDescent="0.25">
      <c r="A36">
        <v>35</v>
      </c>
      <c r="B36" s="1">
        <v>43382.541666608799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194.71</v>
      </c>
      <c r="J36" t="str">
        <f t="shared" si="0"/>
        <v>EUR</v>
      </c>
      <c r="K36">
        <f t="shared" si="1"/>
        <v>475676.53</v>
      </c>
      <c r="L36">
        <f t="shared" si="2"/>
        <v>0.86</v>
      </c>
      <c r="M36">
        <f t="shared" si="3"/>
        <v>553112.24418604653</v>
      </c>
    </row>
    <row r="37" spans="1:13" x14ac:dyDescent="0.25">
      <c r="A37">
        <v>36</v>
      </c>
      <c r="B37" s="1">
        <v>43382.541666608799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17.79</v>
      </c>
      <c r="J37" t="str">
        <f t="shared" si="0"/>
        <v>EUR</v>
      </c>
      <c r="K37">
        <f t="shared" si="1"/>
        <v>35668.949999999997</v>
      </c>
      <c r="L37">
        <f t="shared" si="2"/>
        <v>0.86</v>
      </c>
      <c r="M37">
        <f t="shared" si="3"/>
        <v>41475.523255813954</v>
      </c>
    </row>
    <row r="38" spans="1:13" x14ac:dyDescent="0.25">
      <c r="A38">
        <v>37</v>
      </c>
      <c r="B38" s="1">
        <v>43382.541666608799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5.25</v>
      </c>
      <c r="J38" t="str">
        <f t="shared" si="0"/>
        <v>EUR</v>
      </c>
      <c r="K38">
        <f t="shared" si="1"/>
        <v>8667.75</v>
      </c>
      <c r="L38">
        <f t="shared" si="2"/>
        <v>0.86</v>
      </c>
      <c r="M38">
        <f t="shared" si="3"/>
        <v>10078.779069767443</v>
      </c>
    </row>
    <row r="39" spans="1:13" x14ac:dyDescent="0.25">
      <c r="A39">
        <v>38</v>
      </c>
      <c r="B39" s="1">
        <v>43382.541666608799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130.68</v>
      </c>
      <c r="J39" t="str">
        <f t="shared" si="0"/>
        <v>EUR</v>
      </c>
      <c r="K39">
        <f t="shared" si="1"/>
        <v>234962.64</v>
      </c>
      <c r="L39">
        <f t="shared" si="2"/>
        <v>0.86</v>
      </c>
      <c r="M39">
        <f t="shared" si="3"/>
        <v>273212.37209302327</v>
      </c>
    </row>
    <row r="40" spans="1:13" x14ac:dyDescent="0.25">
      <c r="A40">
        <v>39</v>
      </c>
      <c r="B40" s="1">
        <v>43382.541666608799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8.93</v>
      </c>
      <c r="J40" t="str">
        <f t="shared" si="0"/>
        <v>EUR</v>
      </c>
      <c r="K40">
        <f t="shared" si="1"/>
        <v>13457.51</v>
      </c>
      <c r="L40">
        <f t="shared" si="2"/>
        <v>0.86</v>
      </c>
      <c r="M40">
        <f t="shared" si="3"/>
        <v>15648.267441860466</v>
      </c>
    </row>
    <row r="41" spans="1:13" ht="15.75" x14ac:dyDescent="0.25">
      <c r="A41">
        <v>40</v>
      </c>
      <c r="B41" s="1">
        <v>43382.541666608799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45133.440000000002</v>
      </c>
      <c r="J41" t="str">
        <f t="shared" si="0"/>
        <v>KRW</v>
      </c>
      <c r="K41">
        <f t="shared" si="1"/>
        <v>81285325.439999998</v>
      </c>
      <c r="L41">
        <f t="shared" si="2"/>
        <v>1131.3499999999999</v>
      </c>
      <c r="M41">
        <f t="shared" si="3"/>
        <v>71848.08011667477</v>
      </c>
    </row>
    <row r="42" spans="1:13" ht="15.75" x14ac:dyDescent="0.25">
      <c r="A42">
        <v>41</v>
      </c>
      <c r="B42" s="1">
        <v>43382.541666608799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24.74</v>
      </c>
      <c r="J42" t="str">
        <f t="shared" si="0"/>
        <v>HKD</v>
      </c>
      <c r="K42">
        <f t="shared" si="1"/>
        <v>43443.439999999995</v>
      </c>
      <c r="L42">
        <f t="shared" si="2"/>
        <v>7.84</v>
      </c>
      <c r="M42">
        <f t="shared" si="3"/>
        <v>5541.2551020408155</v>
      </c>
    </row>
    <row r="43" spans="1:13" ht="15.75" x14ac:dyDescent="0.25">
      <c r="A43">
        <v>42</v>
      </c>
      <c r="B43" s="1">
        <v>43382.541666608799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9.4</v>
      </c>
      <c r="J43" t="str">
        <f t="shared" si="0"/>
        <v>CNY</v>
      </c>
      <c r="K43">
        <f t="shared" si="1"/>
        <v>16421.8</v>
      </c>
      <c r="L43">
        <f t="shared" si="2"/>
        <v>6.92</v>
      </c>
      <c r="M43">
        <f t="shared" si="3"/>
        <v>2373.092485549133</v>
      </c>
    </row>
    <row r="44" spans="1:13" ht="15.75" x14ac:dyDescent="0.25">
      <c r="A44">
        <v>43</v>
      </c>
      <c r="B44" s="1">
        <v>43382.541666608799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718.79</v>
      </c>
      <c r="J44" t="str">
        <f t="shared" si="0"/>
        <v>CNY</v>
      </c>
      <c r="K44">
        <f t="shared" si="1"/>
        <v>1748097.2799999998</v>
      </c>
      <c r="L44">
        <f t="shared" si="2"/>
        <v>6.92</v>
      </c>
      <c r="M44">
        <f t="shared" si="3"/>
        <v>252615.21387283233</v>
      </c>
    </row>
    <row r="45" spans="1:13" ht="15.75" x14ac:dyDescent="0.25">
      <c r="A45">
        <v>44</v>
      </c>
      <c r="B45" s="1">
        <v>43382.541666608799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300.8</v>
      </c>
      <c r="J45" t="str">
        <f t="shared" si="0"/>
        <v>HKD</v>
      </c>
      <c r="K45">
        <f t="shared" si="1"/>
        <v>606713.59999999998</v>
      </c>
      <c r="L45">
        <f t="shared" si="2"/>
        <v>7.84</v>
      </c>
      <c r="M45">
        <f t="shared" si="3"/>
        <v>77386.938775510207</v>
      </c>
    </row>
    <row r="46" spans="1:13" ht="15.75" x14ac:dyDescent="0.25">
      <c r="A46">
        <v>45</v>
      </c>
      <c r="B46" s="1">
        <v>43382.541666608799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81.95</v>
      </c>
      <c r="J46" t="str">
        <f t="shared" si="0"/>
        <v>HKD</v>
      </c>
      <c r="K46">
        <f t="shared" si="1"/>
        <v>190779.6</v>
      </c>
      <c r="L46">
        <f t="shared" si="2"/>
        <v>7.84</v>
      </c>
      <c r="M46">
        <f t="shared" si="3"/>
        <v>24334.132653061224</v>
      </c>
    </row>
    <row r="47" spans="1:13" ht="15.75" x14ac:dyDescent="0.25">
      <c r="A47">
        <v>46</v>
      </c>
      <c r="B47" s="1">
        <v>43382.541666608799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77.39</v>
      </c>
      <c r="J47" t="str">
        <f t="shared" si="0"/>
        <v>HKD</v>
      </c>
      <c r="K47">
        <f t="shared" si="1"/>
        <v>140540.24</v>
      </c>
      <c r="L47">
        <f t="shared" si="2"/>
        <v>7.84</v>
      </c>
      <c r="M47">
        <f t="shared" si="3"/>
        <v>17926.051020408162</v>
      </c>
    </row>
    <row r="48" spans="1:13" ht="15.75" x14ac:dyDescent="0.25">
      <c r="A48">
        <v>47</v>
      </c>
      <c r="B48" s="1">
        <v>43382.541666608799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260.31</v>
      </c>
      <c r="J48" t="str">
        <f t="shared" si="0"/>
        <v>NTD</v>
      </c>
      <c r="K48">
        <f t="shared" si="1"/>
        <v>543787.59</v>
      </c>
      <c r="L48">
        <f t="shared" si="2"/>
        <v>30.91</v>
      </c>
      <c r="M48">
        <f t="shared" si="3"/>
        <v>17592.610482044645</v>
      </c>
    </row>
    <row r="49" spans="1:13" ht="15.75" x14ac:dyDescent="0.25">
      <c r="A49">
        <v>48</v>
      </c>
      <c r="B49" s="1">
        <v>43382.541666608799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3547.98</v>
      </c>
      <c r="J49" t="str">
        <f t="shared" si="0"/>
        <v>NTD</v>
      </c>
      <c r="K49">
        <f t="shared" si="1"/>
        <v>8199381.7800000003</v>
      </c>
      <c r="L49">
        <f t="shared" si="2"/>
        <v>30.91</v>
      </c>
      <c r="M49">
        <f t="shared" si="3"/>
        <v>265266.31446133938</v>
      </c>
    </row>
    <row r="50" spans="1:13" ht="15.75" x14ac:dyDescent="0.25">
      <c r="A50">
        <v>49</v>
      </c>
      <c r="B50" s="1">
        <v>43382.541666608799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50.17</v>
      </c>
      <c r="J50" t="str">
        <f t="shared" si="0"/>
        <v>HKD</v>
      </c>
      <c r="K50">
        <f t="shared" si="1"/>
        <v>88198.86</v>
      </c>
      <c r="L50">
        <f t="shared" si="2"/>
        <v>7.84</v>
      </c>
      <c r="M50">
        <f t="shared" si="3"/>
        <v>11249.854591836734</v>
      </c>
    </row>
    <row r="51" spans="1:13" ht="15.75" x14ac:dyDescent="0.25">
      <c r="A51">
        <v>50</v>
      </c>
      <c r="B51" s="1">
        <v>43382.541666608799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8.77</v>
      </c>
      <c r="J51" t="str">
        <f t="shared" si="0"/>
        <v>HKD</v>
      </c>
      <c r="K51">
        <f t="shared" si="1"/>
        <v>13277.779999999999</v>
      </c>
      <c r="L51">
        <f t="shared" si="2"/>
        <v>7.84</v>
      </c>
      <c r="M51">
        <f t="shared" si="3"/>
        <v>1693.5943877551019</v>
      </c>
    </row>
    <row r="52" spans="1:13" ht="15.75" x14ac:dyDescent="0.25">
      <c r="A52">
        <v>51</v>
      </c>
      <c r="B52" s="1">
        <v>43382.541666608799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6.09</v>
      </c>
      <c r="J52" t="str">
        <f t="shared" si="0"/>
        <v>HKD</v>
      </c>
      <c r="K52">
        <f t="shared" si="1"/>
        <v>13288.38</v>
      </c>
      <c r="L52">
        <f t="shared" si="2"/>
        <v>7.84</v>
      </c>
      <c r="M52">
        <f t="shared" si="3"/>
        <v>1694.9464285714284</v>
      </c>
    </row>
    <row r="53" spans="1:13" ht="15.75" x14ac:dyDescent="0.25">
      <c r="A53">
        <v>52</v>
      </c>
      <c r="B53" s="1">
        <v>43382.541666608799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4231.43</v>
      </c>
      <c r="J53" t="str">
        <f t="shared" si="0"/>
        <v>JPY</v>
      </c>
      <c r="K53">
        <f t="shared" si="1"/>
        <v>7286522.4600000009</v>
      </c>
      <c r="L53">
        <f t="shared" si="2"/>
        <v>112.21</v>
      </c>
      <c r="M53">
        <f t="shared" si="3"/>
        <v>64936.480349344987</v>
      </c>
    </row>
    <row r="54" spans="1:13" ht="15.75" x14ac:dyDescent="0.25">
      <c r="B54" s="1"/>
      <c r="C54" s="2"/>
      <c r="M54" s="3">
        <f>SUM(M2:M53)</f>
        <v>14472516.665889762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selection activeCell="R1" sqref="R1:R1048576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43382.583333333336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33.880000000000003</v>
      </c>
      <c r="J2" t="str">
        <f>G2</f>
        <v>USD</v>
      </c>
      <c r="K2">
        <f>F2*H2</f>
        <v>70334.880000000005</v>
      </c>
      <c r="L2">
        <f>VLOOKUP(J2,N$2:O$8,2,FALSE)</f>
        <v>1</v>
      </c>
      <c r="M2">
        <f>K2/L2</f>
        <v>70334.880000000005</v>
      </c>
      <c r="N2" t="s">
        <v>12</v>
      </c>
      <c r="O2">
        <v>1</v>
      </c>
    </row>
    <row r="3" spans="1:15" x14ac:dyDescent="0.25">
      <c r="A3">
        <v>2</v>
      </c>
      <c r="B3" s="1">
        <v>43382.583333333336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75.709999999999994</v>
      </c>
      <c r="J3" t="str">
        <f t="shared" ref="J3:J53" si="0">G3</f>
        <v>USD</v>
      </c>
      <c r="K3">
        <f t="shared" ref="K3:K53" si="1">F3*H3</f>
        <v>146044.59</v>
      </c>
      <c r="L3">
        <f t="shared" ref="L3:L53" si="2">VLOOKUP(J3,N$2:O$8,2,FALSE)</f>
        <v>1</v>
      </c>
      <c r="M3">
        <f t="shared" ref="M3:M53" si="3">K3/L3</f>
        <v>146044.59</v>
      </c>
      <c r="N3" t="s">
        <v>60</v>
      </c>
      <c r="O3">
        <v>0.86</v>
      </c>
    </row>
    <row r="4" spans="1:15" x14ac:dyDescent="0.25">
      <c r="A4">
        <v>3</v>
      </c>
      <c r="B4" s="1">
        <v>43382.583333333336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143.66</v>
      </c>
      <c r="J4" t="str">
        <f t="shared" si="0"/>
        <v>USD</v>
      </c>
      <c r="K4">
        <f t="shared" si="1"/>
        <v>279849.68</v>
      </c>
      <c r="L4">
        <f t="shared" si="2"/>
        <v>1</v>
      </c>
      <c r="M4">
        <f t="shared" si="3"/>
        <v>279849.68</v>
      </c>
      <c r="N4" t="s">
        <v>119</v>
      </c>
      <c r="O4">
        <v>112.21</v>
      </c>
    </row>
    <row r="5" spans="1:15" x14ac:dyDescent="0.25">
      <c r="A5">
        <v>4</v>
      </c>
      <c r="B5" s="1">
        <v>43382.583333333336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225.06</v>
      </c>
      <c r="J5" t="str">
        <f t="shared" si="0"/>
        <v>USD</v>
      </c>
      <c r="K5">
        <f t="shared" si="1"/>
        <v>538118.46</v>
      </c>
      <c r="L5">
        <f t="shared" si="2"/>
        <v>1</v>
      </c>
      <c r="M5">
        <f t="shared" si="3"/>
        <v>538118.46</v>
      </c>
      <c r="N5" t="s">
        <v>104</v>
      </c>
      <c r="O5">
        <v>7.84</v>
      </c>
    </row>
    <row r="6" spans="1:15" x14ac:dyDescent="0.25">
      <c r="A6">
        <v>5</v>
      </c>
      <c r="B6" s="1">
        <v>43382.583333333336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50.32</v>
      </c>
      <c r="J6" t="str">
        <f t="shared" si="0"/>
        <v>USD</v>
      </c>
      <c r="K6">
        <f t="shared" si="1"/>
        <v>121522.8</v>
      </c>
      <c r="L6">
        <f t="shared" si="2"/>
        <v>1</v>
      </c>
      <c r="M6">
        <f t="shared" si="3"/>
        <v>121522.8</v>
      </c>
      <c r="N6" t="s">
        <v>113</v>
      </c>
      <c r="O6">
        <v>30.91</v>
      </c>
    </row>
    <row r="7" spans="1:15" x14ac:dyDescent="0.25">
      <c r="A7">
        <v>6</v>
      </c>
      <c r="B7" s="1">
        <v>43382.583333333336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131.94999999999999</v>
      </c>
      <c r="J7" t="str">
        <f t="shared" si="0"/>
        <v>USD</v>
      </c>
      <c r="K7">
        <f t="shared" si="1"/>
        <v>217981.4</v>
      </c>
      <c r="L7">
        <f t="shared" si="2"/>
        <v>1</v>
      </c>
      <c r="M7">
        <f t="shared" si="3"/>
        <v>217981.4</v>
      </c>
      <c r="N7" t="s">
        <v>105</v>
      </c>
      <c r="O7">
        <v>1131.3499999999999</v>
      </c>
    </row>
    <row r="8" spans="1:15" x14ac:dyDescent="0.25">
      <c r="A8">
        <v>7</v>
      </c>
      <c r="B8" s="1">
        <v>43382.583333333336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56.56</v>
      </c>
      <c r="J8" t="str">
        <f t="shared" si="0"/>
        <v>USD</v>
      </c>
      <c r="K8">
        <f t="shared" si="1"/>
        <v>103165.44</v>
      </c>
      <c r="L8">
        <f t="shared" si="2"/>
        <v>1</v>
      </c>
      <c r="M8">
        <f t="shared" si="3"/>
        <v>103165.44</v>
      </c>
      <c r="N8" t="s">
        <v>106</v>
      </c>
      <c r="O8">
        <v>6.92</v>
      </c>
    </row>
    <row r="9" spans="1:15" x14ac:dyDescent="0.25">
      <c r="A9">
        <v>8</v>
      </c>
      <c r="B9" s="1">
        <v>43382.583333333336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31</v>
      </c>
      <c r="J9" t="str">
        <f t="shared" si="0"/>
        <v>USD</v>
      </c>
      <c r="K9">
        <f t="shared" si="1"/>
        <v>48515</v>
      </c>
      <c r="L9">
        <f t="shared" si="2"/>
        <v>1</v>
      </c>
      <c r="M9">
        <f t="shared" si="3"/>
        <v>48515</v>
      </c>
    </row>
    <row r="10" spans="1:15" x14ac:dyDescent="0.25">
      <c r="A10">
        <v>9</v>
      </c>
      <c r="B10" s="1">
        <v>43382.583333333336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62.8</v>
      </c>
      <c r="J10" t="str">
        <f t="shared" si="0"/>
        <v>USD</v>
      </c>
      <c r="K10">
        <f t="shared" si="1"/>
        <v>148145.19999999998</v>
      </c>
      <c r="L10">
        <f t="shared" si="2"/>
        <v>1</v>
      </c>
      <c r="M10">
        <f t="shared" si="3"/>
        <v>148145.19999999998</v>
      </c>
    </row>
    <row r="11" spans="1:15" x14ac:dyDescent="0.25">
      <c r="A11">
        <v>10</v>
      </c>
      <c r="B11" s="1">
        <v>43382.583333333336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1891.51</v>
      </c>
      <c r="J11" t="str">
        <f t="shared" si="0"/>
        <v>USD</v>
      </c>
      <c r="K11">
        <f t="shared" si="1"/>
        <v>3003717.88</v>
      </c>
      <c r="L11">
        <f t="shared" si="2"/>
        <v>1</v>
      </c>
      <c r="M11">
        <f t="shared" si="3"/>
        <v>3003717.88</v>
      </c>
    </row>
    <row r="12" spans="1:15" x14ac:dyDescent="0.25">
      <c r="A12">
        <v>11</v>
      </c>
      <c r="B12" s="1">
        <v>43382.583333333336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161.84</v>
      </c>
      <c r="J12" t="str">
        <f t="shared" si="0"/>
        <v>USD</v>
      </c>
      <c r="K12">
        <f t="shared" si="1"/>
        <v>278364.79999999999</v>
      </c>
      <c r="L12">
        <f t="shared" si="2"/>
        <v>1</v>
      </c>
      <c r="M12">
        <f t="shared" si="3"/>
        <v>278364.79999999999</v>
      </c>
    </row>
    <row r="13" spans="1:15" x14ac:dyDescent="0.25">
      <c r="A13">
        <v>12</v>
      </c>
      <c r="B13" s="1">
        <v>43382.583333333336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1209.29</v>
      </c>
      <c r="J13" t="str">
        <f t="shared" si="0"/>
        <v>USD</v>
      </c>
      <c r="K13">
        <f t="shared" si="1"/>
        <v>2720902.5</v>
      </c>
      <c r="L13">
        <f t="shared" si="2"/>
        <v>1</v>
      </c>
      <c r="M13">
        <f t="shared" si="3"/>
        <v>2720902.5</v>
      </c>
    </row>
    <row r="14" spans="1:15" x14ac:dyDescent="0.25">
      <c r="A14">
        <v>13</v>
      </c>
      <c r="B14" s="1">
        <v>43382.583333333336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238.15</v>
      </c>
      <c r="J14" t="str">
        <f t="shared" si="0"/>
        <v>USD</v>
      </c>
      <c r="K14">
        <f t="shared" si="1"/>
        <v>477490.75</v>
      </c>
      <c r="L14">
        <f t="shared" si="2"/>
        <v>1</v>
      </c>
      <c r="M14">
        <f t="shared" si="3"/>
        <v>477490.75</v>
      </c>
    </row>
    <row r="15" spans="1:15" x14ac:dyDescent="0.25">
      <c r="A15">
        <v>14</v>
      </c>
      <c r="B15" s="1">
        <v>43382.583333333336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359.08</v>
      </c>
      <c r="J15" t="str">
        <f t="shared" si="0"/>
        <v>USD</v>
      </c>
      <c r="K15">
        <f t="shared" si="1"/>
        <v>656398.24</v>
      </c>
      <c r="L15">
        <f t="shared" si="2"/>
        <v>1</v>
      </c>
      <c r="M15">
        <f t="shared" si="3"/>
        <v>656398.24</v>
      </c>
    </row>
    <row r="16" spans="1:15" x14ac:dyDescent="0.25">
      <c r="A16">
        <v>15</v>
      </c>
      <c r="B16" s="1">
        <v>43382.583333333336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30.24</v>
      </c>
      <c r="J16" t="str">
        <f t="shared" si="0"/>
        <v>USD</v>
      </c>
      <c r="K16">
        <f t="shared" si="1"/>
        <v>56639.519999999997</v>
      </c>
      <c r="L16">
        <f t="shared" si="2"/>
        <v>1</v>
      </c>
      <c r="M16">
        <f t="shared" si="3"/>
        <v>56639.519999999997</v>
      </c>
    </row>
    <row r="17" spans="1:13" x14ac:dyDescent="0.25">
      <c r="A17">
        <v>16</v>
      </c>
      <c r="B17" s="1">
        <v>43382.583333333336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119.67</v>
      </c>
      <c r="J17" t="str">
        <f t="shared" si="0"/>
        <v>USD</v>
      </c>
      <c r="K17">
        <f t="shared" si="1"/>
        <v>214568.31</v>
      </c>
      <c r="L17">
        <f t="shared" si="2"/>
        <v>1</v>
      </c>
      <c r="M17">
        <f t="shared" si="3"/>
        <v>214568.31</v>
      </c>
    </row>
    <row r="18" spans="1:13" x14ac:dyDescent="0.25">
      <c r="A18">
        <v>17</v>
      </c>
      <c r="B18" s="1">
        <v>43382.583333333336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54.19</v>
      </c>
      <c r="J18" t="str">
        <f t="shared" si="0"/>
        <v>USD</v>
      </c>
      <c r="K18">
        <f t="shared" si="1"/>
        <v>126371.08</v>
      </c>
      <c r="L18">
        <f t="shared" si="2"/>
        <v>1</v>
      </c>
      <c r="M18">
        <f t="shared" si="3"/>
        <v>126371.08</v>
      </c>
    </row>
    <row r="19" spans="1:13" x14ac:dyDescent="0.25">
      <c r="A19">
        <v>18</v>
      </c>
      <c r="B19" s="1">
        <v>43382.583333333336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140.84</v>
      </c>
      <c r="J19" t="str">
        <f t="shared" si="0"/>
        <v>USD</v>
      </c>
      <c r="K19">
        <f t="shared" si="1"/>
        <v>256047.12</v>
      </c>
      <c r="L19">
        <f t="shared" si="2"/>
        <v>1</v>
      </c>
      <c r="M19">
        <f t="shared" si="3"/>
        <v>256047.12</v>
      </c>
    </row>
    <row r="20" spans="1:13" x14ac:dyDescent="0.25">
      <c r="A20">
        <v>19</v>
      </c>
      <c r="B20" s="1">
        <v>43382.583333333336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160.06</v>
      </c>
      <c r="J20" t="str">
        <f t="shared" si="0"/>
        <v>USD</v>
      </c>
      <c r="K20">
        <f t="shared" si="1"/>
        <v>286827.52000000002</v>
      </c>
      <c r="L20">
        <f t="shared" si="2"/>
        <v>1</v>
      </c>
      <c r="M20">
        <f t="shared" si="3"/>
        <v>286827.52000000002</v>
      </c>
    </row>
    <row r="21" spans="1:13" x14ac:dyDescent="0.25">
      <c r="A21">
        <v>20</v>
      </c>
      <c r="B21" s="1">
        <v>43382.583333333336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149.72</v>
      </c>
      <c r="J21" t="str">
        <f t="shared" si="0"/>
        <v>USD</v>
      </c>
      <c r="K21">
        <f t="shared" si="1"/>
        <v>330731.48</v>
      </c>
      <c r="L21">
        <f t="shared" si="2"/>
        <v>1</v>
      </c>
      <c r="M21">
        <f t="shared" si="3"/>
        <v>330731.48</v>
      </c>
    </row>
    <row r="22" spans="1:13" x14ac:dyDescent="0.25">
      <c r="A22">
        <v>21</v>
      </c>
      <c r="B22" s="1">
        <v>43382.583333333336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227.56</v>
      </c>
      <c r="J22" t="str">
        <f t="shared" si="0"/>
        <v>USD</v>
      </c>
      <c r="K22">
        <f t="shared" si="1"/>
        <v>369329.88</v>
      </c>
      <c r="L22">
        <f t="shared" si="2"/>
        <v>1</v>
      </c>
      <c r="M22">
        <f t="shared" si="3"/>
        <v>369329.88</v>
      </c>
    </row>
    <row r="23" spans="1:13" x14ac:dyDescent="0.25">
      <c r="A23">
        <v>22</v>
      </c>
      <c r="B23" s="1">
        <v>43382.583333333336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424.99</v>
      </c>
      <c r="J23" t="str">
        <f t="shared" si="0"/>
        <v>USD</v>
      </c>
      <c r="K23">
        <f t="shared" si="1"/>
        <v>965577.28</v>
      </c>
      <c r="L23">
        <f t="shared" si="2"/>
        <v>1</v>
      </c>
      <c r="M23">
        <f t="shared" si="3"/>
        <v>965577.28</v>
      </c>
    </row>
    <row r="24" spans="1:13" x14ac:dyDescent="0.25">
      <c r="A24">
        <v>23</v>
      </c>
      <c r="B24" s="1">
        <v>43382.583333333336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30.42</v>
      </c>
      <c r="J24" t="str">
        <f t="shared" si="0"/>
        <v>USD</v>
      </c>
      <c r="K24">
        <f t="shared" si="1"/>
        <v>50132.160000000003</v>
      </c>
      <c r="L24">
        <f t="shared" si="2"/>
        <v>1</v>
      </c>
      <c r="M24">
        <f t="shared" si="3"/>
        <v>50132.160000000003</v>
      </c>
    </row>
    <row r="25" spans="1:13" x14ac:dyDescent="0.25">
      <c r="A25">
        <v>24</v>
      </c>
      <c r="B25" s="1">
        <v>43382.583333333336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121.35</v>
      </c>
      <c r="J25" t="str">
        <f t="shared" si="0"/>
        <v>EUR</v>
      </c>
      <c r="K25">
        <f t="shared" si="1"/>
        <v>273886.95</v>
      </c>
      <c r="L25">
        <f t="shared" si="2"/>
        <v>0.86</v>
      </c>
      <c r="M25">
        <f t="shared" si="3"/>
        <v>318473.19767441862</v>
      </c>
    </row>
    <row r="26" spans="1:13" x14ac:dyDescent="0.25">
      <c r="A26">
        <v>25</v>
      </c>
      <c r="B26" s="1">
        <v>43382.583333333336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64.739999999999995</v>
      </c>
      <c r="J26" t="str">
        <f t="shared" si="0"/>
        <v>EUR</v>
      </c>
      <c r="K26">
        <f t="shared" si="1"/>
        <v>113812.92</v>
      </c>
      <c r="L26">
        <f t="shared" si="2"/>
        <v>0.86</v>
      </c>
      <c r="M26">
        <f t="shared" si="3"/>
        <v>132340.60465116278</v>
      </c>
    </row>
    <row r="27" spans="1:13" x14ac:dyDescent="0.25">
      <c r="A27">
        <v>26</v>
      </c>
      <c r="B27" s="1">
        <v>43382.583333333336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80.319999999999993</v>
      </c>
      <c r="J27" t="str">
        <f t="shared" si="0"/>
        <v>EUR</v>
      </c>
      <c r="K27">
        <f t="shared" si="1"/>
        <v>172848.63999999998</v>
      </c>
      <c r="L27">
        <f t="shared" si="2"/>
        <v>0.86</v>
      </c>
      <c r="M27">
        <f t="shared" si="3"/>
        <v>200986.79069767441</v>
      </c>
    </row>
    <row r="28" spans="1:13" x14ac:dyDescent="0.25">
      <c r="A28">
        <v>27</v>
      </c>
      <c r="B28" s="1">
        <v>43382.583333333336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18.79</v>
      </c>
      <c r="J28" t="str">
        <f t="shared" si="0"/>
        <v>EUR</v>
      </c>
      <c r="K28">
        <f t="shared" si="1"/>
        <v>39628.11</v>
      </c>
      <c r="L28">
        <f t="shared" si="2"/>
        <v>0.86</v>
      </c>
      <c r="M28">
        <f t="shared" si="3"/>
        <v>46079.197674418603</v>
      </c>
    </row>
    <row r="29" spans="1:13" x14ac:dyDescent="0.25">
      <c r="A29">
        <v>28</v>
      </c>
      <c r="B29" s="1">
        <v>43382.583333333336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113.81</v>
      </c>
      <c r="J29" t="str">
        <f t="shared" si="0"/>
        <v>EUR</v>
      </c>
      <c r="K29">
        <f t="shared" si="1"/>
        <v>218287.58000000002</v>
      </c>
      <c r="L29">
        <f t="shared" si="2"/>
        <v>0.86</v>
      </c>
      <c r="M29">
        <f t="shared" si="3"/>
        <v>253822.76744186049</v>
      </c>
    </row>
    <row r="30" spans="1:13" x14ac:dyDescent="0.25">
      <c r="A30">
        <v>29</v>
      </c>
      <c r="B30" s="1">
        <v>43382.583333333336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52.79</v>
      </c>
      <c r="J30" t="str">
        <f t="shared" si="0"/>
        <v>EUR</v>
      </c>
      <c r="K30">
        <f t="shared" si="1"/>
        <v>130444.09</v>
      </c>
      <c r="L30">
        <f t="shared" si="2"/>
        <v>0.86</v>
      </c>
      <c r="M30">
        <f t="shared" si="3"/>
        <v>151679.17441860464</v>
      </c>
    </row>
    <row r="31" spans="1:13" x14ac:dyDescent="0.25">
      <c r="A31">
        <v>30</v>
      </c>
      <c r="B31" s="1">
        <v>43382.583333333336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6.25</v>
      </c>
      <c r="J31" t="str">
        <f t="shared" si="0"/>
        <v>EUR</v>
      </c>
      <c r="K31">
        <f t="shared" si="1"/>
        <v>13956.25</v>
      </c>
      <c r="L31">
        <f t="shared" si="2"/>
        <v>0.86</v>
      </c>
      <c r="M31">
        <f t="shared" si="3"/>
        <v>16228.197674418605</v>
      </c>
    </row>
    <row r="32" spans="1:13" x14ac:dyDescent="0.25">
      <c r="A32">
        <v>31</v>
      </c>
      <c r="B32" s="1">
        <v>43382.583333333336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17.64</v>
      </c>
      <c r="J32" t="str">
        <f t="shared" si="0"/>
        <v>EUR</v>
      </c>
      <c r="K32">
        <f t="shared" si="1"/>
        <v>30305.52</v>
      </c>
      <c r="L32">
        <f t="shared" si="2"/>
        <v>0.86</v>
      </c>
      <c r="M32">
        <f t="shared" si="3"/>
        <v>35238.976744186046</v>
      </c>
    </row>
    <row r="33" spans="1:13" x14ac:dyDescent="0.25">
      <c r="A33">
        <v>32</v>
      </c>
      <c r="B33" s="1">
        <v>43382.583333333336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21.93</v>
      </c>
      <c r="J33" t="str">
        <f t="shared" si="0"/>
        <v>EUR</v>
      </c>
      <c r="K33">
        <f t="shared" si="1"/>
        <v>50526.720000000001</v>
      </c>
      <c r="L33">
        <f t="shared" si="2"/>
        <v>0.86</v>
      </c>
      <c r="M33">
        <f t="shared" si="3"/>
        <v>58752</v>
      </c>
    </row>
    <row r="34" spans="1:13" x14ac:dyDescent="0.25">
      <c r="A34">
        <v>33</v>
      </c>
      <c r="B34" s="1">
        <v>43382.583333333336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8.5500000000000007</v>
      </c>
      <c r="J34" t="str">
        <f t="shared" si="0"/>
        <v>EUR</v>
      </c>
      <c r="K34">
        <f t="shared" si="1"/>
        <v>19092.150000000001</v>
      </c>
      <c r="L34">
        <f t="shared" si="2"/>
        <v>0.86</v>
      </c>
      <c r="M34">
        <f t="shared" si="3"/>
        <v>22200.174418604653</v>
      </c>
    </row>
    <row r="35" spans="1:13" x14ac:dyDescent="0.25">
      <c r="A35">
        <v>34</v>
      </c>
      <c r="B35" s="1">
        <v>43382.583333333336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8.2899999999999991</v>
      </c>
      <c r="J35" t="str">
        <f t="shared" si="0"/>
        <v>EUR</v>
      </c>
      <c r="K35">
        <f t="shared" si="1"/>
        <v>12882.659999999998</v>
      </c>
      <c r="L35">
        <f t="shared" si="2"/>
        <v>0.86</v>
      </c>
      <c r="M35">
        <f t="shared" si="3"/>
        <v>14979.837209302323</v>
      </c>
    </row>
    <row r="36" spans="1:13" x14ac:dyDescent="0.25">
      <c r="A36">
        <v>35</v>
      </c>
      <c r="B36" s="1">
        <v>43382.583333333336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191.79</v>
      </c>
      <c r="J36" t="str">
        <f t="shared" si="0"/>
        <v>EUR</v>
      </c>
      <c r="K36">
        <f t="shared" si="1"/>
        <v>468542.97</v>
      </c>
      <c r="L36">
        <f t="shared" si="2"/>
        <v>0.86</v>
      </c>
      <c r="M36">
        <f t="shared" si="3"/>
        <v>544817.40697674418</v>
      </c>
    </row>
    <row r="37" spans="1:13" x14ac:dyDescent="0.25">
      <c r="A37">
        <v>36</v>
      </c>
      <c r="B37" s="1">
        <v>43382.583333333336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17.579999999999998</v>
      </c>
      <c r="J37" t="str">
        <f t="shared" si="0"/>
        <v>EUR</v>
      </c>
      <c r="K37">
        <f t="shared" si="1"/>
        <v>35247.899999999994</v>
      </c>
      <c r="L37">
        <f t="shared" si="2"/>
        <v>0.86</v>
      </c>
      <c r="M37">
        <f t="shared" si="3"/>
        <v>40985.93023255813</v>
      </c>
    </row>
    <row r="38" spans="1:13" x14ac:dyDescent="0.25">
      <c r="A38">
        <v>37</v>
      </c>
      <c r="B38" s="1">
        <v>43382.583333333336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6.66</v>
      </c>
      <c r="J38" t="str">
        <f t="shared" si="0"/>
        <v>EUR</v>
      </c>
      <c r="K38">
        <f t="shared" si="1"/>
        <v>10995.66</v>
      </c>
      <c r="L38">
        <f t="shared" si="2"/>
        <v>0.86</v>
      </c>
      <c r="M38">
        <f t="shared" si="3"/>
        <v>12785.651162790698</v>
      </c>
    </row>
    <row r="39" spans="1:13" x14ac:dyDescent="0.25">
      <c r="A39">
        <v>38</v>
      </c>
      <c r="B39" s="1">
        <v>43382.583333333336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129.09</v>
      </c>
      <c r="J39" t="str">
        <f t="shared" si="0"/>
        <v>EUR</v>
      </c>
      <c r="K39">
        <f t="shared" si="1"/>
        <v>232103.82</v>
      </c>
      <c r="L39">
        <f t="shared" si="2"/>
        <v>0.86</v>
      </c>
      <c r="M39">
        <f t="shared" si="3"/>
        <v>269888.16279069771</v>
      </c>
    </row>
    <row r="40" spans="1:13" x14ac:dyDescent="0.25">
      <c r="A40">
        <v>39</v>
      </c>
      <c r="B40" s="1">
        <v>43382.583333333336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8.83</v>
      </c>
      <c r="J40" t="str">
        <f t="shared" si="0"/>
        <v>EUR</v>
      </c>
      <c r="K40">
        <f t="shared" si="1"/>
        <v>13306.81</v>
      </c>
      <c r="L40">
        <f t="shared" si="2"/>
        <v>0.86</v>
      </c>
      <c r="M40">
        <f t="shared" si="3"/>
        <v>15473.034883720929</v>
      </c>
    </row>
    <row r="41" spans="1:13" ht="15.75" x14ac:dyDescent="0.25">
      <c r="A41">
        <v>40</v>
      </c>
      <c r="B41" s="1">
        <v>43382.583333333336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45494.19</v>
      </c>
      <c r="J41" t="str">
        <f t="shared" si="0"/>
        <v>KRW</v>
      </c>
      <c r="K41">
        <f t="shared" si="1"/>
        <v>81935036.189999998</v>
      </c>
      <c r="L41">
        <f t="shared" si="2"/>
        <v>1131.3499999999999</v>
      </c>
      <c r="M41">
        <f t="shared" si="3"/>
        <v>72422.359296415787</v>
      </c>
    </row>
    <row r="42" spans="1:13" ht="15.75" x14ac:dyDescent="0.25">
      <c r="A42">
        <v>41</v>
      </c>
      <c r="B42" s="1">
        <v>43382.583333333336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28.56</v>
      </c>
      <c r="J42" t="str">
        <f t="shared" si="0"/>
        <v>HKD</v>
      </c>
      <c r="K42">
        <f t="shared" si="1"/>
        <v>50151.360000000001</v>
      </c>
      <c r="L42">
        <f t="shared" si="2"/>
        <v>7.84</v>
      </c>
      <c r="M42">
        <f t="shared" si="3"/>
        <v>6396.8571428571431</v>
      </c>
    </row>
    <row r="43" spans="1:13" ht="15.75" x14ac:dyDescent="0.25">
      <c r="A43">
        <v>42</v>
      </c>
      <c r="B43" s="1">
        <v>43382.583333333336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9.92</v>
      </c>
      <c r="J43" t="str">
        <f t="shared" si="0"/>
        <v>CNY</v>
      </c>
      <c r="K43">
        <f t="shared" si="1"/>
        <v>17330.240000000002</v>
      </c>
      <c r="L43">
        <f t="shared" si="2"/>
        <v>6.92</v>
      </c>
      <c r="M43">
        <f t="shared" si="3"/>
        <v>2504.3699421965321</v>
      </c>
    </row>
    <row r="44" spans="1:13" ht="15.75" x14ac:dyDescent="0.25">
      <c r="A44">
        <v>43</v>
      </c>
      <c r="B44" s="1">
        <v>43382.583333333336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694.21</v>
      </c>
      <c r="J44" t="str">
        <f t="shared" si="0"/>
        <v>CNY</v>
      </c>
      <c r="K44">
        <f t="shared" si="1"/>
        <v>1688318.7200000002</v>
      </c>
      <c r="L44">
        <f t="shared" si="2"/>
        <v>6.92</v>
      </c>
      <c r="M44">
        <f t="shared" si="3"/>
        <v>243976.69364161853</v>
      </c>
    </row>
    <row r="45" spans="1:13" ht="15.75" x14ac:dyDescent="0.25">
      <c r="A45">
        <v>44</v>
      </c>
      <c r="B45" s="1">
        <v>43382.583333333336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302.72000000000003</v>
      </c>
      <c r="J45" t="str">
        <f t="shared" si="0"/>
        <v>HKD</v>
      </c>
      <c r="K45">
        <f t="shared" si="1"/>
        <v>610586.24000000011</v>
      </c>
      <c r="L45">
        <f t="shared" si="2"/>
        <v>7.84</v>
      </c>
      <c r="M45">
        <f t="shared" si="3"/>
        <v>77880.897959183683</v>
      </c>
    </row>
    <row r="46" spans="1:13" ht="15.75" x14ac:dyDescent="0.25">
      <c r="A46">
        <v>45</v>
      </c>
      <c r="B46" s="1">
        <v>43382.583333333336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79.010000000000005</v>
      </c>
      <c r="J46" t="str">
        <f t="shared" si="0"/>
        <v>HKD</v>
      </c>
      <c r="K46">
        <f t="shared" si="1"/>
        <v>183935.28</v>
      </c>
      <c r="L46">
        <f t="shared" si="2"/>
        <v>7.84</v>
      </c>
      <c r="M46">
        <f t="shared" si="3"/>
        <v>23461.132653061224</v>
      </c>
    </row>
    <row r="47" spans="1:13" ht="15.75" x14ac:dyDescent="0.25">
      <c r="A47">
        <v>46</v>
      </c>
      <c r="B47" s="1">
        <v>43382.583333333336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79.400000000000006</v>
      </c>
      <c r="J47" t="str">
        <f t="shared" si="0"/>
        <v>HKD</v>
      </c>
      <c r="K47">
        <f t="shared" si="1"/>
        <v>144190.40000000002</v>
      </c>
      <c r="L47">
        <f t="shared" si="2"/>
        <v>7.84</v>
      </c>
      <c r="M47">
        <f t="shared" si="3"/>
        <v>18391.632653061228</v>
      </c>
    </row>
    <row r="48" spans="1:13" ht="15.75" x14ac:dyDescent="0.25">
      <c r="A48">
        <v>47</v>
      </c>
      <c r="B48" s="1">
        <v>43382.583333333336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257.41000000000003</v>
      </c>
      <c r="J48" t="str">
        <f t="shared" si="0"/>
        <v>NTD</v>
      </c>
      <c r="K48">
        <f t="shared" si="1"/>
        <v>537729.49000000011</v>
      </c>
      <c r="L48">
        <f t="shared" si="2"/>
        <v>30.91</v>
      </c>
      <c r="M48">
        <f t="shared" si="3"/>
        <v>17396.618893561958</v>
      </c>
    </row>
    <row r="49" spans="1:13" ht="15.75" x14ac:dyDescent="0.25">
      <c r="A49">
        <v>48</v>
      </c>
      <c r="B49" s="1">
        <v>43382.583333333336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3538.51</v>
      </c>
      <c r="J49" t="str">
        <f t="shared" si="0"/>
        <v>NTD</v>
      </c>
      <c r="K49">
        <f t="shared" si="1"/>
        <v>8177496.6100000003</v>
      </c>
      <c r="L49">
        <f t="shared" si="2"/>
        <v>30.91</v>
      </c>
      <c r="M49">
        <f t="shared" si="3"/>
        <v>264558.28566806862</v>
      </c>
    </row>
    <row r="50" spans="1:13" ht="15.75" x14ac:dyDescent="0.25">
      <c r="A50">
        <v>49</v>
      </c>
      <c r="B50" s="1">
        <v>43382.583333333336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47.02</v>
      </c>
      <c r="J50" t="str">
        <f t="shared" si="0"/>
        <v>HKD</v>
      </c>
      <c r="K50">
        <f t="shared" si="1"/>
        <v>82661.16</v>
      </c>
      <c r="L50">
        <f t="shared" si="2"/>
        <v>7.84</v>
      </c>
      <c r="M50">
        <f t="shared" si="3"/>
        <v>10543.51530612245</v>
      </c>
    </row>
    <row r="51" spans="1:13" ht="15.75" x14ac:dyDescent="0.25">
      <c r="A51">
        <v>50</v>
      </c>
      <c r="B51" s="1">
        <v>43382.583333333336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10.99</v>
      </c>
      <c r="J51" t="str">
        <f t="shared" si="0"/>
        <v>HKD</v>
      </c>
      <c r="K51">
        <f t="shared" si="1"/>
        <v>16638.86</v>
      </c>
      <c r="L51">
        <f t="shared" si="2"/>
        <v>7.84</v>
      </c>
      <c r="M51">
        <f t="shared" si="3"/>
        <v>2122.3035714285716</v>
      </c>
    </row>
    <row r="52" spans="1:13" ht="15.75" x14ac:dyDescent="0.25">
      <c r="A52">
        <v>51</v>
      </c>
      <c r="B52" s="1">
        <v>43382.583333333336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5.18</v>
      </c>
      <c r="J52" t="str">
        <f t="shared" si="0"/>
        <v>HKD</v>
      </c>
      <c r="K52">
        <f t="shared" si="1"/>
        <v>11302.76</v>
      </c>
      <c r="L52">
        <f t="shared" si="2"/>
        <v>7.84</v>
      </c>
      <c r="M52">
        <f t="shared" si="3"/>
        <v>1441.6785714285716</v>
      </c>
    </row>
    <row r="53" spans="1:13" ht="15.75" x14ac:dyDescent="0.25">
      <c r="A53">
        <v>52</v>
      </c>
      <c r="B53" s="1">
        <v>43382.583333333336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4279.99</v>
      </c>
      <c r="J53" t="str">
        <f t="shared" si="0"/>
        <v>JPY</v>
      </c>
      <c r="K53">
        <f t="shared" si="1"/>
        <v>7370142.7799999993</v>
      </c>
      <c r="L53">
        <f t="shared" si="2"/>
        <v>112.21</v>
      </c>
      <c r="M53">
        <f t="shared" si="3"/>
        <v>65681.693075483461</v>
      </c>
    </row>
    <row r="54" spans="1:13" ht="15.75" x14ac:dyDescent="0.25">
      <c r="B54" s="1"/>
      <c r="C54" s="2"/>
      <c r="M54" s="3">
        <f>SUM(M2:M53)</f>
        <v>14408285.113025647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PREV_EOD</vt:lpstr>
      <vt:lpstr>7 AM</vt:lpstr>
      <vt:lpstr>8 AM</vt:lpstr>
      <vt:lpstr>9 AM</vt:lpstr>
      <vt:lpstr>10 AM</vt:lpstr>
      <vt:lpstr>11 AM</vt:lpstr>
      <vt:lpstr>12 PM</vt:lpstr>
      <vt:lpstr>1 PM</vt:lpstr>
      <vt:lpstr>2 PM</vt:lpstr>
      <vt:lpstr>3 PM</vt:lpstr>
      <vt:lpstr>4 PM</vt:lpstr>
      <vt:lpstr>5 PM</vt:lpstr>
      <vt:lpstr>6 PM</vt:lpstr>
      <vt:lpstr>7 PM</vt:lpstr>
      <vt:lpstr>ChartPnL</vt:lpstr>
    </vt:vector>
  </TitlesOfParts>
  <Company>Sapient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Kandula</dc:creator>
  <cp:lastModifiedBy>Suresh Kandula</cp:lastModifiedBy>
  <dcterms:created xsi:type="dcterms:W3CDTF">2018-10-14T18:05:22Z</dcterms:created>
  <dcterms:modified xsi:type="dcterms:W3CDTF">2018-10-22T14:19:51Z</dcterms:modified>
</cp:coreProperties>
</file>