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ownloads/"/>
    </mc:Choice>
  </mc:AlternateContent>
  <xr:revisionPtr revIDLastSave="0" documentId="13_ncr:1_{0EC62E05-8653-0342-AEB4-08E42F17B230}" xr6:coauthVersionLast="45" xr6:coauthVersionMax="45" xr10:uidLastSave="{00000000-0000-0000-0000-000000000000}"/>
  <bookViews>
    <workbookView xWindow="4820" yWindow="440" windowWidth="15420" windowHeight="16440" activeTab="1" xr2:uid="{431BC0CA-8541-5C43-83AE-5EA9F36B9428}"/>
  </bookViews>
  <sheets>
    <sheet name="Sheet1" sheetId="1" r:id="rId1"/>
    <sheet name="final cluster with mortality" sheetId="5" r:id="rId2"/>
    <sheet name="final cluster w life expectancy" sheetId="7" r:id="rId3"/>
  </sheets>
  <definedNames>
    <definedName name="clustermid" localSheetId="2">'final cluster w life expectancy'!$A$13:$M$67</definedName>
    <definedName name="clustermid" localSheetId="1">'final cluster with mortality'!$A$13:$M$67</definedName>
    <definedName name="clustermid">#REF!</definedName>
    <definedName name="clusterminiproj3" localSheetId="2">'final cluster w life expectancy'!$A$12:$N$55</definedName>
    <definedName name="clusterminiproj3" localSheetId="1">'final cluster with mortality'!$A$12:$N$55</definedName>
    <definedName name="clusterminiproj3">#REF!</definedName>
    <definedName name="solver_adj" localSheetId="2" hidden="1">'final cluster w life expectancy'!$C$4:$C$6</definedName>
    <definedName name="solver_adj" localSheetId="1" hidden="1">'final cluster with mortality'!$C$4:$C$6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3</definedName>
    <definedName name="solver_eng" localSheetId="1" hidden="1">3</definedName>
    <definedName name="solver_itr" localSheetId="2" hidden="1">2147483647</definedName>
    <definedName name="solver_itr" localSheetId="1" hidden="1">2147483647</definedName>
    <definedName name="solver_lhs1" localSheetId="2" hidden="1">'final cluster w life expectancy'!$C$4:$C$6</definedName>
    <definedName name="solver_lhs1" localSheetId="1" hidden="1">'final cluster with mortality'!$C$4:$C$6</definedName>
    <definedName name="solver_lhs2" localSheetId="2" hidden="1">'final cluster w life expectancy'!$C$4:$C$6</definedName>
    <definedName name="solver_lhs2" localSheetId="1" hidden="1">'final cluster with mortality'!$C$4:$C$6</definedName>
    <definedName name="solver_lhs3" localSheetId="2" hidden="1">'final cluster w life expectancy'!$C$4:$C$6</definedName>
    <definedName name="solver_lhs3" localSheetId="1" hidden="1">'final cluster with mortality'!$C$4:$C$6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opt" localSheetId="2" hidden="1">'final cluster w life expectancy'!$S$8</definedName>
    <definedName name="solver_opt" localSheetId="1" hidden="1">'final cluster with mortality'!$S$8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hs1" localSheetId="2" hidden="1">'final cluster w life expectancy'!$A$67</definedName>
    <definedName name="solver_rhs1" localSheetId="1" hidden="1">'final cluster with mortality'!$A$67</definedName>
    <definedName name="solver_rhs2" localSheetId="2" hidden="1">integer</definedName>
    <definedName name="solver_rhs2" localSheetId="1" hidden="1">integer</definedName>
    <definedName name="solver_rhs3" localSheetId="2" hidden="1">'final cluster w life expectancy'!$A$13</definedName>
    <definedName name="solver_rhs3" localSheetId="1" hidden="1">'final cluster with mortality'!$A$13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5" l="1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13" i="5"/>
  <c r="T69" i="7" l="1"/>
  <c r="E4" i="5"/>
  <c r="E5" i="5"/>
  <c r="E6" i="5"/>
  <c r="E10" i="5"/>
  <c r="E11" i="5"/>
  <c r="V56" i="7"/>
  <c r="V57" i="7"/>
  <c r="V58" i="7"/>
  <c r="V59" i="7"/>
  <c r="V60" i="7"/>
  <c r="V61" i="7"/>
  <c r="V62" i="7"/>
  <c r="V63" i="7"/>
  <c r="V64" i="7"/>
  <c r="V65" i="7"/>
  <c r="V66" i="7"/>
  <c r="V67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14" i="7"/>
  <c r="V15" i="7"/>
  <c r="V16" i="7"/>
  <c r="V17" i="7"/>
  <c r="V13" i="7"/>
  <c r="I52" i="7" l="1"/>
  <c r="I36" i="7"/>
  <c r="I28" i="7"/>
  <c r="I24" i="7"/>
  <c r="I20" i="7"/>
  <c r="I17" i="7"/>
  <c r="I15" i="7"/>
  <c r="I13" i="7"/>
  <c r="E5" i="7" s="1"/>
  <c r="G11" i="7"/>
  <c r="M18" i="7" s="1"/>
  <c r="F11" i="7"/>
  <c r="E11" i="7"/>
  <c r="D11" i="7"/>
  <c r="C11" i="7"/>
  <c r="G10" i="7"/>
  <c r="F10" i="7"/>
  <c r="E10" i="7"/>
  <c r="D10" i="7"/>
  <c r="J31" i="7" s="1"/>
  <c r="C10" i="7"/>
  <c r="I56" i="7" s="1"/>
  <c r="D6" i="7"/>
  <c r="D5" i="7"/>
  <c r="D4" i="7"/>
  <c r="G11" i="5"/>
  <c r="F11" i="5"/>
  <c r="D11" i="5"/>
  <c r="C11" i="5"/>
  <c r="G10" i="5"/>
  <c r="F10" i="5"/>
  <c r="D10" i="5"/>
  <c r="C10" i="5"/>
  <c r="D6" i="5"/>
  <c r="D5" i="5"/>
  <c r="D4" i="5"/>
  <c r="M13" i="7" l="1"/>
  <c r="I5" i="7" s="1"/>
  <c r="M26" i="7"/>
  <c r="M62" i="7"/>
  <c r="M42" i="7"/>
  <c r="M15" i="7"/>
  <c r="M22" i="7"/>
  <c r="M30" i="7"/>
  <c r="M58" i="7"/>
  <c r="K66" i="7"/>
  <c r="K64" i="7"/>
  <c r="K62" i="7"/>
  <c r="K60" i="7"/>
  <c r="G4" i="7" s="1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65" i="7"/>
  <c r="K61" i="7"/>
  <c r="K57" i="7"/>
  <c r="K53" i="7"/>
  <c r="K49" i="7"/>
  <c r="K45" i="7"/>
  <c r="K41" i="7"/>
  <c r="K37" i="7"/>
  <c r="K33" i="7"/>
  <c r="K31" i="7"/>
  <c r="K16" i="7"/>
  <c r="K27" i="7"/>
  <c r="L66" i="7"/>
  <c r="L64" i="7"/>
  <c r="L62" i="7"/>
  <c r="L60" i="7"/>
  <c r="H4" i="7" s="1"/>
  <c r="L58" i="7"/>
  <c r="L56" i="7"/>
  <c r="L54" i="7"/>
  <c r="L52" i="7"/>
  <c r="L50" i="7"/>
  <c r="L48" i="7"/>
  <c r="L46" i="7"/>
  <c r="L44" i="7"/>
  <c r="L42" i="7"/>
  <c r="L40" i="7"/>
  <c r="L38" i="7"/>
  <c r="L36" i="7"/>
  <c r="L65" i="7"/>
  <c r="L61" i="7"/>
  <c r="L57" i="7"/>
  <c r="L53" i="7"/>
  <c r="L49" i="7"/>
  <c r="L45" i="7"/>
  <c r="L41" i="7"/>
  <c r="L37" i="7"/>
  <c r="L34" i="7"/>
  <c r="L33" i="7"/>
  <c r="L31" i="7"/>
  <c r="L29" i="7"/>
  <c r="L27" i="7"/>
  <c r="L25" i="7"/>
  <c r="L23" i="7"/>
  <c r="L21" i="7"/>
  <c r="L19" i="7"/>
  <c r="L17" i="7"/>
  <c r="L67" i="7"/>
  <c r="L63" i="7"/>
  <c r="L59" i="7"/>
  <c r="L55" i="7"/>
  <c r="L51" i="7"/>
  <c r="L47" i="7"/>
  <c r="L43" i="7"/>
  <c r="H6" i="7" s="1"/>
  <c r="L39" i="7"/>
  <c r="L35" i="7"/>
  <c r="J13" i="7"/>
  <c r="F5" i="7" s="1"/>
  <c r="L14" i="7"/>
  <c r="J15" i="7"/>
  <c r="L16" i="7"/>
  <c r="J17" i="7"/>
  <c r="L20" i="7"/>
  <c r="J21" i="7"/>
  <c r="L24" i="7"/>
  <c r="J25" i="7"/>
  <c r="L28" i="7"/>
  <c r="J29" i="7"/>
  <c r="L32" i="7"/>
  <c r="I40" i="7"/>
  <c r="K43" i="7"/>
  <c r="G6" i="7" s="1"/>
  <c r="M46" i="7"/>
  <c r="K59" i="7"/>
  <c r="K14" i="7"/>
  <c r="K19" i="7"/>
  <c r="K23" i="7"/>
  <c r="K39" i="7"/>
  <c r="I67" i="7"/>
  <c r="I65" i="7"/>
  <c r="I63" i="7"/>
  <c r="I61" i="7"/>
  <c r="I59" i="7"/>
  <c r="I57" i="7"/>
  <c r="I55" i="7"/>
  <c r="I53" i="7"/>
  <c r="I51" i="7"/>
  <c r="I49" i="7"/>
  <c r="I47" i="7"/>
  <c r="I45" i="7"/>
  <c r="I43" i="7"/>
  <c r="E6" i="7" s="1"/>
  <c r="I41" i="7"/>
  <c r="I39" i="7"/>
  <c r="I37" i="7"/>
  <c r="I35" i="7"/>
  <c r="I33" i="7"/>
  <c r="I31" i="7"/>
  <c r="I29" i="7"/>
  <c r="I27" i="7"/>
  <c r="I25" i="7"/>
  <c r="I23" i="7"/>
  <c r="I21" i="7"/>
  <c r="I19" i="7"/>
  <c r="I66" i="7"/>
  <c r="I62" i="7"/>
  <c r="I58" i="7"/>
  <c r="I54" i="7"/>
  <c r="I50" i="7"/>
  <c r="I46" i="7"/>
  <c r="I42" i="7"/>
  <c r="I38" i="7"/>
  <c r="I34" i="7"/>
  <c r="I32" i="7"/>
  <c r="M67" i="7"/>
  <c r="M65" i="7"/>
  <c r="M63" i="7"/>
  <c r="M61" i="7"/>
  <c r="M59" i="7"/>
  <c r="M57" i="7"/>
  <c r="M55" i="7"/>
  <c r="M53" i="7"/>
  <c r="M51" i="7"/>
  <c r="M49" i="7"/>
  <c r="M47" i="7"/>
  <c r="M45" i="7"/>
  <c r="M43" i="7"/>
  <c r="I6" i="7" s="1"/>
  <c r="M41" i="7"/>
  <c r="M39" i="7"/>
  <c r="M37" i="7"/>
  <c r="M35" i="7"/>
  <c r="M33" i="7"/>
  <c r="M31" i="7"/>
  <c r="M29" i="7"/>
  <c r="M27" i="7"/>
  <c r="M25" i="7"/>
  <c r="M23" i="7"/>
  <c r="M21" i="7"/>
  <c r="M19" i="7"/>
  <c r="M17" i="7"/>
  <c r="M64" i="7"/>
  <c r="M60" i="7"/>
  <c r="I4" i="7" s="1"/>
  <c r="M56" i="7"/>
  <c r="M52" i="7"/>
  <c r="M48" i="7"/>
  <c r="M44" i="7"/>
  <c r="M40" i="7"/>
  <c r="M36" i="7"/>
  <c r="M32" i="7"/>
  <c r="K13" i="7"/>
  <c r="G5" i="7" s="1"/>
  <c r="I14" i="7"/>
  <c r="M14" i="7"/>
  <c r="K15" i="7"/>
  <c r="I16" i="7"/>
  <c r="M16" i="7"/>
  <c r="K17" i="7"/>
  <c r="I18" i="7"/>
  <c r="M20" i="7"/>
  <c r="K21" i="7"/>
  <c r="I22" i="7"/>
  <c r="M24" i="7"/>
  <c r="K25" i="7"/>
  <c r="I26" i="7"/>
  <c r="M28" i="7"/>
  <c r="K29" i="7"/>
  <c r="I30" i="7"/>
  <c r="M34" i="7"/>
  <c r="I44" i="7"/>
  <c r="K47" i="7"/>
  <c r="M50" i="7"/>
  <c r="I60" i="7"/>
  <c r="E4" i="7" s="1"/>
  <c r="K63" i="7"/>
  <c r="M66" i="7"/>
  <c r="K55" i="7"/>
  <c r="J67" i="7"/>
  <c r="J65" i="7"/>
  <c r="J63" i="7"/>
  <c r="J61" i="7"/>
  <c r="J59" i="7"/>
  <c r="J57" i="7"/>
  <c r="J55" i="7"/>
  <c r="J53" i="7"/>
  <c r="J51" i="7"/>
  <c r="J49" i="7"/>
  <c r="J47" i="7"/>
  <c r="J45" i="7"/>
  <c r="J43" i="7"/>
  <c r="F6" i="7" s="1"/>
  <c r="J41" i="7"/>
  <c r="J39" i="7"/>
  <c r="J37" i="7"/>
  <c r="J35" i="7"/>
  <c r="J66" i="7"/>
  <c r="J62" i="7"/>
  <c r="J58" i="7"/>
  <c r="J54" i="7"/>
  <c r="J50" i="7"/>
  <c r="J46" i="7"/>
  <c r="J42" i="7"/>
  <c r="J38" i="7"/>
  <c r="J34" i="7"/>
  <c r="J32" i="7"/>
  <c r="J30" i="7"/>
  <c r="J28" i="7"/>
  <c r="J26" i="7"/>
  <c r="J24" i="7"/>
  <c r="J22" i="7"/>
  <c r="J20" i="7"/>
  <c r="J18" i="7"/>
  <c r="J64" i="7"/>
  <c r="J60" i="7"/>
  <c r="F4" i="7" s="1"/>
  <c r="J56" i="7"/>
  <c r="J52" i="7"/>
  <c r="J48" i="7"/>
  <c r="J44" i="7"/>
  <c r="J40" i="7"/>
  <c r="J36" i="7"/>
  <c r="L13" i="7"/>
  <c r="H5" i="7" s="1"/>
  <c r="J14" i="7"/>
  <c r="L15" i="7"/>
  <c r="J16" i="7"/>
  <c r="L18" i="7"/>
  <c r="J19" i="7"/>
  <c r="L22" i="7"/>
  <c r="J23" i="7"/>
  <c r="L26" i="7"/>
  <c r="J27" i="7"/>
  <c r="L30" i="7"/>
  <c r="J33" i="7"/>
  <c r="K35" i="7"/>
  <c r="M38" i="7"/>
  <c r="I48" i="7"/>
  <c r="K51" i="7"/>
  <c r="M54" i="7"/>
  <c r="I64" i="7"/>
  <c r="K67" i="7"/>
  <c r="K13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I4" i="5" s="1"/>
  <c r="L49" i="5"/>
  <c r="L48" i="5"/>
  <c r="L47" i="5"/>
  <c r="L46" i="5"/>
  <c r="L45" i="5"/>
  <c r="L44" i="5"/>
  <c r="L43" i="5"/>
  <c r="L42" i="5"/>
  <c r="L41" i="5"/>
  <c r="I6" i="5" s="1"/>
  <c r="L40" i="5"/>
  <c r="L39" i="5"/>
  <c r="L38" i="5"/>
  <c r="L37" i="5"/>
  <c r="L36" i="5"/>
  <c r="L35" i="5"/>
  <c r="L34" i="5"/>
  <c r="I5" i="5" s="1"/>
  <c r="L33" i="5"/>
  <c r="L32" i="5"/>
  <c r="L31" i="5"/>
  <c r="L30" i="5"/>
  <c r="L27" i="5"/>
  <c r="L29" i="5"/>
  <c r="L28" i="5"/>
  <c r="M65" i="5"/>
  <c r="M57" i="5"/>
  <c r="M44" i="5"/>
  <c r="M35" i="5"/>
  <c r="M33" i="5"/>
  <c r="M31" i="5"/>
  <c r="L14" i="5"/>
  <c r="L24" i="5"/>
  <c r="L15" i="5"/>
  <c r="L19" i="5"/>
  <c r="L23" i="5"/>
  <c r="J30" i="5"/>
  <c r="J46" i="5"/>
  <c r="L16" i="5"/>
  <c r="L20" i="5"/>
  <c r="J50" i="5"/>
  <c r="M63" i="5"/>
  <c r="L13" i="5"/>
  <c r="L18" i="5"/>
  <c r="L22" i="5"/>
  <c r="L26" i="5"/>
  <c r="K67" i="5"/>
  <c r="K65" i="5"/>
  <c r="K63" i="5"/>
  <c r="K61" i="5"/>
  <c r="K59" i="5"/>
  <c r="K57" i="5"/>
  <c r="K52" i="5"/>
  <c r="K48" i="5"/>
  <c r="K44" i="5"/>
  <c r="K40" i="5"/>
  <c r="K55" i="5"/>
  <c r="K51" i="5"/>
  <c r="K47" i="5"/>
  <c r="K43" i="5"/>
  <c r="K66" i="5"/>
  <c r="K64" i="5"/>
  <c r="K62" i="5"/>
  <c r="K60" i="5"/>
  <c r="K58" i="5"/>
  <c r="K56" i="5"/>
  <c r="K54" i="5"/>
  <c r="K50" i="5"/>
  <c r="H4" i="5" s="1"/>
  <c r="K46" i="5"/>
  <c r="K42" i="5"/>
  <c r="K49" i="5"/>
  <c r="K35" i="5"/>
  <c r="K33" i="5"/>
  <c r="K31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45" i="5"/>
  <c r="K37" i="5"/>
  <c r="K41" i="5"/>
  <c r="H6" i="5" s="1"/>
  <c r="K38" i="5"/>
  <c r="K36" i="5"/>
  <c r="K34" i="5"/>
  <c r="H5" i="5" s="1"/>
  <c r="K32" i="5"/>
  <c r="K30" i="5"/>
  <c r="K53" i="5"/>
  <c r="K39" i="5"/>
  <c r="I60" i="5"/>
  <c r="I55" i="5"/>
  <c r="I36" i="5"/>
  <c r="I34" i="5"/>
  <c r="F5" i="5" s="1"/>
  <c r="I32" i="5"/>
  <c r="K14" i="5"/>
  <c r="L17" i="5"/>
  <c r="L21" i="5"/>
  <c r="L25" i="5"/>
  <c r="I54" i="5"/>
  <c r="I50" i="5"/>
  <c r="F4" i="5" s="1"/>
  <c r="I46" i="5"/>
  <c r="I42" i="5"/>
  <c r="I67" i="5"/>
  <c r="I65" i="5"/>
  <c r="I63" i="5"/>
  <c r="I61" i="5"/>
  <c r="I59" i="5"/>
  <c r="I57" i="5"/>
  <c r="I53" i="5"/>
  <c r="I49" i="5"/>
  <c r="I45" i="5"/>
  <c r="I41" i="5"/>
  <c r="I39" i="5"/>
  <c r="I38" i="5"/>
  <c r="I37" i="5"/>
  <c r="I52" i="5"/>
  <c r="I48" i="5"/>
  <c r="I44" i="5"/>
  <c r="I40" i="5"/>
  <c r="I13" i="5"/>
  <c r="M13" i="5"/>
  <c r="I14" i="5"/>
  <c r="M14" i="5"/>
  <c r="I15" i="5"/>
  <c r="M15" i="5"/>
  <c r="I16" i="5"/>
  <c r="M16" i="5"/>
  <c r="I17" i="5"/>
  <c r="M17" i="5"/>
  <c r="I18" i="5"/>
  <c r="M18" i="5"/>
  <c r="I19" i="5"/>
  <c r="M19" i="5"/>
  <c r="I20" i="5"/>
  <c r="M20" i="5"/>
  <c r="I21" i="5"/>
  <c r="M21" i="5"/>
  <c r="I22" i="5"/>
  <c r="M22" i="5"/>
  <c r="I23" i="5"/>
  <c r="M23" i="5"/>
  <c r="I24" i="5"/>
  <c r="M24" i="5"/>
  <c r="I25" i="5"/>
  <c r="M25" i="5"/>
  <c r="I26" i="5"/>
  <c r="M26" i="5"/>
  <c r="I27" i="5"/>
  <c r="M27" i="5"/>
  <c r="I28" i="5"/>
  <c r="M28" i="5"/>
  <c r="I29" i="5"/>
  <c r="M29" i="5"/>
  <c r="I43" i="5"/>
  <c r="M48" i="5"/>
  <c r="I58" i="5"/>
  <c r="I66" i="5"/>
  <c r="J67" i="5"/>
  <c r="J66" i="5"/>
  <c r="J65" i="5"/>
  <c r="J64" i="5"/>
  <c r="J63" i="5"/>
  <c r="J62" i="5"/>
  <c r="J61" i="5"/>
  <c r="J60" i="5"/>
  <c r="J59" i="5"/>
  <c r="J58" i="5"/>
  <c r="J57" i="5"/>
  <c r="J56" i="5"/>
  <c r="J53" i="5"/>
  <c r="J49" i="5"/>
  <c r="J45" i="5"/>
  <c r="J41" i="5"/>
  <c r="J39" i="5"/>
  <c r="J38" i="5"/>
  <c r="J37" i="5"/>
  <c r="J36" i="5"/>
  <c r="J35" i="5"/>
  <c r="J34" i="5"/>
  <c r="J33" i="5"/>
  <c r="J32" i="5"/>
  <c r="J31" i="5"/>
  <c r="J52" i="5"/>
  <c r="J48" i="5"/>
  <c r="J44" i="5"/>
  <c r="J40" i="5"/>
  <c r="J55" i="5"/>
  <c r="J51" i="5"/>
  <c r="J47" i="5"/>
  <c r="J43" i="5"/>
  <c r="M55" i="5"/>
  <c r="M51" i="5"/>
  <c r="M47" i="5"/>
  <c r="M43" i="5"/>
  <c r="M66" i="5"/>
  <c r="M64" i="5"/>
  <c r="M62" i="5"/>
  <c r="M60" i="5"/>
  <c r="M58" i="5"/>
  <c r="M56" i="5"/>
  <c r="M54" i="5"/>
  <c r="M50" i="5"/>
  <c r="M46" i="5"/>
  <c r="M42" i="5"/>
  <c r="M39" i="5"/>
  <c r="M38" i="5"/>
  <c r="M37" i="5"/>
  <c r="M53" i="5"/>
  <c r="M49" i="5"/>
  <c r="M45" i="5"/>
  <c r="M41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M30" i="5"/>
  <c r="I31" i="5"/>
  <c r="M32" i="5"/>
  <c r="I33" i="5"/>
  <c r="M34" i="5"/>
  <c r="I35" i="5"/>
  <c r="M36" i="5"/>
  <c r="I47" i="5"/>
  <c r="M52" i="5"/>
  <c r="J54" i="5"/>
  <c r="I56" i="5"/>
  <c r="M61" i="5"/>
  <c r="I64" i="5"/>
  <c r="I30" i="5"/>
  <c r="M40" i="5"/>
  <c r="J42" i="5"/>
  <c r="I51" i="5"/>
  <c r="M59" i="5"/>
  <c r="I62" i="5"/>
  <c r="M67" i="5"/>
  <c r="G5" i="5" l="1"/>
  <c r="G6" i="5"/>
  <c r="F6" i="5"/>
  <c r="P24" i="5" s="1"/>
  <c r="G4" i="5"/>
  <c r="N15" i="5" s="1"/>
  <c r="O64" i="7"/>
  <c r="O47" i="7"/>
  <c r="O34" i="7"/>
  <c r="O25" i="7"/>
  <c r="O33" i="7"/>
  <c r="O41" i="7"/>
  <c r="O49" i="7"/>
  <c r="O57" i="7"/>
  <c r="O32" i="7"/>
  <c r="O23" i="7"/>
  <c r="O55" i="7"/>
  <c r="O66" i="7"/>
  <c r="O38" i="7"/>
  <c r="O54" i="7"/>
  <c r="O19" i="7"/>
  <c r="O35" i="7"/>
  <c r="O51" i="7"/>
  <c r="O67" i="7"/>
  <c r="O40" i="7"/>
  <c r="O58" i="7"/>
  <c r="O46" i="7"/>
  <c r="O39" i="7"/>
  <c r="O63" i="7"/>
  <c r="O50" i="7"/>
  <c r="O48" i="7"/>
  <c r="O14" i="7"/>
  <c r="O21" i="7"/>
  <c r="O29" i="7"/>
  <c r="O37" i="7"/>
  <c r="O45" i="7"/>
  <c r="O53" i="7"/>
  <c r="O61" i="7"/>
  <c r="P66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67" i="7"/>
  <c r="P63" i="7"/>
  <c r="P59" i="7"/>
  <c r="P55" i="7"/>
  <c r="P51" i="7"/>
  <c r="P47" i="7"/>
  <c r="P43" i="7"/>
  <c r="P39" i="7"/>
  <c r="P35" i="7"/>
  <c r="P33" i="7"/>
  <c r="P31" i="7"/>
  <c r="P29" i="7"/>
  <c r="P27" i="7"/>
  <c r="P25" i="7"/>
  <c r="P23" i="7"/>
  <c r="P21" i="7"/>
  <c r="P19" i="7"/>
  <c r="P17" i="7"/>
  <c r="P65" i="7"/>
  <c r="P61" i="7"/>
  <c r="P57" i="7"/>
  <c r="P53" i="7"/>
  <c r="P49" i="7"/>
  <c r="P45" i="7"/>
  <c r="P41" i="7"/>
  <c r="P37" i="7"/>
  <c r="P28" i="7"/>
  <c r="P24" i="7"/>
  <c r="P20" i="7"/>
  <c r="P15" i="7"/>
  <c r="P13" i="7"/>
  <c r="P32" i="7"/>
  <c r="P30" i="7"/>
  <c r="P26" i="7"/>
  <c r="P22" i="7"/>
  <c r="P18" i="7"/>
  <c r="P16" i="7"/>
  <c r="P14" i="7"/>
  <c r="O13" i="7"/>
  <c r="O31" i="7"/>
  <c r="O59" i="7"/>
  <c r="O36" i="7"/>
  <c r="O60" i="7"/>
  <c r="N67" i="7"/>
  <c r="N65" i="7"/>
  <c r="N63" i="7"/>
  <c r="N61" i="7"/>
  <c r="N59" i="7"/>
  <c r="N57" i="7"/>
  <c r="N55" i="7"/>
  <c r="N53" i="7"/>
  <c r="N51" i="7"/>
  <c r="N49" i="7"/>
  <c r="N47" i="7"/>
  <c r="N45" i="7"/>
  <c r="N43" i="7"/>
  <c r="N41" i="7"/>
  <c r="N39" i="7"/>
  <c r="N37" i="7"/>
  <c r="N35" i="7"/>
  <c r="N64" i="7"/>
  <c r="N60" i="7"/>
  <c r="N56" i="7"/>
  <c r="N52" i="7"/>
  <c r="N48" i="7"/>
  <c r="N44" i="7"/>
  <c r="N40" i="7"/>
  <c r="N36" i="7"/>
  <c r="N32" i="7"/>
  <c r="N30" i="7"/>
  <c r="N28" i="7"/>
  <c r="N26" i="7"/>
  <c r="N24" i="7"/>
  <c r="N22" i="7"/>
  <c r="N20" i="7"/>
  <c r="N18" i="7"/>
  <c r="N66" i="7"/>
  <c r="N62" i="7"/>
  <c r="N58" i="7"/>
  <c r="N54" i="7"/>
  <c r="N50" i="7"/>
  <c r="N46" i="7"/>
  <c r="N42" i="7"/>
  <c r="N38" i="7"/>
  <c r="N34" i="7"/>
  <c r="N31" i="7"/>
  <c r="N29" i="7"/>
  <c r="N25" i="7"/>
  <c r="N21" i="7"/>
  <c r="N17" i="7"/>
  <c r="N16" i="7"/>
  <c r="N14" i="7"/>
  <c r="N33" i="7"/>
  <c r="N27" i="7"/>
  <c r="N23" i="7"/>
  <c r="N19" i="7"/>
  <c r="N15" i="7"/>
  <c r="N13" i="7"/>
  <c r="O17" i="7"/>
  <c r="O15" i="7"/>
  <c r="O22" i="7"/>
  <c r="O30" i="7"/>
  <c r="O62" i="7"/>
  <c r="O27" i="7"/>
  <c r="O43" i="7"/>
  <c r="O20" i="7"/>
  <c r="O28" i="7"/>
  <c r="O52" i="7"/>
  <c r="O24" i="7"/>
  <c r="O56" i="7"/>
  <c r="O65" i="7"/>
  <c r="O16" i="7"/>
  <c r="O44" i="7"/>
  <c r="O18" i="7"/>
  <c r="O26" i="7"/>
  <c r="O42" i="7"/>
  <c r="O43" i="5"/>
  <c r="P18" i="5"/>
  <c r="P17" i="5"/>
  <c r="P49" i="5"/>
  <c r="P58" i="5"/>
  <c r="P44" i="5"/>
  <c r="P14" i="5"/>
  <c r="P30" i="5"/>
  <c r="P56" i="5"/>
  <c r="P33" i="5"/>
  <c r="P43" i="5"/>
  <c r="P51" i="5"/>
  <c r="P35" i="5"/>
  <c r="P55" i="5"/>
  <c r="P27" i="5"/>
  <c r="P39" i="5"/>
  <c r="O57" i="5"/>
  <c r="O65" i="5"/>
  <c r="P53" i="5"/>
  <c r="P46" i="5"/>
  <c r="O52" i="5"/>
  <c r="P64" i="5"/>
  <c r="P25" i="5"/>
  <c r="P41" i="5"/>
  <c r="P34" i="5"/>
  <c r="P50" i="5"/>
  <c r="P66" i="5"/>
  <c r="O26" i="5"/>
  <c r="O18" i="5"/>
  <c r="O44" i="5"/>
  <c r="O49" i="5"/>
  <c r="O60" i="5"/>
  <c r="P20" i="5"/>
  <c r="P36" i="5"/>
  <c r="P52" i="5"/>
  <c r="P13" i="5"/>
  <c r="P29" i="5"/>
  <c r="P45" i="5"/>
  <c r="P61" i="5"/>
  <c r="P22" i="5"/>
  <c r="P38" i="5"/>
  <c r="P54" i="5"/>
  <c r="P16" i="5"/>
  <c r="O38" i="5"/>
  <c r="O25" i="5"/>
  <c r="O47" i="5"/>
  <c r="O59" i="5"/>
  <c r="O62" i="5"/>
  <c r="O35" i="5"/>
  <c r="O50" i="5"/>
  <c r="O22" i="5"/>
  <c r="O30" i="5"/>
  <c r="O37" i="5"/>
  <c r="O51" i="5"/>
  <c r="O61" i="5"/>
  <c r="O40" i="5"/>
  <c r="O41" i="5"/>
  <c r="O56" i="5"/>
  <c r="O64" i="5"/>
  <c r="O33" i="5"/>
  <c r="O21" i="5"/>
  <c r="O36" i="5"/>
  <c r="O67" i="5"/>
  <c r="O53" i="5"/>
  <c r="O42" i="5"/>
  <c r="O39" i="5"/>
  <c r="O15" i="5"/>
  <c r="O19" i="5"/>
  <c r="O23" i="5"/>
  <c r="O27" i="5"/>
  <c r="O32" i="5"/>
  <c r="O54" i="5"/>
  <c r="O55" i="5"/>
  <c r="O63" i="5"/>
  <c r="O45" i="5"/>
  <c r="O58" i="5"/>
  <c r="O66" i="5"/>
  <c r="O17" i="5"/>
  <c r="O29" i="5"/>
  <c r="O13" i="5"/>
  <c r="O14" i="5"/>
  <c r="O31" i="5"/>
  <c r="O46" i="5"/>
  <c r="O16" i="5"/>
  <c r="O20" i="5"/>
  <c r="O24" i="5"/>
  <c r="O28" i="5"/>
  <c r="O34" i="5"/>
  <c r="O48" i="5"/>
  <c r="P57" i="5" l="1"/>
  <c r="P32" i="5"/>
  <c r="P60" i="5"/>
  <c r="P59" i="5"/>
  <c r="P15" i="5"/>
  <c r="P19" i="5"/>
  <c r="P31" i="5"/>
  <c r="P48" i="5"/>
  <c r="P37" i="5"/>
  <c r="P26" i="5"/>
  <c r="P40" i="5"/>
  <c r="P42" i="5"/>
  <c r="P28" i="5"/>
  <c r="P47" i="5"/>
  <c r="P67" i="5"/>
  <c r="P63" i="5"/>
  <c r="P23" i="5"/>
  <c r="P62" i="5"/>
  <c r="P21" i="5"/>
  <c r="P65" i="5"/>
  <c r="N65" i="5"/>
  <c r="N49" i="5"/>
  <c r="S49" i="5" s="1"/>
  <c r="T49" i="5" s="1"/>
  <c r="N13" i="5"/>
  <c r="S13" i="5" s="1"/>
  <c r="T13" i="5" s="1"/>
  <c r="N33" i="5"/>
  <c r="S33" i="5" s="1"/>
  <c r="T33" i="5" s="1"/>
  <c r="N63" i="5"/>
  <c r="N53" i="5"/>
  <c r="S53" i="5" s="1"/>
  <c r="T53" i="5" s="1"/>
  <c r="N66" i="5"/>
  <c r="S66" i="5" s="1"/>
  <c r="T66" i="5" s="1"/>
  <c r="N23" i="5"/>
  <c r="S23" i="5" s="1"/>
  <c r="T23" i="5" s="1"/>
  <c r="N25" i="5"/>
  <c r="S25" i="5" s="1"/>
  <c r="T25" i="5" s="1"/>
  <c r="N27" i="5"/>
  <c r="S27" i="5" s="1"/>
  <c r="T27" i="5" s="1"/>
  <c r="N40" i="5"/>
  <c r="S40" i="5" s="1"/>
  <c r="T40" i="5" s="1"/>
  <c r="N67" i="5"/>
  <c r="S67" i="5" s="1"/>
  <c r="T67" i="5" s="1"/>
  <c r="N16" i="5"/>
  <c r="S16" i="5" s="1"/>
  <c r="T16" i="5" s="1"/>
  <c r="N48" i="5"/>
  <c r="S48" i="5" s="1"/>
  <c r="T48" i="5" s="1"/>
  <c r="N29" i="5"/>
  <c r="S29" i="5" s="1"/>
  <c r="T29" i="5" s="1"/>
  <c r="N57" i="5"/>
  <c r="S57" i="5" s="1"/>
  <c r="T57" i="5" s="1"/>
  <c r="N35" i="5"/>
  <c r="S35" i="5" s="1"/>
  <c r="T35" i="5" s="1"/>
  <c r="N50" i="5"/>
  <c r="S50" i="5" s="1"/>
  <c r="T50" i="5" s="1"/>
  <c r="N45" i="5"/>
  <c r="S45" i="5" s="1"/>
  <c r="T45" i="5" s="1"/>
  <c r="N31" i="5"/>
  <c r="S31" i="5" s="1"/>
  <c r="T31" i="5" s="1"/>
  <c r="N61" i="5"/>
  <c r="S61" i="5" s="1"/>
  <c r="T61" i="5" s="1"/>
  <c r="N38" i="5"/>
  <c r="S38" i="5" s="1"/>
  <c r="T38" i="5" s="1"/>
  <c r="N56" i="5"/>
  <c r="S56" i="5" s="1"/>
  <c r="T56" i="5" s="1"/>
  <c r="N51" i="5"/>
  <c r="S51" i="5" s="1"/>
  <c r="T51" i="5" s="1"/>
  <c r="N17" i="5"/>
  <c r="S17" i="5" s="1"/>
  <c r="T17" i="5" s="1"/>
  <c r="N52" i="5"/>
  <c r="S52" i="5" s="1"/>
  <c r="T52" i="5" s="1"/>
  <c r="N59" i="5"/>
  <c r="S59" i="5" s="1"/>
  <c r="T59" i="5" s="1"/>
  <c r="N44" i="5"/>
  <c r="S44" i="5" s="1"/>
  <c r="T44" i="5" s="1"/>
  <c r="N43" i="5"/>
  <c r="S43" i="5" s="1"/>
  <c r="T43" i="5" s="1"/>
  <c r="N46" i="5"/>
  <c r="S46" i="5" s="1"/>
  <c r="T46" i="5" s="1"/>
  <c r="N62" i="5"/>
  <c r="S62" i="5" s="1"/>
  <c r="T62" i="5" s="1"/>
  <c r="N34" i="5"/>
  <c r="S34" i="5" s="1"/>
  <c r="T34" i="5" s="1"/>
  <c r="N32" i="5"/>
  <c r="S32" i="5" s="1"/>
  <c r="T32" i="5" s="1"/>
  <c r="N36" i="5"/>
  <c r="S36" i="5" s="1"/>
  <c r="T36" i="5" s="1"/>
  <c r="N55" i="5"/>
  <c r="S55" i="5" s="1"/>
  <c r="T55" i="5" s="1"/>
  <c r="N60" i="5"/>
  <c r="S60" i="5" s="1"/>
  <c r="T60" i="5" s="1"/>
  <c r="N39" i="5"/>
  <c r="S39" i="5" s="1"/>
  <c r="T39" i="5" s="1"/>
  <c r="N21" i="5"/>
  <c r="S21" i="5" s="1"/>
  <c r="T21" i="5" s="1"/>
  <c r="N54" i="5"/>
  <c r="S54" i="5" s="1"/>
  <c r="T54" i="5" s="1"/>
  <c r="N19" i="5"/>
  <c r="S19" i="5" s="1"/>
  <c r="T19" i="5" s="1"/>
  <c r="N41" i="5"/>
  <c r="S41" i="5" s="1"/>
  <c r="T41" i="5" s="1"/>
  <c r="N37" i="5"/>
  <c r="S37" i="5" s="1"/>
  <c r="T37" i="5" s="1"/>
  <c r="N58" i="5"/>
  <c r="S58" i="5" s="1"/>
  <c r="T58" i="5" s="1"/>
  <c r="N30" i="5"/>
  <c r="S30" i="5" s="1"/>
  <c r="T30" i="5" s="1"/>
  <c r="N14" i="5"/>
  <c r="S14" i="5" s="1"/>
  <c r="T14" i="5" s="1"/>
  <c r="N28" i="5"/>
  <c r="S28" i="5" s="1"/>
  <c r="T28" i="5" s="1"/>
  <c r="N42" i="5"/>
  <c r="S42" i="5" s="1"/>
  <c r="T42" i="5" s="1"/>
  <c r="N22" i="5"/>
  <c r="S22" i="5" s="1"/>
  <c r="T22" i="5" s="1"/>
  <c r="N20" i="5"/>
  <c r="S20" i="5" s="1"/>
  <c r="T20" i="5" s="1"/>
  <c r="N64" i="5"/>
  <c r="S64" i="5" s="1"/>
  <c r="T64" i="5" s="1"/>
  <c r="N47" i="5"/>
  <c r="S47" i="5" s="1"/>
  <c r="T47" i="5" s="1"/>
  <c r="N24" i="5"/>
  <c r="S24" i="5" s="1"/>
  <c r="T24" i="5" s="1"/>
  <c r="N18" i="5"/>
  <c r="S18" i="5" s="1"/>
  <c r="T18" i="5" s="1"/>
  <c r="N26" i="5"/>
  <c r="S26" i="5" s="1"/>
  <c r="T26" i="5" s="1"/>
  <c r="S41" i="7"/>
  <c r="T41" i="7" s="1"/>
  <c r="S63" i="7"/>
  <c r="T63" i="7" s="1"/>
  <c r="S47" i="7"/>
  <c r="T47" i="7" s="1"/>
  <c r="S23" i="7"/>
  <c r="T23" i="7" s="1"/>
  <c r="S64" i="7"/>
  <c r="T64" i="7" s="1"/>
  <c r="S51" i="7"/>
  <c r="T51" i="7" s="1"/>
  <c r="S67" i="7"/>
  <c r="T67" i="7" s="1"/>
  <c r="S19" i="7"/>
  <c r="T19" i="7" s="1"/>
  <c r="S14" i="7"/>
  <c r="T14" i="7" s="1"/>
  <c r="S25" i="7"/>
  <c r="T25" i="7" s="1"/>
  <c r="S38" i="7"/>
  <c r="T38" i="7" s="1"/>
  <c r="S54" i="7"/>
  <c r="T54" i="7" s="1"/>
  <c r="S35" i="7"/>
  <c r="T35" i="7" s="1"/>
  <c r="S40" i="7"/>
  <c r="T40" i="7" s="1"/>
  <c r="S53" i="7"/>
  <c r="T53" i="7" s="1"/>
  <c r="S58" i="7"/>
  <c r="T58" i="7" s="1"/>
  <c r="S37" i="7"/>
  <c r="T37" i="7" s="1"/>
  <c r="S29" i="7"/>
  <c r="T29" i="7" s="1"/>
  <c r="S46" i="7"/>
  <c r="T46" i="7" s="1"/>
  <c r="S39" i="7"/>
  <c r="T39" i="7" s="1"/>
  <c r="S55" i="7"/>
  <c r="T55" i="7" s="1"/>
  <c r="S33" i="7"/>
  <c r="T33" i="7" s="1"/>
  <c r="S21" i="7"/>
  <c r="T21" i="7" s="1"/>
  <c r="S34" i="7"/>
  <c r="T34" i="7" s="1"/>
  <c r="S50" i="7"/>
  <c r="T50" i="7" s="1"/>
  <c r="S66" i="7"/>
  <c r="T66" i="7" s="1"/>
  <c r="S48" i="7"/>
  <c r="T48" i="7" s="1"/>
  <c r="S57" i="7"/>
  <c r="T57" i="7" s="1"/>
  <c r="S16" i="7"/>
  <c r="T16" i="7" s="1"/>
  <c r="S42" i="7"/>
  <c r="T42" i="7" s="1"/>
  <c r="S20" i="7"/>
  <c r="T20" i="7" s="1"/>
  <c r="S56" i="7"/>
  <c r="T56" i="7" s="1"/>
  <c r="S45" i="7"/>
  <c r="T45" i="7" s="1"/>
  <c r="S61" i="7"/>
  <c r="T61" i="7" s="1"/>
  <c r="S27" i="7"/>
  <c r="T27" i="7" s="1"/>
  <c r="S28" i="7"/>
  <c r="T28" i="7" s="1"/>
  <c r="S13" i="7"/>
  <c r="S17" i="7"/>
  <c r="T17" i="7" s="1"/>
  <c r="S31" i="7"/>
  <c r="T31" i="7" s="1"/>
  <c r="S62" i="7"/>
  <c r="T62" i="7" s="1"/>
  <c r="S22" i="7"/>
  <c r="T22" i="7" s="1"/>
  <c r="S30" i="7"/>
  <c r="T30" i="7" s="1"/>
  <c r="S44" i="7"/>
  <c r="T44" i="7" s="1"/>
  <c r="S60" i="7"/>
  <c r="T60" i="7" s="1"/>
  <c r="S15" i="7"/>
  <c r="T15" i="7" s="1"/>
  <c r="S24" i="7"/>
  <c r="T24" i="7" s="1"/>
  <c r="S32" i="7"/>
  <c r="T32" i="7" s="1"/>
  <c r="S49" i="7"/>
  <c r="T49" i="7" s="1"/>
  <c r="S65" i="7"/>
  <c r="T65" i="7" s="1"/>
  <c r="S18" i="7"/>
  <c r="T18" i="7" s="1"/>
  <c r="S26" i="7"/>
  <c r="T26" i="7" s="1"/>
  <c r="S36" i="7"/>
  <c r="T36" i="7" s="1"/>
  <c r="S52" i="7"/>
  <c r="T52" i="7" s="1"/>
  <c r="S43" i="7"/>
  <c r="T43" i="7" s="1"/>
  <c r="S59" i="7"/>
  <c r="T59" i="7" s="1"/>
  <c r="S15" i="5"/>
  <c r="T15" i="5" s="1"/>
  <c r="S63" i="5" l="1"/>
  <c r="T63" i="5" s="1"/>
  <c r="S65" i="5"/>
  <c r="T65" i="5" s="1"/>
  <c r="T13" i="7"/>
  <c r="S8" i="7"/>
  <c r="S8" i="5"/>
</calcChain>
</file>

<file path=xl/sharedStrings.xml><?xml version="1.0" encoding="utf-8"?>
<sst xmlns="http://schemas.openxmlformats.org/spreadsheetml/2006/main" count="232" uniqueCount="89">
  <si>
    <t>CSA2010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</si>
  <si>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</si>
  <si>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</si>
  <si>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</si>
  <si>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</si>
  <si>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</si>
  <si>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</si>
  <si>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</si>
  <si>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</si>
  <si>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</si>
  <si>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</si>
  <si>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</si>
  <si>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</si>
  <si>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</si>
  <si>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</si>
  <si>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</si>
  <si>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</si>
  <si>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</si>
  <si>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</si>
  <si>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</si>
  <si>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</si>
  <si>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</si>
  <si>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</si>
  <si>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</si>
  <si>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</si>
  <si>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</si>
  <si>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</si>
  <si>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</si>
  <si>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</si>
  <si>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</si>
  <si>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</si>
  <si>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</si>
  <si>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</si>
  <si>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</si>
  <si>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</si>
  <si>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</si>
  <si>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</si>
  <si>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</si>
  <si>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</si>
  <si>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</si>
  <si>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</si>
  <si>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</si>
  <si>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</si>
  <si>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</si>
  <si>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</si>
  <si>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</si>
  <si>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</si>
  <si>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</si>
  <si>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</si>
  <si>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</si>
  <si>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</si>
  <si>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</si>
  <si>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</si>
  <si>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</si>
  <si>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</si>
  <si>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</si>
  <si>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free/reduced meals</t>
  </si>
  <si>
    <t>median household income 2012</t>
  </si>
  <si>
    <t>high school completion 2012</t>
  </si>
  <si>
    <t>average health index 2012</t>
  </si>
  <si>
    <t>miles of bike lanes 2012</t>
  </si>
  <si>
    <t>life expectancy</t>
  </si>
  <si>
    <t>Anchor Number</t>
  </si>
  <si>
    <t>mean</t>
  </si>
  <si>
    <t>standarddev</t>
  </si>
  <si>
    <t>dist2_1</t>
  </si>
  <si>
    <t>dist2_2</t>
  </si>
  <si>
    <t>dist2_3</t>
  </si>
  <si>
    <t>min_dist2</t>
  </si>
  <si>
    <t>anchor</t>
  </si>
  <si>
    <t>sum_mindist2</t>
  </si>
  <si>
    <t>z_free/reduced meals</t>
  </si>
  <si>
    <t>z_median household income 2012</t>
  </si>
  <si>
    <t>z_average health index 2012</t>
  </si>
  <si>
    <t>CSA2010 number</t>
  </si>
  <si>
    <t>mort64_12</t>
  </si>
  <si>
    <t>z_mort64_12</t>
  </si>
  <si>
    <t>z_mortality rate</t>
  </si>
  <si>
    <t>z_life_expectancy</t>
  </si>
  <si>
    <t>z_life expectancy</t>
  </si>
  <si>
    <t>z_bikellanes 2012</t>
  </si>
  <si>
    <t xml:space="preserve">z_median household income </t>
  </si>
  <si>
    <t xml:space="preserve">z_bike lanes </t>
  </si>
  <si>
    <t>Cluster 2</t>
  </si>
  <si>
    <t>Cluster 1</t>
  </si>
  <si>
    <t>Cluster 3</t>
  </si>
  <si>
    <t>Cluster number</t>
  </si>
  <si>
    <t xml:space="preserve">z_bikelanes </t>
  </si>
  <si>
    <t xml:space="preserve">z_average healthy food availability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</si>
</sst>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rgb="FF00000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Characterstics</a:t>
            </a:r>
            <a:r>
              <a:rPr lang="en-US" baseline="0"/>
              <a:t> of Clusters for Mortality Rate (44-64)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cluster with mortality'!$D$4</c:f>
              <c:strCache>
                <c:ptCount val="1"/>
                <c:pt idx="0">
                  <c:v>Lauraville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mortality'!$E$4:$I$4</c:f>
              <c:numCache>
                <c:formatCode>General</c:formatCode>
                <c:ptCount val="5"/>
                <c:pt idx="0">
                  <c:v>-0.47283821346826471</c:v>
                </c:pt>
                <c:pt idx="1">
                  <c:v>0.72336106816659951</c:v>
                </c:pt>
                <c:pt idx="2">
                  <c:v>0.12252336649416005</c:v>
                </c:pt>
                <c:pt idx="3">
                  <c:v>0.2553982039516105</c:v>
                </c:pt>
                <c:pt idx="4">
                  <c:v>-1.0452258809788948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D64F-BDE1-1EA9C0E84F50}"/>
            </c:ext>
          </c:extLst>
        </c:ser>
        <c:ser>
          <c:idx val="1"/>
          <c:order val="1"/>
          <c:tx>
            <c:strRef>
              <c:f>'final cluster with mortality'!$D$5</c:f>
              <c:strCache>
                <c:ptCount val="1"/>
                <c:pt idx="0">
                  <c:v>Greater Roland Park/Poplar Hill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mortality'!$E$5:$I$5</c:f>
              <c:numCache>
                <c:formatCode>General</c:formatCode>
                <c:ptCount val="5"/>
                <c:pt idx="0">
                  <c:v>-4.0332950448523395</c:v>
                </c:pt>
                <c:pt idx="1">
                  <c:v>3.2102293658565921</c:v>
                </c:pt>
                <c:pt idx="2">
                  <c:v>1.9947276076667813</c:v>
                </c:pt>
                <c:pt idx="3">
                  <c:v>0.3187159250057881</c:v>
                </c:pt>
                <c:pt idx="4">
                  <c:v>-2.2491789776536408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9-D64F-BDE1-1EA9C0E84F50}"/>
            </c:ext>
          </c:extLst>
        </c:ser>
        <c:ser>
          <c:idx val="2"/>
          <c:order val="2"/>
          <c:tx>
            <c:strRef>
              <c:f>'final cluster with mortality'!$D$6</c:f>
              <c:strCache>
                <c:ptCount val="1"/>
                <c:pt idx="0">
                  <c:v>Pimlico/Arlington/Hilltop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mortality'!$E$6:$I$6</c:f>
              <c:numCache>
                <c:formatCode>General</c:formatCode>
                <c:ptCount val="5"/>
                <c:pt idx="0">
                  <c:v>0.46581524841543936</c:v>
                </c:pt>
                <c:pt idx="1">
                  <c:v>-0.66884190841351188</c:v>
                </c:pt>
                <c:pt idx="2">
                  <c:v>-0.12704328353876096</c:v>
                </c:pt>
                <c:pt idx="3">
                  <c:v>-0.18782584342763248</c:v>
                </c:pt>
                <c:pt idx="4">
                  <c:v>1.0469351532330851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9-D64F-BDE1-1EA9C0E8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97216"/>
        <c:axId val="1734737104"/>
      </c:barChart>
      <c:catAx>
        <c:axId val="17319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37104"/>
        <c:crosses val="autoZero"/>
        <c:auto val="1"/>
        <c:lblAlgn val="ctr"/>
        <c:lblOffset val="100"/>
        <c:noMultiLvlLbl val="0"/>
      </c:catAx>
      <c:valAx>
        <c:axId val="1734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Characteristics</a:t>
            </a:r>
            <a:r>
              <a:rPr lang="en-US" baseline="0"/>
              <a:t> of Clusters for Life Expectancy</a:t>
            </a:r>
          </a:p>
        </c:rich>
      </c:tx>
      <c:layout>
        <c:manualLayout>
          <c:xMode val="edge"/>
          <c:yMode val="edge"/>
          <c:x val="0.23887610202570833"/>
          <c:y val="2.314809077442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87664041994757E-2"/>
          <c:y val="0.1115277777777778"/>
          <c:w val="0.90787729658792649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cluster w life expectancy'!$C$4:$D$4</c:f>
              <c:strCache>
                <c:ptCount val="2"/>
                <c:pt idx="0">
                  <c:v>31</c:v>
                </c:pt>
                <c:pt idx="1">
                  <c:v>Lauraville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expectancy'!$E$4:$I$4</c:f>
              <c:numCache>
                <c:formatCode>General</c:formatCode>
                <c:ptCount val="5"/>
                <c:pt idx="0">
                  <c:v>-0.47283821346826471</c:v>
                </c:pt>
                <c:pt idx="1">
                  <c:v>0.72336106816659951</c:v>
                </c:pt>
                <c:pt idx="2">
                  <c:v>0.12252336649416005</c:v>
                </c:pt>
                <c:pt idx="3">
                  <c:v>0.2553982039516105</c:v>
                </c:pt>
                <c:pt idx="4">
                  <c:v>0.42427104483131922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C-C843-A129-BC001F8A5A9A}"/>
            </c:ext>
          </c:extLst>
        </c:ser>
        <c:ser>
          <c:idx val="1"/>
          <c:order val="1"/>
          <c:tx>
            <c:strRef>
              <c:f>'final cluster w life expectancy'!$C$5:$D$5</c:f>
              <c:strCache>
                <c:ptCount val="2"/>
                <c:pt idx="0">
                  <c:v>1</c:v>
                </c:pt>
                <c:pt idx="1">
                  <c:v>Allendale/Irvington/S. Hilton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expectancy'!$E$5:$I$5</c:f>
              <c:numCache>
                <c:formatCode>General</c:formatCode>
                <c:ptCount val="5"/>
                <c:pt idx="0">
                  <c:v>0.45761143083160577</c:v>
                </c:pt>
                <c:pt idx="1">
                  <c:v>-0.51162116192270968</c:v>
                </c:pt>
                <c:pt idx="2">
                  <c:v>4.6009127953098472E-2</c:v>
                </c:pt>
                <c:pt idx="3">
                  <c:v>-0.694367611861053</c:v>
                </c:pt>
                <c:pt idx="4">
                  <c:v>-0.66092418204450443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C-C843-A129-BC001F8A5A9A}"/>
            </c:ext>
          </c:extLst>
        </c:ser>
        <c:ser>
          <c:idx val="2"/>
          <c:order val="2"/>
          <c:tx>
            <c:strRef>
              <c:f>'final cluster w life expectancy'!$C$6:$D$6</c:f>
              <c:strCache>
                <c:ptCount val="2"/>
                <c:pt idx="0">
                  <c:v>39</c:v>
                </c:pt>
                <c:pt idx="1">
                  <c:v>North Baltimore/Guilford/Homeland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expectancy'!$E$6:$I$6</c:f>
              <c:numCache>
                <c:formatCode>General</c:formatCode>
                <c:ptCount val="5"/>
                <c:pt idx="0">
                  <c:v>-3.2703400095557522</c:v>
                </c:pt>
                <c:pt idx="1">
                  <c:v>1.7739249131590424</c:v>
                </c:pt>
                <c:pt idx="2">
                  <c:v>0.68198624848181</c:v>
                </c:pt>
                <c:pt idx="3">
                  <c:v>-0.75023619045366086</c:v>
                </c:pt>
                <c:pt idx="4">
                  <c:v>2.3067830839184249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C-C843-A129-BC001F8A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91359"/>
        <c:axId val="18625376"/>
      </c:barChart>
      <c:catAx>
        <c:axId val="213809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376"/>
        <c:crosses val="autoZero"/>
        <c:auto val="1"/>
        <c:lblAlgn val="ctr"/>
        <c:lblOffset val="100"/>
        <c:noMultiLvlLbl val="0"/>
      </c:catAx>
      <c:valAx>
        <c:axId val="186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10</xdr:row>
      <xdr:rowOff>101600</xdr:rowOff>
    </xdr:from>
    <xdr:to>
      <xdr:col>8</xdr:col>
      <xdr:colOff>520700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BD03-50AD-B046-A109-A35856BE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84666</xdr:colOff>
      <xdr:row>7</xdr:row>
      <xdr:rowOff>127000</xdr:rowOff>
    </xdr:from>
    <xdr:to>
      <xdr:col>8</xdr:col>
      <xdr:colOff>135466</xdr:colOff>
      <xdr:row>27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316DC-B064-3440-9E87-86439FE5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416-D799-0541-8816-1644510EE10F}">
  <dimension ref="A1:J1000"/>
  <sheetViews>
    <sheetView workbookViewId="0">
      <selection activeCell="J5" sqref="J5"/>
    </sheetView>
  </sheetViews>
  <sheetFormatPr baseColWidth="10" defaultRowHeight="16" x14ac:dyDescent="0.2"/>
  <cols>
    <col min="1" max="1" width="20.1640625" customWidth="1"/>
    <col min="2" max="2" width="14" customWidth="1"/>
  </cols>
  <sheetData>
    <row r="1" spans="1:10" ht="17" x14ac:dyDescent="0.2">
      <c r="A1" s="1" t="s">
        <v>0</v>
      </c>
      <c r="B1" s="3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I1" s="1" t="s">
        <v>75</v>
      </c>
      <c r="J1" s="1" t="s">
        <v>61</v>
      </c>
    </row>
    <row r="2" spans="1:10" x14ac:dyDescent="0.2">
      <c r="A2" s="1" t="s">
        <v>1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2.3907459009999998</v>
      </c>
      <c r="I2" s="1">
        <v>129.3908404</v>
      </c>
      <c r="J2" s="1">
        <v>70.351934839999998</v>
      </c>
    </row>
    <row r="3" spans="1:10" x14ac:dyDescent="0.2">
      <c r="A3" s="1" t="s">
        <v>2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4.1987916729999997</v>
      </c>
      <c r="I3" s="1">
        <v>96.054888509999998</v>
      </c>
      <c r="J3" s="1">
        <v>74.728653589999993</v>
      </c>
    </row>
    <row r="4" spans="1:10" x14ac:dyDescent="0.2">
      <c r="A4" s="1" t="s">
        <v>3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0.2113520629</v>
      </c>
      <c r="I4" s="1">
        <v>105.5900621</v>
      </c>
      <c r="J4" s="1">
        <v>72.547839510000003</v>
      </c>
    </row>
    <row r="5" spans="1:10" x14ac:dyDescent="0.2">
      <c r="A5" s="1" t="s">
        <v>4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3.2409650459999999</v>
      </c>
      <c r="I5" s="1">
        <v>155.4094441</v>
      </c>
      <c r="J5" s="1">
        <v>69.51688231</v>
      </c>
    </row>
    <row r="6" spans="1:10" x14ac:dyDescent="0.2">
      <c r="A6" s="1" t="s">
        <v>5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2.791245939</v>
      </c>
      <c r="I6" s="1">
        <v>74.816299270000002</v>
      </c>
      <c r="J6" s="1">
        <v>77.433270800000003</v>
      </c>
    </row>
    <row r="7" spans="1:10" x14ac:dyDescent="0.2">
      <c r="A7" s="1" t="s">
        <v>6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2.1701396559999999</v>
      </c>
      <c r="I7" s="1">
        <v>95.412844039999996</v>
      </c>
      <c r="J7" s="1">
        <v>72.764209559999998</v>
      </c>
    </row>
    <row r="8" spans="1:10" x14ac:dyDescent="0.2">
      <c r="A8" s="1" t="s">
        <v>7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2.763018067</v>
      </c>
      <c r="I8" s="1">
        <v>142.68292679999999</v>
      </c>
      <c r="J8" s="1">
        <v>68.828970080000005</v>
      </c>
    </row>
    <row r="9" spans="1:10" x14ac:dyDescent="0.2">
      <c r="A9" s="1" t="s">
        <v>8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0.80609323519999998</v>
      </c>
      <c r="I9" s="1">
        <v>107.10988</v>
      </c>
      <c r="J9" s="1">
        <v>74.860082770000005</v>
      </c>
    </row>
    <row r="10" spans="1:10" x14ac:dyDescent="0.2">
      <c r="A10" s="1" t="s">
        <v>9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1.3075491159999999</v>
      </c>
      <c r="I10" s="1">
        <v>132.07547170000001</v>
      </c>
      <c r="J10" s="1">
        <v>72.655857979999993</v>
      </c>
    </row>
    <row r="11" spans="1:10" x14ac:dyDescent="0.2">
      <c r="A11" s="1" t="s">
        <v>10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0.46865079630000001</v>
      </c>
      <c r="I11" s="1">
        <v>185.631068</v>
      </c>
      <c r="J11" s="1">
        <v>66.380621349999998</v>
      </c>
    </row>
    <row r="12" spans="1:10" x14ac:dyDescent="0.2">
      <c r="A12" s="1" t="s">
        <v>11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3.3176926569999998</v>
      </c>
      <c r="I12" s="1">
        <v>58.252427179999998</v>
      </c>
      <c r="J12" s="1">
        <v>84.2</v>
      </c>
    </row>
    <row r="13" spans="1:10" x14ac:dyDescent="0.2">
      <c r="A13" s="1" t="s">
        <v>12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0</v>
      </c>
      <c r="I13" s="1">
        <v>108.9414183</v>
      </c>
      <c r="J13" s="1">
        <v>73.382365859999993</v>
      </c>
    </row>
    <row r="14" spans="1:10" x14ac:dyDescent="0.2">
      <c r="A14" s="1" t="s">
        <v>13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3.107395178</v>
      </c>
      <c r="I14" s="1">
        <v>112.60997070000001</v>
      </c>
      <c r="J14" s="1">
        <v>73.999682329999999</v>
      </c>
    </row>
    <row r="15" spans="1:10" x14ac:dyDescent="0.2">
      <c r="A15" s="1" t="s">
        <v>14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4.2851427559999999</v>
      </c>
      <c r="I15" s="1">
        <v>203.4830431</v>
      </c>
      <c r="J15" s="1">
        <v>65.029658069999996</v>
      </c>
    </row>
    <row r="16" spans="1:10" x14ac:dyDescent="0.2">
      <c r="A16" s="1" t="s">
        <v>15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0</v>
      </c>
      <c r="I16" s="1">
        <v>120.20823470000001</v>
      </c>
      <c r="J16" s="1">
        <v>73.529965630000007</v>
      </c>
    </row>
    <row r="17" spans="1:10" x14ac:dyDescent="0.2">
      <c r="A17" s="1" t="s">
        <v>16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3.7707941639999998</v>
      </c>
      <c r="I17" s="1">
        <v>82.813386269999995</v>
      </c>
      <c r="J17" s="1">
        <v>76.78576357</v>
      </c>
    </row>
    <row r="18" spans="1:10" x14ac:dyDescent="0.2">
      <c r="A18" s="1" t="s">
        <v>17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0.85957134030000004</v>
      </c>
      <c r="I18" s="1">
        <v>114.56176670000001</v>
      </c>
      <c r="J18" s="1">
        <v>73.407559219999996</v>
      </c>
    </row>
    <row r="19" spans="1:10" x14ac:dyDescent="0.2">
      <c r="A19" s="1" t="s">
        <v>18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1.684995971</v>
      </c>
      <c r="I19" s="1">
        <v>76.250607090000003</v>
      </c>
      <c r="J19" s="1">
        <v>78.5</v>
      </c>
    </row>
    <row r="20" spans="1:10" x14ac:dyDescent="0.2">
      <c r="A20" s="1" t="s">
        <v>19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9.2395695750000009</v>
      </c>
      <c r="I20" s="1">
        <v>118.65443430000001</v>
      </c>
      <c r="J20" s="1">
        <v>75.093753719999995</v>
      </c>
    </row>
    <row r="21" spans="1:10" x14ac:dyDescent="0.2">
      <c r="A21" s="1" t="s">
        <v>20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1.5708057799999999</v>
      </c>
      <c r="I21" s="1">
        <v>102.82953759999999</v>
      </c>
      <c r="J21" s="1">
        <v>74.261936019999993</v>
      </c>
    </row>
    <row r="22" spans="1:10" x14ac:dyDescent="0.2">
      <c r="A22" s="1" t="s">
        <v>21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0</v>
      </c>
      <c r="I22" s="1">
        <v>133.99503720000001</v>
      </c>
      <c r="J22" s="1">
        <v>71.726849830000006</v>
      </c>
    </row>
    <row r="23" spans="1:10" x14ac:dyDescent="0.2">
      <c r="A23" s="1" t="s">
        <v>22</v>
      </c>
      <c r="B23" s="1">
        <v>13.65</v>
      </c>
      <c r="C23" s="1">
        <v>107668.133</v>
      </c>
      <c r="D23" s="1">
        <v>100</v>
      </c>
      <c r="E23" s="1">
        <v>11.75</v>
      </c>
      <c r="F23" s="1">
        <v>6.2828352699999996</v>
      </c>
      <c r="I23" s="1">
        <v>33.216783220000003</v>
      </c>
      <c r="J23" s="1">
        <v>84.400287300000002</v>
      </c>
    </row>
    <row r="24" spans="1:10" x14ac:dyDescent="0.2">
      <c r="A24" s="1" t="s">
        <v>23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0</v>
      </c>
      <c r="I24" s="1">
        <v>143.15235770000001</v>
      </c>
      <c r="J24" s="1">
        <v>70.082574539999996</v>
      </c>
    </row>
    <row r="25" spans="1:10" x14ac:dyDescent="0.2">
      <c r="A25" s="1" t="s">
        <v>24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2.2799138139999999</v>
      </c>
      <c r="I25" s="1">
        <v>175.1944331</v>
      </c>
      <c r="J25" s="1">
        <v>67.385447110000001</v>
      </c>
    </row>
    <row r="26" spans="1:10" x14ac:dyDescent="0.2">
      <c r="A26" s="1" t="s">
        <v>25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2.6013714860000001</v>
      </c>
      <c r="I26" s="1">
        <v>76.429716729999996</v>
      </c>
      <c r="J26" s="1">
        <v>75.410817469999998</v>
      </c>
    </row>
    <row r="27" spans="1:10" x14ac:dyDescent="0.2">
      <c r="A27" s="1" t="s">
        <v>26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4.9798824369999997</v>
      </c>
      <c r="I27" s="1">
        <v>118.5064935</v>
      </c>
      <c r="J27" s="1">
        <v>72.546654230000001</v>
      </c>
    </row>
    <row r="28" spans="1:10" x14ac:dyDescent="0.2">
      <c r="A28" s="1" t="s">
        <v>27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0</v>
      </c>
      <c r="I28" s="1">
        <v>81.7555938</v>
      </c>
      <c r="J28" s="1">
        <v>76.156303629999996</v>
      </c>
    </row>
    <row r="29" spans="1:10" x14ac:dyDescent="0.2">
      <c r="A29" s="1" t="s">
        <v>28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2.5635426529999998</v>
      </c>
      <c r="I29" s="1">
        <v>109.4890511</v>
      </c>
      <c r="J29" s="1">
        <v>74.408757309999999</v>
      </c>
    </row>
    <row r="30" spans="1:10" x14ac:dyDescent="0.2">
      <c r="A30" s="1" t="s">
        <v>29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3.5228381629999999</v>
      </c>
      <c r="I30" s="1">
        <v>108.6001255</v>
      </c>
      <c r="J30" s="1">
        <v>75.027126150000001</v>
      </c>
    </row>
    <row r="31" spans="1:10" x14ac:dyDescent="0.2">
      <c r="A31" s="1" t="s">
        <v>30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2.8100042850000002</v>
      </c>
      <c r="I31" s="1">
        <v>86.851628469999994</v>
      </c>
      <c r="J31" s="1">
        <v>77.769169270000006</v>
      </c>
    </row>
    <row r="32" spans="1:10" x14ac:dyDescent="0.2">
      <c r="A32" s="1" t="s">
        <v>31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2.5435644059999998</v>
      </c>
      <c r="I32" s="1">
        <v>78.693790149999998</v>
      </c>
      <c r="J32" s="1">
        <v>75.042064139999994</v>
      </c>
    </row>
    <row r="33" spans="1:10" x14ac:dyDescent="0.2">
      <c r="A33" s="1" t="s">
        <v>32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0</v>
      </c>
      <c r="I33" s="1">
        <v>84.084084079999997</v>
      </c>
      <c r="J33" s="1">
        <v>75.852319030000004</v>
      </c>
    </row>
    <row r="34" spans="1:10" x14ac:dyDescent="0.2">
      <c r="A34" s="1" t="s">
        <v>33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1.5629064500000001</v>
      </c>
      <c r="I34" s="1">
        <v>176.23649800000001</v>
      </c>
      <c r="J34" s="1">
        <v>67.429449270000006</v>
      </c>
    </row>
    <row r="35" spans="1:10" x14ac:dyDescent="0.2">
      <c r="A35" s="1" t="s">
        <v>34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3.0739112789999998</v>
      </c>
      <c r="I35" s="1">
        <v>97.161851189999993</v>
      </c>
      <c r="J35" s="1">
        <v>75.878346440000001</v>
      </c>
    </row>
    <row r="36" spans="1:10" x14ac:dyDescent="0.2">
      <c r="A36" s="1" t="s">
        <v>35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8.3645362520000006</v>
      </c>
      <c r="I36" s="1">
        <v>109.739369</v>
      </c>
      <c r="J36" s="1">
        <v>75.996849990000001</v>
      </c>
    </row>
    <row r="37" spans="1:10" x14ac:dyDescent="0.2">
      <c r="A37" s="1" t="s">
        <v>36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0.33015807130000002</v>
      </c>
      <c r="I37" s="1">
        <v>145.65387630000001</v>
      </c>
      <c r="J37" s="1">
        <v>67.934049979999998</v>
      </c>
    </row>
    <row r="38" spans="1:10" x14ac:dyDescent="0.2">
      <c r="A38" s="1" t="s">
        <v>37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0</v>
      </c>
      <c r="I38" s="1">
        <v>130.65755759999999</v>
      </c>
      <c r="J38" s="1">
        <v>72.668940230000004</v>
      </c>
    </row>
    <row r="39" spans="1:10" x14ac:dyDescent="0.2">
      <c r="A39" s="1" t="s">
        <v>38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2.3448602790000002</v>
      </c>
      <c r="I39" s="1">
        <v>46.332046329999997</v>
      </c>
      <c r="J39" s="1">
        <v>81.730280930000006</v>
      </c>
    </row>
    <row r="40" spans="1:10" x14ac:dyDescent="0.2">
      <c r="A40" s="1" t="s">
        <v>39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3.6609549229999998</v>
      </c>
      <c r="I40" s="1">
        <v>53.22819123</v>
      </c>
      <c r="J40" s="1">
        <v>83.178134549999996</v>
      </c>
    </row>
    <row r="41" spans="1:10" x14ac:dyDescent="0.2">
      <c r="A41" s="1" t="s">
        <v>40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3.2062127810000001</v>
      </c>
      <c r="I41" s="1">
        <v>89.876293869999998</v>
      </c>
      <c r="J41" s="1">
        <v>76.179149789999997</v>
      </c>
    </row>
    <row r="42" spans="1:10" x14ac:dyDescent="0.2">
      <c r="A42" s="1" t="s">
        <v>41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4.904029339</v>
      </c>
      <c r="I42" s="1">
        <v>121.2881639</v>
      </c>
      <c r="J42" s="1">
        <v>73.969472030000006</v>
      </c>
    </row>
    <row r="43" spans="1:10" x14ac:dyDescent="0.2">
      <c r="A43" s="1" t="s">
        <v>42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3.234983948</v>
      </c>
      <c r="I43" s="1">
        <v>150.84915079999999</v>
      </c>
      <c r="J43" s="1">
        <v>72.903092009999995</v>
      </c>
    </row>
    <row r="44" spans="1:10" x14ac:dyDescent="0.2">
      <c r="A44" s="1" t="s">
        <v>43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0.5204136667</v>
      </c>
      <c r="I44" s="1">
        <v>137.55057009999999</v>
      </c>
      <c r="J44" s="1">
        <v>71.680850190000001</v>
      </c>
    </row>
    <row r="45" spans="1:10" x14ac:dyDescent="0.2">
      <c r="A45" s="1" t="s">
        <v>44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4.3380516880000002</v>
      </c>
      <c r="I45" s="1">
        <v>130.70976809999999</v>
      </c>
      <c r="J45" s="1">
        <v>69.913057289999998</v>
      </c>
    </row>
    <row r="46" spans="1:10" x14ac:dyDescent="0.2">
      <c r="A46" s="1" t="s">
        <v>45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2.0451159630000002</v>
      </c>
      <c r="I46" s="1">
        <v>157.7211394</v>
      </c>
      <c r="J46" s="1">
        <v>69.059055380000004</v>
      </c>
    </row>
    <row r="47" spans="1:10" x14ac:dyDescent="0.2">
      <c r="A47" s="1" t="s">
        <v>46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1.1314164710000001</v>
      </c>
      <c r="I47" s="1">
        <v>197.41837509999999</v>
      </c>
      <c r="J47" s="1">
        <v>67.069294819999996</v>
      </c>
    </row>
    <row r="48" spans="1:10" x14ac:dyDescent="0.2">
      <c r="A48" s="1" t="s">
        <v>47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0.54938520749999997</v>
      </c>
      <c r="I48" s="1">
        <v>165.46224770000001</v>
      </c>
      <c r="J48" s="1">
        <v>68.777249040000001</v>
      </c>
    </row>
    <row r="49" spans="1:10" x14ac:dyDescent="0.2">
      <c r="A49" s="1" t="s">
        <v>48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1.622605933</v>
      </c>
      <c r="I49" s="1">
        <v>86.124401910000003</v>
      </c>
      <c r="J49" s="1">
        <v>74.955919750000007</v>
      </c>
    </row>
    <row r="50" spans="1:10" x14ac:dyDescent="0.2">
      <c r="A50" s="1" t="s">
        <v>49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3.4558036830000001</v>
      </c>
      <c r="I50" s="1">
        <v>122.1374046</v>
      </c>
      <c r="J50" s="1">
        <v>74.024426969999993</v>
      </c>
    </row>
    <row r="51" spans="1:10" x14ac:dyDescent="0.2">
      <c r="A51" s="1" t="s">
        <v>50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2.0102547340000001</v>
      </c>
      <c r="I51" s="1">
        <v>144.1340782</v>
      </c>
      <c r="J51" s="1">
        <v>69.235995360000004</v>
      </c>
    </row>
    <row r="52" spans="1:10" x14ac:dyDescent="0.2">
      <c r="A52" s="1" t="s">
        <v>51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0.7533580943</v>
      </c>
      <c r="I52" s="1">
        <v>169.60537360000001</v>
      </c>
      <c r="J52" s="1">
        <v>67.848065070000004</v>
      </c>
    </row>
    <row r="53" spans="1:10" x14ac:dyDescent="0.2">
      <c r="A53" s="1" t="s">
        <v>52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2.1729599199999998</v>
      </c>
      <c r="I53" s="1">
        <v>121.73086069999999</v>
      </c>
      <c r="J53" s="1">
        <v>72.045133699999994</v>
      </c>
    </row>
    <row r="54" spans="1:10" x14ac:dyDescent="0.2">
      <c r="A54" s="1" t="s">
        <v>53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0.72665937950000004</v>
      </c>
      <c r="I54" s="1">
        <v>172.56461229999999</v>
      </c>
      <c r="J54" s="1">
        <v>67.253055950000004</v>
      </c>
    </row>
    <row r="55" spans="1:10" x14ac:dyDescent="0.2">
      <c r="A55" s="1" t="s">
        <v>54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0.48309950709999999</v>
      </c>
      <c r="I55" s="1">
        <v>124.06947889999999</v>
      </c>
      <c r="J55" s="1">
        <v>69.828635610000006</v>
      </c>
    </row>
    <row r="56" spans="1:10" x14ac:dyDescent="0.2">
      <c r="A56" s="1" t="s">
        <v>55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0.17681550460000001</v>
      </c>
      <c r="I56" s="1">
        <v>96.636085629999997</v>
      </c>
      <c r="J56" s="1">
        <v>72.835990089999996</v>
      </c>
    </row>
    <row r="57" spans="1:10" x14ac:dyDescent="0.2">
      <c r="I57" s="1"/>
    </row>
    <row r="58" spans="1:10" x14ac:dyDescent="0.2">
      <c r="I58" s="1"/>
    </row>
    <row r="59" spans="1:10" x14ac:dyDescent="0.2">
      <c r="I59" s="1"/>
    </row>
    <row r="60" spans="1:10" x14ac:dyDescent="0.2">
      <c r="I60" s="1"/>
    </row>
    <row r="61" spans="1:10" x14ac:dyDescent="0.2">
      <c r="I61" s="1"/>
    </row>
    <row r="62" spans="1:10" x14ac:dyDescent="0.2">
      <c r="I62" s="1"/>
    </row>
    <row r="63" spans="1:10" x14ac:dyDescent="0.2">
      <c r="I63" s="1"/>
    </row>
    <row r="64" spans="1:10" x14ac:dyDescent="0.2">
      <c r="I64" s="1"/>
    </row>
    <row r="65" spans="9:9" x14ac:dyDescent="0.2">
      <c r="I65" s="1"/>
    </row>
    <row r="66" spans="9:9" x14ac:dyDescent="0.2">
      <c r="I66" s="1"/>
    </row>
    <row r="67" spans="9:9" x14ac:dyDescent="0.2">
      <c r="I67" s="1"/>
    </row>
    <row r="68" spans="9:9" x14ac:dyDescent="0.2">
      <c r="I68" s="1"/>
    </row>
    <row r="69" spans="9:9" x14ac:dyDescent="0.2">
      <c r="I69" s="1"/>
    </row>
    <row r="70" spans="9:9" x14ac:dyDescent="0.2">
      <c r="I70" s="1"/>
    </row>
    <row r="71" spans="9:9" x14ac:dyDescent="0.2">
      <c r="I71" s="1"/>
    </row>
    <row r="72" spans="9:9" x14ac:dyDescent="0.2">
      <c r="I72" s="1"/>
    </row>
    <row r="73" spans="9:9" x14ac:dyDescent="0.2">
      <c r="I73" s="1"/>
    </row>
    <row r="74" spans="9:9" x14ac:dyDescent="0.2">
      <c r="I74" s="1"/>
    </row>
    <row r="75" spans="9:9" x14ac:dyDescent="0.2">
      <c r="I75" s="1"/>
    </row>
    <row r="76" spans="9:9" x14ac:dyDescent="0.2">
      <c r="I76" s="1"/>
    </row>
    <row r="77" spans="9:9" x14ac:dyDescent="0.2">
      <c r="I77" s="1"/>
    </row>
    <row r="78" spans="9:9" x14ac:dyDescent="0.2">
      <c r="I78" s="1"/>
    </row>
    <row r="79" spans="9:9" x14ac:dyDescent="0.2">
      <c r="I79" s="1"/>
    </row>
    <row r="80" spans="9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  <row r="85" spans="9:9" x14ac:dyDescent="0.2">
      <c r="I85" s="1"/>
    </row>
    <row r="86" spans="9:9" x14ac:dyDescent="0.2">
      <c r="I86" s="1"/>
    </row>
    <row r="87" spans="9:9" x14ac:dyDescent="0.2">
      <c r="I87" s="1"/>
    </row>
    <row r="88" spans="9:9" x14ac:dyDescent="0.2">
      <c r="I88" s="1"/>
    </row>
    <row r="89" spans="9:9" x14ac:dyDescent="0.2">
      <c r="I89" s="1"/>
    </row>
    <row r="90" spans="9:9" x14ac:dyDescent="0.2">
      <c r="I90" s="1"/>
    </row>
    <row r="91" spans="9:9" x14ac:dyDescent="0.2">
      <c r="I91" s="1"/>
    </row>
    <row r="92" spans="9:9" x14ac:dyDescent="0.2">
      <c r="I92" s="1"/>
    </row>
    <row r="93" spans="9:9" x14ac:dyDescent="0.2">
      <c r="I93" s="1"/>
    </row>
    <row r="94" spans="9:9" x14ac:dyDescent="0.2">
      <c r="I94" s="1"/>
    </row>
    <row r="95" spans="9:9" x14ac:dyDescent="0.2">
      <c r="I95" s="1"/>
    </row>
    <row r="96" spans="9:9" x14ac:dyDescent="0.2">
      <c r="I96" s="1"/>
    </row>
    <row r="97" spans="9:9" x14ac:dyDescent="0.2">
      <c r="I97" s="1"/>
    </row>
    <row r="98" spans="9:9" x14ac:dyDescent="0.2">
      <c r="I98" s="1"/>
    </row>
    <row r="99" spans="9:9" x14ac:dyDescent="0.2">
      <c r="I99" s="1"/>
    </row>
    <row r="100" spans="9:9" x14ac:dyDescent="0.2">
      <c r="I100" s="1"/>
    </row>
    <row r="101" spans="9:9" x14ac:dyDescent="0.2">
      <c r="I101" s="1"/>
    </row>
    <row r="102" spans="9:9" x14ac:dyDescent="0.2">
      <c r="I102" s="1"/>
    </row>
    <row r="103" spans="9:9" x14ac:dyDescent="0.2">
      <c r="I103" s="1"/>
    </row>
    <row r="104" spans="9:9" x14ac:dyDescent="0.2">
      <c r="I104" s="1"/>
    </row>
    <row r="105" spans="9:9" x14ac:dyDescent="0.2">
      <c r="I105" s="1"/>
    </row>
    <row r="106" spans="9:9" x14ac:dyDescent="0.2">
      <c r="I106" s="1"/>
    </row>
    <row r="107" spans="9:9" x14ac:dyDescent="0.2">
      <c r="I107" s="1"/>
    </row>
    <row r="108" spans="9:9" x14ac:dyDescent="0.2">
      <c r="I108" s="1"/>
    </row>
    <row r="109" spans="9:9" x14ac:dyDescent="0.2">
      <c r="I109" s="1"/>
    </row>
    <row r="110" spans="9:9" x14ac:dyDescent="0.2">
      <c r="I110" s="1"/>
    </row>
    <row r="111" spans="9:9" x14ac:dyDescent="0.2">
      <c r="I111" s="1"/>
    </row>
    <row r="112" spans="9:9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  <row r="165" spans="9:9" x14ac:dyDescent="0.2">
      <c r="I165" s="1"/>
    </row>
    <row r="166" spans="9:9" x14ac:dyDescent="0.2">
      <c r="I166" s="1"/>
    </row>
    <row r="167" spans="9:9" x14ac:dyDescent="0.2">
      <c r="I167" s="1"/>
    </row>
    <row r="168" spans="9:9" x14ac:dyDescent="0.2">
      <c r="I168" s="1"/>
    </row>
    <row r="169" spans="9:9" x14ac:dyDescent="0.2">
      <c r="I169" s="1"/>
    </row>
    <row r="170" spans="9:9" x14ac:dyDescent="0.2">
      <c r="I170" s="1"/>
    </row>
    <row r="171" spans="9:9" x14ac:dyDescent="0.2">
      <c r="I171" s="1"/>
    </row>
    <row r="172" spans="9:9" x14ac:dyDescent="0.2">
      <c r="I172" s="1"/>
    </row>
    <row r="173" spans="9:9" x14ac:dyDescent="0.2">
      <c r="I173" s="1"/>
    </row>
    <row r="174" spans="9:9" x14ac:dyDescent="0.2">
      <c r="I174" s="1"/>
    </row>
    <row r="175" spans="9:9" x14ac:dyDescent="0.2">
      <c r="I175" s="1"/>
    </row>
    <row r="176" spans="9:9" x14ac:dyDescent="0.2">
      <c r="I176" s="1"/>
    </row>
    <row r="177" spans="9:9" x14ac:dyDescent="0.2">
      <c r="I177" s="1"/>
    </row>
    <row r="178" spans="9:9" x14ac:dyDescent="0.2">
      <c r="I178" s="1"/>
    </row>
    <row r="179" spans="9:9" x14ac:dyDescent="0.2">
      <c r="I179" s="1"/>
    </row>
    <row r="180" spans="9:9" x14ac:dyDescent="0.2">
      <c r="I180" s="1"/>
    </row>
    <row r="181" spans="9:9" x14ac:dyDescent="0.2">
      <c r="I181" s="1"/>
    </row>
    <row r="182" spans="9:9" x14ac:dyDescent="0.2">
      <c r="I182" s="1"/>
    </row>
    <row r="183" spans="9:9" x14ac:dyDescent="0.2">
      <c r="I183" s="1"/>
    </row>
    <row r="184" spans="9:9" x14ac:dyDescent="0.2">
      <c r="I184" s="1"/>
    </row>
    <row r="185" spans="9:9" x14ac:dyDescent="0.2">
      <c r="I185" s="1"/>
    </row>
    <row r="186" spans="9:9" x14ac:dyDescent="0.2">
      <c r="I186" s="1"/>
    </row>
    <row r="187" spans="9:9" x14ac:dyDescent="0.2">
      <c r="I187" s="1"/>
    </row>
    <row r="188" spans="9:9" x14ac:dyDescent="0.2">
      <c r="I188" s="1"/>
    </row>
    <row r="189" spans="9:9" x14ac:dyDescent="0.2">
      <c r="I189" s="1"/>
    </row>
    <row r="190" spans="9:9" x14ac:dyDescent="0.2">
      <c r="I190" s="1"/>
    </row>
    <row r="191" spans="9:9" x14ac:dyDescent="0.2">
      <c r="I191" s="1"/>
    </row>
    <row r="192" spans="9:9" x14ac:dyDescent="0.2">
      <c r="I192" s="1"/>
    </row>
    <row r="193" spans="9:9" x14ac:dyDescent="0.2">
      <c r="I193" s="1"/>
    </row>
    <row r="194" spans="9:9" x14ac:dyDescent="0.2">
      <c r="I194" s="1"/>
    </row>
    <row r="195" spans="9:9" x14ac:dyDescent="0.2">
      <c r="I195" s="1"/>
    </row>
    <row r="196" spans="9:9" x14ac:dyDescent="0.2">
      <c r="I196" s="1"/>
    </row>
    <row r="197" spans="9:9" x14ac:dyDescent="0.2">
      <c r="I197" s="1"/>
    </row>
    <row r="198" spans="9:9" x14ac:dyDescent="0.2">
      <c r="I198" s="1"/>
    </row>
    <row r="199" spans="9:9" x14ac:dyDescent="0.2">
      <c r="I199" s="1"/>
    </row>
    <row r="200" spans="9:9" x14ac:dyDescent="0.2">
      <c r="I200" s="1"/>
    </row>
    <row r="201" spans="9:9" x14ac:dyDescent="0.2">
      <c r="I201" s="1"/>
    </row>
    <row r="202" spans="9:9" x14ac:dyDescent="0.2">
      <c r="I202" s="1"/>
    </row>
    <row r="203" spans="9:9" x14ac:dyDescent="0.2">
      <c r="I203" s="1"/>
    </row>
    <row r="204" spans="9:9" x14ac:dyDescent="0.2">
      <c r="I204" s="1"/>
    </row>
    <row r="205" spans="9:9" x14ac:dyDescent="0.2">
      <c r="I205" s="1"/>
    </row>
    <row r="206" spans="9:9" x14ac:dyDescent="0.2">
      <c r="I206" s="1"/>
    </row>
    <row r="207" spans="9:9" x14ac:dyDescent="0.2">
      <c r="I207" s="1"/>
    </row>
    <row r="208" spans="9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  <row r="557" spans="9:9" x14ac:dyDescent="0.2">
      <c r="I557" s="1"/>
    </row>
    <row r="558" spans="9:9" x14ac:dyDescent="0.2">
      <c r="I558" s="1"/>
    </row>
    <row r="559" spans="9:9" x14ac:dyDescent="0.2">
      <c r="I559" s="1"/>
    </row>
    <row r="560" spans="9:9" x14ac:dyDescent="0.2">
      <c r="I560" s="1"/>
    </row>
    <row r="561" spans="9:9" x14ac:dyDescent="0.2">
      <c r="I561" s="1"/>
    </row>
    <row r="562" spans="9:9" x14ac:dyDescent="0.2">
      <c r="I562" s="1"/>
    </row>
    <row r="563" spans="9:9" x14ac:dyDescent="0.2">
      <c r="I563" s="1"/>
    </row>
    <row r="564" spans="9:9" x14ac:dyDescent="0.2">
      <c r="I564" s="1"/>
    </row>
    <row r="565" spans="9:9" x14ac:dyDescent="0.2">
      <c r="I565" s="1"/>
    </row>
    <row r="566" spans="9:9" x14ac:dyDescent="0.2">
      <c r="I566" s="1"/>
    </row>
    <row r="567" spans="9:9" x14ac:dyDescent="0.2">
      <c r="I567" s="1"/>
    </row>
    <row r="568" spans="9:9" x14ac:dyDescent="0.2">
      <c r="I568" s="1"/>
    </row>
    <row r="569" spans="9:9" x14ac:dyDescent="0.2">
      <c r="I569" s="1"/>
    </row>
    <row r="570" spans="9:9" x14ac:dyDescent="0.2">
      <c r="I570" s="1"/>
    </row>
    <row r="571" spans="9:9" x14ac:dyDescent="0.2">
      <c r="I571" s="1"/>
    </row>
    <row r="572" spans="9:9" x14ac:dyDescent="0.2">
      <c r="I572" s="1"/>
    </row>
    <row r="573" spans="9:9" x14ac:dyDescent="0.2">
      <c r="I573" s="1"/>
    </row>
    <row r="574" spans="9:9" x14ac:dyDescent="0.2">
      <c r="I574" s="1"/>
    </row>
    <row r="575" spans="9:9" x14ac:dyDescent="0.2">
      <c r="I575" s="1"/>
    </row>
    <row r="576" spans="9:9" x14ac:dyDescent="0.2">
      <c r="I576" s="1"/>
    </row>
    <row r="577" spans="9:9" x14ac:dyDescent="0.2">
      <c r="I577" s="1"/>
    </row>
    <row r="578" spans="9:9" x14ac:dyDescent="0.2">
      <c r="I578" s="1"/>
    </row>
    <row r="579" spans="9:9" x14ac:dyDescent="0.2">
      <c r="I579" s="1"/>
    </row>
    <row r="580" spans="9:9" x14ac:dyDescent="0.2">
      <c r="I580" s="1"/>
    </row>
    <row r="581" spans="9:9" x14ac:dyDescent="0.2">
      <c r="I581" s="1"/>
    </row>
    <row r="582" spans="9:9" x14ac:dyDescent="0.2">
      <c r="I582" s="1"/>
    </row>
    <row r="583" spans="9:9" x14ac:dyDescent="0.2">
      <c r="I583" s="1"/>
    </row>
    <row r="584" spans="9:9" x14ac:dyDescent="0.2">
      <c r="I584" s="1"/>
    </row>
    <row r="585" spans="9:9" x14ac:dyDescent="0.2">
      <c r="I585" s="1"/>
    </row>
    <row r="586" spans="9:9" x14ac:dyDescent="0.2">
      <c r="I586" s="1"/>
    </row>
    <row r="587" spans="9:9" x14ac:dyDescent="0.2">
      <c r="I587" s="1"/>
    </row>
    <row r="588" spans="9:9" x14ac:dyDescent="0.2">
      <c r="I588" s="1"/>
    </row>
    <row r="589" spans="9:9" x14ac:dyDescent="0.2">
      <c r="I589" s="1"/>
    </row>
    <row r="590" spans="9:9" x14ac:dyDescent="0.2">
      <c r="I590" s="1"/>
    </row>
    <row r="591" spans="9:9" x14ac:dyDescent="0.2">
      <c r="I591" s="1"/>
    </row>
    <row r="592" spans="9:9" x14ac:dyDescent="0.2">
      <c r="I592" s="1"/>
    </row>
    <row r="593" spans="9:9" x14ac:dyDescent="0.2">
      <c r="I593" s="1"/>
    </row>
    <row r="594" spans="9:9" x14ac:dyDescent="0.2">
      <c r="I594" s="1"/>
    </row>
    <row r="595" spans="9:9" x14ac:dyDescent="0.2">
      <c r="I595" s="1"/>
    </row>
    <row r="596" spans="9:9" x14ac:dyDescent="0.2">
      <c r="I596" s="1"/>
    </row>
    <row r="597" spans="9:9" x14ac:dyDescent="0.2">
      <c r="I597" s="1"/>
    </row>
    <row r="598" spans="9:9" x14ac:dyDescent="0.2">
      <c r="I598" s="1"/>
    </row>
    <row r="599" spans="9:9" x14ac:dyDescent="0.2">
      <c r="I599" s="1"/>
    </row>
    <row r="600" spans="9:9" x14ac:dyDescent="0.2">
      <c r="I600" s="1"/>
    </row>
    <row r="601" spans="9:9" x14ac:dyDescent="0.2">
      <c r="I601" s="1"/>
    </row>
    <row r="602" spans="9:9" x14ac:dyDescent="0.2">
      <c r="I602" s="1"/>
    </row>
    <row r="603" spans="9:9" x14ac:dyDescent="0.2">
      <c r="I603" s="1"/>
    </row>
    <row r="604" spans="9:9" x14ac:dyDescent="0.2">
      <c r="I604" s="1"/>
    </row>
    <row r="605" spans="9:9" x14ac:dyDescent="0.2">
      <c r="I605" s="1"/>
    </row>
    <row r="606" spans="9:9" x14ac:dyDescent="0.2">
      <c r="I606" s="1"/>
    </row>
    <row r="607" spans="9:9" x14ac:dyDescent="0.2">
      <c r="I607" s="1"/>
    </row>
    <row r="608" spans="9:9" x14ac:dyDescent="0.2">
      <c r="I608" s="1"/>
    </row>
    <row r="609" spans="9:9" x14ac:dyDescent="0.2">
      <c r="I609" s="1"/>
    </row>
    <row r="610" spans="9:9" x14ac:dyDescent="0.2">
      <c r="I610" s="1"/>
    </row>
    <row r="611" spans="9:9" x14ac:dyDescent="0.2">
      <c r="I611" s="1"/>
    </row>
    <row r="612" spans="9:9" x14ac:dyDescent="0.2">
      <c r="I612" s="1"/>
    </row>
    <row r="613" spans="9:9" x14ac:dyDescent="0.2">
      <c r="I613" s="1"/>
    </row>
    <row r="614" spans="9:9" x14ac:dyDescent="0.2">
      <c r="I614" s="1"/>
    </row>
    <row r="615" spans="9:9" x14ac:dyDescent="0.2">
      <c r="I615" s="1"/>
    </row>
    <row r="616" spans="9:9" x14ac:dyDescent="0.2">
      <c r="I616" s="1"/>
    </row>
    <row r="617" spans="9:9" x14ac:dyDescent="0.2">
      <c r="I617" s="1"/>
    </row>
    <row r="618" spans="9:9" x14ac:dyDescent="0.2">
      <c r="I618" s="1"/>
    </row>
    <row r="619" spans="9:9" x14ac:dyDescent="0.2">
      <c r="I619" s="1"/>
    </row>
    <row r="620" spans="9:9" x14ac:dyDescent="0.2">
      <c r="I620" s="1"/>
    </row>
    <row r="621" spans="9:9" x14ac:dyDescent="0.2">
      <c r="I621" s="1"/>
    </row>
    <row r="622" spans="9:9" x14ac:dyDescent="0.2">
      <c r="I622" s="1"/>
    </row>
    <row r="623" spans="9:9" x14ac:dyDescent="0.2">
      <c r="I623" s="1"/>
    </row>
    <row r="624" spans="9:9" x14ac:dyDescent="0.2">
      <c r="I624" s="1"/>
    </row>
    <row r="625" spans="9:9" x14ac:dyDescent="0.2">
      <c r="I625" s="1"/>
    </row>
    <row r="626" spans="9:9" x14ac:dyDescent="0.2">
      <c r="I626" s="1"/>
    </row>
    <row r="627" spans="9:9" x14ac:dyDescent="0.2">
      <c r="I627" s="1"/>
    </row>
    <row r="628" spans="9:9" x14ac:dyDescent="0.2">
      <c r="I628" s="1"/>
    </row>
    <row r="629" spans="9:9" x14ac:dyDescent="0.2">
      <c r="I629" s="1"/>
    </row>
    <row r="630" spans="9:9" x14ac:dyDescent="0.2">
      <c r="I630" s="1"/>
    </row>
    <row r="631" spans="9:9" x14ac:dyDescent="0.2">
      <c r="I631" s="1"/>
    </row>
    <row r="632" spans="9:9" x14ac:dyDescent="0.2">
      <c r="I632" s="1"/>
    </row>
    <row r="633" spans="9:9" x14ac:dyDescent="0.2">
      <c r="I633" s="1"/>
    </row>
    <row r="634" spans="9:9" x14ac:dyDescent="0.2">
      <c r="I634" s="1"/>
    </row>
    <row r="635" spans="9:9" x14ac:dyDescent="0.2">
      <c r="I635" s="1"/>
    </row>
    <row r="636" spans="9:9" x14ac:dyDescent="0.2">
      <c r="I636" s="1"/>
    </row>
    <row r="637" spans="9:9" x14ac:dyDescent="0.2">
      <c r="I637" s="1"/>
    </row>
    <row r="638" spans="9:9" x14ac:dyDescent="0.2">
      <c r="I638" s="1"/>
    </row>
    <row r="639" spans="9:9" x14ac:dyDescent="0.2">
      <c r="I639" s="1"/>
    </row>
    <row r="640" spans="9:9" x14ac:dyDescent="0.2">
      <c r="I640" s="1"/>
    </row>
    <row r="641" spans="9:9" x14ac:dyDescent="0.2">
      <c r="I641" s="1"/>
    </row>
    <row r="642" spans="9:9" x14ac:dyDescent="0.2">
      <c r="I642" s="1"/>
    </row>
    <row r="643" spans="9:9" x14ac:dyDescent="0.2">
      <c r="I643" s="1"/>
    </row>
    <row r="644" spans="9:9" x14ac:dyDescent="0.2">
      <c r="I644" s="1"/>
    </row>
    <row r="645" spans="9:9" x14ac:dyDescent="0.2">
      <c r="I645" s="1"/>
    </row>
    <row r="646" spans="9:9" x14ac:dyDescent="0.2">
      <c r="I646" s="1"/>
    </row>
    <row r="647" spans="9:9" x14ac:dyDescent="0.2">
      <c r="I647" s="1"/>
    </row>
    <row r="648" spans="9:9" x14ac:dyDescent="0.2">
      <c r="I648" s="1"/>
    </row>
    <row r="649" spans="9:9" x14ac:dyDescent="0.2">
      <c r="I649" s="1"/>
    </row>
    <row r="650" spans="9:9" x14ac:dyDescent="0.2">
      <c r="I650" s="1"/>
    </row>
    <row r="651" spans="9:9" x14ac:dyDescent="0.2">
      <c r="I651" s="1"/>
    </row>
    <row r="652" spans="9:9" x14ac:dyDescent="0.2">
      <c r="I652" s="1"/>
    </row>
    <row r="653" spans="9:9" x14ac:dyDescent="0.2">
      <c r="I653" s="1"/>
    </row>
    <row r="654" spans="9:9" x14ac:dyDescent="0.2">
      <c r="I654" s="1"/>
    </row>
    <row r="655" spans="9:9" x14ac:dyDescent="0.2">
      <c r="I655" s="1"/>
    </row>
    <row r="656" spans="9:9" x14ac:dyDescent="0.2">
      <c r="I656" s="1"/>
    </row>
    <row r="657" spans="9:9" x14ac:dyDescent="0.2">
      <c r="I657" s="1"/>
    </row>
    <row r="658" spans="9:9" x14ac:dyDescent="0.2">
      <c r="I658" s="1"/>
    </row>
    <row r="659" spans="9:9" x14ac:dyDescent="0.2">
      <c r="I659" s="1"/>
    </row>
    <row r="660" spans="9:9" x14ac:dyDescent="0.2">
      <c r="I660" s="1"/>
    </row>
    <row r="661" spans="9:9" x14ac:dyDescent="0.2">
      <c r="I661" s="1"/>
    </row>
    <row r="662" spans="9:9" x14ac:dyDescent="0.2">
      <c r="I662" s="1"/>
    </row>
    <row r="663" spans="9:9" x14ac:dyDescent="0.2">
      <c r="I663" s="1"/>
    </row>
    <row r="664" spans="9:9" x14ac:dyDescent="0.2">
      <c r="I664" s="1"/>
    </row>
    <row r="665" spans="9:9" x14ac:dyDescent="0.2">
      <c r="I665" s="1"/>
    </row>
    <row r="666" spans="9:9" x14ac:dyDescent="0.2">
      <c r="I666" s="1"/>
    </row>
    <row r="667" spans="9:9" x14ac:dyDescent="0.2">
      <c r="I667" s="1"/>
    </row>
    <row r="668" spans="9:9" x14ac:dyDescent="0.2">
      <c r="I668" s="1"/>
    </row>
    <row r="669" spans="9:9" x14ac:dyDescent="0.2">
      <c r="I669" s="1"/>
    </row>
    <row r="670" spans="9:9" x14ac:dyDescent="0.2">
      <c r="I670" s="1"/>
    </row>
    <row r="671" spans="9:9" x14ac:dyDescent="0.2">
      <c r="I671" s="1"/>
    </row>
    <row r="672" spans="9:9" x14ac:dyDescent="0.2">
      <c r="I672" s="1"/>
    </row>
    <row r="673" spans="9:9" x14ac:dyDescent="0.2">
      <c r="I673" s="1"/>
    </row>
    <row r="674" spans="9:9" x14ac:dyDescent="0.2">
      <c r="I674" s="1"/>
    </row>
    <row r="675" spans="9:9" x14ac:dyDescent="0.2">
      <c r="I675" s="1"/>
    </row>
    <row r="676" spans="9:9" x14ac:dyDescent="0.2">
      <c r="I676" s="1"/>
    </row>
    <row r="677" spans="9:9" x14ac:dyDescent="0.2">
      <c r="I677" s="1"/>
    </row>
    <row r="678" spans="9:9" x14ac:dyDescent="0.2">
      <c r="I678" s="1"/>
    </row>
    <row r="679" spans="9:9" x14ac:dyDescent="0.2">
      <c r="I679" s="1"/>
    </row>
    <row r="680" spans="9:9" x14ac:dyDescent="0.2">
      <c r="I680" s="1"/>
    </row>
    <row r="681" spans="9:9" x14ac:dyDescent="0.2">
      <c r="I681" s="1"/>
    </row>
    <row r="682" spans="9:9" x14ac:dyDescent="0.2">
      <c r="I682" s="1"/>
    </row>
    <row r="683" spans="9:9" x14ac:dyDescent="0.2">
      <c r="I683" s="1"/>
    </row>
    <row r="684" spans="9:9" x14ac:dyDescent="0.2">
      <c r="I684" s="1"/>
    </row>
    <row r="685" spans="9:9" x14ac:dyDescent="0.2">
      <c r="I685" s="1"/>
    </row>
    <row r="686" spans="9:9" x14ac:dyDescent="0.2">
      <c r="I686" s="1"/>
    </row>
    <row r="687" spans="9:9" x14ac:dyDescent="0.2">
      <c r="I687" s="1"/>
    </row>
    <row r="688" spans="9:9" x14ac:dyDescent="0.2">
      <c r="I688" s="1"/>
    </row>
    <row r="689" spans="9:9" x14ac:dyDescent="0.2">
      <c r="I689" s="1"/>
    </row>
    <row r="690" spans="9:9" x14ac:dyDescent="0.2">
      <c r="I690" s="1"/>
    </row>
    <row r="691" spans="9:9" x14ac:dyDescent="0.2">
      <c r="I691" s="1"/>
    </row>
    <row r="692" spans="9:9" x14ac:dyDescent="0.2">
      <c r="I692" s="1"/>
    </row>
    <row r="693" spans="9:9" x14ac:dyDescent="0.2">
      <c r="I693" s="1"/>
    </row>
    <row r="694" spans="9:9" x14ac:dyDescent="0.2">
      <c r="I694" s="1"/>
    </row>
    <row r="695" spans="9:9" x14ac:dyDescent="0.2">
      <c r="I695" s="1"/>
    </row>
    <row r="696" spans="9:9" x14ac:dyDescent="0.2">
      <c r="I696" s="1"/>
    </row>
    <row r="697" spans="9:9" x14ac:dyDescent="0.2">
      <c r="I697" s="1"/>
    </row>
    <row r="698" spans="9:9" x14ac:dyDescent="0.2">
      <c r="I698" s="1"/>
    </row>
    <row r="699" spans="9:9" x14ac:dyDescent="0.2">
      <c r="I699" s="1"/>
    </row>
    <row r="700" spans="9:9" x14ac:dyDescent="0.2">
      <c r="I700" s="1"/>
    </row>
    <row r="701" spans="9:9" x14ac:dyDescent="0.2">
      <c r="I701" s="1"/>
    </row>
    <row r="702" spans="9:9" x14ac:dyDescent="0.2">
      <c r="I702" s="1"/>
    </row>
    <row r="703" spans="9:9" x14ac:dyDescent="0.2">
      <c r="I703" s="1"/>
    </row>
    <row r="704" spans="9:9" x14ac:dyDescent="0.2">
      <c r="I704" s="1"/>
    </row>
    <row r="705" spans="9:9" x14ac:dyDescent="0.2">
      <c r="I705" s="1"/>
    </row>
    <row r="706" spans="9:9" x14ac:dyDescent="0.2">
      <c r="I706" s="1"/>
    </row>
    <row r="707" spans="9:9" x14ac:dyDescent="0.2">
      <c r="I707" s="1"/>
    </row>
    <row r="708" spans="9:9" x14ac:dyDescent="0.2">
      <c r="I708" s="1"/>
    </row>
    <row r="709" spans="9:9" x14ac:dyDescent="0.2">
      <c r="I709" s="1"/>
    </row>
    <row r="710" spans="9:9" x14ac:dyDescent="0.2">
      <c r="I710" s="1"/>
    </row>
    <row r="711" spans="9:9" x14ac:dyDescent="0.2">
      <c r="I711" s="1"/>
    </row>
    <row r="712" spans="9:9" x14ac:dyDescent="0.2">
      <c r="I712" s="1"/>
    </row>
    <row r="713" spans="9:9" x14ac:dyDescent="0.2">
      <c r="I713" s="1"/>
    </row>
    <row r="714" spans="9:9" x14ac:dyDescent="0.2">
      <c r="I714" s="1"/>
    </row>
    <row r="715" spans="9:9" x14ac:dyDescent="0.2">
      <c r="I715" s="1"/>
    </row>
    <row r="716" spans="9:9" x14ac:dyDescent="0.2">
      <c r="I716" s="1"/>
    </row>
    <row r="717" spans="9:9" x14ac:dyDescent="0.2">
      <c r="I717" s="1"/>
    </row>
    <row r="718" spans="9:9" x14ac:dyDescent="0.2">
      <c r="I718" s="1"/>
    </row>
    <row r="719" spans="9:9" x14ac:dyDescent="0.2">
      <c r="I719" s="1"/>
    </row>
    <row r="720" spans="9:9" x14ac:dyDescent="0.2">
      <c r="I720" s="1"/>
    </row>
    <row r="721" spans="9:9" x14ac:dyDescent="0.2">
      <c r="I721" s="1"/>
    </row>
    <row r="722" spans="9:9" x14ac:dyDescent="0.2">
      <c r="I722" s="1"/>
    </row>
    <row r="723" spans="9:9" x14ac:dyDescent="0.2">
      <c r="I723" s="1"/>
    </row>
    <row r="724" spans="9:9" x14ac:dyDescent="0.2">
      <c r="I724" s="1"/>
    </row>
    <row r="725" spans="9:9" x14ac:dyDescent="0.2">
      <c r="I725" s="1"/>
    </row>
    <row r="726" spans="9:9" x14ac:dyDescent="0.2">
      <c r="I726" s="1"/>
    </row>
    <row r="727" spans="9:9" x14ac:dyDescent="0.2">
      <c r="I727" s="1"/>
    </row>
    <row r="728" spans="9:9" x14ac:dyDescent="0.2">
      <c r="I728" s="1"/>
    </row>
    <row r="729" spans="9:9" x14ac:dyDescent="0.2">
      <c r="I729" s="1"/>
    </row>
    <row r="730" spans="9:9" x14ac:dyDescent="0.2">
      <c r="I730" s="1"/>
    </row>
    <row r="731" spans="9:9" x14ac:dyDescent="0.2">
      <c r="I731" s="1"/>
    </row>
    <row r="732" spans="9:9" x14ac:dyDescent="0.2">
      <c r="I732" s="1"/>
    </row>
    <row r="733" spans="9:9" x14ac:dyDescent="0.2">
      <c r="I733" s="1"/>
    </row>
    <row r="734" spans="9:9" x14ac:dyDescent="0.2">
      <c r="I734" s="1"/>
    </row>
    <row r="735" spans="9:9" x14ac:dyDescent="0.2">
      <c r="I735" s="1"/>
    </row>
    <row r="736" spans="9:9" x14ac:dyDescent="0.2">
      <c r="I736" s="1"/>
    </row>
    <row r="737" spans="9:9" x14ac:dyDescent="0.2">
      <c r="I737" s="1"/>
    </row>
    <row r="738" spans="9:9" x14ac:dyDescent="0.2">
      <c r="I738" s="1"/>
    </row>
    <row r="739" spans="9:9" x14ac:dyDescent="0.2">
      <c r="I739" s="1"/>
    </row>
    <row r="740" spans="9:9" x14ac:dyDescent="0.2">
      <c r="I740" s="1"/>
    </row>
    <row r="741" spans="9:9" x14ac:dyDescent="0.2">
      <c r="I741" s="1"/>
    </row>
    <row r="742" spans="9:9" x14ac:dyDescent="0.2">
      <c r="I742" s="1"/>
    </row>
    <row r="743" spans="9:9" x14ac:dyDescent="0.2">
      <c r="I743" s="1"/>
    </row>
    <row r="744" spans="9:9" x14ac:dyDescent="0.2">
      <c r="I744" s="1"/>
    </row>
    <row r="745" spans="9:9" x14ac:dyDescent="0.2">
      <c r="I745" s="1"/>
    </row>
    <row r="746" spans="9:9" x14ac:dyDescent="0.2">
      <c r="I746" s="1"/>
    </row>
    <row r="747" spans="9:9" x14ac:dyDescent="0.2">
      <c r="I747" s="1"/>
    </row>
    <row r="748" spans="9:9" x14ac:dyDescent="0.2">
      <c r="I748" s="1"/>
    </row>
    <row r="749" spans="9:9" x14ac:dyDescent="0.2">
      <c r="I749" s="1"/>
    </row>
    <row r="750" spans="9:9" x14ac:dyDescent="0.2">
      <c r="I750" s="1"/>
    </row>
    <row r="751" spans="9:9" x14ac:dyDescent="0.2">
      <c r="I751" s="1"/>
    </row>
    <row r="752" spans="9:9" x14ac:dyDescent="0.2">
      <c r="I752" s="1"/>
    </row>
    <row r="753" spans="9:9" x14ac:dyDescent="0.2">
      <c r="I753" s="1"/>
    </row>
    <row r="754" spans="9:9" x14ac:dyDescent="0.2">
      <c r="I754" s="1"/>
    </row>
    <row r="755" spans="9:9" x14ac:dyDescent="0.2">
      <c r="I755" s="1"/>
    </row>
    <row r="756" spans="9:9" x14ac:dyDescent="0.2">
      <c r="I756" s="1"/>
    </row>
    <row r="757" spans="9:9" x14ac:dyDescent="0.2">
      <c r="I757" s="1"/>
    </row>
    <row r="758" spans="9:9" x14ac:dyDescent="0.2">
      <c r="I758" s="1"/>
    </row>
    <row r="759" spans="9:9" x14ac:dyDescent="0.2">
      <c r="I759" s="1"/>
    </row>
    <row r="760" spans="9:9" x14ac:dyDescent="0.2">
      <c r="I760" s="1"/>
    </row>
    <row r="761" spans="9:9" x14ac:dyDescent="0.2">
      <c r="I761" s="1"/>
    </row>
    <row r="762" spans="9:9" x14ac:dyDescent="0.2">
      <c r="I762" s="1"/>
    </row>
    <row r="763" spans="9:9" x14ac:dyDescent="0.2">
      <c r="I763" s="1"/>
    </row>
    <row r="764" spans="9:9" x14ac:dyDescent="0.2">
      <c r="I764" s="1"/>
    </row>
    <row r="765" spans="9:9" x14ac:dyDescent="0.2">
      <c r="I765" s="1"/>
    </row>
    <row r="766" spans="9:9" x14ac:dyDescent="0.2">
      <c r="I766" s="1"/>
    </row>
    <row r="767" spans="9:9" x14ac:dyDescent="0.2">
      <c r="I767" s="1"/>
    </row>
    <row r="768" spans="9:9" x14ac:dyDescent="0.2">
      <c r="I768" s="1"/>
    </row>
    <row r="769" spans="9:9" x14ac:dyDescent="0.2">
      <c r="I769" s="1"/>
    </row>
    <row r="770" spans="9:9" x14ac:dyDescent="0.2">
      <c r="I770" s="1"/>
    </row>
    <row r="771" spans="9:9" x14ac:dyDescent="0.2">
      <c r="I771" s="1"/>
    </row>
    <row r="772" spans="9:9" x14ac:dyDescent="0.2">
      <c r="I772" s="1"/>
    </row>
    <row r="773" spans="9:9" x14ac:dyDescent="0.2">
      <c r="I773" s="1"/>
    </row>
    <row r="774" spans="9:9" x14ac:dyDescent="0.2">
      <c r="I774" s="1"/>
    </row>
    <row r="775" spans="9:9" x14ac:dyDescent="0.2">
      <c r="I775" s="1"/>
    </row>
    <row r="776" spans="9:9" x14ac:dyDescent="0.2">
      <c r="I776" s="1"/>
    </row>
    <row r="777" spans="9:9" x14ac:dyDescent="0.2">
      <c r="I777" s="1"/>
    </row>
    <row r="778" spans="9:9" x14ac:dyDescent="0.2">
      <c r="I778" s="1"/>
    </row>
    <row r="779" spans="9:9" x14ac:dyDescent="0.2">
      <c r="I779" s="1"/>
    </row>
    <row r="780" spans="9:9" x14ac:dyDescent="0.2">
      <c r="I780" s="1"/>
    </row>
    <row r="781" spans="9:9" x14ac:dyDescent="0.2">
      <c r="I781" s="1"/>
    </row>
    <row r="782" spans="9:9" x14ac:dyDescent="0.2">
      <c r="I782" s="1"/>
    </row>
    <row r="783" spans="9:9" x14ac:dyDescent="0.2">
      <c r="I783" s="1"/>
    </row>
    <row r="784" spans="9:9" x14ac:dyDescent="0.2">
      <c r="I784" s="1"/>
    </row>
    <row r="785" spans="9:9" x14ac:dyDescent="0.2">
      <c r="I785" s="1"/>
    </row>
    <row r="786" spans="9:9" x14ac:dyDescent="0.2">
      <c r="I786" s="1"/>
    </row>
    <row r="787" spans="9:9" x14ac:dyDescent="0.2">
      <c r="I787" s="1"/>
    </row>
    <row r="788" spans="9:9" x14ac:dyDescent="0.2">
      <c r="I788" s="1"/>
    </row>
    <row r="789" spans="9:9" x14ac:dyDescent="0.2">
      <c r="I789" s="1"/>
    </row>
    <row r="790" spans="9:9" x14ac:dyDescent="0.2">
      <c r="I790" s="1"/>
    </row>
    <row r="791" spans="9:9" x14ac:dyDescent="0.2">
      <c r="I791" s="1"/>
    </row>
    <row r="792" spans="9:9" x14ac:dyDescent="0.2">
      <c r="I792" s="1"/>
    </row>
    <row r="793" spans="9:9" x14ac:dyDescent="0.2">
      <c r="I793" s="1"/>
    </row>
    <row r="794" spans="9:9" x14ac:dyDescent="0.2">
      <c r="I794" s="1"/>
    </row>
    <row r="795" spans="9:9" x14ac:dyDescent="0.2">
      <c r="I795" s="1"/>
    </row>
    <row r="796" spans="9:9" x14ac:dyDescent="0.2">
      <c r="I796" s="1"/>
    </row>
    <row r="797" spans="9:9" x14ac:dyDescent="0.2">
      <c r="I797" s="1"/>
    </row>
    <row r="798" spans="9:9" x14ac:dyDescent="0.2">
      <c r="I798" s="1"/>
    </row>
    <row r="799" spans="9:9" x14ac:dyDescent="0.2">
      <c r="I799" s="1"/>
    </row>
    <row r="800" spans="9:9" x14ac:dyDescent="0.2">
      <c r="I800" s="1"/>
    </row>
    <row r="801" spans="9:9" x14ac:dyDescent="0.2">
      <c r="I801" s="1"/>
    </row>
    <row r="802" spans="9:9" x14ac:dyDescent="0.2">
      <c r="I802" s="1"/>
    </row>
    <row r="803" spans="9:9" x14ac:dyDescent="0.2">
      <c r="I803" s="1"/>
    </row>
    <row r="804" spans="9:9" x14ac:dyDescent="0.2">
      <c r="I804" s="1"/>
    </row>
    <row r="805" spans="9:9" x14ac:dyDescent="0.2">
      <c r="I805" s="1"/>
    </row>
    <row r="806" spans="9:9" x14ac:dyDescent="0.2">
      <c r="I806" s="1"/>
    </row>
    <row r="807" spans="9:9" x14ac:dyDescent="0.2">
      <c r="I807" s="1"/>
    </row>
    <row r="808" spans="9:9" x14ac:dyDescent="0.2">
      <c r="I808" s="1"/>
    </row>
    <row r="809" spans="9:9" x14ac:dyDescent="0.2">
      <c r="I809" s="1"/>
    </row>
    <row r="810" spans="9:9" x14ac:dyDescent="0.2">
      <c r="I810" s="1"/>
    </row>
    <row r="811" spans="9:9" x14ac:dyDescent="0.2">
      <c r="I811" s="1"/>
    </row>
    <row r="812" spans="9:9" x14ac:dyDescent="0.2">
      <c r="I812" s="1"/>
    </row>
    <row r="813" spans="9:9" x14ac:dyDescent="0.2">
      <c r="I813" s="1"/>
    </row>
    <row r="814" spans="9:9" x14ac:dyDescent="0.2">
      <c r="I814" s="1"/>
    </row>
    <row r="815" spans="9:9" x14ac:dyDescent="0.2">
      <c r="I815" s="1"/>
    </row>
    <row r="816" spans="9:9" x14ac:dyDescent="0.2">
      <c r="I816" s="1"/>
    </row>
    <row r="817" spans="9:9" x14ac:dyDescent="0.2">
      <c r="I817" s="1"/>
    </row>
    <row r="818" spans="9:9" x14ac:dyDescent="0.2">
      <c r="I818" s="1"/>
    </row>
    <row r="819" spans="9:9" x14ac:dyDescent="0.2">
      <c r="I819" s="1"/>
    </row>
    <row r="820" spans="9:9" x14ac:dyDescent="0.2">
      <c r="I820" s="1"/>
    </row>
    <row r="821" spans="9:9" x14ac:dyDescent="0.2">
      <c r="I821" s="1"/>
    </row>
    <row r="822" spans="9:9" x14ac:dyDescent="0.2">
      <c r="I822" s="1"/>
    </row>
    <row r="823" spans="9:9" x14ac:dyDescent="0.2">
      <c r="I823" s="1"/>
    </row>
    <row r="824" spans="9:9" x14ac:dyDescent="0.2">
      <c r="I824" s="1"/>
    </row>
    <row r="825" spans="9:9" x14ac:dyDescent="0.2">
      <c r="I825" s="1"/>
    </row>
    <row r="826" spans="9:9" x14ac:dyDescent="0.2">
      <c r="I826" s="1"/>
    </row>
    <row r="827" spans="9:9" x14ac:dyDescent="0.2">
      <c r="I827" s="1"/>
    </row>
    <row r="828" spans="9:9" x14ac:dyDescent="0.2">
      <c r="I828" s="1"/>
    </row>
    <row r="829" spans="9:9" x14ac:dyDescent="0.2">
      <c r="I829" s="1"/>
    </row>
    <row r="830" spans="9:9" x14ac:dyDescent="0.2">
      <c r="I830" s="1"/>
    </row>
    <row r="831" spans="9:9" x14ac:dyDescent="0.2">
      <c r="I831" s="1"/>
    </row>
    <row r="832" spans="9:9" x14ac:dyDescent="0.2">
      <c r="I832" s="1"/>
    </row>
    <row r="833" spans="9:9" x14ac:dyDescent="0.2">
      <c r="I833" s="1"/>
    </row>
    <row r="834" spans="9:9" x14ac:dyDescent="0.2">
      <c r="I834" s="1"/>
    </row>
    <row r="835" spans="9:9" x14ac:dyDescent="0.2">
      <c r="I835" s="1"/>
    </row>
    <row r="836" spans="9:9" x14ac:dyDescent="0.2">
      <c r="I836" s="1"/>
    </row>
    <row r="837" spans="9:9" x14ac:dyDescent="0.2">
      <c r="I837" s="1"/>
    </row>
    <row r="838" spans="9:9" x14ac:dyDescent="0.2">
      <c r="I838" s="1"/>
    </row>
    <row r="839" spans="9:9" x14ac:dyDescent="0.2">
      <c r="I839" s="1"/>
    </row>
    <row r="840" spans="9:9" x14ac:dyDescent="0.2">
      <c r="I840" s="1"/>
    </row>
    <row r="841" spans="9:9" x14ac:dyDescent="0.2">
      <c r="I841" s="1"/>
    </row>
    <row r="842" spans="9:9" x14ac:dyDescent="0.2">
      <c r="I842" s="1"/>
    </row>
    <row r="843" spans="9:9" x14ac:dyDescent="0.2">
      <c r="I843" s="1"/>
    </row>
    <row r="844" spans="9:9" x14ac:dyDescent="0.2">
      <c r="I844" s="1"/>
    </row>
    <row r="845" spans="9:9" x14ac:dyDescent="0.2">
      <c r="I845" s="1"/>
    </row>
    <row r="846" spans="9:9" x14ac:dyDescent="0.2">
      <c r="I846" s="1"/>
    </row>
    <row r="847" spans="9:9" x14ac:dyDescent="0.2">
      <c r="I847" s="1"/>
    </row>
    <row r="848" spans="9:9" x14ac:dyDescent="0.2">
      <c r="I848" s="1"/>
    </row>
    <row r="849" spans="9:9" x14ac:dyDescent="0.2">
      <c r="I849" s="1"/>
    </row>
    <row r="850" spans="9:9" x14ac:dyDescent="0.2">
      <c r="I850" s="1"/>
    </row>
    <row r="851" spans="9:9" x14ac:dyDescent="0.2">
      <c r="I851" s="1"/>
    </row>
    <row r="852" spans="9:9" x14ac:dyDescent="0.2">
      <c r="I852" s="1"/>
    </row>
    <row r="853" spans="9:9" x14ac:dyDescent="0.2">
      <c r="I853" s="1"/>
    </row>
    <row r="854" spans="9:9" x14ac:dyDescent="0.2">
      <c r="I854" s="1"/>
    </row>
    <row r="855" spans="9:9" x14ac:dyDescent="0.2">
      <c r="I855" s="1"/>
    </row>
    <row r="856" spans="9:9" x14ac:dyDescent="0.2">
      <c r="I856" s="1"/>
    </row>
    <row r="857" spans="9:9" x14ac:dyDescent="0.2">
      <c r="I857" s="1"/>
    </row>
    <row r="858" spans="9:9" x14ac:dyDescent="0.2">
      <c r="I858" s="1"/>
    </row>
    <row r="859" spans="9:9" x14ac:dyDescent="0.2">
      <c r="I859" s="1"/>
    </row>
    <row r="860" spans="9:9" x14ac:dyDescent="0.2">
      <c r="I860" s="1"/>
    </row>
    <row r="861" spans="9:9" x14ac:dyDescent="0.2">
      <c r="I861" s="1"/>
    </row>
    <row r="862" spans="9:9" x14ac:dyDescent="0.2">
      <c r="I862" s="1"/>
    </row>
    <row r="863" spans="9:9" x14ac:dyDescent="0.2">
      <c r="I863" s="1"/>
    </row>
    <row r="864" spans="9:9" x14ac:dyDescent="0.2">
      <c r="I864" s="1"/>
    </row>
    <row r="865" spans="9:9" x14ac:dyDescent="0.2">
      <c r="I865" s="1"/>
    </row>
    <row r="866" spans="9:9" x14ac:dyDescent="0.2">
      <c r="I866" s="1"/>
    </row>
    <row r="867" spans="9:9" x14ac:dyDescent="0.2">
      <c r="I867" s="1"/>
    </row>
    <row r="868" spans="9:9" x14ac:dyDescent="0.2">
      <c r="I868" s="1"/>
    </row>
    <row r="869" spans="9:9" x14ac:dyDescent="0.2">
      <c r="I869" s="1"/>
    </row>
    <row r="870" spans="9:9" x14ac:dyDescent="0.2">
      <c r="I870" s="1"/>
    </row>
    <row r="871" spans="9:9" x14ac:dyDescent="0.2">
      <c r="I871" s="1"/>
    </row>
    <row r="872" spans="9:9" x14ac:dyDescent="0.2">
      <c r="I872" s="1"/>
    </row>
    <row r="873" spans="9:9" x14ac:dyDescent="0.2">
      <c r="I873" s="1"/>
    </row>
    <row r="874" spans="9:9" x14ac:dyDescent="0.2">
      <c r="I874" s="1"/>
    </row>
    <row r="875" spans="9:9" x14ac:dyDescent="0.2">
      <c r="I875" s="1"/>
    </row>
    <row r="876" spans="9:9" x14ac:dyDescent="0.2">
      <c r="I876" s="1"/>
    </row>
    <row r="877" spans="9:9" x14ac:dyDescent="0.2">
      <c r="I877" s="1"/>
    </row>
    <row r="878" spans="9:9" x14ac:dyDescent="0.2">
      <c r="I878" s="1"/>
    </row>
    <row r="879" spans="9:9" x14ac:dyDescent="0.2">
      <c r="I879" s="1"/>
    </row>
    <row r="880" spans="9:9" x14ac:dyDescent="0.2">
      <c r="I880" s="1"/>
    </row>
    <row r="881" spans="9:9" x14ac:dyDescent="0.2">
      <c r="I881" s="1"/>
    </row>
    <row r="882" spans="9:9" x14ac:dyDescent="0.2">
      <c r="I882" s="1"/>
    </row>
    <row r="883" spans="9:9" x14ac:dyDescent="0.2">
      <c r="I883" s="1"/>
    </row>
    <row r="884" spans="9:9" x14ac:dyDescent="0.2">
      <c r="I884" s="1"/>
    </row>
    <row r="885" spans="9:9" x14ac:dyDescent="0.2">
      <c r="I885" s="1"/>
    </row>
    <row r="886" spans="9:9" x14ac:dyDescent="0.2">
      <c r="I886" s="1"/>
    </row>
    <row r="887" spans="9:9" x14ac:dyDescent="0.2">
      <c r="I887" s="1"/>
    </row>
    <row r="888" spans="9:9" x14ac:dyDescent="0.2">
      <c r="I888" s="1"/>
    </row>
    <row r="889" spans="9:9" x14ac:dyDescent="0.2">
      <c r="I889" s="1"/>
    </row>
    <row r="890" spans="9:9" x14ac:dyDescent="0.2">
      <c r="I890" s="1"/>
    </row>
    <row r="891" spans="9:9" x14ac:dyDescent="0.2">
      <c r="I891" s="1"/>
    </row>
    <row r="892" spans="9:9" x14ac:dyDescent="0.2">
      <c r="I892" s="1"/>
    </row>
    <row r="893" spans="9:9" x14ac:dyDescent="0.2">
      <c r="I893" s="1"/>
    </row>
    <row r="894" spans="9:9" x14ac:dyDescent="0.2">
      <c r="I894" s="1"/>
    </row>
    <row r="895" spans="9:9" x14ac:dyDescent="0.2">
      <c r="I895" s="1"/>
    </row>
    <row r="896" spans="9:9" x14ac:dyDescent="0.2">
      <c r="I896" s="1"/>
    </row>
    <row r="897" spans="9:9" x14ac:dyDescent="0.2">
      <c r="I897" s="1"/>
    </row>
    <row r="898" spans="9:9" x14ac:dyDescent="0.2">
      <c r="I898" s="1"/>
    </row>
    <row r="899" spans="9:9" x14ac:dyDescent="0.2">
      <c r="I899" s="1"/>
    </row>
    <row r="900" spans="9:9" x14ac:dyDescent="0.2">
      <c r="I900" s="1"/>
    </row>
    <row r="901" spans="9:9" x14ac:dyDescent="0.2">
      <c r="I901" s="1"/>
    </row>
    <row r="902" spans="9:9" x14ac:dyDescent="0.2">
      <c r="I902" s="1"/>
    </row>
    <row r="903" spans="9:9" x14ac:dyDescent="0.2">
      <c r="I903" s="1"/>
    </row>
    <row r="904" spans="9:9" x14ac:dyDescent="0.2">
      <c r="I904" s="1"/>
    </row>
    <row r="905" spans="9:9" x14ac:dyDescent="0.2">
      <c r="I905" s="1"/>
    </row>
    <row r="906" spans="9:9" x14ac:dyDescent="0.2">
      <c r="I906" s="1"/>
    </row>
    <row r="907" spans="9:9" x14ac:dyDescent="0.2">
      <c r="I907" s="1"/>
    </row>
    <row r="908" spans="9:9" x14ac:dyDescent="0.2">
      <c r="I908" s="1"/>
    </row>
    <row r="909" spans="9:9" x14ac:dyDescent="0.2">
      <c r="I909" s="1"/>
    </row>
    <row r="910" spans="9:9" x14ac:dyDescent="0.2">
      <c r="I910" s="1"/>
    </row>
    <row r="911" spans="9:9" x14ac:dyDescent="0.2">
      <c r="I911" s="1"/>
    </row>
    <row r="912" spans="9:9" x14ac:dyDescent="0.2">
      <c r="I912" s="1"/>
    </row>
    <row r="913" spans="9:9" x14ac:dyDescent="0.2">
      <c r="I913" s="1"/>
    </row>
    <row r="914" spans="9:9" x14ac:dyDescent="0.2">
      <c r="I914" s="1"/>
    </row>
    <row r="915" spans="9:9" x14ac:dyDescent="0.2">
      <c r="I915" s="1"/>
    </row>
    <row r="916" spans="9:9" x14ac:dyDescent="0.2">
      <c r="I916" s="1"/>
    </row>
    <row r="917" spans="9:9" x14ac:dyDescent="0.2">
      <c r="I917" s="1"/>
    </row>
    <row r="918" spans="9:9" x14ac:dyDescent="0.2">
      <c r="I918" s="1"/>
    </row>
    <row r="919" spans="9:9" x14ac:dyDescent="0.2">
      <c r="I919" s="1"/>
    </row>
    <row r="920" spans="9:9" x14ac:dyDescent="0.2">
      <c r="I920" s="1"/>
    </row>
    <row r="921" spans="9:9" x14ac:dyDescent="0.2">
      <c r="I921" s="1"/>
    </row>
    <row r="922" spans="9:9" x14ac:dyDescent="0.2">
      <c r="I922" s="1"/>
    </row>
    <row r="923" spans="9:9" x14ac:dyDescent="0.2">
      <c r="I923" s="1"/>
    </row>
    <row r="924" spans="9:9" x14ac:dyDescent="0.2">
      <c r="I924" s="1"/>
    </row>
    <row r="925" spans="9:9" x14ac:dyDescent="0.2">
      <c r="I925" s="1"/>
    </row>
    <row r="926" spans="9:9" x14ac:dyDescent="0.2">
      <c r="I926" s="1"/>
    </row>
    <row r="927" spans="9:9" x14ac:dyDescent="0.2">
      <c r="I927" s="1"/>
    </row>
    <row r="928" spans="9:9" x14ac:dyDescent="0.2">
      <c r="I928" s="1"/>
    </row>
    <row r="929" spans="9:9" x14ac:dyDescent="0.2">
      <c r="I929" s="1"/>
    </row>
    <row r="930" spans="9:9" x14ac:dyDescent="0.2">
      <c r="I930" s="1"/>
    </row>
    <row r="931" spans="9:9" x14ac:dyDescent="0.2">
      <c r="I931" s="1"/>
    </row>
    <row r="932" spans="9:9" x14ac:dyDescent="0.2">
      <c r="I932" s="1"/>
    </row>
    <row r="933" spans="9:9" x14ac:dyDescent="0.2">
      <c r="I933" s="1"/>
    </row>
    <row r="934" spans="9:9" x14ac:dyDescent="0.2">
      <c r="I934" s="1"/>
    </row>
    <row r="935" spans="9:9" x14ac:dyDescent="0.2">
      <c r="I935" s="1"/>
    </row>
    <row r="936" spans="9:9" x14ac:dyDescent="0.2">
      <c r="I936" s="1"/>
    </row>
    <row r="937" spans="9:9" x14ac:dyDescent="0.2">
      <c r="I937" s="1"/>
    </row>
    <row r="938" spans="9:9" x14ac:dyDescent="0.2">
      <c r="I938" s="1"/>
    </row>
    <row r="939" spans="9:9" x14ac:dyDescent="0.2">
      <c r="I939" s="1"/>
    </row>
    <row r="940" spans="9:9" x14ac:dyDescent="0.2">
      <c r="I940" s="1"/>
    </row>
    <row r="941" spans="9:9" x14ac:dyDescent="0.2">
      <c r="I941" s="1"/>
    </row>
    <row r="942" spans="9:9" x14ac:dyDescent="0.2">
      <c r="I942" s="1"/>
    </row>
    <row r="943" spans="9:9" x14ac:dyDescent="0.2">
      <c r="I943" s="1"/>
    </row>
    <row r="944" spans="9:9" x14ac:dyDescent="0.2">
      <c r="I944" s="1"/>
    </row>
    <row r="945" spans="9:9" x14ac:dyDescent="0.2">
      <c r="I945" s="1"/>
    </row>
    <row r="946" spans="9:9" x14ac:dyDescent="0.2">
      <c r="I946" s="1"/>
    </row>
    <row r="947" spans="9:9" x14ac:dyDescent="0.2">
      <c r="I947" s="1"/>
    </row>
    <row r="948" spans="9:9" x14ac:dyDescent="0.2">
      <c r="I948" s="1"/>
    </row>
    <row r="949" spans="9:9" x14ac:dyDescent="0.2">
      <c r="I949" s="1"/>
    </row>
    <row r="950" spans="9:9" x14ac:dyDescent="0.2">
      <c r="I950" s="1"/>
    </row>
    <row r="951" spans="9:9" x14ac:dyDescent="0.2">
      <c r="I951" s="1"/>
    </row>
    <row r="952" spans="9:9" x14ac:dyDescent="0.2">
      <c r="I952" s="1"/>
    </row>
    <row r="953" spans="9:9" x14ac:dyDescent="0.2">
      <c r="I953" s="1"/>
    </row>
    <row r="954" spans="9:9" x14ac:dyDescent="0.2">
      <c r="I954" s="1"/>
    </row>
    <row r="955" spans="9:9" x14ac:dyDescent="0.2">
      <c r="I955" s="1"/>
    </row>
    <row r="956" spans="9:9" x14ac:dyDescent="0.2">
      <c r="I956" s="1"/>
    </row>
    <row r="957" spans="9:9" x14ac:dyDescent="0.2">
      <c r="I957" s="1"/>
    </row>
    <row r="958" spans="9:9" x14ac:dyDescent="0.2">
      <c r="I958" s="1"/>
    </row>
    <row r="959" spans="9:9" x14ac:dyDescent="0.2">
      <c r="I959" s="1"/>
    </row>
    <row r="960" spans="9:9" x14ac:dyDescent="0.2">
      <c r="I960" s="1"/>
    </row>
    <row r="961" spans="9:9" x14ac:dyDescent="0.2">
      <c r="I961" s="1"/>
    </row>
    <row r="962" spans="9:9" x14ac:dyDescent="0.2">
      <c r="I962" s="1"/>
    </row>
    <row r="963" spans="9:9" x14ac:dyDescent="0.2">
      <c r="I963" s="1"/>
    </row>
    <row r="964" spans="9:9" x14ac:dyDescent="0.2">
      <c r="I964" s="1"/>
    </row>
    <row r="965" spans="9:9" x14ac:dyDescent="0.2">
      <c r="I965" s="1"/>
    </row>
    <row r="966" spans="9:9" x14ac:dyDescent="0.2">
      <c r="I966" s="1"/>
    </row>
    <row r="967" spans="9:9" x14ac:dyDescent="0.2">
      <c r="I967" s="1"/>
    </row>
    <row r="968" spans="9:9" x14ac:dyDescent="0.2">
      <c r="I968" s="1"/>
    </row>
    <row r="969" spans="9:9" x14ac:dyDescent="0.2">
      <c r="I969" s="1"/>
    </row>
    <row r="970" spans="9:9" x14ac:dyDescent="0.2">
      <c r="I970" s="1"/>
    </row>
    <row r="971" spans="9:9" x14ac:dyDescent="0.2">
      <c r="I971" s="1"/>
    </row>
    <row r="972" spans="9:9" x14ac:dyDescent="0.2">
      <c r="I972" s="1"/>
    </row>
    <row r="973" spans="9:9" x14ac:dyDescent="0.2">
      <c r="I973" s="1"/>
    </row>
    <row r="974" spans="9:9" x14ac:dyDescent="0.2">
      <c r="I974" s="1"/>
    </row>
    <row r="975" spans="9:9" x14ac:dyDescent="0.2">
      <c r="I975" s="1"/>
    </row>
    <row r="976" spans="9:9" x14ac:dyDescent="0.2">
      <c r="I976" s="1"/>
    </row>
    <row r="977" spans="9:9" x14ac:dyDescent="0.2">
      <c r="I977" s="1"/>
    </row>
    <row r="978" spans="9:9" x14ac:dyDescent="0.2">
      <c r="I978" s="1"/>
    </row>
    <row r="979" spans="9:9" x14ac:dyDescent="0.2">
      <c r="I979" s="1"/>
    </row>
    <row r="980" spans="9:9" x14ac:dyDescent="0.2">
      <c r="I980" s="1"/>
    </row>
    <row r="981" spans="9:9" x14ac:dyDescent="0.2">
      <c r="I981" s="1"/>
    </row>
    <row r="982" spans="9:9" x14ac:dyDescent="0.2">
      <c r="I982" s="1"/>
    </row>
    <row r="983" spans="9:9" x14ac:dyDescent="0.2">
      <c r="I983" s="1"/>
    </row>
    <row r="984" spans="9:9" x14ac:dyDescent="0.2">
      <c r="I984" s="1"/>
    </row>
    <row r="985" spans="9:9" x14ac:dyDescent="0.2">
      <c r="I985" s="1"/>
    </row>
    <row r="986" spans="9:9" x14ac:dyDescent="0.2">
      <c r="I986" s="1"/>
    </row>
    <row r="987" spans="9:9" x14ac:dyDescent="0.2">
      <c r="I987" s="1"/>
    </row>
    <row r="988" spans="9:9" x14ac:dyDescent="0.2">
      <c r="I988" s="1"/>
    </row>
    <row r="989" spans="9:9" x14ac:dyDescent="0.2">
      <c r="I989" s="1"/>
    </row>
    <row r="990" spans="9:9" x14ac:dyDescent="0.2">
      <c r="I990" s="1"/>
    </row>
    <row r="991" spans="9:9" x14ac:dyDescent="0.2">
      <c r="I991" s="1"/>
    </row>
    <row r="992" spans="9:9" x14ac:dyDescent="0.2">
      <c r="I992" s="1"/>
    </row>
    <row r="993" spans="9:9" x14ac:dyDescent="0.2">
      <c r="I993" s="1"/>
    </row>
    <row r="994" spans="9:9" x14ac:dyDescent="0.2">
      <c r="I994" s="1"/>
    </row>
    <row r="995" spans="9:9" x14ac:dyDescent="0.2">
      <c r="I995" s="1"/>
    </row>
    <row r="996" spans="9:9" x14ac:dyDescent="0.2">
      <c r="I996" s="1"/>
    </row>
    <row r="997" spans="9:9" x14ac:dyDescent="0.2">
      <c r="I997" s="1"/>
    </row>
    <row r="998" spans="9:9" x14ac:dyDescent="0.2">
      <c r="I998" s="1"/>
    </row>
    <row r="999" spans="9:9" x14ac:dyDescent="0.2">
      <c r="I999" s="1"/>
    </row>
    <row r="1000" spans="9:9" x14ac:dyDescent="0.2">
      <c r="I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B6F2-EFFD-504F-8889-904B2F7503E0}">
  <dimension ref="A1:V69"/>
  <sheetViews>
    <sheetView tabSelected="1" workbookViewId="0">
      <selection activeCell="V69" sqref="V69"/>
    </sheetView>
  </sheetViews>
  <sheetFormatPr baseColWidth="10" defaultRowHeight="16" x14ac:dyDescent="0.2"/>
  <cols>
    <col min="2" max="2" width="27.5" customWidth="1"/>
    <col min="3" max="3" width="14.1640625" customWidth="1"/>
  </cols>
  <sheetData>
    <row r="1" spans="1:22" x14ac:dyDescent="0.2">
      <c r="I1" s="5"/>
    </row>
    <row r="2" spans="1:22" x14ac:dyDescent="0.2">
      <c r="D2">
        <v>2</v>
      </c>
      <c r="E2" s="6">
        <v>9</v>
      </c>
      <c r="F2" s="6">
        <v>10</v>
      </c>
      <c r="G2" s="6">
        <v>11</v>
      </c>
      <c r="H2" s="6">
        <v>12</v>
      </c>
      <c r="I2" s="6">
        <v>13</v>
      </c>
    </row>
    <row r="3" spans="1:22" ht="17" x14ac:dyDescent="0.2">
      <c r="B3" t="s">
        <v>62</v>
      </c>
      <c r="C3" s="1" t="s">
        <v>74</v>
      </c>
      <c r="D3" s="1" t="s">
        <v>0</v>
      </c>
      <c r="E3" s="3" t="s">
        <v>71</v>
      </c>
      <c r="F3" s="2" t="s">
        <v>81</v>
      </c>
      <c r="G3" s="2" t="s">
        <v>87</v>
      </c>
      <c r="H3" s="2" t="s">
        <v>88</v>
      </c>
      <c r="I3" s="11" t="s">
        <v>77</v>
      </c>
    </row>
    <row r="4" spans="1:22" x14ac:dyDescent="0.2">
      <c r="B4">
        <v>1</v>
      </c>
      <c r="C4">
        <v>31</v>
      </c>
      <c r="D4" t="str">
        <f>VLOOKUP(C4,clustermid,$D$2)</f>
        <v>Lauraville</v>
      </c>
      <c r="E4">
        <f>VLOOKUP(C4,clustermid,$E$2,0)</f>
        <v>-0.47283821346826471</v>
      </c>
      <c r="F4">
        <f>VLOOKUP(C4,clustermid,$F$2,0)</f>
        <v>0.72336106816659951</v>
      </c>
      <c r="G4">
        <f>VLOOKUP(C4,clustermid,$G$2)</f>
        <v>0.12252336649416005</v>
      </c>
      <c r="H4">
        <f>VLOOKUP(C4,clustermid,$H$2)</f>
        <v>0.2553982039516105</v>
      </c>
      <c r="I4">
        <f>VLOOKUP(C4,clustermid,$I$2)</f>
        <v>-1.0452258809788948</v>
      </c>
    </row>
    <row r="5" spans="1:22" x14ac:dyDescent="0.2">
      <c r="B5">
        <v>2</v>
      </c>
      <c r="C5">
        <v>22</v>
      </c>
      <c r="D5" t="str">
        <f>VLOOKUP(C5,clustermid,$D$2)</f>
        <v>Greater Roland Park/Poplar Hill</v>
      </c>
      <c r="E5">
        <f>VLOOKUP(C5,clustermid,$E$2,0)</f>
        <v>-4.0332950448523395</v>
      </c>
      <c r="F5">
        <f>VLOOKUP(C5,clustermid,$F$2,0)</f>
        <v>3.2102293658565921</v>
      </c>
      <c r="G5">
        <f>VLOOKUP(C5,clustermid,$G$2)</f>
        <v>1.9947276076667813</v>
      </c>
      <c r="H5">
        <f>VLOOKUP(C5,clustermid,$H$2)</f>
        <v>0.3187159250057881</v>
      </c>
      <c r="I5">
        <f>VLOOKUP(C5,clustermid,$I$2)</f>
        <v>-2.2491789776536408</v>
      </c>
    </row>
    <row r="6" spans="1:22" x14ac:dyDescent="0.2">
      <c r="B6">
        <v>3</v>
      </c>
      <c r="C6">
        <v>45</v>
      </c>
      <c r="D6" t="str">
        <f>VLOOKUP(C6,clustermid,$D$2)</f>
        <v>Pimlico/Arlington/Hilltop</v>
      </c>
      <c r="E6">
        <f>VLOOKUP(C6,clustermid,$E$2,0)</f>
        <v>0.46581524841543936</v>
      </c>
      <c r="F6">
        <f>VLOOKUP(C6,clustermid,$F$2,0)</f>
        <v>-0.66884190841351188</v>
      </c>
      <c r="G6">
        <f>VLOOKUP(C6,clustermid,$G$2)</f>
        <v>-0.12704328353876096</v>
      </c>
      <c r="H6">
        <f>VLOOKUP(C6,clustermid,$H$2)</f>
        <v>-0.18782584342763248</v>
      </c>
      <c r="I6">
        <f>VLOOKUP(C6,clustermid,$I$2)</f>
        <v>1.0469351532330851</v>
      </c>
    </row>
    <row r="7" spans="1:22" x14ac:dyDescent="0.2">
      <c r="S7" s="4" t="s">
        <v>70</v>
      </c>
    </row>
    <row r="8" spans="1:22" x14ac:dyDescent="0.2">
      <c r="S8" s="9">
        <f>SUM(S13:S67)</f>
        <v>157.24258060627426</v>
      </c>
    </row>
    <row r="10" spans="1:22" x14ac:dyDescent="0.2">
      <c r="B10" s="6" t="s">
        <v>63</v>
      </c>
      <c r="C10" s="6">
        <f>AVERAGE(C13:C67)</f>
        <v>72.646363636363617</v>
      </c>
      <c r="D10" s="6">
        <f t="shared" ref="D10:F10" si="0">AVERAGE(D13:D67)</f>
        <v>43417.431469818177</v>
      </c>
      <c r="E10" s="6">
        <f t="shared" si="0"/>
        <v>2.2988539003636368</v>
      </c>
      <c r="F10" s="6">
        <f t="shared" si="0"/>
        <v>10.491600614727274</v>
      </c>
      <c r="G10" s="6">
        <f>AVERAGE(G13:G67)</f>
        <v>118.1751825430909</v>
      </c>
    </row>
    <row r="11" spans="1:22" x14ac:dyDescent="0.2">
      <c r="B11" s="6" t="s">
        <v>64</v>
      </c>
      <c r="C11" s="6">
        <f>STDEV(C13:C67)</f>
        <v>14.627336453270429</v>
      </c>
      <c r="D11" s="6">
        <f t="shared" ref="D11:F11" si="1">STDEV(D13:D67)</f>
        <v>20014.364772044155</v>
      </c>
      <c r="E11" s="6">
        <f t="shared" si="1"/>
        <v>1.9972558430152765</v>
      </c>
      <c r="F11" s="6">
        <f t="shared" si="1"/>
        <v>3.9483417254719013</v>
      </c>
      <c r="G11" s="6">
        <f>STDEV(G13:G67)</f>
        <v>37.773071937440967</v>
      </c>
      <c r="I11" s="6">
        <v>9</v>
      </c>
      <c r="J11" s="6">
        <v>10</v>
      </c>
      <c r="K11" s="6">
        <v>11</v>
      </c>
      <c r="L11" s="6">
        <v>12</v>
      </c>
      <c r="M11" s="6">
        <v>13</v>
      </c>
    </row>
    <row r="12" spans="1:22" ht="17" x14ac:dyDescent="0.2">
      <c r="B12" s="2" t="s">
        <v>0</v>
      </c>
      <c r="C12" s="3" t="s">
        <v>56</v>
      </c>
      <c r="D12" s="2" t="s">
        <v>57</v>
      </c>
      <c r="E12" s="11" t="s">
        <v>60</v>
      </c>
      <c r="F12" s="2" t="s">
        <v>59</v>
      </c>
      <c r="G12" s="2" t="s">
        <v>75</v>
      </c>
      <c r="I12" s="12" t="s">
        <v>71</v>
      </c>
      <c r="J12" s="2" t="s">
        <v>72</v>
      </c>
      <c r="K12" s="2" t="s">
        <v>80</v>
      </c>
      <c r="L12" s="2" t="s">
        <v>73</v>
      </c>
      <c r="M12" s="11" t="s">
        <v>76</v>
      </c>
      <c r="N12" s="6" t="s">
        <v>65</v>
      </c>
      <c r="O12" s="6" t="s">
        <v>66</v>
      </c>
      <c r="P12" s="6" t="s">
        <v>67</v>
      </c>
      <c r="Q12" s="6"/>
      <c r="R12" s="7"/>
      <c r="S12" s="8" t="s">
        <v>68</v>
      </c>
      <c r="T12" s="6" t="s">
        <v>69</v>
      </c>
    </row>
    <row r="13" spans="1:22" x14ac:dyDescent="0.2">
      <c r="A13">
        <v>1</v>
      </c>
      <c r="B13" s="1" t="s">
        <v>1</v>
      </c>
      <c r="C13" s="1">
        <v>79.34</v>
      </c>
      <c r="D13" s="1">
        <v>33177.658909999998</v>
      </c>
      <c r="E13" s="10">
        <v>2.3907459000000002</v>
      </c>
      <c r="F13" s="1">
        <v>7.75</v>
      </c>
      <c r="G13" s="1">
        <v>129.3908404</v>
      </c>
      <c r="I13">
        <f t="shared" ref="I13:I44" si="2">STANDARDIZE(C13,$C$10,$C$11)</f>
        <v>0.45761143083160577</v>
      </c>
      <c r="J13">
        <f t="shared" ref="J13:J44" si="3">STANDARDIZE(D13,$D$10,$D$11)</f>
        <v>-0.51162116192270968</v>
      </c>
      <c r="K13">
        <f t="shared" ref="K13:K44" si="4">STANDARDIZE(E13,$E$10,$E$11)</f>
        <v>4.6009127953098472E-2</v>
      </c>
      <c r="L13">
        <f t="shared" ref="L13:L44" si="5">STANDARDIZE(F13,$F$10,$F$11)</f>
        <v>-0.694367611861053</v>
      </c>
      <c r="M13">
        <f t="shared" ref="M13:M44" si="6">STANDARDIZE(G13,$G$10,$G$11)</f>
        <v>0.29692204741738398</v>
      </c>
      <c r="N13">
        <f t="shared" ref="N13:N44" si="7">SUMXMY2($E$4:$I$4,I13:M13)</f>
        <v>5.1001882444983542</v>
      </c>
      <c r="O13">
        <f t="shared" ref="O13:O44" si="8">SUMXMY2($E$5:$I$5,I13:M13)</f>
        <v>45.326884720187017</v>
      </c>
      <c r="P13">
        <f t="shared" ref="P13:P44" si="9">SUMXMY2($E$6:$I$6,I13:M13)</f>
        <v>0.87383702493619286</v>
      </c>
      <c r="S13">
        <f>MIN(N13:P13)</f>
        <v>0.87383702493619286</v>
      </c>
      <c r="T13">
        <f>MATCH(S13,N13:P13,0)</f>
        <v>3</v>
      </c>
      <c r="V13" t="str">
        <f>IF(T13=3,B13)</f>
        <v>Allendale/Irvington/S. Hilton</v>
      </c>
    </row>
    <row r="14" spans="1:22" x14ac:dyDescent="0.2">
      <c r="A14">
        <v>2</v>
      </c>
      <c r="B14" s="1" t="s">
        <v>2</v>
      </c>
      <c r="C14" s="1">
        <v>69.58</v>
      </c>
      <c r="D14" s="1">
        <v>50135.121619999998</v>
      </c>
      <c r="E14" s="10">
        <v>4.1987916700000003</v>
      </c>
      <c r="F14" s="1">
        <v>15.58333333</v>
      </c>
      <c r="G14" s="1">
        <v>96.054888509999998</v>
      </c>
      <c r="I14">
        <f t="shared" si="2"/>
        <v>-0.20963239932024882</v>
      </c>
      <c r="J14">
        <f t="shared" si="3"/>
        <v>0.33564343543718245</v>
      </c>
      <c r="K14">
        <f t="shared" si="4"/>
        <v>0.95127410756150754</v>
      </c>
      <c r="L14">
        <f t="shared" si="5"/>
        <v>1.2895876469922747</v>
      </c>
      <c r="M14">
        <f t="shared" si="6"/>
        <v>-0.58561014231847763</v>
      </c>
      <c r="N14">
        <f t="shared" si="7"/>
        <v>2.1872244854714209</v>
      </c>
      <c r="O14">
        <f t="shared" si="8"/>
        <v>27.682488675536032</v>
      </c>
      <c r="P14">
        <f t="shared" si="9"/>
        <v>7.4759434904940845</v>
      </c>
      <c r="S14">
        <f t="shared" ref="S14:S67" si="10">MIN(N14:P14)</f>
        <v>2.1872244854714209</v>
      </c>
      <c r="T14">
        <f t="shared" ref="T14:T67" si="11">MATCH(S14,N14:P14,0)</f>
        <v>1</v>
      </c>
      <c r="V14" t="b">
        <f t="shared" ref="V14:V67" si="12">IF(T14=3,B14)</f>
        <v>0</v>
      </c>
    </row>
    <row r="15" spans="1:22" x14ac:dyDescent="0.2">
      <c r="A15">
        <v>3</v>
      </c>
      <c r="B15" s="1" t="s">
        <v>3</v>
      </c>
      <c r="C15" s="1">
        <v>78.760000000000005</v>
      </c>
      <c r="D15" s="1">
        <v>46743.281849999999</v>
      </c>
      <c r="E15" s="10">
        <v>0.21135206000000001</v>
      </c>
      <c r="F15" s="1">
        <v>10.32608696</v>
      </c>
      <c r="G15" s="1">
        <v>105.5900621</v>
      </c>
      <c r="I15">
        <f t="shared" si="2"/>
        <v>0.41795964584307355</v>
      </c>
      <c r="J15">
        <f t="shared" si="3"/>
        <v>0.16617316702588203</v>
      </c>
      <c r="K15">
        <f t="shared" si="4"/>
        <v>-1.0451849960354178</v>
      </c>
      <c r="L15">
        <f t="shared" si="5"/>
        <v>-4.1919789682715966E-2</v>
      </c>
      <c r="M15">
        <f t="shared" si="6"/>
        <v>-0.33317704379284097</v>
      </c>
      <c r="N15">
        <f t="shared" si="7"/>
        <v>3.0629335391295212</v>
      </c>
      <c r="O15">
        <f t="shared" si="8"/>
        <v>42.122136630492285</v>
      </c>
      <c r="P15">
        <f t="shared" si="9"/>
        <v>3.4685227920340576</v>
      </c>
      <c r="S15">
        <f t="shared" si="10"/>
        <v>3.0629335391295212</v>
      </c>
      <c r="T15">
        <f t="shared" si="11"/>
        <v>1</v>
      </c>
      <c r="V15" t="b">
        <f t="shared" si="12"/>
        <v>0</v>
      </c>
    </row>
    <row r="16" spans="1:22" x14ac:dyDescent="0.2">
      <c r="A16">
        <v>4</v>
      </c>
      <c r="B16" s="1" t="s">
        <v>4</v>
      </c>
      <c r="C16" s="1">
        <v>78.45</v>
      </c>
      <c r="D16" s="1">
        <v>33526.364650000003</v>
      </c>
      <c r="E16" s="10">
        <v>3.2409650499999998</v>
      </c>
      <c r="F16" s="1">
        <v>8.5882352900000001</v>
      </c>
      <c r="G16" s="1">
        <v>155.4094441</v>
      </c>
      <c r="I16">
        <f t="shared" si="2"/>
        <v>0.39676645041816822</v>
      </c>
      <c r="J16">
        <f t="shared" si="3"/>
        <v>-0.49419838863104498</v>
      </c>
      <c r="K16">
        <f t="shared" si="4"/>
        <v>0.47170278806847732</v>
      </c>
      <c r="L16">
        <f t="shared" si="5"/>
        <v>-0.48206701878110242</v>
      </c>
      <c r="M16">
        <f t="shared" si="6"/>
        <v>0.98573559541505573</v>
      </c>
      <c r="N16">
        <f t="shared" si="7"/>
        <v>7.0292490440778916</v>
      </c>
      <c r="O16">
        <f t="shared" si="8"/>
        <v>46.773760059321347</v>
      </c>
      <c r="P16">
        <f t="shared" si="9"/>
        <v>0.48408820892249071</v>
      </c>
      <c r="S16">
        <f t="shared" si="10"/>
        <v>0.48408820892249071</v>
      </c>
      <c r="T16">
        <f t="shared" si="11"/>
        <v>3</v>
      </c>
      <c r="V16" t="str">
        <f t="shared" si="12"/>
        <v>Brooklyn/Curtis Bay/Hawkins Point</v>
      </c>
    </row>
    <row r="17" spans="1:22" x14ac:dyDescent="0.2">
      <c r="A17">
        <v>5</v>
      </c>
      <c r="B17" s="1" t="s">
        <v>5</v>
      </c>
      <c r="C17" s="1">
        <v>61.81</v>
      </c>
      <c r="D17" s="1">
        <v>84978.141629999998</v>
      </c>
      <c r="E17" s="10">
        <v>2.79124594</v>
      </c>
      <c r="F17" s="1">
        <v>16.899999999999999</v>
      </c>
      <c r="G17" s="1">
        <v>74.816299270000002</v>
      </c>
      <c r="I17">
        <f t="shared" si="2"/>
        <v>-0.74082958787351771</v>
      </c>
      <c r="J17">
        <f t="shared" si="3"/>
        <v>2.0765440539103879</v>
      </c>
      <c r="K17">
        <f t="shared" si="4"/>
        <v>0.24653428420717208</v>
      </c>
      <c r="L17">
        <f t="shared" si="5"/>
        <v>1.6230609787218457</v>
      </c>
      <c r="M17">
        <f t="shared" si="6"/>
        <v>-1.1478781324669871</v>
      </c>
      <c r="N17">
        <f t="shared" si="7"/>
        <v>3.7993412276019072</v>
      </c>
      <c r="O17">
        <f t="shared" si="8"/>
        <v>18.09593063887246</v>
      </c>
      <c r="P17">
        <f t="shared" si="9"/>
        <v>17.229212483911081</v>
      </c>
      <c r="S17">
        <f t="shared" si="10"/>
        <v>3.7993412276019072</v>
      </c>
      <c r="T17">
        <f t="shared" si="11"/>
        <v>1</v>
      </c>
      <c r="V17" t="b">
        <f t="shared" si="12"/>
        <v>0</v>
      </c>
    </row>
    <row r="18" spans="1:22" x14ac:dyDescent="0.2">
      <c r="A18">
        <v>6</v>
      </c>
      <c r="B18" s="1" t="s">
        <v>6</v>
      </c>
      <c r="C18" s="1">
        <v>73.13</v>
      </c>
      <c r="D18" s="1">
        <v>39556.11507</v>
      </c>
      <c r="E18" s="10">
        <v>2.1701396599999998</v>
      </c>
      <c r="F18" s="1">
        <v>12.33333333</v>
      </c>
      <c r="G18" s="1">
        <v>95.412844039999996</v>
      </c>
      <c r="I18">
        <f t="shared" si="2"/>
        <v>3.3063870868181577E-2</v>
      </c>
      <c r="J18">
        <f t="shared" si="3"/>
        <v>-0.19292725219096743</v>
      </c>
      <c r="K18">
        <f t="shared" si="4"/>
        <v>-6.4445544527393067E-2</v>
      </c>
      <c r="L18">
        <f t="shared" si="5"/>
        <v>0.46645727328796621</v>
      </c>
      <c r="M18">
        <f t="shared" si="6"/>
        <v>-0.60260755441838165</v>
      </c>
      <c r="N18">
        <f t="shared" si="7"/>
        <v>1.3709354924045951</v>
      </c>
      <c r="O18">
        <f t="shared" si="8"/>
        <v>35.089968826945189</v>
      </c>
      <c r="P18">
        <f t="shared" si="9"/>
        <v>3.5667645328910167</v>
      </c>
      <c r="S18">
        <f t="shared" si="10"/>
        <v>1.3709354924045951</v>
      </c>
      <c r="T18">
        <f t="shared" si="11"/>
        <v>1</v>
      </c>
      <c r="V18" t="b">
        <f t="shared" si="12"/>
        <v>0</v>
      </c>
    </row>
    <row r="19" spans="1:22" x14ac:dyDescent="0.2">
      <c r="A19">
        <v>7</v>
      </c>
      <c r="B19" s="1" t="s">
        <v>7</v>
      </c>
      <c r="C19" s="1">
        <v>88.52</v>
      </c>
      <c r="D19" s="1">
        <v>22980.53585</v>
      </c>
      <c r="E19" s="10">
        <v>2.7630180700000002</v>
      </c>
      <c r="F19" s="1">
        <v>8.7857142899999996</v>
      </c>
      <c r="G19" s="1">
        <v>142.68292679999999</v>
      </c>
      <c r="I19">
        <f t="shared" si="2"/>
        <v>1.0852034759949272</v>
      </c>
      <c r="J19">
        <f t="shared" si="3"/>
        <v>-1.0211113793810838</v>
      </c>
      <c r="K19">
        <f t="shared" si="4"/>
        <v>0.23240095717312323</v>
      </c>
      <c r="L19">
        <f t="shared" si="5"/>
        <v>-0.43205133783687083</v>
      </c>
      <c r="M19">
        <f t="shared" si="6"/>
        <v>0.64881522735292341</v>
      </c>
      <c r="N19">
        <f t="shared" si="7"/>
        <v>8.8251132605150246</v>
      </c>
      <c r="O19">
        <f t="shared" si="8"/>
        <v>56.17108872847227</v>
      </c>
      <c r="P19">
        <f t="shared" si="9"/>
        <v>0.85508128632303748</v>
      </c>
      <c r="S19">
        <f t="shared" si="10"/>
        <v>0.85508128632303748</v>
      </c>
      <c r="T19">
        <f t="shared" si="11"/>
        <v>3</v>
      </c>
      <c r="V19" t="str">
        <f t="shared" si="12"/>
        <v>Cherry Hill</v>
      </c>
    </row>
    <row r="20" spans="1:22" x14ac:dyDescent="0.2">
      <c r="A20">
        <v>8</v>
      </c>
      <c r="B20" s="1" t="s">
        <v>8</v>
      </c>
      <c r="C20" s="1">
        <v>68.12</v>
      </c>
      <c r="D20" s="1">
        <v>42852.964650000002</v>
      </c>
      <c r="E20" s="10">
        <v>0.80609324000000004</v>
      </c>
      <c r="F20" s="1">
        <v>15.25</v>
      </c>
      <c r="G20" s="1">
        <v>107.10988</v>
      </c>
      <c r="I20">
        <f t="shared" si="2"/>
        <v>-0.30944551325689873</v>
      </c>
      <c r="J20">
        <f t="shared" si="3"/>
        <v>-2.8203084446957634E-2</v>
      </c>
      <c r="K20">
        <f t="shared" si="4"/>
        <v>-0.74740582964574109</v>
      </c>
      <c r="L20">
        <f t="shared" si="5"/>
        <v>1.2051640197642741</v>
      </c>
      <c r="M20">
        <f t="shared" si="6"/>
        <v>-0.29294155798122629</v>
      </c>
      <c r="N20">
        <f t="shared" si="7"/>
        <v>2.8163094637870651</v>
      </c>
      <c r="O20">
        <f t="shared" si="8"/>
        <v>36.486450923997566</v>
      </c>
      <c r="P20">
        <f t="shared" si="9"/>
        <v>5.1319874001842445</v>
      </c>
      <c r="S20">
        <f t="shared" si="10"/>
        <v>2.8163094637870651</v>
      </c>
      <c r="T20">
        <f t="shared" si="11"/>
        <v>1</v>
      </c>
      <c r="V20" t="b">
        <f t="shared" si="12"/>
        <v>0</v>
      </c>
    </row>
    <row r="21" spans="1:22" x14ac:dyDescent="0.2">
      <c r="A21">
        <v>9</v>
      </c>
      <c r="B21" s="1" t="s">
        <v>9</v>
      </c>
      <c r="C21" s="1">
        <v>81.03</v>
      </c>
      <c r="D21" s="1">
        <v>31970.505290000001</v>
      </c>
      <c r="E21" s="10">
        <v>1.30754912</v>
      </c>
      <c r="F21" s="1">
        <v>7.35</v>
      </c>
      <c r="G21" s="1">
        <v>132.07547170000001</v>
      </c>
      <c r="I21">
        <f t="shared" si="2"/>
        <v>0.57314852847060493</v>
      </c>
      <c r="J21">
        <f t="shared" si="3"/>
        <v>-0.57193552282044524</v>
      </c>
      <c r="K21">
        <f t="shared" si="4"/>
        <v>-0.49633339856302755</v>
      </c>
      <c r="L21">
        <f t="shared" si="5"/>
        <v>-0.79567596554773723</v>
      </c>
      <c r="M21">
        <f t="shared" si="6"/>
        <v>0.36799467038133676</v>
      </c>
      <c r="N21">
        <f t="shared" si="7"/>
        <v>6.256814455167258</v>
      </c>
      <c r="O21">
        <f t="shared" si="8"/>
        <v>49.820945765808489</v>
      </c>
      <c r="P21">
        <f t="shared" si="9"/>
        <v>0.98772841984713999</v>
      </c>
      <c r="S21">
        <f t="shared" si="10"/>
        <v>0.98772841984713999</v>
      </c>
      <c r="T21">
        <f t="shared" si="11"/>
        <v>3</v>
      </c>
      <c r="V21" t="str">
        <f t="shared" si="12"/>
        <v>Claremont/Armistead</v>
      </c>
    </row>
    <row r="22" spans="1:22" x14ac:dyDescent="0.2">
      <c r="A22">
        <v>10</v>
      </c>
      <c r="B22" s="1" t="s">
        <v>10</v>
      </c>
      <c r="C22" s="1">
        <v>82.88</v>
      </c>
      <c r="D22" s="1">
        <v>24883.933499999999</v>
      </c>
      <c r="E22" s="10">
        <v>0.46865079999999998</v>
      </c>
      <c r="F22" s="1">
        <v>8.78125</v>
      </c>
      <c r="G22" s="1">
        <v>185.631068</v>
      </c>
      <c r="I22">
        <f t="shared" si="2"/>
        <v>0.69962404955471624</v>
      </c>
      <c r="J22">
        <f t="shared" si="3"/>
        <v>-0.9260098025047272</v>
      </c>
      <c r="K22">
        <f t="shared" si="4"/>
        <v>-0.91635886647379206</v>
      </c>
      <c r="L22">
        <f t="shared" si="5"/>
        <v>-0.43318201251257055</v>
      </c>
      <c r="M22">
        <f t="shared" si="6"/>
        <v>1.7858194210052134</v>
      </c>
      <c r="N22">
        <f t="shared" si="7"/>
        <v>13.663328537600687</v>
      </c>
      <c r="O22">
        <f t="shared" si="8"/>
        <v>64.829984657637311</v>
      </c>
      <c r="P22">
        <f t="shared" si="9"/>
        <v>1.3499705815747554</v>
      </c>
      <c r="S22">
        <f t="shared" si="10"/>
        <v>1.3499705815747554</v>
      </c>
      <c r="T22">
        <f t="shared" si="11"/>
        <v>3</v>
      </c>
      <c r="V22" t="str">
        <f t="shared" si="12"/>
        <v>Clifton-Berea</v>
      </c>
    </row>
    <row r="23" spans="1:22" x14ac:dyDescent="0.2">
      <c r="A23">
        <v>11</v>
      </c>
      <c r="B23" s="1" t="s">
        <v>11</v>
      </c>
      <c r="C23" s="1">
        <v>56.76</v>
      </c>
      <c r="D23" s="1">
        <v>55840.22309</v>
      </c>
      <c r="E23" s="10">
        <v>3.3176926600000001</v>
      </c>
      <c r="F23" s="1">
        <v>0</v>
      </c>
      <c r="G23" s="1">
        <v>58.252427179999998</v>
      </c>
      <c r="I23">
        <f t="shared" si="2"/>
        <v>-1.0860735778598771</v>
      </c>
      <c r="J23">
        <f t="shared" si="3"/>
        <v>0.62069377477989418</v>
      </c>
      <c r="K23">
        <f t="shared" si="4"/>
        <v>0.51011930354311175</v>
      </c>
      <c r="L23">
        <f t="shared" si="5"/>
        <v>-2.6572169645405577</v>
      </c>
      <c r="M23">
        <f t="shared" si="6"/>
        <v>-1.586388193746429</v>
      </c>
      <c r="N23">
        <f t="shared" si="7"/>
        <v>9.3130125641792887</v>
      </c>
      <c r="O23">
        <f t="shared" si="8"/>
        <v>26.891338955943105</v>
      </c>
      <c r="P23">
        <f t="shared" si="9"/>
        <v>17.509521728502872</v>
      </c>
      <c r="S23">
        <f t="shared" si="10"/>
        <v>9.3130125641792887</v>
      </c>
      <c r="T23">
        <f t="shared" si="11"/>
        <v>1</v>
      </c>
      <c r="V23" t="b">
        <f t="shared" si="12"/>
        <v>0</v>
      </c>
    </row>
    <row r="24" spans="1:22" x14ac:dyDescent="0.2">
      <c r="A24">
        <v>12</v>
      </c>
      <c r="B24" s="1" t="s">
        <v>12</v>
      </c>
      <c r="C24" s="1">
        <v>72.260000000000005</v>
      </c>
      <c r="D24" s="1">
        <v>32487</v>
      </c>
      <c r="E24" s="10">
        <v>0</v>
      </c>
      <c r="F24" s="1">
        <v>0</v>
      </c>
      <c r="G24" s="1">
        <v>108.9414183</v>
      </c>
      <c r="I24">
        <f t="shared" si="2"/>
        <v>-2.6413806614616248E-2</v>
      </c>
      <c r="J24">
        <f t="shared" si="3"/>
        <v>-0.54612932232981404</v>
      </c>
      <c r="K24">
        <f t="shared" si="4"/>
        <v>-1.1510062210623127</v>
      </c>
      <c r="L24">
        <f t="shared" si="5"/>
        <v>-2.6572169645405577</v>
      </c>
      <c r="M24">
        <f t="shared" si="6"/>
        <v>-0.24445362183895672</v>
      </c>
      <c r="N24">
        <f t="shared" si="7"/>
        <v>12.55734154371787</v>
      </c>
      <c r="O24">
        <f t="shared" si="8"/>
        <v>52.936069488195542</v>
      </c>
      <c r="P24">
        <f t="shared" si="9"/>
        <v>9.0714253962344102</v>
      </c>
      <c r="S24">
        <f t="shared" si="10"/>
        <v>9.0714253962344102</v>
      </c>
      <c r="T24">
        <f t="shared" si="11"/>
        <v>3</v>
      </c>
      <c r="V24" t="str">
        <f t="shared" si="12"/>
        <v>Dickeyville/Franklintown</v>
      </c>
    </row>
    <row r="25" spans="1:22" x14ac:dyDescent="0.2">
      <c r="A25">
        <v>13</v>
      </c>
      <c r="B25" s="1" t="s">
        <v>13</v>
      </c>
      <c r="C25" s="1">
        <v>73.33</v>
      </c>
      <c r="D25" s="1">
        <v>36715.138079999997</v>
      </c>
      <c r="E25" s="10">
        <v>3.1073951800000001</v>
      </c>
      <c r="F25" s="1">
        <v>9.9583333300000003</v>
      </c>
      <c r="G25" s="1">
        <v>112.60997070000001</v>
      </c>
      <c r="I25">
        <f t="shared" si="2"/>
        <v>4.6736900174572223E-2</v>
      </c>
      <c r="J25">
        <f t="shared" si="3"/>
        <v>-0.33487414994953374</v>
      </c>
      <c r="K25">
        <f t="shared" si="4"/>
        <v>0.40482609299352496</v>
      </c>
      <c r="L25">
        <f t="shared" si="5"/>
        <v>-0.13506107672672069</v>
      </c>
      <c r="M25">
        <f t="shared" si="6"/>
        <v>-0.14733278384950763</v>
      </c>
      <c r="N25">
        <f t="shared" si="7"/>
        <v>2.4281853687076849</v>
      </c>
      <c r="O25">
        <f t="shared" si="8"/>
        <v>36.365877426291618</v>
      </c>
      <c r="P25">
        <f t="shared" si="9"/>
        <v>1.9991061854991032</v>
      </c>
      <c r="S25">
        <f t="shared" si="10"/>
        <v>1.9991061854991032</v>
      </c>
      <c r="T25">
        <f t="shared" si="11"/>
        <v>3</v>
      </c>
      <c r="V25" t="str">
        <f t="shared" si="12"/>
        <v>Dorchester/Ashburton</v>
      </c>
    </row>
    <row r="26" spans="1:22" x14ac:dyDescent="0.2">
      <c r="A26">
        <v>14</v>
      </c>
      <c r="B26" s="1" t="s">
        <v>14</v>
      </c>
      <c r="C26" s="1">
        <v>76.209999999999994</v>
      </c>
      <c r="D26" s="1">
        <v>41365.846989999998</v>
      </c>
      <c r="E26" s="10">
        <v>4.2851427600000003</v>
      </c>
      <c r="F26" s="1">
        <v>6.7058823500000004</v>
      </c>
      <c r="G26" s="1">
        <v>203.4830431</v>
      </c>
      <c r="I26">
        <f t="shared" si="2"/>
        <v>0.24362852218659448</v>
      </c>
      <c r="J26">
        <f t="shared" si="3"/>
        <v>-0.10250560051167897</v>
      </c>
      <c r="K26">
        <f t="shared" si="4"/>
        <v>0.99450897419213147</v>
      </c>
      <c r="L26">
        <f t="shared" si="5"/>
        <v>-0.95881221230282654</v>
      </c>
      <c r="M26">
        <f t="shared" si="6"/>
        <v>2.2584305745160029</v>
      </c>
      <c r="N26">
        <f t="shared" si="7"/>
        <v>14.344192148639975</v>
      </c>
      <c r="O26">
        <f t="shared" si="8"/>
        <v>52.217347486868164</v>
      </c>
      <c r="P26">
        <f t="shared" si="9"/>
        <v>3.6901243585622652</v>
      </c>
      <c r="S26">
        <f t="shared" si="10"/>
        <v>3.6901243585622652</v>
      </c>
      <c r="T26">
        <f t="shared" si="11"/>
        <v>3</v>
      </c>
      <c r="V26" t="str">
        <f t="shared" si="12"/>
        <v>Downtown/Seton Hill</v>
      </c>
    </row>
    <row r="27" spans="1:22" x14ac:dyDescent="0.2">
      <c r="A27">
        <v>15</v>
      </c>
      <c r="B27" s="1" t="s">
        <v>15</v>
      </c>
      <c r="C27" s="1">
        <v>79.37</v>
      </c>
      <c r="D27" s="1">
        <v>37537.563450000001</v>
      </c>
      <c r="E27" s="10">
        <v>0</v>
      </c>
      <c r="F27" s="1">
        <v>6.4285714299999999</v>
      </c>
      <c r="G27" s="1">
        <v>120.20823470000001</v>
      </c>
      <c r="I27">
        <f t="shared" si="2"/>
        <v>0.45966238522756442</v>
      </c>
      <c r="J27">
        <f t="shared" si="3"/>
        <v>-0.29378239513407445</v>
      </c>
      <c r="K27">
        <f t="shared" si="4"/>
        <v>-1.1510062210623127</v>
      </c>
      <c r="L27">
        <f t="shared" si="5"/>
        <v>-1.029046994214176</v>
      </c>
      <c r="M27">
        <f t="shared" si="6"/>
        <v>5.3822791015679355E-2</v>
      </c>
      <c r="N27">
        <f t="shared" si="7"/>
        <v>6.3837232523893128</v>
      </c>
      <c r="O27">
        <f t="shared" si="8"/>
        <v>49.480688243800074</v>
      </c>
      <c r="P27">
        <f t="shared" si="9"/>
        <v>2.8831327821683503</v>
      </c>
      <c r="S27">
        <f t="shared" si="10"/>
        <v>2.8831327821683503</v>
      </c>
      <c r="T27">
        <f t="shared" si="11"/>
        <v>3</v>
      </c>
      <c r="V27" t="str">
        <f t="shared" si="12"/>
        <v>Edmondson Village</v>
      </c>
    </row>
    <row r="28" spans="1:22" x14ac:dyDescent="0.2">
      <c r="A28">
        <v>16</v>
      </c>
      <c r="B28" s="1" t="s">
        <v>16</v>
      </c>
      <c r="C28" s="1">
        <v>71.599999999999994</v>
      </c>
      <c r="D28" s="1">
        <v>73083.922999999995</v>
      </c>
      <c r="E28" s="10">
        <v>3.7707941599999999</v>
      </c>
      <c r="F28" s="1">
        <v>10.199999999999999</v>
      </c>
      <c r="G28" s="1">
        <v>82.813386269999995</v>
      </c>
      <c r="I28">
        <f t="shared" si="2"/>
        <v>-7.1534803325705484E-2</v>
      </c>
      <c r="J28">
        <f t="shared" si="3"/>
        <v>1.4822599601871775</v>
      </c>
      <c r="K28">
        <f t="shared" si="4"/>
        <v>0.73698132604492006</v>
      </c>
      <c r="L28">
        <f t="shared" si="5"/>
        <v>-7.3853945530113027E-2</v>
      </c>
      <c r="M28">
        <f t="shared" si="6"/>
        <v>-0.93616416296922922</v>
      </c>
      <c r="N28">
        <f t="shared" si="7"/>
        <v>1.2348319756309465</v>
      </c>
      <c r="O28">
        <f t="shared" si="8"/>
        <v>22.14146719403762</v>
      </c>
      <c r="P28">
        <f t="shared" si="9"/>
        <v>9.6081953446022688</v>
      </c>
      <c r="S28">
        <f t="shared" si="10"/>
        <v>1.2348319756309465</v>
      </c>
      <c r="T28">
        <f t="shared" si="11"/>
        <v>1</v>
      </c>
      <c r="V28" t="b">
        <f t="shared" si="12"/>
        <v>0</v>
      </c>
    </row>
    <row r="29" spans="1:22" x14ac:dyDescent="0.2">
      <c r="A29">
        <v>17</v>
      </c>
      <c r="B29" s="1" t="s">
        <v>17</v>
      </c>
      <c r="C29" s="1">
        <v>76.42</v>
      </c>
      <c r="D29" s="1">
        <v>36737.152499999997</v>
      </c>
      <c r="E29" s="10">
        <v>0.85957134000000002</v>
      </c>
      <c r="F29" s="1">
        <v>7.8333333300000003</v>
      </c>
      <c r="G29" s="1">
        <v>114.56176670000001</v>
      </c>
      <c r="I29">
        <f t="shared" si="2"/>
        <v>0.25798520295830502</v>
      </c>
      <c r="J29">
        <f t="shared" si="3"/>
        <v>-0.33377421896242848</v>
      </c>
      <c r="K29">
        <f t="shared" si="4"/>
        <v>-0.72063004116224683</v>
      </c>
      <c r="L29">
        <f t="shared" si="5"/>
        <v>-0.67326170568723009</v>
      </c>
      <c r="M29">
        <f t="shared" si="6"/>
        <v>-9.5661159067903206E-2</v>
      </c>
      <c r="N29">
        <f t="shared" si="7"/>
        <v>4.1266279390017058</v>
      </c>
      <c r="O29">
        <f t="shared" si="8"/>
        <v>43.969873350275769</v>
      </c>
      <c r="P29">
        <f t="shared" si="9"/>
        <v>2.048983232386302</v>
      </c>
      <c r="S29">
        <f t="shared" si="10"/>
        <v>2.048983232386302</v>
      </c>
      <c r="T29">
        <f t="shared" si="11"/>
        <v>3</v>
      </c>
      <c r="V29" t="str">
        <f t="shared" si="12"/>
        <v>Forest Park/Walbrook</v>
      </c>
    </row>
    <row r="30" spans="1:22" x14ac:dyDescent="0.2">
      <c r="A30">
        <v>18</v>
      </c>
      <c r="B30" s="1" t="s">
        <v>18</v>
      </c>
      <c r="C30" s="1">
        <v>69.27</v>
      </c>
      <c r="D30" s="1">
        <v>37344.663719999997</v>
      </c>
      <c r="E30" s="10">
        <v>1.6849959699999999</v>
      </c>
      <c r="F30" s="1">
        <v>10.29310345</v>
      </c>
      <c r="G30" s="1">
        <v>76.250607090000003</v>
      </c>
      <c r="I30">
        <f t="shared" si="2"/>
        <v>-0.23082559474515418</v>
      </c>
      <c r="J30">
        <f t="shared" si="3"/>
        <v>-0.3034204592044088</v>
      </c>
      <c r="K30">
        <f t="shared" si="4"/>
        <v>-0.30735067443181924</v>
      </c>
      <c r="L30">
        <f t="shared" si="5"/>
        <v>-5.0273552424986503E-2</v>
      </c>
      <c r="M30">
        <f t="shared" si="6"/>
        <v>-1.1099064307643702</v>
      </c>
      <c r="N30">
        <f t="shared" si="7"/>
        <v>1.3952608998004941</v>
      </c>
      <c r="O30">
        <f t="shared" si="8"/>
        <v>33.538168599609889</v>
      </c>
      <c r="P30">
        <f t="shared" si="9"/>
        <v>5.3222383063329746</v>
      </c>
      <c r="S30">
        <f t="shared" si="10"/>
        <v>1.3952608998004941</v>
      </c>
      <c r="T30">
        <f t="shared" si="11"/>
        <v>1</v>
      </c>
      <c r="V30" t="b">
        <f t="shared" si="12"/>
        <v>0</v>
      </c>
    </row>
    <row r="31" spans="1:22" x14ac:dyDescent="0.2">
      <c r="A31">
        <v>19</v>
      </c>
      <c r="B31" s="1" t="s">
        <v>19</v>
      </c>
      <c r="C31" s="1">
        <v>77.48</v>
      </c>
      <c r="D31" s="1">
        <v>28899.22</v>
      </c>
      <c r="E31" s="10">
        <v>9.2395695799999995</v>
      </c>
      <c r="F31" s="1">
        <v>15.32608696</v>
      </c>
      <c r="G31" s="1">
        <v>118.65443430000001</v>
      </c>
      <c r="I31">
        <f t="shared" si="2"/>
        <v>0.33045225828217456</v>
      </c>
      <c r="J31">
        <f t="shared" si="3"/>
        <v>-0.72538957069959342</v>
      </c>
      <c r="K31">
        <f t="shared" si="4"/>
        <v>3.4751259854410521</v>
      </c>
      <c r="L31">
        <f t="shared" si="5"/>
        <v>1.2244346314008354</v>
      </c>
      <c r="M31">
        <f t="shared" si="6"/>
        <v>1.2687656373377177E-2</v>
      </c>
      <c r="N31">
        <f t="shared" si="7"/>
        <v>16.042310966426559</v>
      </c>
      <c r="O31">
        <f t="shared" si="8"/>
        <v>42.659333341548702</v>
      </c>
      <c r="P31">
        <f t="shared" si="9"/>
        <v>16.0612917531137</v>
      </c>
      <c r="S31">
        <f t="shared" si="10"/>
        <v>16.042310966426559</v>
      </c>
      <c r="T31">
        <f t="shared" si="11"/>
        <v>1</v>
      </c>
      <c r="V31" t="b">
        <f t="shared" si="12"/>
        <v>0</v>
      </c>
    </row>
    <row r="32" spans="1:22" x14ac:dyDescent="0.2">
      <c r="A32">
        <v>20</v>
      </c>
      <c r="B32" s="1" t="s">
        <v>20</v>
      </c>
      <c r="C32" s="1">
        <v>75.48</v>
      </c>
      <c r="D32" s="1">
        <v>38396.196629999999</v>
      </c>
      <c r="E32" s="10">
        <v>1.5708057799999999</v>
      </c>
      <c r="F32" s="1">
        <v>8.9090909099999998</v>
      </c>
      <c r="G32" s="1">
        <v>102.82953759999999</v>
      </c>
      <c r="I32">
        <f t="shared" si="2"/>
        <v>0.19372196521827001</v>
      </c>
      <c r="J32">
        <f t="shared" si="3"/>
        <v>-0.25088154917770783</v>
      </c>
      <c r="K32">
        <f t="shared" si="4"/>
        <v>-0.36452421601856255</v>
      </c>
      <c r="L32">
        <f t="shared" si="5"/>
        <v>-0.40080363219780174</v>
      </c>
      <c r="M32">
        <f t="shared" si="6"/>
        <v>-0.40625885468108247</v>
      </c>
      <c r="N32">
        <f t="shared" si="7"/>
        <v>2.4695462073537282</v>
      </c>
      <c r="O32">
        <f t="shared" si="8"/>
        <v>39.327093710014104</v>
      </c>
      <c r="P32">
        <f t="shared" si="9"/>
        <v>2.4622551730920859</v>
      </c>
      <c r="S32">
        <f t="shared" si="10"/>
        <v>2.4622551730920859</v>
      </c>
      <c r="T32">
        <f t="shared" si="11"/>
        <v>3</v>
      </c>
      <c r="V32" t="str">
        <f t="shared" si="12"/>
        <v>Greater Govans</v>
      </c>
    </row>
    <row r="33" spans="1:22" x14ac:dyDescent="0.2">
      <c r="A33">
        <v>21</v>
      </c>
      <c r="B33" s="1" t="s">
        <v>21</v>
      </c>
      <c r="C33" s="1">
        <v>76.89</v>
      </c>
      <c r="D33" s="1">
        <v>38912.260869999998</v>
      </c>
      <c r="E33" s="10">
        <v>0</v>
      </c>
      <c r="F33" s="1">
        <v>13.954545449999999</v>
      </c>
      <c r="G33" s="1">
        <v>133.99503720000001</v>
      </c>
      <c r="I33">
        <f t="shared" si="2"/>
        <v>0.29011682182832249</v>
      </c>
      <c r="J33">
        <f t="shared" si="3"/>
        <v>-0.22509685673916324</v>
      </c>
      <c r="K33">
        <f t="shared" si="4"/>
        <v>-1.1510062210623127</v>
      </c>
      <c r="L33">
        <f t="shared" si="5"/>
        <v>0.87706310042321345</v>
      </c>
      <c r="M33">
        <f t="shared" si="6"/>
        <v>0.41881302858050978</v>
      </c>
      <c r="N33">
        <f t="shared" si="7"/>
        <v>5.6334276037916613</v>
      </c>
      <c r="O33">
        <f t="shared" si="8"/>
        <v>47.818930659445726</v>
      </c>
      <c r="P33">
        <f t="shared" si="9"/>
        <v>2.8048055716263556</v>
      </c>
      <c r="S33">
        <f t="shared" si="10"/>
        <v>2.8048055716263556</v>
      </c>
      <c r="T33">
        <f t="shared" si="11"/>
        <v>3</v>
      </c>
      <c r="V33" t="str">
        <f t="shared" si="12"/>
        <v>Greater Mondawmin</v>
      </c>
    </row>
    <row r="34" spans="1:22" x14ac:dyDescent="0.2">
      <c r="A34">
        <v>22</v>
      </c>
      <c r="B34" s="1" t="s">
        <v>22</v>
      </c>
      <c r="C34" s="1">
        <v>13.65</v>
      </c>
      <c r="D34" s="1">
        <v>107668.133</v>
      </c>
      <c r="E34" s="10">
        <v>6.2828352699999996</v>
      </c>
      <c r="F34" s="1">
        <v>11.75</v>
      </c>
      <c r="G34" s="1">
        <v>33.216783220000003</v>
      </c>
      <c r="I34">
        <f t="shared" si="2"/>
        <v>-4.0332950448523395</v>
      </c>
      <c r="J34">
        <f t="shared" si="3"/>
        <v>3.2102293658565921</v>
      </c>
      <c r="K34">
        <f t="shared" si="4"/>
        <v>1.9947276076667813</v>
      </c>
      <c r="L34">
        <f t="shared" si="5"/>
        <v>0.3187159250057881</v>
      </c>
      <c r="M34">
        <f t="shared" si="6"/>
        <v>-2.2491789776536408</v>
      </c>
      <c r="N34">
        <f t="shared" si="7"/>
        <v>23.820027691662002</v>
      </c>
      <c r="O34">
        <f t="shared" si="8"/>
        <v>0</v>
      </c>
      <c r="P34">
        <f t="shared" si="9"/>
        <v>50.912052023621541</v>
      </c>
      <c r="S34">
        <f t="shared" si="10"/>
        <v>0</v>
      </c>
      <c r="T34">
        <f t="shared" si="11"/>
        <v>2</v>
      </c>
      <c r="V34" t="b">
        <f t="shared" si="12"/>
        <v>0</v>
      </c>
    </row>
    <row r="35" spans="1:22" x14ac:dyDescent="0.2">
      <c r="A35">
        <v>23</v>
      </c>
      <c r="B35" s="1" t="s">
        <v>23</v>
      </c>
      <c r="C35" s="1">
        <v>82.21</v>
      </c>
      <c r="D35" s="1">
        <v>26892.761210000001</v>
      </c>
      <c r="E35" s="10">
        <v>0</v>
      </c>
      <c r="F35" s="1">
        <v>6.8676470600000004</v>
      </c>
      <c r="G35" s="1">
        <v>143.15235770000001</v>
      </c>
      <c r="I35">
        <f t="shared" si="2"/>
        <v>0.65381940137830818</v>
      </c>
      <c r="J35">
        <f t="shared" si="3"/>
        <v>-0.82564050610787576</v>
      </c>
      <c r="K35">
        <f t="shared" si="4"/>
        <v>-1.1510062210623127</v>
      </c>
      <c r="L35">
        <f t="shared" si="5"/>
        <v>-0.91784192116606689</v>
      </c>
      <c r="M35">
        <f t="shared" si="6"/>
        <v>0.66124288748015592</v>
      </c>
      <c r="N35">
        <f t="shared" si="7"/>
        <v>9.5791689174906232</v>
      </c>
      <c r="O35">
        <f t="shared" si="8"/>
        <v>58.152559516683198</v>
      </c>
      <c r="P35">
        <f t="shared" si="9"/>
        <v>1.7901134568103017</v>
      </c>
      <c r="S35">
        <f t="shared" si="10"/>
        <v>1.7901134568103017</v>
      </c>
      <c r="T35">
        <f t="shared" si="11"/>
        <v>3</v>
      </c>
      <c r="V35" t="str">
        <f t="shared" si="12"/>
        <v>Greater Rosemont</v>
      </c>
    </row>
    <row r="36" spans="1:22" x14ac:dyDescent="0.2">
      <c r="A36">
        <v>24</v>
      </c>
      <c r="B36" s="1" t="s">
        <v>24</v>
      </c>
      <c r="C36" s="1">
        <v>82.63</v>
      </c>
      <c r="D36" s="1">
        <v>21224.502530000002</v>
      </c>
      <c r="E36" s="10">
        <v>2.27991381</v>
      </c>
      <c r="F36" s="1">
        <v>9.5749999999999993</v>
      </c>
      <c r="G36" s="1">
        <v>175.1944331</v>
      </c>
      <c r="I36">
        <f t="shared" si="2"/>
        <v>0.68253276292172826</v>
      </c>
      <c r="J36">
        <f t="shared" si="3"/>
        <v>-1.1088500280966707</v>
      </c>
      <c r="K36">
        <f t="shared" si="4"/>
        <v>-9.4830566799307559E-3</v>
      </c>
      <c r="L36">
        <f t="shared" si="5"/>
        <v>-0.23214824816555696</v>
      </c>
      <c r="M36">
        <f t="shared" si="6"/>
        <v>1.5095211385333784</v>
      </c>
      <c r="N36">
        <f t="shared" si="7"/>
        <v>11.473739166792718</v>
      </c>
      <c r="O36">
        <f t="shared" si="8"/>
        <v>59.341617011636004</v>
      </c>
      <c r="P36">
        <f t="shared" si="9"/>
        <v>0.47034430277798778</v>
      </c>
      <c r="S36">
        <f t="shared" si="10"/>
        <v>0.47034430277798778</v>
      </c>
      <c r="T36">
        <f t="shared" si="11"/>
        <v>3</v>
      </c>
      <c r="V36" t="str">
        <f t="shared" si="12"/>
        <v>Greenmount East</v>
      </c>
    </row>
    <row r="37" spans="1:22" x14ac:dyDescent="0.2">
      <c r="A37">
        <v>25</v>
      </c>
      <c r="B37" s="1" t="s">
        <v>25</v>
      </c>
      <c r="C37" s="1">
        <v>67.040000000000006</v>
      </c>
      <c r="D37" s="1">
        <v>59540.330280000002</v>
      </c>
      <c r="E37" s="10">
        <v>2.60137149</v>
      </c>
      <c r="F37" s="1">
        <v>8.84375</v>
      </c>
      <c r="G37" s="1">
        <v>76.429716729999996</v>
      </c>
      <c r="I37">
        <f t="shared" si="2"/>
        <v>-0.38327987151140708</v>
      </c>
      <c r="J37">
        <f t="shared" si="3"/>
        <v>0.80556635165869028</v>
      </c>
      <c r="K37">
        <f t="shared" si="4"/>
        <v>0.15146661890829644</v>
      </c>
      <c r="L37">
        <f t="shared" si="5"/>
        <v>-0.41735258224902616</v>
      </c>
      <c r="M37">
        <f t="shared" si="6"/>
        <v>-1.105164702575129</v>
      </c>
      <c r="N37">
        <f t="shared" si="7"/>
        <v>0.47180239977630478</v>
      </c>
      <c r="O37">
        <f t="shared" si="8"/>
        <v>24.353191559105028</v>
      </c>
      <c r="P37">
        <f t="shared" si="9"/>
        <v>7.6566263190175139</v>
      </c>
      <c r="S37">
        <f t="shared" si="10"/>
        <v>0.47180239977630478</v>
      </c>
      <c r="T37">
        <f t="shared" si="11"/>
        <v>1</v>
      </c>
      <c r="V37" t="b">
        <f t="shared" si="12"/>
        <v>0</v>
      </c>
    </row>
    <row r="38" spans="1:22" x14ac:dyDescent="0.2">
      <c r="A38">
        <v>26</v>
      </c>
      <c r="B38" s="1" t="s">
        <v>26</v>
      </c>
      <c r="C38" s="1">
        <v>86.1</v>
      </c>
      <c r="D38" s="1">
        <v>30283.276669999999</v>
      </c>
      <c r="E38" s="10">
        <v>4.9798824399999999</v>
      </c>
      <c r="F38" s="1">
        <v>11.76923077</v>
      </c>
      <c r="G38" s="1">
        <v>118.5064935</v>
      </c>
      <c r="I38">
        <f t="shared" si="2"/>
        <v>0.91975982138760259</v>
      </c>
      <c r="J38">
        <f t="shared" si="3"/>
        <v>-0.65623640567218111</v>
      </c>
      <c r="K38">
        <f t="shared" si="4"/>
        <v>1.3423560877352541</v>
      </c>
      <c r="L38">
        <f t="shared" si="5"/>
        <v>0.3235865191278563</v>
      </c>
      <c r="M38">
        <f t="shared" si="6"/>
        <v>8.7710885007663032E-3</v>
      </c>
      <c r="N38">
        <f t="shared" si="7"/>
        <v>6.4461696023161048</v>
      </c>
      <c r="O38">
        <f t="shared" si="8"/>
        <v>45.006260894338325</v>
      </c>
      <c r="P38">
        <f t="shared" si="9"/>
        <v>3.7046863162068284</v>
      </c>
      <c r="S38">
        <f t="shared" si="10"/>
        <v>3.7046863162068284</v>
      </c>
      <c r="T38">
        <f t="shared" si="11"/>
        <v>3</v>
      </c>
      <c r="V38" t="str">
        <f t="shared" si="12"/>
        <v>Harbor East/Little Italy</v>
      </c>
    </row>
    <row r="39" spans="1:22" x14ac:dyDescent="0.2">
      <c r="A39">
        <v>27</v>
      </c>
      <c r="B39" s="1" t="s">
        <v>27</v>
      </c>
      <c r="C39" s="1">
        <v>68.02</v>
      </c>
      <c r="D39" s="1">
        <v>53957.9375</v>
      </c>
      <c r="E39" s="10">
        <v>0</v>
      </c>
      <c r="F39" s="1">
        <v>9.9166666699999997</v>
      </c>
      <c r="G39" s="1">
        <v>81.7555938</v>
      </c>
      <c r="I39">
        <f t="shared" si="2"/>
        <v>-0.31628202791009452</v>
      </c>
      <c r="J39">
        <f t="shared" si="3"/>
        <v>0.52664704327287404</v>
      </c>
      <c r="K39">
        <f t="shared" si="4"/>
        <v>-1.1510062210623127</v>
      </c>
      <c r="L39">
        <f t="shared" si="5"/>
        <v>-0.1456140285472779</v>
      </c>
      <c r="M39">
        <f t="shared" si="6"/>
        <v>-0.96416804022210101</v>
      </c>
      <c r="N39">
        <f t="shared" si="7"/>
        <v>1.8524650413700692</v>
      </c>
      <c r="O39">
        <f t="shared" si="8"/>
        <v>32.780296586497798</v>
      </c>
      <c r="P39">
        <f t="shared" si="9"/>
        <v>7.1356879727030336</v>
      </c>
      <c r="S39">
        <f t="shared" si="10"/>
        <v>1.8524650413700692</v>
      </c>
      <c r="T39">
        <f t="shared" si="11"/>
        <v>1</v>
      </c>
      <c r="V39" t="b">
        <f t="shared" si="12"/>
        <v>0</v>
      </c>
    </row>
    <row r="40" spans="1:22" x14ac:dyDescent="0.2">
      <c r="A40">
        <v>28</v>
      </c>
      <c r="B40" s="1" t="s">
        <v>28</v>
      </c>
      <c r="C40" s="1">
        <v>78.209999999999994</v>
      </c>
      <c r="D40" s="1">
        <v>63801.470690000002</v>
      </c>
      <c r="E40" s="10">
        <v>2.56354265</v>
      </c>
      <c r="F40" s="1">
        <v>13.93333333</v>
      </c>
      <c r="G40" s="1">
        <v>109.4890511</v>
      </c>
      <c r="I40">
        <f t="shared" si="2"/>
        <v>0.38035881525049903</v>
      </c>
      <c r="J40">
        <f t="shared" si="3"/>
        <v>1.0184704562122315</v>
      </c>
      <c r="K40">
        <f t="shared" si="4"/>
        <v>0.13252621118221894</v>
      </c>
      <c r="L40">
        <f t="shared" si="5"/>
        <v>0.87169068803470262</v>
      </c>
      <c r="M40">
        <f t="shared" si="6"/>
        <v>-0.22995565352684855</v>
      </c>
      <c r="N40">
        <f t="shared" si="7"/>
        <v>1.8596167473360676</v>
      </c>
      <c r="O40">
        <f t="shared" si="8"/>
        <v>32.13498547711972</v>
      </c>
      <c r="P40">
        <f t="shared" si="9"/>
        <v>5.6747275532079069</v>
      </c>
      <c r="S40">
        <f t="shared" si="10"/>
        <v>1.8596167473360676</v>
      </c>
      <c r="T40">
        <f t="shared" si="11"/>
        <v>1</v>
      </c>
      <c r="V40" t="b">
        <f t="shared" si="12"/>
        <v>0</v>
      </c>
    </row>
    <row r="41" spans="1:22" x14ac:dyDescent="0.2">
      <c r="A41">
        <v>29</v>
      </c>
      <c r="B41" s="1" t="s">
        <v>29</v>
      </c>
      <c r="C41" s="1">
        <v>70</v>
      </c>
      <c r="D41" s="1">
        <v>37094.580999999998</v>
      </c>
      <c r="E41" s="10">
        <v>3.5228381600000001</v>
      </c>
      <c r="F41" s="1">
        <v>10.199999999999999</v>
      </c>
      <c r="G41" s="1">
        <v>108.6001255</v>
      </c>
      <c r="I41">
        <f t="shared" si="2"/>
        <v>-0.18091903777682874</v>
      </c>
      <c r="J41">
        <f t="shared" si="3"/>
        <v>-0.31591562069708384</v>
      </c>
      <c r="K41">
        <f t="shared" si="4"/>
        <v>0.61283298477600268</v>
      </c>
      <c r="L41">
        <f t="shared" si="5"/>
        <v>-7.3853945530113027E-2</v>
      </c>
      <c r="M41">
        <f t="shared" si="6"/>
        <v>-0.25348896851569069</v>
      </c>
      <c r="N41">
        <f t="shared" si="7"/>
        <v>2.1409706794266175</v>
      </c>
      <c r="O41">
        <f t="shared" si="8"/>
        <v>33.321021830688728</v>
      </c>
      <c r="P41">
        <f t="shared" si="9"/>
        <v>2.7943315838497389</v>
      </c>
      <c r="S41">
        <f t="shared" si="10"/>
        <v>2.1409706794266175</v>
      </c>
      <c r="T41">
        <f t="shared" si="11"/>
        <v>1</v>
      </c>
      <c r="V41" t="b">
        <f t="shared" si="12"/>
        <v>0</v>
      </c>
    </row>
    <row r="42" spans="1:22" x14ac:dyDescent="0.2">
      <c r="A42">
        <v>30</v>
      </c>
      <c r="B42" s="1" t="s">
        <v>30</v>
      </c>
      <c r="C42" s="1">
        <v>58.32</v>
      </c>
      <c r="D42" s="1">
        <v>83496.495569999999</v>
      </c>
      <c r="E42" s="10">
        <v>2.8100042900000002</v>
      </c>
      <c r="F42" s="1">
        <v>12.42857143</v>
      </c>
      <c r="G42" s="1">
        <v>86.851628469999994</v>
      </c>
      <c r="I42">
        <f t="shared" si="2"/>
        <v>-0.97942394927003129</v>
      </c>
      <c r="J42">
        <f t="shared" si="3"/>
        <v>2.0025149214909792</v>
      </c>
      <c r="K42">
        <f t="shared" si="4"/>
        <v>0.25592634585295526</v>
      </c>
      <c r="L42">
        <f t="shared" si="5"/>
        <v>0.49057831108608557</v>
      </c>
      <c r="M42">
        <f t="shared" si="6"/>
        <v>-0.82925619936256101</v>
      </c>
      <c r="N42">
        <f t="shared" si="7"/>
        <v>2.0126126292634727</v>
      </c>
      <c r="O42">
        <f t="shared" si="8"/>
        <v>15.853850051706853</v>
      </c>
      <c r="P42">
        <f t="shared" si="9"/>
        <v>13.351855576656495</v>
      </c>
      <c r="S42">
        <f t="shared" si="10"/>
        <v>2.0126126292634727</v>
      </c>
      <c r="T42">
        <f t="shared" si="11"/>
        <v>1</v>
      </c>
      <c r="V42" t="b">
        <f t="shared" si="12"/>
        <v>0</v>
      </c>
    </row>
    <row r="43" spans="1:22" x14ac:dyDescent="0.2">
      <c r="A43">
        <v>31</v>
      </c>
      <c r="B43" s="1" t="s">
        <v>31</v>
      </c>
      <c r="C43" s="1">
        <v>65.73</v>
      </c>
      <c r="D43" s="1">
        <v>57895.043749999997</v>
      </c>
      <c r="E43" s="10">
        <v>2.5435644100000001</v>
      </c>
      <c r="F43" s="1">
        <v>11.5</v>
      </c>
      <c r="G43" s="1">
        <v>78.693790149999998</v>
      </c>
      <c r="I43">
        <f t="shared" si="2"/>
        <v>-0.47283821346826471</v>
      </c>
      <c r="J43">
        <f t="shared" si="3"/>
        <v>0.72336106816659951</v>
      </c>
      <c r="K43">
        <f t="shared" si="4"/>
        <v>0.12252336649416005</v>
      </c>
      <c r="L43">
        <f t="shared" si="5"/>
        <v>0.2553982039516105</v>
      </c>
      <c r="M43">
        <f t="shared" si="6"/>
        <v>-1.0452258809788948</v>
      </c>
      <c r="N43">
        <f t="shared" si="7"/>
        <v>0</v>
      </c>
      <c r="O43">
        <f t="shared" si="8"/>
        <v>23.820027691662002</v>
      </c>
      <c r="P43">
        <f t="shared" si="9"/>
        <v>7.455168311563618</v>
      </c>
      <c r="S43">
        <f t="shared" si="10"/>
        <v>0</v>
      </c>
      <c r="T43">
        <f t="shared" si="11"/>
        <v>1</v>
      </c>
      <c r="V43" t="b">
        <f t="shared" si="12"/>
        <v>0</v>
      </c>
    </row>
    <row r="44" spans="1:22" x14ac:dyDescent="0.2">
      <c r="A44">
        <v>32</v>
      </c>
      <c r="B44" s="1" t="s">
        <v>32</v>
      </c>
      <c r="C44" s="1">
        <v>68.819999999999993</v>
      </c>
      <c r="D44" s="1">
        <v>46721.877780000003</v>
      </c>
      <c r="E44" s="10">
        <v>0</v>
      </c>
      <c r="F44" s="1">
        <v>15.3125</v>
      </c>
      <c r="G44" s="1">
        <v>84.084084079999997</v>
      </c>
      <c r="I44">
        <f t="shared" si="2"/>
        <v>-0.26158991068453291</v>
      </c>
      <c r="J44">
        <f t="shared" si="3"/>
        <v>0.165103731635662</v>
      </c>
      <c r="K44">
        <f t="shared" si="4"/>
        <v>-1.1510062210623127</v>
      </c>
      <c r="L44">
        <f t="shared" si="5"/>
        <v>1.2209934500278186</v>
      </c>
      <c r="M44">
        <f t="shared" si="6"/>
        <v>-0.90252385401833135</v>
      </c>
      <c r="N44">
        <f t="shared" si="7"/>
        <v>2.9308927573450099</v>
      </c>
      <c r="O44">
        <f t="shared" si="8"/>
        <v>36.021775822680929</v>
      </c>
      <c r="P44">
        <f t="shared" si="9"/>
        <v>8.0582459160301365</v>
      </c>
      <c r="S44">
        <f t="shared" si="10"/>
        <v>2.9308927573450099</v>
      </c>
      <c r="T44">
        <f t="shared" si="11"/>
        <v>1</v>
      </c>
      <c r="V44" t="b">
        <f t="shared" si="12"/>
        <v>0</v>
      </c>
    </row>
    <row r="45" spans="1:22" x14ac:dyDescent="0.2">
      <c r="A45">
        <v>33</v>
      </c>
      <c r="B45" s="1" t="s">
        <v>33</v>
      </c>
      <c r="C45" s="1">
        <v>84.69</v>
      </c>
      <c r="D45" s="1">
        <v>29695.489290000001</v>
      </c>
      <c r="E45" s="10">
        <v>1.5629064500000001</v>
      </c>
      <c r="F45" s="1">
        <v>10.086956519999999</v>
      </c>
      <c r="G45" s="1">
        <v>176.23649800000001</v>
      </c>
      <c r="I45">
        <f t="shared" ref="I45:I67" si="13">STANDARDIZE(C45,$C$10,$C$11)</f>
        <v>0.82336496477755006</v>
      </c>
      <c r="J45">
        <f t="shared" ref="J45:J67" si="14">STANDARDIZE(D45,$D$10,$D$11)</f>
        <v>-0.68560468124298568</v>
      </c>
      <c r="K45">
        <f t="shared" ref="K45:K67" si="15">STANDARDIZE(E45,$E$10,$E$11)</f>
        <v>-0.36847930771481424</v>
      </c>
      <c r="L45">
        <f t="shared" ref="L45:L67" si="16">STANDARDIZE(F45,$F$10,$F$11)</f>
        <v>-0.10248456766464702</v>
      </c>
      <c r="M45">
        <f t="shared" ref="M45:M67" si="17">STANDARDIZE(G45,$G$10,$G$11)</f>
        <v>1.537108645891156</v>
      </c>
      <c r="N45">
        <f t="shared" ref="N45:N67" si="18">SUMXMY2($E$4:$I$4,I45:M45)</f>
        <v>10.702942475269136</v>
      </c>
      <c r="O45">
        <f t="shared" ref="O45:O67" si="19">SUMXMY2($E$5:$I$5,I45:M45)</f>
        <v>58.862800119820186</v>
      </c>
      <c r="P45">
        <f t="shared" ref="P45:P67" si="20">SUMXMY2($E$6:$I$6,I45:M45)</f>
        <v>0.43396733024696404</v>
      </c>
      <c r="S45">
        <f t="shared" si="10"/>
        <v>0.43396733024696404</v>
      </c>
      <c r="T45">
        <f t="shared" si="11"/>
        <v>3</v>
      </c>
      <c r="V45" t="str">
        <f t="shared" si="12"/>
        <v>Madison/East End</v>
      </c>
    </row>
    <row r="46" spans="1:22" x14ac:dyDescent="0.2">
      <c r="A46">
        <v>34</v>
      </c>
      <c r="B46" s="1" t="s">
        <v>34</v>
      </c>
      <c r="C46" s="1">
        <v>62.41</v>
      </c>
      <c r="D46" s="1">
        <v>55999.4</v>
      </c>
      <c r="E46" s="10">
        <v>3.0739112799999999</v>
      </c>
      <c r="F46" s="1">
        <v>10.425000000000001</v>
      </c>
      <c r="G46" s="1">
        <v>97.161851189999993</v>
      </c>
      <c r="I46">
        <f t="shared" si="13"/>
        <v>-0.69981049995434674</v>
      </c>
      <c r="J46">
        <f t="shared" si="14"/>
        <v>0.62864690803258372</v>
      </c>
      <c r="K46">
        <f t="shared" si="15"/>
        <v>0.38806114016231968</v>
      </c>
      <c r="L46">
        <f t="shared" si="16"/>
        <v>-1.6867996581352854E-2</v>
      </c>
      <c r="M46">
        <f t="shared" si="17"/>
        <v>-0.55630453853191442</v>
      </c>
      <c r="N46">
        <f t="shared" si="18"/>
        <v>0.44417046326006809</v>
      </c>
      <c r="O46">
        <f t="shared" si="19"/>
        <v>23.336504770481199</v>
      </c>
      <c r="P46">
        <f t="shared" si="20"/>
        <v>5.9070972760307825</v>
      </c>
      <c r="S46">
        <f t="shared" si="10"/>
        <v>0.44417046326006809</v>
      </c>
      <c r="T46">
        <f t="shared" si="11"/>
        <v>1</v>
      </c>
      <c r="V46" t="b">
        <f t="shared" si="12"/>
        <v>0</v>
      </c>
    </row>
    <row r="47" spans="1:22" x14ac:dyDescent="0.2">
      <c r="A47">
        <v>35</v>
      </c>
      <c r="B47" s="1" t="s">
        <v>35</v>
      </c>
      <c r="C47" s="1">
        <v>65.489999999999995</v>
      </c>
      <c r="D47" s="1">
        <v>36750.986629999999</v>
      </c>
      <c r="E47" s="10">
        <v>8.3645362500000005</v>
      </c>
      <c r="F47" s="1">
        <v>13</v>
      </c>
      <c r="G47" s="1">
        <v>109.739369</v>
      </c>
      <c r="I47">
        <f t="shared" si="13"/>
        <v>-0.48924584863593384</v>
      </c>
      <c r="J47">
        <f t="shared" si="14"/>
        <v>-0.33308300891616577</v>
      </c>
      <c r="K47">
        <f t="shared" si="15"/>
        <v>3.0370081884346591</v>
      </c>
      <c r="L47">
        <f t="shared" si="16"/>
        <v>0.63530453027667588</v>
      </c>
      <c r="M47">
        <f t="shared" si="17"/>
        <v>-0.22332876598075299</v>
      </c>
      <c r="N47">
        <f t="shared" si="18"/>
        <v>10.430408760240669</v>
      </c>
      <c r="O47">
        <f t="shared" si="19"/>
        <v>30.405993524588183</v>
      </c>
      <c r="P47">
        <f t="shared" si="20"/>
        <v>13.327211491560901</v>
      </c>
      <c r="S47">
        <f t="shared" si="10"/>
        <v>10.430408760240669</v>
      </c>
      <c r="T47">
        <f t="shared" si="11"/>
        <v>1</v>
      </c>
      <c r="V47" t="b">
        <f t="shared" si="12"/>
        <v>0</v>
      </c>
    </row>
    <row r="48" spans="1:22" x14ac:dyDescent="0.2">
      <c r="A48">
        <v>36</v>
      </c>
      <c r="B48" s="1" t="s">
        <v>36</v>
      </c>
      <c r="C48" s="1">
        <v>81.87</v>
      </c>
      <c r="D48" s="1">
        <v>30821.907660000001</v>
      </c>
      <c r="E48" s="10">
        <v>0.33015807000000003</v>
      </c>
      <c r="F48" s="1">
        <v>8.0227272700000007</v>
      </c>
      <c r="G48" s="1">
        <v>145.65387630000001</v>
      </c>
      <c r="I48">
        <f t="shared" si="13"/>
        <v>0.63057525155744509</v>
      </c>
      <c r="J48">
        <f t="shared" si="14"/>
        <v>-0.62932418556753122</v>
      </c>
      <c r="K48">
        <f t="shared" si="15"/>
        <v>-0.98570037346416151</v>
      </c>
      <c r="L48">
        <f t="shared" si="16"/>
        <v>-0.62529373503814334</v>
      </c>
      <c r="M48">
        <f t="shared" si="17"/>
        <v>0.72746780570081226</v>
      </c>
      <c r="N48">
        <f t="shared" si="18"/>
        <v>8.1934997264726448</v>
      </c>
      <c r="O48">
        <f t="shared" si="19"/>
        <v>55.128388877806032</v>
      </c>
      <c r="P48">
        <f t="shared" si="20"/>
        <v>1.0594370494628944</v>
      </c>
      <c r="S48">
        <f t="shared" si="10"/>
        <v>1.0594370494628944</v>
      </c>
      <c r="T48">
        <f t="shared" si="11"/>
        <v>3</v>
      </c>
      <c r="V48" t="str">
        <f t="shared" si="12"/>
        <v>Midway/Coldstream</v>
      </c>
    </row>
    <row r="49" spans="1:22" x14ac:dyDescent="0.2">
      <c r="A49">
        <v>37</v>
      </c>
      <c r="B49" s="1" t="s">
        <v>37</v>
      </c>
      <c r="C49" s="1">
        <v>69.599999999999994</v>
      </c>
      <c r="D49" s="1">
        <v>43529.596969999999</v>
      </c>
      <c r="E49" s="10">
        <v>0</v>
      </c>
      <c r="F49" s="1">
        <v>10.4375</v>
      </c>
      <c r="G49" s="1">
        <v>130.65755759999999</v>
      </c>
      <c r="I49">
        <f t="shared" si="13"/>
        <v>-0.20826509638961005</v>
      </c>
      <c r="J49">
        <f t="shared" si="14"/>
        <v>5.6042498205335616E-3</v>
      </c>
      <c r="K49">
        <f t="shared" si="15"/>
        <v>-1.1510062210623127</v>
      </c>
      <c r="L49">
        <f t="shared" si="16"/>
        <v>-1.3702110528644154E-2</v>
      </c>
      <c r="M49">
        <f t="shared" si="17"/>
        <v>0.33045697415296699</v>
      </c>
      <c r="N49">
        <f t="shared" si="18"/>
        <v>4.1719696921018654</v>
      </c>
      <c r="O49">
        <f t="shared" si="19"/>
        <v>41.561140956378274</v>
      </c>
      <c r="P49">
        <f t="shared" si="20"/>
        <v>2.5014220844876585</v>
      </c>
      <c r="S49">
        <f t="shared" si="10"/>
        <v>2.5014220844876585</v>
      </c>
      <c r="T49">
        <f t="shared" si="11"/>
        <v>3</v>
      </c>
      <c r="V49" t="str">
        <f t="shared" si="12"/>
        <v>Morrell Park/Violetville</v>
      </c>
    </row>
    <row r="50" spans="1:22" x14ac:dyDescent="0.2">
      <c r="A50">
        <v>38</v>
      </c>
      <c r="B50" s="1" t="s">
        <v>38</v>
      </c>
      <c r="C50" s="1">
        <v>27.89</v>
      </c>
      <c r="D50" s="1">
        <v>85405.675130000003</v>
      </c>
      <c r="E50" s="10">
        <v>2.3448602799999998</v>
      </c>
      <c r="F50" s="1">
        <v>24.75</v>
      </c>
      <c r="G50" s="1">
        <v>46.332046329999997</v>
      </c>
      <c r="I50">
        <f t="shared" si="13"/>
        <v>-3.059775358237339</v>
      </c>
      <c r="J50">
        <f t="shared" si="14"/>
        <v>2.0979053863768158</v>
      </c>
      <c r="K50">
        <f t="shared" si="15"/>
        <v>2.3034795365478429E-2</v>
      </c>
      <c r="L50">
        <f t="shared" si="16"/>
        <v>3.6112374198230217</v>
      </c>
      <c r="M50">
        <f t="shared" si="17"/>
        <v>-1.9019669973381068</v>
      </c>
      <c r="N50">
        <f t="shared" si="18"/>
        <v>20.58717603273606</v>
      </c>
      <c r="O50">
        <f t="shared" si="19"/>
        <v>17.03383171474146</v>
      </c>
      <c r="P50">
        <f t="shared" si="20"/>
        <v>43.236108720539598</v>
      </c>
      <c r="S50">
        <f t="shared" si="10"/>
        <v>17.03383171474146</v>
      </c>
      <c r="T50">
        <f t="shared" si="11"/>
        <v>2</v>
      </c>
      <c r="V50" t="b">
        <f t="shared" si="12"/>
        <v>0</v>
      </c>
    </row>
    <row r="51" spans="1:22" x14ac:dyDescent="0.2">
      <c r="A51">
        <v>39</v>
      </c>
      <c r="B51" s="1" t="s">
        <v>39</v>
      </c>
      <c r="C51" s="1">
        <v>24.81</v>
      </c>
      <c r="D51" s="1">
        <v>78921.411760000003</v>
      </c>
      <c r="E51" s="10">
        <v>3.66095492</v>
      </c>
      <c r="F51" s="1">
        <v>7.5294117600000003</v>
      </c>
      <c r="G51" s="1">
        <v>53.22819123</v>
      </c>
      <c r="I51">
        <f t="shared" si="13"/>
        <v>-3.2703400095557522</v>
      </c>
      <c r="J51">
        <f t="shared" si="14"/>
        <v>1.7739249131590424</v>
      </c>
      <c r="K51">
        <f t="shared" si="15"/>
        <v>0.68198624848181</v>
      </c>
      <c r="L51">
        <f t="shared" si="16"/>
        <v>-0.75023619045366086</v>
      </c>
      <c r="M51">
        <f t="shared" si="17"/>
        <v>-1.7193992434783927</v>
      </c>
      <c r="N51">
        <f t="shared" si="18"/>
        <v>10.708509665754688</v>
      </c>
      <c r="O51">
        <f t="shared" si="19"/>
        <v>5.7916859347260585</v>
      </c>
      <c r="P51">
        <f t="shared" si="20"/>
        <v>28.549406032793875</v>
      </c>
      <c r="S51">
        <f t="shared" si="10"/>
        <v>5.7916859347260585</v>
      </c>
      <c r="T51">
        <f t="shared" si="11"/>
        <v>2</v>
      </c>
      <c r="V51" t="b">
        <f t="shared" si="12"/>
        <v>0</v>
      </c>
    </row>
    <row r="52" spans="1:22" x14ac:dyDescent="0.2">
      <c r="A52">
        <v>40</v>
      </c>
      <c r="B52" s="1" t="s">
        <v>40</v>
      </c>
      <c r="C52" s="1">
        <v>71.02</v>
      </c>
      <c r="D52" s="1">
        <v>56023.787799999998</v>
      </c>
      <c r="E52" s="10">
        <v>3.20621278</v>
      </c>
      <c r="F52" s="1">
        <v>8.8571428599999997</v>
      </c>
      <c r="G52" s="1">
        <v>89.876293869999998</v>
      </c>
      <c r="I52">
        <f t="shared" si="13"/>
        <v>-0.11118658831423769</v>
      </c>
      <c r="J52">
        <f t="shared" si="14"/>
        <v>0.62986542284820557</v>
      </c>
      <c r="K52">
        <f t="shared" si="15"/>
        <v>0.45430277889011689</v>
      </c>
      <c r="L52">
        <f t="shared" si="16"/>
        <v>-0.41396056075463561</v>
      </c>
      <c r="M52">
        <f t="shared" si="17"/>
        <v>-0.74918155240217088</v>
      </c>
      <c r="N52">
        <f t="shared" si="18"/>
        <v>0.78529431253137327</v>
      </c>
      <c r="O52">
        <f t="shared" si="19"/>
        <v>27.20092858488438</v>
      </c>
      <c r="P52">
        <f t="shared" si="20"/>
        <v>5.6347072268065226</v>
      </c>
      <c r="S52">
        <f t="shared" si="10"/>
        <v>0.78529431253137327</v>
      </c>
      <c r="T52">
        <f t="shared" si="11"/>
        <v>1</v>
      </c>
      <c r="V52" t="b">
        <f t="shared" si="12"/>
        <v>0</v>
      </c>
    </row>
    <row r="53" spans="1:22" x14ac:dyDescent="0.2">
      <c r="A53">
        <v>41</v>
      </c>
      <c r="B53" s="1" t="s">
        <v>41</v>
      </c>
      <c r="C53" s="1">
        <v>85.6</v>
      </c>
      <c r="D53" s="1">
        <v>13478.16452</v>
      </c>
      <c r="E53" s="10">
        <v>4.9040293400000001</v>
      </c>
      <c r="F53" s="1">
        <v>8.3928571400000003</v>
      </c>
      <c r="G53" s="1">
        <v>121.2881639</v>
      </c>
      <c r="I53">
        <f t="shared" si="13"/>
        <v>0.88557724812162641</v>
      </c>
      <c r="J53">
        <f t="shared" si="14"/>
        <v>-1.4958889423079276</v>
      </c>
      <c r="K53">
        <f t="shared" si="15"/>
        <v>1.304377428033108</v>
      </c>
      <c r="L53">
        <f t="shared" si="16"/>
        <v>-0.53155061558822747</v>
      </c>
      <c r="M53">
        <f t="shared" si="17"/>
        <v>8.2412713534783785E-2</v>
      </c>
      <c r="N53">
        <f t="shared" si="18"/>
        <v>10.0579994424657</v>
      </c>
      <c r="O53">
        <f t="shared" si="19"/>
        <v>52.978710540021105</v>
      </c>
      <c r="P53">
        <f t="shared" si="20"/>
        <v>3.9576224418662198</v>
      </c>
      <c r="S53">
        <f t="shared" si="10"/>
        <v>3.9576224418662198</v>
      </c>
      <c r="T53">
        <f t="shared" si="11"/>
        <v>3</v>
      </c>
      <c r="V53" t="str">
        <f t="shared" si="12"/>
        <v>Oldtown/Middle East</v>
      </c>
    </row>
    <row r="54" spans="1:22" x14ac:dyDescent="0.2">
      <c r="A54">
        <v>42</v>
      </c>
      <c r="B54" s="1" t="s">
        <v>42</v>
      </c>
      <c r="C54" s="1">
        <v>79.39</v>
      </c>
      <c r="D54" s="1">
        <v>41122.224490000001</v>
      </c>
      <c r="E54" s="10">
        <v>3.2349839500000002</v>
      </c>
      <c r="F54" s="1">
        <v>8.6190476199999999</v>
      </c>
      <c r="G54" s="1">
        <v>150.84915079999999</v>
      </c>
      <c r="I54">
        <f t="shared" si="13"/>
        <v>0.46102968815820317</v>
      </c>
      <c r="J54">
        <f t="shared" si="14"/>
        <v>-0.1146779828368121</v>
      </c>
      <c r="K54">
        <f t="shared" si="15"/>
        <v>0.46870812916139915</v>
      </c>
      <c r="L54">
        <f t="shared" si="16"/>
        <v>-0.47426315271722541</v>
      </c>
      <c r="M54">
        <f t="shared" si="17"/>
        <v>0.86500691050553391</v>
      </c>
      <c r="N54">
        <f t="shared" si="18"/>
        <v>5.8756576116760932</v>
      </c>
      <c r="O54">
        <f t="shared" si="19"/>
        <v>43.909668695639724</v>
      </c>
      <c r="P54">
        <f t="shared" si="20"/>
        <v>0.77718452138678673</v>
      </c>
      <c r="S54">
        <f t="shared" si="10"/>
        <v>0.77718452138678673</v>
      </c>
      <c r="T54">
        <f t="shared" si="11"/>
        <v>3</v>
      </c>
      <c r="V54" t="str">
        <f t="shared" si="12"/>
        <v>Orangeville/East Highlandtown</v>
      </c>
    </row>
    <row r="55" spans="1:22" x14ac:dyDescent="0.2">
      <c r="A55">
        <v>43</v>
      </c>
      <c r="B55" s="1" t="s">
        <v>43</v>
      </c>
      <c r="C55" s="1">
        <v>81.56</v>
      </c>
      <c r="D55" s="1">
        <v>52465.506849999998</v>
      </c>
      <c r="E55" s="10">
        <v>0.52041367000000005</v>
      </c>
      <c r="F55" s="1">
        <v>12.65</v>
      </c>
      <c r="G55" s="1">
        <v>137.55057009999999</v>
      </c>
      <c r="I55">
        <f t="shared" si="13"/>
        <v>0.60938205613253971</v>
      </c>
      <c r="J55">
        <f t="shared" si="14"/>
        <v>0.45207906837093692</v>
      </c>
      <c r="K55">
        <f t="shared" si="15"/>
        <v>-0.89044187132215791</v>
      </c>
      <c r="L55">
        <f t="shared" si="16"/>
        <v>0.54665972080082748</v>
      </c>
      <c r="M55">
        <f t="shared" si="17"/>
        <v>0.51294180121220301</v>
      </c>
      <c r="N55">
        <f t="shared" si="18"/>
        <v>4.7836130053943258</v>
      </c>
      <c r="O55">
        <f t="shared" si="19"/>
        <v>45.16731622110278</v>
      </c>
      <c r="P55">
        <f t="shared" si="20"/>
        <v>2.6844706123656636</v>
      </c>
      <c r="S55">
        <f t="shared" si="10"/>
        <v>2.6844706123656636</v>
      </c>
      <c r="T55">
        <f t="shared" si="11"/>
        <v>3</v>
      </c>
      <c r="V55" t="str">
        <f t="shared" si="12"/>
        <v>Patterson Park North &amp; East</v>
      </c>
    </row>
    <row r="56" spans="1:22" x14ac:dyDescent="0.2">
      <c r="A56">
        <v>44</v>
      </c>
      <c r="B56" s="1" t="s">
        <v>44</v>
      </c>
      <c r="C56" s="1">
        <v>82.31</v>
      </c>
      <c r="D56" s="1">
        <v>28724.282190000002</v>
      </c>
      <c r="E56" s="10">
        <v>4.3380516900000003</v>
      </c>
      <c r="F56" s="1">
        <v>7</v>
      </c>
      <c r="G56" s="1">
        <v>130.70976809999999</v>
      </c>
      <c r="I56">
        <f t="shared" si="13"/>
        <v>0.66065591603150398</v>
      </c>
      <c r="J56">
        <f t="shared" si="14"/>
        <v>-0.7341301833541779</v>
      </c>
      <c r="K56">
        <f t="shared" si="15"/>
        <v>1.0209997866661724</v>
      </c>
      <c r="L56">
        <f t="shared" si="16"/>
        <v>-0.88432077502358575</v>
      </c>
      <c r="M56">
        <f t="shared" si="17"/>
        <v>0.33183918897749781</v>
      </c>
      <c r="N56">
        <f t="shared" si="18"/>
        <v>7.4116171254054235</v>
      </c>
      <c r="O56">
        <f t="shared" si="19"/>
        <v>46.648245824120671</v>
      </c>
      <c r="P56">
        <f t="shared" si="20"/>
        <v>2.3566957634808507</v>
      </c>
      <c r="S56">
        <f t="shared" si="10"/>
        <v>2.3566957634808507</v>
      </c>
      <c r="T56">
        <f t="shared" si="11"/>
        <v>3</v>
      </c>
      <c r="V56" t="str">
        <f t="shared" si="12"/>
        <v>Penn North/Reservoir Hill</v>
      </c>
    </row>
    <row r="57" spans="1:22" x14ac:dyDescent="0.2">
      <c r="A57">
        <v>45</v>
      </c>
      <c r="B57" s="1" t="s">
        <v>45</v>
      </c>
      <c r="C57" s="1">
        <v>79.459999999999994</v>
      </c>
      <c r="D57" s="1">
        <v>30030.985540000001</v>
      </c>
      <c r="E57" s="10">
        <v>2.04511596</v>
      </c>
      <c r="F57" s="1">
        <v>9.75</v>
      </c>
      <c r="G57" s="1">
        <v>157.7211394</v>
      </c>
      <c r="I57">
        <f t="shared" si="13"/>
        <v>0.46581524841543936</v>
      </c>
      <c r="J57">
        <f t="shared" si="14"/>
        <v>-0.66884190841351188</v>
      </c>
      <c r="K57">
        <f t="shared" si="15"/>
        <v>-0.12704328353876096</v>
      </c>
      <c r="L57">
        <f t="shared" si="16"/>
        <v>-0.18782584342763248</v>
      </c>
      <c r="M57">
        <f t="shared" si="17"/>
        <v>1.0469351532330851</v>
      </c>
      <c r="N57">
        <f t="shared" si="18"/>
        <v>7.455168311563618</v>
      </c>
      <c r="O57">
        <f t="shared" si="19"/>
        <v>50.912052023621541</v>
      </c>
      <c r="P57">
        <f t="shared" si="20"/>
        <v>0</v>
      </c>
      <c r="S57">
        <f t="shared" si="10"/>
        <v>0</v>
      </c>
      <c r="T57">
        <f t="shared" si="11"/>
        <v>3</v>
      </c>
      <c r="V57" t="str">
        <f t="shared" si="12"/>
        <v>Pimlico/Arlington/Hilltop</v>
      </c>
    </row>
    <row r="58" spans="1:22" x14ac:dyDescent="0.2">
      <c r="A58">
        <v>46</v>
      </c>
      <c r="B58" s="1" t="s">
        <v>46</v>
      </c>
      <c r="C58" s="1">
        <v>84.14</v>
      </c>
      <c r="D58" s="1">
        <v>19277.122739999999</v>
      </c>
      <c r="E58" s="10">
        <v>1.13141647</v>
      </c>
      <c r="F58" s="1">
        <v>8.4545454499999995</v>
      </c>
      <c r="G58" s="1">
        <v>197.41837509999999</v>
      </c>
      <c r="I58">
        <f t="shared" si="13"/>
        <v>0.78576413418497648</v>
      </c>
      <c r="J58">
        <f t="shared" si="14"/>
        <v>-1.2061491336231214</v>
      </c>
      <c r="K58">
        <f t="shared" si="15"/>
        <v>-0.58452072349486539</v>
      </c>
      <c r="L58">
        <f t="shared" si="16"/>
        <v>-0.51592676276869309</v>
      </c>
      <c r="M58">
        <f t="shared" si="17"/>
        <v>2.0978752453110019</v>
      </c>
      <c r="N58">
        <f t="shared" si="18"/>
        <v>16.281027727888162</v>
      </c>
      <c r="O58">
        <f t="shared" si="19"/>
        <v>68.973761209180765</v>
      </c>
      <c r="P58">
        <f t="shared" si="20"/>
        <v>1.812477242245599</v>
      </c>
      <c r="S58">
        <f t="shared" si="10"/>
        <v>1.812477242245599</v>
      </c>
      <c r="T58">
        <f t="shared" si="11"/>
        <v>3</v>
      </c>
      <c r="V58" t="str">
        <f t="shared" si="12"/>
        <v>Poppleton/The Terraces/Hollins Market</v>
      </c>
    </row>
    <row r="59" spans="1:22" x14ac:dyDescent="0.2">
      <c r="A59">
        <v>47</v>
      </c>
      <c r="B59" s="1" t="s">
        <v>47</v>
      </c>
      <c r="C59" s="1">
        <v>82.2</v>
      </c>
      <c r="D59" s="1">
        <v>24006.354200000002</v>
      </c>
      <c r="E59" s="10">
        <v>0.54938520999999996</v>
      </c>
      <c r="F59" s="1">
        <v>9.3939393899999999</v>
      </c>
      <c r="G59" s="1">
        <v>165.46224770000001</v>
      </c>
      <c r="I59">
        <f t="shared" si="13"/>
        <v>0.65313574991298928</v>
      </c>
      <c r="J59">
        <f t="shared" si="14"/>
        <v>-0.96985727455768944</v>
      </c>
      <c r="K59">
        <f t="shared" si="15"/>
        <v>-0.87593619840032455</v>
      </c>
      <c r="L59">
        <f t="shared" si="16"/>
        <v>-0.27800562895707376</v>
      </c>
      <c r="M59">
        <f t="shared" si="17"/>
        <v>1.2518723718109301</v>
      </c>
      <c r="N59">
        <f t="shared" si="18"/>
        <v>10.692907257011502</v>
      </c>
      <c r="O59">
        <f t="shared" si="19"/>
        <v>60.289905767509978</v>
      </c>
      <c r="P59">
        <f t="shared" si="20"/>
        <v>0.73667147614261552</v>
      </c>
      <c r="S59">
        <f t="shared" si="10"/>
        <v>0.73667147614261552</v>
      </c>
      <c r="T59">
        <f t="shared" si="11"/>
        <v>3</v>
      </c>
      <c r="V59" t="str">
        <f t="shared" si="12"/>
        <v>Sandtown-Winchester/Harlem Park</v>
      </c>
    </row>
    <row r="60" spans="1:22" x14ac:dyDescent="0.2">
      <c r="A60">
        <v>48</v>
      </c>
      <c r="B60" s="1" t="s">
        <v>48</v>
      </c>
      <c r="C60" s="1">
        <v>55.24</v>
      </c>
      <c r="D60" s="1">
        <v>85172.624110000004</v>
      </c>
      <c r="E60" s="10">
        <v>1.62260593</v>
      </c>
      <c r="F60" s="1">
        <v>18.083333329999999</v>
      </c>
      <c r="G60" s="1">
        <v>86.124401910000003</v>
      </c>
      <c r="I60">
        <f t="shared" si="13"/>
        <v>-1.1899886005884441</v>
      </c>
      <c r="J60">
        <f t="shared" si="14"/>
        <v>2.08626119868191</v>
      </c>
      <c r="K60">
        <f t="shared" si="15"/>
        <v>-0.33858855525624537</v>
      </c>
      <c r="L60">
        <f t="shared" si="16"/>
        <v>1.9227648575340499</v>
      </c>
      <c r="M60">
        <f t="shared" si="17"/>
        <v>-0.84850871240159598</v>
      </c>
      <c r="N60">
        <f t="shared" si="18"/>
        <v>5.4032348497773972</v>
      </c>
      <c r="O60">
        <f t="shared" si="19"/>
        <v>19.326910462878732</v>
      </c>
      <c r="P60">
        <f t="shared" si="20"/>
        <v>18.424331473847015</v>
      </c>
      <c r="S60">
        <f t="shared" si="10"/>
        <v>5.4032348497773972</v>
      </c>
      <c r="T60">
        <f t="shared" si="11"/>
        <v>1</v>
      </c>
      <c r="V60" t="b">
        <f t="shared" si="12"/>
        <v>0</v>
      </c>
    </row>
    <row r="61" spans="1:22" x14ac:dyDescent="0.2">
      <c r="A61">
        <v>49</v>
      </c>
      <c r="B61" s="1" t="s">
        <v>49</v>
      </c>
      <c r="C61" s="1">
        <v>81.599999999999994</v>
      </c>
      <c r="D61" s="1">
        <v>30968.1162</v>
      </c>
      <c r="E61" s="10">
        <v>3.4558036799999998</v>
      </c>
      <c r="F61" s="1">
        <v>7.1666666699999997</v>
      </c>
      <c r="G61" s="1">
        <v>122.1374046</v>
      </c>
      <c r="I61">
        <f t="shared" si="13"/>
        <v>0.61211666199381731</v>
      </c>
      <c r="J61">
        <f t="shared" si="14"/>
        <v>-0.62201900542990218</v>
      </c>
      <c r="K61">
        <f t="shared" si="15"/>
        <v>0.57926969330564315</v>
      </c>
      <c r="L61">
        <f t="shared" si="16"/>
        <v>-0.84210896014323111</v>
      </c>
      <c r="M61">
        <f t="shared" si="17"/>
        <v>0.10489541500546352</v>
      </c>
      <c r="N61">
        <f t="shared" si="18"/>
        <v>5.7230928019914939</v>
      </c>
      <c r="O61">
        <f t="shared" si="19"/>
        <v>45.158679272813472</v>
      </c>
      <c r="P61">
        <f t="shared" si="20"/>
        <v>1.8379997743366912</v>
      </c>
      <c r="S61">
        <f t="shared" si="10"/>
        <v>1.8379997743366912</v>
      </c>
      <c r="T61">
        <f t="shared" si="11"/>
        <v>3</v>
      </c>
      <c r="V61" t="str">
        <f t="shared" si="12"/>
        <v>Southeastern</v>
      </c>
    </row>
    <row r="62" spans="1:22" x14ac:dyDescent="0.2">
      <c r="A62">
        <v>50</v>
      </c>
      <c r="B62" s="1" t="s">
        <v>50</v>
      </c>
      <c r="C62" s="1">
        <v>80.73</v>
      </c>
      <c r="D62" s="1">
        <v>26949.47075</v>
      </c>
      <c r="E62" s="10">
        <v>2.0102547300000002</v>
      </c>
      <c r="F62" s="1">
        <v>11.722222220000001</v>
      </c>
      <c r="G62" s="1">
        <v>144.1340782</v>
      </c>
      <c r="I62">
        <f t="shared" si="13"/>
        <v>0.55263898451101945</v>
      </c>
      <c r="J62">
        <f t="shared" si="14"/>
        <v>-0.82280706419523453</v>
      </c>
      <c r="K62">
        <f t="shared" si="15"/>
        <v>-0.14449784757066256</v>
      </c>
      <c r="L62">
        <f t="shared" si="16"/>
        <v>0.31168062210361103</v>
      </c>
      <c r="M62">
        <f t="shared" si="17"/>
        <v>0.68723284407214025</v>
      </c>
      <c r="N62">
        <f t="shared" si="18"/>
        <v>6.5181206504658729</v>
      </c>
      <c r="O62">
        <f t="shared" si="19"/>
        <v>50.495023198391728</v>
      </c>
      <c r="P62">
        <f t="shared" si="20"/>
        <v>0.41044075247326006</v>
      </c>
      <c r="S62">
        <f t="shared" si="10"/>
        <v>0.41044075247326006</v>
      </c>
      <c r="T62">
        <f t="shared" si="11"/>
        <v>3</v>
      </c>
      <c r="V62" t="str">
        <f t="shared" si="12"/>
        <v>Southern Park Heights</v>
      </c>
    </row>
    <row r="63" spans="1:22" x14ac:dyDescent="0.2">
      <c r="A63">
        <v>51</v>
      </c>
      <c r="B63" s="1" t="s">
        <v>51</v>
      </c>
      <c r="C63" s="1">
        <v>83.29</v>
      </c>
      <c r="D63" s="1">
        <v>28085.241409999999</v>
      </c>
      <c r="E63" s="10">
        <v>0.75335808999999998</v>
      </c>
      <c r="F63" s="1">
        <v>10.26530612</v>
      </c>
      <c r="G63" s="1">
        <v>169.60537360000001</v>
      </c>
      <c r="I63">
        <f t="shared" si="13"/>
        <v>0.72765375963281742</v>
      </c>
      <c r="J63">
        <f t="shared" si="14"/>
        <v>-0.76605928963751135</v>
      </c>
      <c r="K63">
        <f t="shared" si="15"/>
        <v>-0.77380963273607795</v>
      </c>
      <c r="L63">
        <f t="shared" si="16"/>
        <v>-5.7313806772950261E-2</v>
      </c>
      <c r="M63">
        <f t="shared" si="17"/>
        <v>1.3615570145337079</v>
      </c>
      <c r="N63">
        <f t="shared" si="18"/>
        <v>10.353359533013954</v>
      </c>
      <c r="O63">
        <f t="shared" si="19"/>
        <v>59.321116206695976</v>
      </c>
      <c r="P63">
        <f t="shared" si="20"/>
        <v>0.61233764294263271</v>
      </c>
      <c r="S63">
        <f t="shared" si="10"/>
        <v>0.61233764294263271</v>
      </c>
      <c r="T63">
        <f t="shared" si="11"/>
        <v>3</v>
      </c>
      <c r="V63" t="str">
        <f t="shared" si="12"/>
        <v>Southwest Baltimore</v>
      </c>
    </row>
    <row r="64" spans="1:22" x14ac:dyDescent="0.2">
      <c r="A64">
        <v>52</v>
      </c>
      <c r="B64" s="1" t="s">
        <v>52</v>
      </c>
      <c r="C64" s="1">
        <v>75.150000000000006</v>
      </c>
      <c r="D64" s="1">
        <v>31385.592390000002</v>
      </c>
      <c r="E64" s="10">
        <v>2.1729599199999998</v>
      </c>
      <c r="F64" s="1">
        <v>15.1</v>
      </c>
      <c r="G64" s="1">
        <v>121.73086069999999</v>
      </c>
      <c r="I64">
        <f t="shared" si="13"/>
        <v>0.17116146686272588</v>
      </c>
      <c r="J64">
        <f t="shared" si="14"/>
        <v>-0.60116017754528572</v>
      </c>
      <c r="K64">
        <f t="shared" si="15"/>
        <v>-6.303347705999128E-2</v>
      </c>
      <c r="L64">
        <f t="shared" si="16"/>
        <v>1.1671733871317673</v>
      </c>
      <c r="M64">
        <f t="shared" si="17"/>
        <v>9.413261814654475E-2</v>
      </c>
      <c r="N64">
        <f t="shared" si="18"/>
        <v>4.3329952349909453</v>
      </c>
      <c r="O64">
        <f t="shared" si="19"/>
        <v>42.649514792321163</v>
      </c>
      <c r="P64">
        <f t="shared" si="20"/>
        <v>2.8393545086859864</v>
      </c>
      <c r="S64">
        <f t="shared" si="10"/>
        <v>2.8393545086859864</v>
      </c>
      <c r="T64">
        <f t="shared" si="11"/>
        <v>3</v>
      </c>
      <c r="V64" t="str">
        <f t="shared" si="12"/>
        <v>The Waverlies</v>
      </c>
    </row>
    <row r="65" spans="1:22" x14ac:dyDescent="0.2">
      <c r="A65">
        <v>53</v>
      </c>
      <c r="B65" s="1" t="s">
        <v>53</v>
      </c>
      <c r="C65" s="1">
        <v>86.41</v>
      </c>
      <c r="D65" s="1">
        <v>14784.61793</v>
      </c>
      <c r="E65" s="10">
        <v>0.72665937999999997</v>
      </c>
      <c r="F65" s="1">
        <v>9.8055555600000002</v>
      </c>
      <c r="G65" s="1">
        <v>172.56461229999999</v>
      </c>
      <c r="I65">
        <f t="shared" si="13"/>
        <v>0.94095301681250787</v>
      </c>
      <c r="J65">
        <f t="shared" si="14"/>
        <v>-1.4306131553978758</v>
      </c>
      <c r="K65">
        <f t="shared" si="15"/>
        <v>-0.78717732926497763</v>
      </c>
      <c r="L65">
        <f t="shared" si="16"/>
        <v>-0.17375523762327794</v>
      </c>
      <c r="M65">
        <f t="shared" si="17"/>
        <v>1.439899562497533</v>
      </c>
      <c r="N65">
        <f t="shared" si="18"/>
        <v>13.825987100693148</v>
      </c>
      <c r="O65">
        <f t="shared" si="19"/>
        <v>67.871386485610458</v>
      </c>
      <c r="P65">
        <f t="shared" si="20"/>
        <v>1.39644729891258</v>
      </c>
      <c r="S65">
        <f t="shared" si="10"/>
        <v>1.39644729891258</v>
      </c>
      <c r="T65">
        <f t="shared" si="11"/>
        <v>3</v>
      </c>
      <c r="V65" t="str">
        <f t="shared" si="12"/>
        <v>Upton/Druid Heights</v>
      </c>
    </row>
    <row r="66" spans="1:22" x14ac:dyDescent="0.2">
      <c r="A66">
        <v>54</v>
      </c>
      <c r="B66" s="1" t="s">
        <v>54</v>
      </c>
      <c r="C66" s="1">
        <v>81.069999999999993</v>
      </c>
      <c r="D66" s="1">
        <v>44933.223680000003</v>
      </c>
      <c r="E66" s="10">
        <v>0.48309951000000001</v>
      </c>
      <c r="F66" s="1">
        <v>9.8055555600000002</v>
      </c>
      <c r="G66" s="1">
        <v>124.06947889999999</v>
      </c>
      <c r="I66">
        <f t="shared" si="13"/>
        <v>0.57588313433188254</v>
      </c>
      <c r="J66">
        <f t="shared" si="14"/>
        <v>7.5735214554451799E-2</v>
      </c>
      <c r="K66">
        <f t="shared" si="15"/>
        <v>-0.90912458547242248</v>
      </c>
      <c r="L66">
        <f t="shared" si="16"/>
        <v>-0.17375523762327794</v>
      </c>
      <c r="M66">
        <f t="shared" si="17"/>
        <v>0.15604492974971998</v>
      </c>
      <c r="N66">
        <f t="shared" si="18"/>
        <v>4.2107574455196195</v>
      </c>
      <c r="O66">
        <f t="shared" si="19"/>
        <v>45.529564522380589</v>
      </c>
      <c r="P66">
        <f t="shared" si="20"/>
        <v>1.9720445666375581</v>
      </c>
      <c r="S66">
        <f t="shared" si="10"/>
        <v>1.9720445666375581</v>
      </c>
      <c r="T66">
        <f t="shared" si="11"/>
        <v>3</v>
      </c>
      <c r="V66" t="str">
        <f t="shared" si="12"/>
        <v>Washington Village/Pigtown</v>
      </c>
    </row>
    <row r="67" spans="1:22" x14ac:dyDescent="0.2">
      <c r="A67">
        <v>55</v>
      </c>
      <c r="B67" s="1" t="s">
        <v>55</v>
      </c>
      <c r="C67" s="1">
        <v>82.2</v>
      </c>
      <c r="D67" s="1">
        <v>42726.727270000003</v>
      </c>
      <c r="E67" s="10">
        <v>0.17681549999999999</v>
      </c>
      <c r="F67" s="1">
        <v>14.366666670000001</v>
      </c>
      <c r="G67" s="1">
        <v>96.636085629999997</v>
      </c>
      <c r="I67">
        <f t="shared" si="13"/>
        <v>0.65313574991298928</v>
      </c>
      <c r="J67">
        <f t="shared" si="14"/>
        <v>-3.4510423272735687E-2</v>
      </c>
      <c r="K67">
        <f t="shared" si="15"/>
        <v>-1.0624770020249259</v>
      </c>
      <c r="L67">
        <f t="shared" si="16"/>
        <v>0.98144140621708309</v>
      </c>
      <c r="M67">
        <f t="shared" si="17"/>
        <v>-0.57022359602532557</v>
      </c>
      <c r="N67">
        <f t="shared" si="18"/>
        <v>3.9991783394063551</v>
      </c>
      <c r="O67">
        <f t="shared" si="19"/>
        <v>45.095566155749474</v>
      </c>
      <c r="P67">
        <f t="shared" si="20"/>
        <v>5.2948899663977951</v>
      </c>
      <c r="S67">
        <f t="shared" si="10"/>
        <v>3.9991783394063551</v>
      </c>
      <c r="T67">
        <f t="shared" si="11"/>
        <v>1</v>
      </c>
      <c r="V67" t="b">
        <f t="shared" si="12"/>
        <v>0</v>
      </c>
    </row>
    <row r="69" spans="1:22" x14ac:dyDescent="0.2">
      <c r="V69">
        <f>COUNTIF(T13:T67,3)</f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C065-00DC-E84B-8B99-E46666204BB1}">
  <dimension ref="A1:V69"/>
  <sheetViews>
    <sheetView zoomScale="75" workbookViewId="0">
      <selection activeCell="I5" sqref="I5"/>
    </sheetView>
  </sheetViews>
  <sheetFormatPr baseColWidth="10" defaultRowHeight="16" x14ac:dyDescent="0.2"/>
  <cols>
    <col min="2" max="2" width="27.5" customWidth="1"/>
    <col min="3" max="3" width="22.83203125" bestFit="1" customWidth="1"/>
  </cols>
  <sheetData>
    <row r="1" spans="1:22" x14ac:dyDescent="0.2">
      <c r="I1" s="5"/>
    </row>
    <row r="2" spans="1:22" x14ac:dyDescent="0.2">
      <c r="D2">
        <v>2</v>
      </c>
      <c r="E2" s="6">
        <v>9</v>
      </c>
      <c r="F2" s="6">
        <v>10</v>
      </c>
      <c r="G2" s="6">
        <v>11</v>
      </c>
      <c r="H2" s="6">
        <v>12</v>
      </c>
      <c r="I2" s="6">
        <v>13</v>
      </c>
    </row>
    <row r="3" spans="1:22" ht="17" x14ac:dyDescent="0.2">
      <c r="B3" t="s">
        <v>62</v>
      </c>
      <c r="C3" s="1" t="s">
        <v>74</v>
      </c>
      <c r="D3" s="1" t="s">
        <v>0</v>
      </c>
      <c r="E3" s="3" t="s">
        <v>71</v>
      </c>
      <c r="F3" s="2" t="s">
        <v>81</v>
      </c>
      <c r="G3" s="2" t="s">
        <v>82</v>
      </c>
      <c r="H3" s="2" t="s">
        <v>88</v>
      </c>
      <c r="I3" s="11" t="s">
        <v>78</v>
      </c>
      <c r="J3" s="2" t="s">
        <v>86</v>
      </c>
    </row>
    <row r="4" spans="1:22" x14ac:dyDescent="0.2">
      <c r="B4">
        <v>1</v>
      </c>
      <c r="C4">
        <v>31</v>
      </c>
      <c r="D4" t="str">
        <f>VLOOKUP(C4,clustermid,$D$2)</f>
        <v>Lauraville</v>
      </c>
      <c r="E4">
        <f>VLOOKUP(C4,clustermid,$E$2,0)</f>
        <v>-0.47283821346826471</v>
      </c>
      <c r="F4">
        <f>VLOOKUP(C4,clustermid,$F$2,0)</f>
        <v>0.72336106816659951</v>
      </c>
      <c r="G4">
        <f>VLOOKUP(C4,clustermid,$G$2)</f>
        <v>0.12252336649416005</v>
      </c>
      <c r="H4">
        <f>VLOOKUP(C4,clustermid,$H$2)</f>
        <v>0.2553982039516105</v>
      </c>
      <c r="I4">
        <f>VLOOKUP(C4,clustermid,$I$2)</f>
        <v>0.42427104483131922</v>
      </c>
      <c r="J4" t="s">
        <v>84</v>
      </c>
    </row>
    <row r="5" spans="1:22" x14ac:dyDescent="0.2">
      <c r="B5">
        <v>2</v>
      </c>
      <c r="C5">
        <v>1</v>
      </c>
      <c r="D5" t="str">
        <f>VLOOKUP(C5,clustermid,$D$2)</f>
        <v>Allendale/Irvington/S. Hilton</v>
      </c>
      <c r="E5">
        <f>VLOOKUP(C5,clustermid,$E$2,0)</f>
        <v>0.45761143083160577</v>
      </c>
      <c r="F5">
        <f>VLOOKUP(C5,clustermid,$F$2,0)</f>
        <v>-0.51162116192270968</v>
      </c>
      <c r="G5">
        <f>VLOOKUP(C5,clustermid,$G$2)</f>
        <v>4.6009127953098472E-2</v>
      </c>
      <c r="H5">
        <f>VLOOKUP(C5,clustermid,$H$2)</f>
        <v>-0.694367611861053</v>
      </c>
      <c r="I5">
        <f>VLOOKUP(C5,clustermid,$I$2)</f>
        <v>-0.66092418204450443</v>
      </c>
      <c r="J5" t="s">
        <v>83</v>
      </c>
    </row>
    <row r="6" spans="1:22" x14ac:dyDescent="0.2">
      <c r="B6">
        <v>3</v>
      </c>
      <c r="C6">
        <v>39</v>
      </c>
      <c r="D6" t="str">
        <f>VLOOKUP(C6,clustermid,$D$2)</f>
        <v>North Baltimore/Guilford/Homeland</v>
      </c>
      <c r="E6">
        <f>VLOOKUP(C6,clustermid,$E$2,0)</f>
        <v>-3.2703400095557522</v>
      </c>
      <c r="F6">
        <f>VLOOKUP(C6,clustermid,$F$2,0)</f>
        <v>1.7739249131590424</v>
      </c>
      <c r="G6">
        <f>VLOOKUP(C6,clustermid,$G$2)</f>
        <v>0.68198624848181</v>
      </c>
      <c r="H6">
        <f>VLOOKUP(C6,clustermid,$H$2)</f>
        <v>-0.75023619045366086</v>
      </c>
      <c r="I6">
        <f>VLOOKUP(C6,clustermid,$I$2)</f>
        <v>2.3067830839184249</v>
      </c>
      <c r="J6" t="s">
        <v>85</v>
      </c>
    </row>
    <row r="7" spans="1:22" x14ac:dyDescent="0.2">
      <c r="S7" s="4" t="s">
        <v>70</v>
      </c>
    </row>
    <row r="8" spans="1:22" x14ac:dyDescent="0.2">
      <c r="S8" s="9">
        <f>SUM(S13:S67)</f>
        <v>152.89088962355376</v>
      </c>
    </row>
    <row r="10" spans="1:22" x14ac:dyDescent="0.2">
      <c r="B10" s="6" t="s">
        <v>63</v>
      </c>
      <c r="C10" s="6">
        <f>AVERAGE(C13:C67)</f>
        <v>72.646363636363617</v>
      </c>
      <c r="D10" s="6">
        <f t="shared" ref="D10:F10" si="0">AVERAGE(D13:D67)</f>
        <v>43417.431469818177</v>
      </c>
      <c r="E10" s="6">
        <f t="shared" si="0"/>
        <v>2.2988539003636368</v>
      </c>
      <c r="F10" s="6">
        <f t="shared" si="0"/>
        <v>10.491600614727274</v>
      </c>
      <c r="G10" s="6">
        <f>AVERAGE(G13:G67)</f>
        <v>73.2083976690909</v>
      </c>
    </row>
    <row r="11" spans="1:22" x14ac:dyDescent="0.2">
      <c r="B11" s="6" t="s">
        <v>64</v>
      </c>
      <c r="C11" s="6">
        <f>STDEV(C13:C67)</f>
        <v>14.627336453270429</v>
      </c>
      <c r="D11" s="6">
        <f t="shared" ref="D11:F11" si="1">STDEV(D13:D67)</f>
        <v>20014.364772044155</v>
      </c>
      <c r="E11" s="6">
        <f t="shared" si="1"/>
        <v>1.9972558430152765</v>
      </c>
      <c r="F11" s="6">
        <f t="shared" si="1"/>
        <v>3.9483417254719013</v>
      </c>
      <c r="G11" s="6">
        <f>STDEV(G13:G67)</f>
        <v>4.3219221609575786</v>
      </c>
      <c r="I11" s="6">
        <v>9</v>
      </c>
      <c r="J11" s="6">
        <v>10</v>
      </c>
      <c r="K11" s="6">
        <v>11</v>
      </c>
      <c r="L11" s="6">
        <v>12</v>
      </c>
      <c r="M11" s="6">
        <v>13</v>
      </c>
    </row>
    <row r="12" spans="1:22" ht="17" x14ac:dyDescent="0.2">
      <c r="B12" s="2" t="s">
        <v>0</v>
      </c>
      <c r="C12" s="3" t="s">
        <v>56</v>
      </c>
      <c r="D12" s="2" t="s">
        <v>57</v>
      </c>
      <c r="E12" s="11" t="s">
        <v>60</v>
      </c>
      <c r="F12" s="2" t="s">
        <v>59</v>
      </c>
      <c r="G12" s="10" t="s">
        <v>61</v>
      </c>
      <c r="I12" s="3" t="s">
        <v>71</v>
      </c>
      <c r="J12" s="2" t="s">
        <v>72</v>
      </c>
      <c r="K12" s="2" t="s">
        <v>80</v>
      </c>
      <c r="L12" s="2" t="s">
        <v>73</v>
      </c>
      <c r="M12" s="11" t="s">
        <v>79</v>
      </c>
      <c r="N12" s="6" t="s">
        <v>65</v>
      </c>
      <c r="O12" s="6" t="s">
        <v>66</v>
      </c>
      <c r="P12" s="6" t="s">
        <v>67</v>
      </c>
      <c r="Q12" s="6"/>
      <c r="R12" s="7"/>
      <c r="S12" s="8" t="s">
        <v>68</v>
      </c>
      <c r="T12" s="6" t="s">
        <v>69</v>
      </c>
      <c r="V12" t="s">
        <v>83</v>
      </c>
    </row>
    <row r="13" spans="1:22" x14ac:dyDescent="0.2">
      <c r="A13">
        <v>1</v>
      </c>
      <c r="B13" s="1" t="s">
        <v>1</v>
      </c>
      <c r="C13" s="1">
        <v>79.34</v>
      </c>
      <c r="D13" s="1">
        <v>33177.658909999998</v>
      </c>
      <c r="E13" s="10">
        <v>2.3907459000000002</v>
      </c>
      <c r="F13" s="1">
        <v>7.75</v>
      </c>
      <c r="G13" s="10">
        <v>70.351934799999995</v>
      </c>
      <c r="I13">
        <f t="shared" ref="I13:I44" si="2">STANDARDIZE(C13,$C$10,$C$11)</f>
        <v>0.45761143083160577</v>
      </c>
      <c r="J13">
        <f t="shared" ref="J13:J44" si="3">STANDARDIZE(D13,$D$10,$D$11)</f>
        <v>-0.51162116192270968</v>
      </c>
      <c r="K13">
        <f t="shared" ref="K13:K44" si="4">STANDARDIZE(E13,$E$10,$E$11)</f>
        <v>4.6009127953098472E-2</v>
      </c>
      <c r="L13">
        <f t="shared" ref="L13:L44" si="5">STANDARDIZE(F13,$F$10,$F$11)</f>
        <v>-0.694367611861053</v>
      </c>
      <c r="M13">
        <f t="shared" ref="M13:M44" si="6">STANDARDIZE(G13,$G$10,$G$11)</f>
        <v>-0.66092418204450443</v>
      </c>
      <c r="N13">
        <f t="shared" ref="N13:N44" si="7">SUMXMY2($E$4:$I$4,I13:M13)</f>
        <v>4.4764758632340014</v>
      </c>
      <c r="O13">
        <f t="shared" ref="O13:O44" si="8">SUMXMY2($E$5:$I$5,I13:M13)</f>
        <v>0</v>
      </c>
      <c r="P13">
        <f t="shared" ref="P13:P44" si="9">SUMXMY2($E$6:$I$6,I13:M13)</f>
        <v>28.336217415566892</v>
      </c>
      <c r="S13">
        <f>MIN(N13:P13)</f>
        <v>0</v>
      </c>
      <c r="T13">
        <f>MATCH(S13,N13:P13,0)</f>
        <v>2</v>
      </c>
      <c r="V13" t="str">
        <f>IF(T13=2,B13)</f>
        <v>Allendale/Irvington/S. Hilton</v>
      </c>
    </row>
    <row r="14" spans="1:22" x14ac:dyDescent="0.2">
      <c r="A14">
        <v>2</v>
      </c>
      <c r="B14" s="1" t="s">
        <v>2</v>
      </c>
      <c r="C14" s="1">
        <v>69.58</v>
      </c>
      <c r="D14" s="1">
        <v>50135.121619999998</v>
      </c>
      <c r="E14" s="10">
        <v>4.1987916700000003</v>
      </c>
      <c r="F14" s="1">
        <v>15.58333333</v>
      </c>
      <c r="G14" s="10">
        <v>74.728653600000001</v>
      </c>
      <c r="I14">
        <f t="shared" si="2"/>
        <v>-0.20963239932024882</v>
      </c>
      <c r="J14">
        <f t="shared" si="3"/>
        <v>0.33564343543718245</v>
      </c>
      <c r="K14">
        <f t="shared" si="4"/>
        <v>0.95127410756150754</v>
      </c>
      <c r="L14">
        <f t="shared" si="5"/>
        <v>1.2895876469922747</v>
      </c>
      <c r="M14">
        <f t="shared" si="6"/>
        <v>0.35175458379201091</v>
      </c>
      <c r="N14">
        <f t="shared" si="7"/>
        <v>1.9812364953687254</v>
      </c>
      <c r="O14">
        <f t="shared" si="8"/>
        <v>6.9441730620284927</v>
      </c>
      <c r="P14">
        <f t="shared" si="9"/>
        <v>19.49211835967823</v>
      </c>
      <c r="S14">
        <f t="shared" ref="S14:S67" si="10">MIN(N14:P14)</f>
        <v>1.9812364953687254</v>
      </c>
      <c r="T14">
        <f t="shared" ref="T14:T67" si="11">MATCH(S14,N14:P14,0)</f>
        <v>1</v>
      </c>
      <c r="V14" t="b">
        <f t="shared" ref="V14:V67" si="12">IF(T14=2,B14)</f>
        <v>0</v>
      </c>
    </row>
    <row r="15" spans="1:22" x14ac:dyDescent="0.2">
      <c r="A15">
        <v>3</v>
      </c>
      <c r="B15" s="1" t="s">
        <v>3</v>
      </c>
      <c r="C15" s="1">
        <v>78.760000000000005</v>
      </c>
      <c r="D15" s="1">
        <v>46743.281849999999</v>
      </c>
      <c r="E15" s="10">
        <v>0.21135206000000001</v>
      </c>
      <c r="F15" s="1">
        <v>10.32608696</v>
      </c>
      <c r="G15" s="10">
        <v>72.547839499999995</v>
      </c>
      <c r="I15">
        <f t="shared" si="2"/>
        <v>0.41795964584307355</v>
      </c>
      <c r="J15">
        <f t="shared" si="3"/>
        <v>0.16617316702588203</v>
      </c>
      <c r="K15">
        <f t="shared" si="4"/>
        <v>-1.0451849960354178</v>
      </c>
      <c r="L15">
        <f t="shared" si="5"/>
        <v>-4.1919789682715966E-2</v>
      </c>
      <c r="M15">
        <f t="shared" si="6"/>
        <v>-0.15283897869751303</v>
      </c>
      <c r="N15">
        <f t="shared" si="7"/>
        <v>2.8889759718489589</v>
      </c>
      <c r="O15">
        <f t="shared" si="8"/>
        <v>2.3355207671601228</v>
      </c>
      <c r="P15">
        <f t="shared" si="9"/>
        <v>25.722993347604699</v>
      </c>
      <c r="S15">
        <f t="shared" si="10"/>
        <v>2.3355207671601228</v>
      </c>
      <c r="T15">
        <f t="shared" si="11"/>
        <v>2</v>
      </c>
      <c r="V15" t="str">
        <f t="shared" si="12"/>
        <v>Belair-Edison</v>
      </c>
    </row>
    <row r="16" spans="1:22" x14ac:dyDescent="0.2">
      <c r="A16">
        <v>4</v>
      </c>
      <c r="B16" s="1" t="s">
        <v>4</v>
      </c>
      <c r="C16" s="1">
        <v>78.45</v>
      </c>
      <c r="D16" s="1">
        <v>33526.364650000003</v>
      </c>
      <c r="E16" s="10">
        <v>3.2409650499999998</v>
      </c>
      <c r="F16" s="1">
        <v>8.5882352900000001</v>
      </c>
      <c r="G16" s="10">
        <v>69.516882300000006</v>
      </c>
      <c r="I16">
        <f t="shared" si="2"/>
        <v>0.39676645041816822</v>
      </c>
      <c r="J16">
        <f t="shared" si="3"/>
        <v>-0.49419838863104498</v>
      </c>
      <c r="K16">
        <f t="shared" si="4"/>
        <v>0.47170278806847732</v>
      </c>
      <c r="L16">
        <f t="shared" si="5"/>
        <v>-0.48206701878110242</v>
      </c>
      <c r="M16">
        <f t="shared" si="6"/>
        <v>-0.85413740266737936</v>
      </c>
      <c r="N16">
        <f t="shared" si="7"/>
        <v>4.538772684117629</v>
      </c>
      <c r="O16">
        <f t="shared" si="8"/>
        <v>0.26762364737867456</v>
      </c>
      <c r="P16">
        <f t="shared" si="9"/>
        <v>28.699605261782416</v>
      </c>
      <c r="S16">
        <f t="shared" si="10"/>
        <v>0.26762364737867456</v>
      </c>
      <c r="T16">
        <f t="shared" si="11"/>
        <v>2</v>
      </c>
      <c r="V16" t="str">
        <f t="shared" si="12"/>
        <v>Brooklyn/Curtis Bay/Hawkins Point</v>
      </c>
    </row>
    <row r="17" spans="1:22" x14ac:dyDescent="0.2">
      <c r="A17">
        <v>5</v>
      </c>
      <c r="B17" s="1" t="s">
        <v>5</v>
      </c>
      <c r="C17" s="1">
        <v>61.81</v>
      </c>
      <c r="D17" s="1">
        <v>84978.141629999998</v>
      </c>
      <c r="E17" s="10">
        <v>2.79124594</v>
      </c>
      <c r="F17" s="1">
        <v>16.899999999999999</v>
      </c>
      <c r="G17" s="10">
        <v>77.433270800000003</v>
      </c>
      <c r="I17">
        <f t="shared" si="2"/>
        <v>-0.74082958787351771</v>
      </c>
      <c r="J17">
        <f t="shared" si="3"/>
        <v>2.0765440539103879</v>
      </c>
      <c r="K17">
        <f t="shared" si="4"/>
        <v>0.24653428420717208</v>
      </c>
      <c r="L17">
        <f t="shared" si="5"/>
        <v>1.6230609787218457</v>
      </c>
      <c r="M17">
        <f t="shared" si="6"/>
        <v>0.97754493800809839</v>
      </c>
      <c r="N17">
        <f t="shared" si="7"/>
        <v>4.0949157437373227</v>
      </c>
      <c r="O17">
        <f t="shared" si="8"/>
        <v>16.23012672787107</v>
      </c>
      <c r="P17">
        <f t="shared" si="9"/>
        <v>14.079033232698354</v>
      </c>
      <c r="S17">
        <f t="shared" si="10"/>
        <v>4.0949157437373227</v>
      </c>
      <c r="T17">
        <f t="shared" si="11"/>
        <v>1</v>
      </c>
      <c r="V17" t="b">
        <f t="shared" si="12"/>
        <v>0</v>
      </c>
    </row>
    <row r="18" spans="1:22" x14ac:dyDescent="0.2">
      <c r="A18">
        <v>6</v>
      </c>
      <c r="B18" s="1" t="s">
        <v>6</v>
      </c>
      <c r="C18" s="1">
        <v>73.13</v>
      </c>
      <c r="D18" s="1">
        <v>39556.11507</v>
      </c>
      <c r="E18" s="10">
        <v>2.1701396599999998</v>
      </c>
      <c r="F18" s="1">
        <v>12.33333333</v>
      </c>
      <c r="G18" s="10">
        <v>72.764209600000001</v>
      </c>
      <c r="I18">
        <f t="shared" si="2"/>
        <v>3.3063870868181577E-2</v>
      </c>
      <c r="J18">
        <f t="shared" si="3"/>
        <v>-0.19292725219096743</v>
      </c>
      <c r="K18">
        <f t="shared" si="4"/>
        <v>-6.4445544527393067E-2</v>
      </c>
      <c r="L18">
        <f t="shared" si="5"/>
        <v>0.46645727328796621</v>
      </c>
      <c r="M18">
        <f t="shared" si="6"/>
        <v>-0.10277558284216834</v>
      </c>
      <c r="N18">
        <f t="shared" si="7"/>
        <v>1.452802657139362</v>
      </c>
      <c r="O18">
        <f t="shared" si="8"/>
        <v>1.9530509462165377</v>
      </c>
      <c r="P18">
        <f t="shared" si="9"/>
        <v>22.624461012429542</v>
      </c>
      <c r="S18">
        <f t="shared" si="10"/>
        <v>1.452802657139362</v>
      </c>
      <c r="T18">
        <f t="shared" si="11"/>
        <v>1</v>
      </c>
      <c r="V18" t="b">
        <f t="shared" si="12"/>
        <v>0</v>
      </c>
    </row>
    <row r="19" spans="1:22" x14ac:dyDescent="0.2">
      <c r="A19">
        <v>7</v>
      </c>
      <c r="B19" s="1" t="s">
        <v>7</v>
      </c>
      <c r="C19" s="1">
        <v>88.52</v>
      </c>
      <c r="D19" s="1">
        <v>22980.53585</v>
      </c>
      <c r="E19" s="10">
        <v>2.7630180700000002</v>
      </c>
      <c r="F19" s="1">
        <v>8.7857142899999996</v>
      </c>
      <c r="G19" s="10">
        <v>68.828970100000006</v>
      </c>
      <c r="I19">
        <f t="shared" si="2"/>
        <v>1.0852034759949272</v>
      </c>
      <c r="J19">
        <f t="shared" si="3"/>
        <v>-1.0211113793810838</v>
      </c>
      <c r="K19">
        <f t="shared" si="4"/>
        <v>0.23240095717312323</v>
      </c>
      <c r="L19">
        <f t="shared" si="5"/>
        <v>-0.43205133783687083</v>
      </c>
      <c r="M19">
        <f t="shared" si="6"/>
        <v>-1.0133055168491452</v>
      </c>
      <c r="N19">
        <f t="shared" si="7"/>
        <v>8.0219643544899562</v>
      </c>
      <c r="O19">
        <f t="shared" si="8"/>
        <v>0.88117640357467875</v>
      </c>
      <c r="P19">
        <f t="shared" si="9"/>
        <v>38.10934378268206</v>
      </c>
      <c r="S19">
        <f t="shared" si="10"/>
        <v>0.88117640357467875</v>
      </c>
      <c r="T19">
        <f t="shared" si="11"/>
        <v>2</v>
      </c>
      <c r="V19" t="str">
        <f t="shared" si="12"/>
        <v>Cherry Hill</v>
      </c>
    </row>
    <row r="20" spans="1:22" x14ac:dyDescent="0.2">
      <c r="A20">
        <v>8</v>
      </c>
      <c r="B20" s="1" t="s">
        <v>8</v>
      </c>
      <c r="C20" s="1">
        <v>68.12</v>
      </c>
      <c r="D20" s="1">
        <v>42852.964650000002</v>
      </c>
      <c r="E20" s="10">
        <v>0.80609324000000004</v>
      </c>
      <c r="F20" s="1">
        <v>15.25</v>
      </c>
      <c r="G20" s="10">
        <v>74.860082800000001</v>
      </c>
      <c r="I20">
        <f t="shared" si="2"/>
        <v>-0.30944551325689873</v>
      </c>
      <c r="J20">
        <f t="shared" si="3"/>
        <v>-2.8203084446957634E-2</v>
      </c>
      <c r="K20">
        <f t="shared" si="4"/>
        <v>-0.74740582964574109</v>
      </c>
      <c r="L20">
        <f t="shared" si="5"/>
        <v>1.2051640197642741</v>
      </c>
      <c r="M20">
        <f t="shared" si="6"/>
        <v>0.3821644789972683</v>
      </c>
      <c r="N20">
        <f t="shared" si="7"/>
        <v>2.2521507240453418</v>
      </c>
      <c r="O20">
        <f t="shared" si="8"/>
        <v>6.1478310623854115</v>
      </c>
      <c r="P20">
        <f t="shared" si="9"/>
        <v>21.585470007511056</v>
      </c>
      <c r="S20">
        <f t="shared" si="10"/>
        <v>2.2521507240453418</v>
      </c>
      <c r="T20">
        <f t="shared" si="11"/>
        <v>1</v>
      </c>
      <c r="V20" t="b">
        <f t="shared" si="12"/>
        <v>0</v>
      </c>
    </row>
    <row r="21" spans="1:22" x14ac:dyDescent="0.2">
      <c r="A21">
        <v>9</v>
      </c>
      <c r="B21" s="1" t="s">
        <v>9</v>
      </c>
      <c r="C21" s="1">
        <v>81.03</v>
      </c>
      <c r="D21" s="1">
        <v>31970.505290000001</v>
      </c>
      <c r="E21" s="10">
        <v>1.30754912</v>
      </c>
      <c r="F21" s="1">
        <v>7.35</v>
      </c>
      <c r="G21" s="10">
        <v>72.655857999999995</v>
      </c>
      <c r="I21">
        <f t="shared" si="2"/>
        <v>0.57314852847060493</v>
      </c>
      <c r="J21">
        <f t="shared" si="3"/>
        <v>-0.57193552282044524</v>
      </c>
      <c r="K21">
        <f t="shared" si="4"/>
        <v>-0.49633339856302755</v>
      </c>
      <c r="L21">
        <f t="shared" si="5"/>
        <v>-0.79567596554773723</v>
      </c>
      <c r="M21">
        <f t="shared" si="6"/>
        <v>-0.1278458168641525</v>
      </c>
      <c r="N21">
        <f t="shared" si="7"/>
        <v>4.5644551573487977</v>
      </c>
      <c r="O21">
        <f t="shared" si="8"/>
        <v>0.6055579850793037</v>
      </c>
      <c r="P21">
        <f t="shared" si="9"/>
        <v>27.593385175332109</v>
      </c>
      <c r="S21">
        <f t="shared" si="10"/>
        <v>0.6055579850793037</v>
      </c>
      <c r="T21">
        <f t="shared" si="11"/>
        <v>2</v>
      </c>
      <c r="V21" t="str">
        <f t="shared" si="12"/>
        <v>Claremont/Armistead</v>
      </c>
    </row>
    <row r="22" spans="1:22" x14ac:dyDescent="0.2">
      <c r="A22">
        <v>10</v>
      </c>
      <c r="B22" s="1" t="s">
        <v>10</v>
      </c>
      <c r="C22" s="1">
        <v>82.88</v>
      </c>
      <c r="D22" s="1">
        <v>24883.933499999999</v>
      </c>
      <c r="E22" s="10">
        <v>0.46865079999999998</v>
      </c>
      <c r="F22" s="1">
        <v>8.78125</v>
      </c>
      <c r="G22" s="10">
        <v>66.380621399999995</v>
      </c>
      <c r="I22">
        <f t="shared" si="2"/>
        <v>0.69962404955471624</v>
      </c>
      <c r="J22">
        <f t="shared" si="3"/>
        <v>-0.9260098025047272</v>
      </c>
      <c r="K22">
        <f t="shared" si="4"/>
        <v>-0.91635886647379206</v>
      </c>
      <c r="L22">
        <f t="shared" si="5"/>
        <v>-0.43318201251257055</v>
      </c>
      <c r="M22">
        <f t="shared" si="6"/>
        <v>-1.5798008420350913</v>
      </c>
      <c r="N22">
        <f t="shared" si="7"/>
        <v>9.6648151634426931</v>
      </c>
      <c r="O22">
        <f t="shared" si="8"/>
        <v>2.0689924433443485</v>
      </c>
      <c r="P22">
        <f t="shared" si="9"/>
        <v>40.811027171207854</v>
      </c>
      <c r="S22">
        <f t="shared" si="10"/>
        <v>2.0689924433443485</v>
      </c>
      <c r="T22">
        <f t="shared" si="11"/>
        <v>2</v>
      </c>
      <c r="V22" t="str">
        <f t="shared" si="12"/>
        <v>Clifton-Berea</v>
      </c>
    </row>
    <row r="23" spans="1:22" x14ac:dyDescent="0.2">
      <c r="A23">
        <v>11</v>
      </c>
      <c r="B23" s="1" t="s">
        <v>11</v>
      </c>
      <c r="C23" s="1">
        <v>56.76</v>
      </c>
      <c r="D23" s="1">
        <v>55840.22309</v>
      </c>
      <c r="E23" s="10">
        <v>3.3176926600000001</v>
      </c>
      <c r="F23" s="1">
        <v>0</v>
      </c>
      <c r="G23" s="10">
        <v>84.2</v>
      </c>
      <c r="I23">
        <f t="shared" si="2"/>
        <v>-1.0860735778598771</v>
      </c>
      <c r="J23">
        <f t="shared" si="3"/>
        <v>0.62069377477989418</v>
      </c>
      <c r="K23">
        <f t="shared" si="4"/>
        <v>0.51011930354311175</v>
      </c>
      <c r="L23">
        <f t="shared" si="5"/>
        <v>-2.6572169645405577</v>
      </c>
      <c r="M23">
        <f t="shared" si="6"/>
        <v>2.54322079888495</v>
      </c>
      <c r="N23">
        <f t="shared" si="7"/>
        <v>13.510103975623323</v>
      </c>
      <c r="O23">
        <f t="shared" si="8"/>
        <v>17.999821417154603</v>
      </c>
      <c r="P23">
        <f t="shared" si="9"/>
        <v>9.8229786157189078</v>
      </c>
      <c r="S23">
        <f t="shared" si="10"/>
        <v>9.8229786157189078</v>
      </c>
      <c r="T23">
        <f t="shared" si="11"/>
        <v>3</v>
      </c>
      <c r="V23" t="b">
        <f t="shared" si="12"/>
        <v>0</v>
      </c>
    </row>
    <row r="24" spans="1:22" x14ac:dyDescent="0.2">
      <c r="A24">
        <v>12</v>
      </c>
      <c r="B24" s="1" t="s">
        <v>12</v>
      </c>
      <c r="C24" s="1">
        <v>72.260000000000005</v>
      </c>
      <c r="D24" s="1">
        <v>32487</v>
      </c>
      <c r="E24" s="10">
        <v>0</v>
      </c>
      <c r="F24" s="1">
        <v>0</v>
      </c>
      <c r="G24" s="10">
        <v>73.382365899999996</v>
      </c>
      <c r="I24">
        <f t="shared" si="2"/>
        <v>-2.6413806614616248E-2</v>
      </c>
      <c r="J24">
        <f t="shared" si="3"/>
        <v>-0.54612932232981404</v>
      </c>
      <c r="K24">
        <f t="shared" si="4"/>
        <v>-1.1510062210623127</v>
      </c>
      <c r="L24">
        <f t="shared" si="5"/>
        <v>-2.6572169645405577</v>
      </c>
      <c r="M24">
        <f t="shared" si="6"/>
        <v>4.0252513680290737E-2</v>
      </c>
      <c r="N24">
        <f t="shared" si="7"/>
        <v>12.063575564977183</v>
      </c>
      <c r="O24">
        <f t="shared" si="8"/>
        <v>6.0127433293399326</v>
      </c>
      <c r="P24">
        <f t="shared" si="9"/>
        <v>28.039306757704399</v>
      </c>
      <c r="S24">
        <f t="shared" si="10"/>
        <v>6.0127433293399326</v>
      </c>
      <c r="T24">
        <f t="shared" si="11"/>
        <v>2</v>
      </c>
      <c r="V24" t="str">
        <f t="shared" si="12"/>
        <v>Dickeyville/Franklintown</v>
      </c>
    </row>
    <row r="25" spans="1:22" x14ac:dyDescent="0.2">
      <c r="A25">
        <v>13</v>
      </c>
      <c r="B25" s="1" t="s">
        <v>13</v>
      </c>
      <c r="C25" s="1">
        <v>73.33</v>
      </c>
      <c r="D25" s="1">
        <v>36715.138079999997</v>
      </c>
      <c r="E25" s="10">
        <v>3.1073951800000001</v>
      </c>
      <c r="F25" s="1">
        <v>9.9583333300000003</v>
      </c>
      <c r="G25" s="10">
        <v>73.999682300000003</v>
      </c>
      <c r="I25">
        <f t="shared" si="2"/>
        <v>4.6736900174572223E-2</v>
      </c>
      <c r="J25">
        <f t="shared" si="3"/>
        <v>-0.33487414994953374</v>
      </c>
      <c r="K25">
        <f t="shared" si="4"/>
        <v>0.40482609299352496</v>
      </c>
      <c r="L25">
        <f t="shared" si="5"/>
        <v>-0.13506107672672069</v>
      </c>
      <c r="M25">
        <f t="shared" si="6"/>
        <v>0.18308627537470137</v>
      </c>
      <c r="N25">
        <f t="shared" si="7"/>
        <v>1.6801434478529238</v>
      </c>
      <c r="O25">
        <f t="shared" si="8"/>
        <v>1.3539844530618552</v>
      </c>
      <c r="P25">
        <f t="shared" si="9"/>
        <v>20.415379020591729</v>
      </c>
      <c r="S25">
        <f t="shared" si="10"/>
        <v>1.3539844530618552</v>
      </c>
      <c r="T25">
        <f t="shared" si="11"/>
        <v>2</v>
      </c>
      <c r="V25" t="str">
        <f t="shared" si="12"/>
        <v>Dorchester/Ashburton</v>
      </c>
    </row>
    <row r="26" spans="1:22" x14ac:dyDescent="0.2">
      <c r="A26">
        <v>14</v>
      </c>
      <c r="B26" s="1" t="s">
        <v>14</v>
      </c>
      <c r="C26" s="1">
        <v>76.209999999999994</v>
      </c>
      <c r="D26" s="1">
        <v>41365.846989999998</v>
      </c>
      <c r="E26" s="10">
        <v>4.2851427600000003</v>
      </c>
      <c r="F26" s="1">
        <v>6.7058823500000004</v>
      </c>
      <c r="G26" s="10">
        <v>65.029658100000006</v>
      </c>
      <c r="I26">
        <f t="shared" si="2"/>
        <v>0.24362852218659448</v>
      </c>
      <c r="J26">
        <f t="shared" si="3"/>
        <v>-0.10250560051167897</v>
      </c>
      <c r="K26">
        <f t="shared" si="4"/>
        <v>0.99450897419213147</v>
      </c>
      <c r="L26">
        <f t="shared" si="5"/>
        <v>-0.95881221230282654</v>
      </c>
      <c r="M26">
        <f t="shared" si="6"/>
        <v>-1.8923847456055956</v>
      </c>
      <c r="N26">
        <f t="shared" si="7"/>
        <v>8.7969402240717471</v>
      </c>
      <c r="O26">
        <f t="shared" si="8"/>
        <v>2.6992422524053206</v>
      </c>
      <c r="P26">
        <f t="shared" si="9"/>
        <v>33.643151186195333</v>
      </c>
      <c r="S26">
        <f t="shared" si="10"/>
        <v>2.6992422524053206</v>
      </c>
      <c r="T26">
        <f t="shared" si="11"/>
        <v>2</v>
      </c>
      <c r="V26" t="str">
        <f t="shared" si="12"/>
        <v>Downtown/Seton Hill</v>
      </c>
    </row>
    <row r="27" spans="1:22" x14ac:dyDescent="0.2">
      <c r="A27">
        <v>15</v>
      </c>
      <c r="B27" s="1" t="s">
        <v>15</v>
      </c>
      <c r="C27" s="1">
        <v>79.37</v>
      </c>
      <c r="D27" s="1">
        <v>37537.563450000001</v>
      </c>
      <c r="E27" s="10">
        <v>0</v>
      </c>
      <c r="F27" s="1">
        <v>6.4285714299999999</v>
      </c>
      <c r="G27" s="10">
        <v>73.529965599999997</v>
      </c>
      <c r="I27">
        <f t="shared" si="2"/>
        <v>0.45966238522756442</v>
      </c>
      <c r="J27">
        <f t="shared" si="3"/>
        <v>-0.29378239513407445</v>
      </c>
      <c r="K27">
        <f t="shared" si="4"/>
        <v>-1.1510062210623127</v>
      </c>
      <c r="L27">
        <f t="shared" si="5"/>
        <v>-1.029046994214176</v>
      </c>
      <c r="M27">
        <f t="shared" si="6"/>
        <v>7.4403915418469663E-2</v>
      </c>
      <c r="N27">
        <f t="shared" si="7"/>
        <v>5.2982222772198639</v>
      </c>
      <c r="O27">
        <f t="shared" si="8"/>
        <v>2.1330213803991995</v>
      </c>
      <c r="P27">
        <f t="shared" si="9"/>
        <v>26.60944498750964</v>
      </c>
      <c r="S27">
        <f t="shared" si="10"/>
        <v>2.1330213803991995</v>
      </c>
      <c r="T27">
        <f t="shared" si="11"/>
        <v>2</v>
      </c>
      <c r="V27" t="str">
        <f t="shared" si="12"/>
        <v>Edmondson Village</v>
      </c>
    </row>
    <row r="28" spans="1:22" x14ac:dyDescent="0.2">
      <c r="A28">
        <v>16</v>
      </c>
      <c r="B28" s="1" t="s">
        <v>16</v>
      </c>
      <c r="C28" s="1">
        <v>71.599999999999994</v>
      </c>
      <c r="D28" s="1">
        <v>73083.922999999995</v>
      </c>
      <c r="E28" s="10">
        <v>3.7707941599999999</v>
      </c>
      <c r="F28" s="1">
        <v>10.199999999999999</v>
      </c>
      <c r="G28" s="10">
        <v>76.785763599999996</v>
      </c>
      <c r="I28">
        <f t="shared" si="2"/>
        <v>-7.1534803325705484E-2</v>
      </c>
      <c r="J28">
        <f t="shared" si="3"/>
        <v>1.4822599601871775</v>
      </c>
      <c r="K28">
        <f t="shared" si="4"/>
        <v>0.73698132604492006</v>
      </c>
      <c r="L28">
        <f t="shared" si="5"/>
        <v>-7.3853945530113027E-2</v>
      </c>
      <c r="M28">
        <f t="shared" si="6"/>
        <v>0.82772567336485381</v>
      </c>
      <c r="N28">
        <f t="shared" si="7"/>
        <v>1.385713154580859</v>
      </c>
      <c r="O28">
        <f t="shared" si="8"/>
        <v>7.3341158468786576</v>
      </c>
      <c r="P28">
        <f t="shared" si="9"/>
        <v>12.965551415713959</v>
      </c>
      <c r="S28">
        <f t="shared" si="10"/>
        <v>1.385713154580859</v>
      </c>
      <c r="T28">
        <f t="shared" si="11"/>
        <v>1</v>
      </c>
      <c r="V28" t="b">
        <f t="shared" si="12"/>
        <v>0</v>
      </c>
    </row>
    <row r="29" spans="1:22" x14ac:dyDescent="0.2">
      <c r="A29">
        <v>17</v>
      </c>
      <c r="B29" s="1" t="s">
        <v>17</v>
      </c>
      <c r="C29" s="1">
        <v>76.42</v>
      </c>
      <c r="D29" s="1">
        <v>36737.152499999997</v>
      </c>
      <c r="E29" s="10">
        <v>0.85957134000000002</v>
      </c>
      <c r="F29" s="1">
        <v>7.8333333300000003</v>
      </c>
      <c r="G29" s="10">
        <v>73.407559199999994</v>
      </c>
      <c r="I29">
        <f t="shared" si="2"/>
        <v>0.25798520295830502</v>
      </c>
      <c r="J29">
        <f t="shared" si="3"/>
        <v>-0.33377421896242848</v>
      </c>
      <c r="K29">
        <f t="shared" si="4"/>
        <v>-0.72063004116224683</v>
      </c>
      <c r="L29">
        <f t="shared" si="5"/>
        <v>-0.67326170568723009</v>
      </c>
      <c r="M29">
        <f t="shared" si="6"/>
        <v>4.6081702421259654E-2</v>
      </c>
      <c r="N29">
        <f t="shared" si="7"/>
        <v>3.3679819566163598</v>
      </c>
      <c r="O29">
        <f t="shared" si="8"/>
        <v>1.1595185615417432</v>
      </c>
      <c r="P29">
        <f t="shared" si="9"/>
        <v>23.975502700391079</v>
      </c>
      <c r="S29">
        <f t="shared" si="10"/>
        <v>1.1595185615417432</v>
      </c>
      <c r="T29">
        <f t="shared" si="11"/>
        <v>2</v>
      </c>
      <c r="V29" t="str">
        <f t="shared" si="12"/>
        <v>Forest Park/Walbrook</v>
      </c>
    </row>
    <row r="30" spans="1:22" x14ac:dyDescent="0.2">
      <c r="A30">
        <v>18</v>
      </c>
      <c r="B30" s="1" t="s">
        <v>18</v>
      </c>
      <c r="C30" s="1">
        <v>69.27</v>
      </c>
      <c r="D30" s="1">
        <v>37344.663719999997</v>
      </c>
      <c r="E30" s="10">
        <v>1.6849959699999999</v>
      </c>
      <c r="F30" s="1">
        <v>10.29310345</v>
      </c>
      <c r="G30" s="10">
        <v>78.5</v>
      </c>
      <c r="I30">
        <f t="shared" si="2"/>
        <v>-0.23082559474515418</v>
      </c>
      <c r="J30">
        <f t="shared" si="3"/>
        <v>-0.3034204592044088</v>
      </c>
      <c r="K30">
        <f t="shared" si="4"/>
        <v>-0.30735067443181924</v>
      </c>
      <c r="L30">
        <f t="shared" si="5"/>
        <v>-5.0273552424986503E-2</v>
      </c>
      <c r="M30">
        <f t="shared" si="6"/>
        <v>1.2243631731064486</v>
      </c>
      <c r="N30">
        <f t="shared" si="7"/>
        <v>2.0312247400077688</v>
      </c>
      <c r="O30">
        <f t="shared" si="8"/>
        <v>4.611321789631786</v>
      </c>
      <c r="P30">
        <f t="shared" si="9"/>
        <v>16.194379778919735</v>
      </c>
      <c r="S30">
        <f t="shared" si="10"/>
        <v>2.0312247400077688</v>
      </c>
      <c r="T30">
        <f t="shared" si="11"/>
        <v>1</v>
      </c>
      <c r="V30" t="b">
        <f t="shared" si="12"/>
        <v>0</v>
      </c>
    </row>
    <row r="31" spans="1:22" x14ac:dyDescent="0.2">
      <c r="A31">
        <v>19</v>
      </c>
      <c r="B31" s="1" t="s">
        <v>19</v>
      </c>
      <c r="C31" s="1">
        <v>77.48</v>
      </c>
      <c r="D31" s="1">
        <v>28899.22</v>
      </c>
      <c r="E31" s="10">
        <v>9.2395695799999995</v>
      </c>
      <c r="F31" s="1">
        <v>15.32608696</v>
      </c>
      <c r="G31" s="10">
        <v>75.093753699999994</v>
      </c>
      <c r="I31">
        <f t="shared" si="2"/>
        <v>0.33045225828217456</v>
      </c>
      <c r="J31">
        <f t="shared" si="3"/>
        <v>-0.72538957069959342</v>
      </c>
      <c r="K31">
        <f t="shared" si="4"/>
        <v>3.4751259854410521</v>
      </c>
      <c r="L31">
        <f t="shared" si="5"/>
        <v>1.2244346314008354</v>
      </c>
      <c r="M31">
        <f t="shared" si="6"/>
        <v>0.43623090853893776</v>
      </c>
      <c r="N31">
        <f t="shared" si="7"/>
        <v>14.923272952253267</v>
      </c>
      <c r="O31">
        <f t="shared" si="8"/>
        <v>16.706260151602532</v>
      </c>
      <c r="P31">
        <f t="shared" si="9"/>
        <v>34.412197731028151</v>
      </c>
      <c r="S31">
        <f t="shared" si="10"/>
        <v>14.923272952253267</v>
      </c>
      <c r="T31">
        <f t="shared" si="11"/>
        <v>1</v>
      </c>
      <c r="V31" t="b">
        <f t="shared" si="12"/>
        <v>0</v>
      </c>
    </row>
    <row r="32" spans="1:22" x14ac:dyDescent="0.2">
      <c r="A32">
        <v>20</v>
      </c>
      <c r="B32" s="1" t="s">
        <v>20</v>
      </c>
      <c r="C32" s="1">
        <v>75.48</v>
      </c>
      <c r="D32" s="1">
        <v>38396.196629999999</v>
      </c>
      <c r="E32" s="10">
        <v>1.5708057799999999</v>
      </c>
      <c r="F32" s="1">
        <v>8.9090909099999998</v>
      </c>
      <c r="G32" s="10">
        <v>74.261936000000006</v>
      </c>
      <c r="I32">
        <f t="shared" si="2"/>
        <v>0.19372196521827001</v>
      </c>
      <c r="J32">
        <f t="shared" si="3"/>
        <v>-0.25088154917770783</v>
      </c>
      <c r="K32">
        <f t="shared" si="4"/>
        <v>-0.36452421601856255</v>
      </c>
      <c r="L32">
        <f t="shared" si="5"/>
        <v>-0.40080363219780174</v>
      </c>
      <c r="M32">
        <f t="shared" si="6"/>
        <v>0.24376615118761896</v>
      </c>
      <c r="N32">
        <f t="shared" si="7"/>
        <v>2.0938493632871822</v>
      </c>
      <c r="O32">
        <f t="shared" si="8"/>
        <v>1.210804831428036</v>
      </c>
      <c r="P32">
        <f t="shared" si="9"/>
        <v>21.572892704808009</v>
      </c>
      <c r="S32">
        <f t="shared" si="10"/>
        <v>1.210804831428036</v>
      </c>
      <c r="T32">
        <f t="shared" si="11"/>
        <v>2</v>
      </c>
      <c r="V32" t="str">
        <f t="shared" si="12"/>
        <v>Greater Govans</v>
      </c>
    </row>
    <row r="33" spans="1:22" x14ac:dyDescent="0.2">
      <c r="A33">
        <v>21</v>
      </c>
      <c r="B33" s="1" t="s">
        <v>21</v>
      </c>
      <c r="C33" s="1">
        <v>76.89</v>
      </c>
      <c r="D33" s="1">
        <v>38912.260869999998</v>
      </c>
      <c r="E33" s="10">
        <v>0</v>
      </c>
      <c r="F33" s="1">
        <v>13.954545449999999</v>
      </c>
      <c r="G33" s="10">
        <v>71.726849799999997</v>
      </c>
      <c r="I33">
        <f t="shared" si="2"/>
        <v>0.29011682182832249</v>
      </c>
      <c r="J33">
        <f t="shared" si="3"/>
        <v>-0.22509685673916324</v>
      </c>
      <c r="K33">
        <f t="shared" si="4"/>
        <v>-1.1510062210623127</v>
      </c>
      <c r="L33">
        <f t="shared" si="5"/>
        <v>0.87706310042321345</v>
      </c>
      <c r="M33">
        <f t="shared" si="6"/>
        <v>-0.34279836931691682</v>
      </c>
      <c r="N33">
        <f t="shared" si="7"/>
        <v>4.0784131612094887</v>
      </c>
      <c r="O33">
        <f t="shared" si="8"/>
        <v>4.1135948835183891</v>
      </c>
      <c r="P33">
        <f t="shared" si="9"/>
        <v>29.701187137499023</v>
      </c>
      <c r="S33">
        <f t="shared" si="10"/>
        <v>4.0784131612094887</v>
      </c>
      <c r="T33">
        <f t="shared" si="11"/>
        <v>1</v>
      </c>
      <c r="V33" t="b">
        <f t="shared" si="12"/>
        <v>0</v>
      </c>
    </row>
    <row r="34" spans="1:22" x14ac:dyDescent="0.2">
      <c r="A34">
        <v>22</v>
      </c>
      <c r="B34" s="1" t="s">
        <v>22</v>
      </c>
      <c r="C34" s="1">
        <v>13.65</v>
      </c>
      <c r="D34" s="1">
        <v>107668.133</v>
      </c>
      <c r="E34" s="10">
        <v>6.2828352699999996</v>
      </c>
      <c r="F34" s="1">
        <v>11.75</v>
      </c>
      <c r="G34" s="10">
        <v>84.400287300000002</v>
      </c>
      <c r="I34">
        <f t="shared" si="2"/>
        <v>-4.0332950448523395</v>
      </c>
      <c r="J34">
        <f t="shared" si="3"/>
        <v>3.2102293658565921</v>
      </c>
      <c r="K34">
        <f t="shared" si="4"/>
        <v>1.9947276076667813</v>
      </c>
      <c r="L34">
        <f t="shared" si="5"/>
        <v>0.3187159250057881</v>
      </c>
      <c r="M34">
        <f t="shared" si="6"/>
        <v>2.5895629801045263</v>
      </c>
      <c r="N34">
        <f t="shared" si="7"/>
        <v>27.059013797628481</v>
      </c>
      <c r="O34">
        <f t="shared" si="8"/>
        <v>49.409921081614954</v>
      </c>
      <c r="P34">
        <f t="shared" si="9"/>
        <v>5.5909838376702838</v>
      </c>
      <c r="S34">
        <f t="shared" si="10"/>
        <v>5.5909838376702838</v>
      </c>
      <c r="T34">
        <f t="shared" si="11"/>
        <v>3</v>
      </c>
      <c r="V34" t="b">
        <f t="shared" si="12"/>
        <v>0</v>
      </c>
    </row>
    <row r="35" spans="1:22" x14ac:dyDescent="0.2">
      <c r="A35">
        <v>23</v>
      </c>
      <c r="B35" s="1" t="s">
        <v>23</v>
      </c>
      <c r="C35" s="1">
        <v>82.21</v>
      </c>
      <c r="D35" s="1">
        <v>26892.761210000001</v>
      </c>
      <c r="E35" s="10">
        <v>0</v>
      </c>
      <c r="F35" s="1">
        <v>6.8676470600000004</v>
      </c>
      <c r="G35" s="10">
        <v>70.082574500000007</v>
      </c>
      <c r="I35">
        <f t="shared" si="2"/>
        <v>0.65381940137830818</v>
      </c>
      <c r="J35">
        <f t="shared" si="3"/>
        <v>-0.82564050610787576</v>
      </c>
      <c r="K35">
        <f t="shared" si="4"/>
        <v>-1.1510062210623127</v>
      </c>
      <c r="L35">
        <f t="shared" si="5"/>
        <v>-0.91784192116606689</v>
      </c>
      <c r="M35">
        <f t="shared" si="6"/>
        <v>-0.72324837252467444</v>
      </c>
      <c r="N35">
        <f t="shared" si="7"/>
        <v>7.983934072973514</v>
      </c>
      <c r="O35">
        <f t="shared" si="8"/>
        <v>1.6237765336453855</v>
      </c>
      <c r="P35">
        <f t="shared" si="9"/>
        <v>34.725811152878535</v>
      </c>
      <c r="S35">
        <f t="shared" si="10"/>
        <v>1.6237765336453855</v>
      </c>
      <c r="T35">
        <f t="shared" si="11"/>
        <v>2</v>
      </c>
      <c r="V35" t="str">
        <f t="shared" si="12"/>
        <v>Greater Rosemont</v>
      </c>
    </row>
    <row r="36" spans="1:22" x14ac:dyDescent="0.2">
      <c r="A36">
        <v>24</v>
      </c>
      <c r="B36" s="1" t="s">
        <v>24</v>
      </c>
      <c r="C36" s="1">
        <v>82.63</v>
      </c>
      <c r="D36" s="1">
        <v>21224.502530000002</v>
      </c>
      <c r="E36" s="10">
        <v>2.27991381</v>
      </c>
      <c r="F36" s="1">
        <v>9.5749999999999993</v>
      </c>
      <c r="G36" s="10">
        <v>67.385447099999993</v>
      </c>
      <c r="I36">
        <f t="shared" si="2"/>
        <v>0.68253276292172826</v>
      </c>
      <c r="J36">
        <f t="shared" si="3"/>
        <v>-1.1088500280966707</v>
      </c>
      <c r="K36">
        <f t="shared" si="4"/>
        <v>-9.4830566799307559E-3</v>
      </c>
      <c r="L36">
        <f t="shared" si="5"/>
        <v>-0.23214824816555696</v>
      </c>
      <c r="M36">
        <f t="shared" si="6"/>
        <v>-1.3473057478204917</v>
      </c>
      <c r="N36">
        <f t="shared" si="7"/>
        <v>8.085491165348353</v>
      </c>
      <c r="O36">
        <f t="shared" si="8"/>
        <v>1.0951177007881416</v>
      </c>
      <c r="P36">
        <f t="shared" si="9"/>
        <v>38.034504623489944</v>
      </c>
      <c r="S36">
        <f t="shared" si="10"/>
        <v>1.0951177007881416</v>
      </c>
      <c r="T36">
        <f t="shared" si="11"/>
        <v>2</v>
      </c>
      <c r="V36" t="str">
        <f t="shared" si="12"/>
        <v>Greenmount East</v>
      </c>
    </row>
    <row r="37" spans="1:22" x14ac:dyDescent="0.2">
      <c r="A37">
        <v>25</v>
      </c>
      <c r="B37" s="1" t="s">
        <v>25</v>
      </c>
      <c r="C37" s="1">
        <v>67.040000000000006</v>
      </c>
      <c r="D37" s="1">
        <v>59540.330280000002</v>
      </c>
      <c r="E37" s="10">
        <v>2.60137149</v>
      </c>
      <c r="F37" s="1">
        <v>8.84375</v>
      </c>
      <c r="G37" s="10">
        <v>75.410817499999993</v>
      </c>
      <c r="I37">
        <f t="shared" si="2"/>
        <v>-0.38327987151140708</v>
      </c>
      <c r="J37">
        <f t="shared" si="3"/>
        <v>0.80556635165869028</v>
      </c>
      <c r="K37">
        <f t="shared" si="4"/>
        <v>0.15146661890829644</v>
      </c>
      <c r="L37">
        <f t="shared" si="5"/>
        <v>-0.41735258224902616</v>
      </c>
      <c r="M37">
        <f t="shared" si="6"/>
        <v>0.5095926647649569</v>
      </c>
      <c r="N37">
        <f t="shared" si="7"/>
        <v>0.4754895162700597</v>
      </c>
      <c r="O37">
        <f t="shared" si="8"/>
        <v>3.900049425985161</v>
      </c>
      <c r="P37">
        <f t="shared" si="9"/>
        <v>12.894990520986838</v>
      </c>
      <c r="S37">
        <f t="shared" si="10"/>
        <v>0.4754895162700597</v>
      </c>
      <c r="T37">
        <f t="shared" si="11"/>
        <v>1</v>
      </c>
      <c r="V37" t="b">
        <f>IF(T37=2,B37)</f>
        <v>0</v>
      </c>
    </row>
    <row r="38" spans="1:22" x14ac:dyDescent="0.2">
      <c r="A38">
        <v>26</v>
      </c>
      <c r="B38" s="1" t="s">
        <v>26</v>
      </c>
      <c r="C38" s="1">
        <v>86.1</v>
      </c>
      <c r="D38" s="1">
        <v>30283.276669999999</v>
      </c>
      <c r="E38" s="10">
        <v>4.9798824399999999</v>
      </c>
      <c r="F38" s="1">
        <v>11.76923077</v>
      </c>
      <c r="G38" s="10">
        <v>72.546654200000006</v>
      </c>
      <c r="I38">
        <f t="shared" si="2"/>
        <v>0.91975982138760259</v>
      </c>
      <c r="J38">
        <f t="shared" si="3"/>
        <v>-0.65623640567218111</v>
      </c>
      <c r="K38">
        <f t="shared" si="4"/>
        <v>1.3423560877352541</v>
      </c>
      <c r="L38">
        <f t="shared" si="5"/>
        <v>0.3235865191278563</v>
      </c>
      <c r="M38">
        <f t="shared" si="6"/>
        <v>-0.15311323167011312</v>
      </c>
      <c r="N38">
        <f t="shared" si="7"/>
        <v>5.6686325933948778</v>
      </c>
      <c r="O38">
        <f t="shared" si="8"/>
        <v>3.2091127178721823</v>
      </c>
      <c r="P38">
        <f t="shared" si="9"/>
        <v>31.102894048469722</v>
      </c>
      <c r="S38">
        <f t="shared" si="10"/>
        <v>3.2091127178721823</v>
      </c>
      <c r="T38">
        <f t="shared" si="11"/>
        <v>2</v>
      </c>
      <c r="V38" t="str">
        <f t="shared" si="12"/>
        <v>Harbor East/Little Italy</v>
      </c>
    </row>
    <row r="39" spans="1:22" x14ac:dyDescent="0.2">
      <c r="A39">
        <v>27</v>
      </c>
      <c r="B39" s="1" t="s">
        <v>27</v>
      </c>
      <c r="C39" s="1">
        <v>68.02</v>
      </c>
      <c r="D39" s="1">
        <v>53957.9375</v>
      </c>
      <c r="E39" s="10">
        <v>0</v>
      </c>
      <c r="F39" s="1">
        <v>9.9166666699999997</v>
      </c>
      <c r="G39" s="10">
        <v>76.156303600000001</v>
      </c>
      <c r="I39">
        <f t="shared" si="2"/>
        <v>-0.31628202791009452</v>
      </c>
      <c r="J39">
        <f t="shared" si="3"/>
        <v>0.52664704327287404</v>
      </c>
      <c r="K39">
        <f t="shared" si="4"/>
        <v>-1.1510062210623127</v>
      </c>
      <c r="L39">
        <f t="shared" si="5"/>
        <v>-0.1456140285472779</v>
      </c>
      <c r="M39">
        <f t="shared" si="6"/>
        <v>0.68208214334335771</v>
      </c>
      <c r="N39">
        <f t="shared" si="7"/>
        <v>1.9123612303378994</v>
      </c>
      <c r="O39">
        <f t="shared" si="8"/>
        <v>5.214554182413254</v>
      </c>
      <c r="P39">
        <f t="shared" si="9"/>
        <v>16.647243142011511</v>
      </c>
      <c r="S39">
        <f t="shared" si="10"/>
        <v>1.9123612303378994</v>
      </c>
      <c r="T39">
        <f t="shared" si="11"/>
        <v>1</v>
      </c>
      <c r="V39" t="b">
        <f t="shared" si="12"/>
        <v>0</v>
      </c>
    </row>
    <row r="40" spans="1:22" x14ac:dyDescent="0.2">
      <c r="A40">
        <v>28</v>
      </c>
      <c r="B40" s="1" t="s">
        <v>28</v>
      </c>
      <c r="C40" s="1">
        <v>78.209999999999994</v>
      </c>
      <c r="D40" s="1">
        <v>63801.470690000002</v>
      </c>
      <c r="E40" s="10">
        <v>2.56354265</v>
      </c>
      <c r="F40" s="1">
        <v>13.93333333</v>
      </c>
      <c r="G40" s="10">
        <v>74.408757300000005</v>
      </c>
      <c r="I40">
        <f t="shared" si="2"/>
        <v>0.38035881525049903</v>
      </c>
      <c r="J40">
        <f t="shared" si="3"/>
        <v>1.0184704562122315</v>
      </c>
      <c r="K40">
        <f t="shared" si="4"/>
        <v>0.13252621118221894</v>
      </c>
      <c r="L40">
        <f t="shared" si="5"/>
        <v>0.87169068803470262</v>
      </c>
      <c r="M40">
        <f t="shared" si="6"/>
        <v>0.27773744787739296</v>
      </c>
      <c r="N40">
        <f t="shared" si="7"/>
        <v>1.216423298602612</v>
      </c>
      <c r="O40">
        <f t="shared" si="8"/>
        <v>5.6882577863514161</v>
      </c>
      <c r="P40">
        <f t="shared" si="9"/>
        <v>20.947892670851978</v>
      </c>
      <c r="S40">
        <f t="shared" si="10"/>
        <v>1.216423298602612</v>
      </c>
      <c r="T40">
        <f t="shared" si="11"/>
        <v>1</v>
      </c>
      <c r="V40" t="b">
        <f t="shared" si="12"/>
        <v>0</v>
      </c>
    </row>
    <row r="41" spans="1:22" x14ac:dyDescent="0.2">
      <c r="A41">
        <v>29</v>
      </c>
      <c r="B41" s="1" t="s">
        <v>29</v>
      </c>
      <c r="C41" s="1">
        <v>70</v>
      </c>
      <c r="D41" s="1">
        <v>37094.580999999998</v>
      </c>
      <c r="E41" s="10">
        <v>3.5228381600000001</v>
      </c>
      <c r="F41" s="1">
        <v>10.199999999999999</v>
      </c>
      <c r="G41" s="10">
        <v>75.027126199999998</v>
      </c>
      <c r="I41">
        <f t="shared" si="2"/>
        <v>-0.18091903777682874</v>
      </c>
      <c r="J41">
        <f t="shared" si="3"/>
        <v>-0.31591562069708384</v>
      </c>
      <c r="K41">
        <f t="shared" si="4"/>
        <v>0.61283298477600268</v>
      </c>
      <c r="L41">
        <f t="shared" si="5"/>
        <v>-7.3853945530113027E-2</v>
      </c>
      <c r="M41">
        <f t="shared" si="6"/>
        <v>0.42081473547550774</v>
      </c>
      <c r="N41">
        <f t="shared" si="7"/>
        <v>1.5141352869442133</v>
      </c>
      <c r="O41">
        <f t="shared" si="8"/>
        <v>2.3225073986521467</v>
      </c>
      <c r="P41">
        <f t="shared" si="9"/>
        <v>17.931107124272973</v>
      </c>
      <c r="S41">
        <f t="shared" si="10"/>
        <v>1.5141352869442133</v>
      </c>
      <c r="T41">
        <f t="shared" si="11"/>
        <v>1</v>
      </c>
      <c r="V41" t="b">
        <f t="shared" si="12"/>
        <v>0</v>
      </c>
    </row>
    <row r="42" spans="1:22" x14ac:dyDescent="0.2">
      <c r="A42">
        <v>30</v>
      </c>
      <c r="B42" s="1" t="s">
        <v>30</v>
      </c>
      <c r="C42" s="1">
        <v>58.32</v>
      </c>
      <c r="D42" s="1">
        <v>83496.495569999999</v>
      </c>
      <c r="E42" s="10">
        <v>2.8100042900000002</v>
      </c>
      <c r="F42" s="1">
        <v>12.42857143</v>
      </c>
      <c r="G42" s="10">
        <v>77.769169300000001</v>
      </c>
      <c r="I42">
        <f t="shared" si="2"/>
        <v>-0.97942394927003129</v>
      </c>
      <c r="J42">
        <f t="shared" si="3"/>
        <v>2.0025149214909792</v>
      </c>
      <c r="K42">
        <f t="shared" si="4"/>
        <v>0.25592634585295526</v>
      </c>
      <c r="L42">
        <f t="shared" si="5"/>
        <v>0.49057831108608557</v>
      </c>
      <c r="M42">
        <f t="shared" si="6"/>
        <v>1.055264639448898</v>
      </c>
      <c r="N42">
        <f t="shared" si="7"/>
        <v>2.3641226423344257</v>
      </c>
      <c r="O42">
        <f t="shared" si="8"/>
        <v>12.779417079285357</v>
      </c>
      <c r="P42">
        <f t="shared" si="9"/>
        <v>8.5879958718911062</v>
      </c>
      <c r="S42">
        <f t="shared" si="10"/>
        <v>2.3641226423344257</v>
      </c>
      <c r="T42">
        <f t="shared" si="11"/>
        <v>1</v>
      </c>
      <c r="V42" t="b">
        <f t="shared" si="12"/>
        <v>0</v>
      </c>
    </row>
    <row r="43" spans="1:22" x14ac:dyDescent="0.2">
      <c r="A43">
        <v>31</v>
      </c>
      <c r="B43" s="1" t="s">
        <v>31</v>
      </c>
      <c r="C43" s="1">
        <v>65.73</v>
      </c>
      <c r="D43" s="1">
        <v>57895.043749999997</v>
      </c>
      <c r="E43" s="10">
        <v>2.5435644100000001</v>
      </c>
      <c r="F43" s="1">
        <v>11.5</v>
      </c>
      <c r="G43" s="10">
        <v>75.042064100000005</v>
      </c>
      <c r="I43">
        <f t="shared" si="2"/>
        <v>-0.47283821346826471</v>
      </c>
      <c r="J43">
        <f t="shared" si="3"/>
        <v>0.72336106816659951</v>
      </c>
      <c r="K43">
        <f t="shared" si="4"/>
        <v>0.12252336649416005</v>
      </c>
      <c r="L43">
        <f t="shared" si="5"/>
        <v>0.2553982039516105</v>
      </c>
      <c r="M43">
        <f t="shared" si="6"/>
        <v>0.42427104483131922</v>
      </c>
      <c r="N43">
        <f t="shared" si="7"/>
        <v>0</v>
      </c>
      <c r="O43">
        <f t="shared" si="8"/>
        <v>4.4764758632340014</v>
      </c>
      <c r="P43">
        <f t="shared" si="9"/>
        <v>13.797851520358702</v>
      </c>
      <c r="S43">
        <f t="shared" si="10"/>
        <v>0</v>
      </c>
      <c r="T43">
        <f t="shared" si="11"/>
        <v>1</v>
      </c>
      <c r="V43" t="b">
        <f t="shared" si="12"/>
        <v>0</v>
      </c>
    </row>
    <row r="44" spans="1:22" x14ac:dyDescent="0.2">
      <c r="A44">
        <v>32</v>
      </c>
      <c r="B44" s="1" t="s">
        <v>32</v>
      </c>
      <c r="C44" s="1">
        <v>68.819999999999993</v>
      </c>
      <c r="D44" s="1">
        <v>46721.877780000003</v>
      </c>
      <c r="E44" s="10">
        <v>0</v>
      </c>
      <c r="F44" s="1">
        <v>15.3125</v>
      </c>
      <c r="G44" s="10">
        <v>75.852318999999994</v>
      </c>
      <c r="I44">
        <f t="shared" si="2"/>
        <v>-0.26158991068453291</v>
      </c>
      <c r="J44">
        <f t="shared" si="3"/>
        <v>0.165103731635662</v>
      </c>
      <c r="K44">
        <f t="shared" si="4"/>
        <v>-1.1510062210623127</v>
      </c>
      <c r="L44">
        <f t="shared" si="5"/>
        <v>1.2209934500278186</v>
      </c>
      <c r="M44">
        <f t="shared" si="6"/>
        <v>0.61174663319787759</v>
      </c>
      <c r="N44">
        <f t="shared" si="7"/>
        <v>2.9456759850797436</v>
      </c>
      <c r="O44">
        <f t="shared" si="8"/>
        <v>7.6963518983484658</v>
      </c>
      <c r="P44">
        <f t="shared" si="9"/>
        <v>21.759639009765372</v>
      </c>
      <c r="S44">
        <f t="shared" si="10"/>
        <v>2.9456759850797436</v>
      </c>
      <c r="T44">
        <f t="shared" si="11"/>
        <v>1</v>
      </c>
      <c r="V44" t="b">
        <f t="shared" si="12"/>
        <v>0</v>
      </c>
    </row>
    <row r="45" spans="1:22" x14ac:dyDescent="0.2">
      <c r="A45">
        <v>33</v>
      </c>
      <c r="B45" s="1" t="s">
        <v>33</v>
      </c>
      <c r="C45" s="1">
        <v>84.69</v>
      </c>
      <c r="D45" s="1">
        <v>29695.489290000001</v>
      </c>
      <c r="E45" s="10">
        <v>1.5629064500000001</v>
      </c>
      <c r="F45" s="1">
        <v>10.086956519999999</v>
      </c>
      <c r="G45" s="10">
        <v>67.429449300000002</v>
      </c>
      <c r="I45">
        <f t="shared" ref="I45:I67" si="13">STANDARDIZE(C45,$C$10,$C$11)</f>
        <v>0.82336496477755006</v>
      </c>
      <c r="J45">
        <f t="shared" ref="J45:J67" si="14">STANDARDIZE(D45,$D$10,$D$11)</f>
        <v>-0.68560468124298568</v>
      </c>
      <c r="K45">
        <f t="shared" ref="K45:K67" si="15">STANDARDIZE(E45,$E$10,$E$11)</f>
        <v>-0.36847930771481424</v>
      </c>
      <c r="L45">
        <f t="shared" ref="L45:L67" si="16">STANDARDIZE(F45,$F$10,$F$11)</f>
        <v>-0.10248456766464702</v>
      </c>
      <c r="M45">
        <f t="shared" ref="M45:M67" si="17">STANDARDIZE(G45,$G$10,$G$11)</f>
        <v>-1.3371245834308354</v>
      </c>
      <c r="N45">
        <f t="shared" ref="N45:N67" si="18">SUMXMY2($E$4:$I$4,I45:M45)</f>
        <v>7.1370054258649951</v>
      </c>
      <c r="O45">
        <f t="shared" ref="O45:O67" si="19">SUMXMY2($E$5:$I$5,I45:M45)</f>
        <v>1.1434190967336892</v>
      </c>
      <c r="P45">
        <f t="shared" ref="P45:P67" si="20">SUMXMY2($E$6:$I$6,I45:M45)</f>
        <v>37.60882938036864</v>
      </c>
      <c r="S45">
        <f t="shared" si="10"/>
        <v>1.1434190967336892</v>
      </c>
      <c r="T45">
        <f t="shared" si="11"/>
        <v>2</v>
      </c>
      <c r="V45" t="str">
        <f t="shared" si="12"/>
        <v>Madison/East End</v>
      </c>
    </row>
    <row r="46" spans="1:22" x14ac:dyDescent="0.2">
      <c r="A46">
        <v>34</v>
      </c>
      <c r="B46" s="1" t="s">
        <v>34</v>
      </c>
      <c r="C46" s="1">
        <v>62.41</v>
      </c>
      <c r="D46" s="1">
        <v>55999.4</v>
      </c>
      <c r="E46" s="10">
        <v>3.0739112799999999</v>
      </c>
      <c r="F46" s="1">
        <v>10.425000000000001</v>
      </c>
      <c r="G46" s="10">
        <v>75.878346399999998</v>
      </c>
      <c r="I46">
        <f t="shared" si="13"/>
        <v>-0.69981049995434674</v>
      </c>
      <c r="J46">
        <f t="shared" si="14"/>
        <v>0.62864690803258372</v>
      </c>
      <c r="K46">
        <f t="shared" si="15"/>
        <v>0.38806114016231968</v>
      </c>
      <c r="L46">
        <f t="shared" si="16"/>
        <v>-1.6867996581352854E-2</v>
      </c>
      <c r="M46">
        <f t="shared" si="17"/>
        <v>0.6177688147714202</v>
      </c>
      <c r="N46">
        <f t="shared" si="18"/>
        <v>0.24256777113170289</v>
      </c>
      <c r="O46">
        <f t="shared" si="19"/>
        <v>4.8508978850904612</v>
      </c>
      <c r="P46">
        <f t="shared" si="20"/>
        <v>11.396273747224431</v>
      </c>
      <c r="S46">
        <f t="shared" si="10"/>
        <v>0.24256777113170289</v>
      </c>
      <c r="T46">
        <f t="shared" si="11"/>
        <v>1</v>
      </c>
      <c r="V46" t="b">
        <f t="shared" si="12"/>
        <v>0</v>
      </c>
    </row>
    <row r="47" spans="1:22" x14ac:dyDescent="0.2">
      <c r="A47">
        <v>35</v>
      </c>
      <c r="B47" s="1" t="s">
        <v>35</v>
      </c>
      <c r="C47" s="1">
        <v>65.489999999999995</v>
      </c>
      <c r="D47" s="1">
        <v>36750.986629999999</v>
      </c>
      <c r="E47" s="10">
        <v>8.3645362500000005</v>
      </c>
      <c r="F47" s="1">
        <v>13</v>
      </c>
      <c r="G47" s="10">
        <v>75.996849999999995</v>
      </c>
      <c r="I47">
        <f t="shared" si="13"/>
        <v>-0.48924584863593384</v>
      </c>
      <c r="J47">
        <f t="shared" si="14"/>
        <v>-0.33308300891616577</v>
      </c>
      <c r="K47">
        <f t="shared" si="15"/>
        <v>3.0370081884346591</v>
      </c>
      <c r="L47">
        <f t="shared" si="16"/>
        <v>0.63530453027667588</v>
      </c>
      <c r="M47">
        <f t="shared" si="17"/>
        <v>0.64518800363847295</v>
      </c>
      <c r="N47">
        <f t="shared" si="18"/>
        <v>9.8036981952870015</v>
      </c>
      <c r="O47">
        <f t="shared" si="19"/>
        <v>13.348447006727939</v>
      </c>
      <c r="P47">
        <f t="shared" si="20"/>
        <v>22.400716752861761</v>
      </c>
      <c r="S47">
        <f t="shared" si="10"/>
        <v>9.8036981952870015</v>
      </c>
      <c r="T47">
        <f t="shared" si="11"/>
        <v>1</v>
      </c>
      <c r="V47" t="b">
        <f t="shared" si="12"/>
        <v>0</v>
      </c>
    </row>
    <row r="48" spans="1:22" x14ac:dyDescent="0.2">
      <c r="A48">
        <v>36</v>
      </c>
      <c r="B48" s="1" t="s">
        <v>36</v>
      </c>
      <c r="C48" s="1">
        <v>81.87</v>
      </c>
      <c r="D48" s="1">
        <v>30821.907660000001</v>
      </c>
      <c r="E48" s="10">
        <v>0.33015807000000003</v>
      </c>
      <c r="F48" s="1">
        <v>8.0227272700000007</v>
      </c>
      <c r="G48" s="10">
        <v>67.934049999999999</v>
      </c>
      <c r="I48">
        <f t="shared" si="13"/>
        <v>0.63057525155744509</v>
      </c>
      <c r="J48">
        <f t="shared" si="14"/>
        <v>-0.62932418556753122</v>
      </c>
      <c r="K48">
        <f t="shared" si="15"/>
        <v>-0.98570037346416151</v>
      </c>
      <c r="L48">
        <f t="shared" si="16"/>
        <v>-0.62529373503814334</v>
      </c>
      <c r="M48">
        <f t="shared" si="17"/>
        <v>-1.2203708148048413</v>
      </c>
      <c r="N48">
        <f t="shared" si="18"/>
        <v>7.7559036661460414</v>
      </c>
      <c r="O48">
        <f t="shared" si="19"/>
        <v>1.4259467157360906</v>
      </c>
      <c r="P48">
        <f t="shared" si="20"/>
        <v>36.230350016377486</v>
      </c>
      <c r="S48">
        <f t="shared" si="10"/>
        <v>1.4259467157360906</v>
      </c>
      <c r="T48">
        <f t="shared" si="11"/>
        <v>2</v>
      </c>
      <c r="V48" t="str">
        <f t="shared" si="12"/>
        <v>Midway/Coldstream</v>
      </c>
    </row>
    <row r="49" spans="1:22" x14ac:dyDescent="0.2">
      <c r="A49">
        <v>37</v>
      </c>
      <c r="B49" s="1" t="s">
        <v>37</v>
      </c>
      <c r="C49" s="1">
        <v>69.599999999999994</v>
      </c>
      <c r="D49" s="1">
        <v>43529.596969999999</v>
      </c>
      <c r="E49" s="10">
        <v>0</v>
      </c>
      <c r="F49" s="1">
        <v>10.4375</v>
      </c>
      <c r="G49" s="10">
        <v>72.668940199999994</v>
      </c>
      <c r="I49">
        <f t="shared" si="13"/>
        <v>-0.20826509638961005</v>
      </c>
      <c r="J49">
        <f t="shared" si="14"/>
        <v>5.6042498205335616E-3</v>
      </c>
      <c r="K49">
        <f t="shared" si="15"/>
        <v>-1.1510062210623127</v>
      </c>
      <c r="L49">
        <f t="shared" si="16"/>
        <v>-1.3702110528644154E-2</v>
      </c>
      <c r="M49">
        <f t="shared" si="17"/>
        <v>-0.12481887664801937</v>
      </c>
      <c r="N49">
        <f t="shared" si="18"/>
        <v>2.5809661160683008</v>
      </c>
      <c r="O49">
        <f t="shared" si="19"/>
        <v>2.8944738450139988</v>
      </c>
      <c r="P49">
        <f t="shared" si="20"/>
        <v>22.318292681158411</v>
      </c>
      <c r="S49">
        <f t="shared" si="10"/>
        <v>2.5809661160683008</v>
      </c>
      <c r="T49">
        <f t="shared" si="11"/>
        <v>1</v>
      </c>
      <c r="V49" t="b">
        <f t="shared" si="12"/>
        <v>0</v>
      </c>
    </row>
    <row r="50" spans="1:22" x14ac:dyDescent="0.2">
      <c r="A50">
        <v>38</v>
      </c>
      <c r="B50" s="1" t="s">
        <v>38</v>
      </c>
      <c r="C50" s="1">
        <v>27.89</v>
      </c>
      <c r="D50" s="1">
        <v>85405.675130000003</v>
      </c>
      <c r="E50" s="10">
        <v>2.3448602799999998</v>
      </c>
      <c r="F50" s="1">
        <v>24.75</v>
      </c>
      <c r="G50" s="10">
        <v>81.730280899999997</v>
      </c>
      <c r="I50">
        <f t="shared" si="13"/>
        <v>-3.059775358237339</v>
      </c>
      <c r="J50">
        <f t="shared" si="14"/>
        <v>2.0979053863768158</v>
      </c>
      <c r="K50">
        <f t="shared" si="15"/>
        <v>2.3034795365478429E-2</v>
      </c>
      <c r="L50">
        <f t="shared" si="16"/>
        <v>3.6112374198230217</v>
      </c>
      <c r="M50">
        <f t="shared" si="17"/>
        <v>1.9717808219435775</v>
      </c>
      <c r="N50">
        <f t="shared" si="18"/>
        <v>22.247957202533666</v>
      </c>
      <c r="O50">
        <f t="shared" si="19"/>
        <v>44.651536777041741</v>
      </c>
      <c r="P50">
        <f t="shared" si="20"/>
        <v>19.718196405643567</v>
      </c>
      <c r="S50">
        <f t="shared" si="10"/>
        <v>19.718196405643567</v>
      </c>
      <c r="T50">
        <f t="shared" si="11"/>
        <v>3</v>
      </c>
      <c r="V50" t="b">
        <f t="shared" si="12"/>
        <v>0</v>
      </c>
    </row>
    <row r="51" spans="1:22" x14ac:dyDescent="0.2">
      <c r="A51">
        <v>39</v>
      </c>
      <c r="B51" s="1" t="s">
        <v>39</v>
      </c>
      <c r="C51" s="1">
        <v>24.81</v>
      </c>
      <c r="D51" s="1">
        <v>78921.411760000003</v>
      </c>
      <c r="E51" s="10">
        <v>3.66095492</v>
      </c>
      <c r="F51" s="1">
        <v>7.5294117600000003</v>
      </c>
      <c r="G51" s="10">
        <v>83.178134600000007</v>
      </c>
      <c r="I51">
        <f t="shared" si="13"/>
        <v>-3.2703400095557522</v>
      </c>
      <c r="J51">
        <f t="shared" si="14"/>
        <v>1.7739249131590424</v>
      </c>
      <c r="K51">
        <f t="shared" si="15"/>
        <v>0.68198624848181</v>
      </c>
      <c r="L51">
        <f t="shared" si="16"/>
        <v>-0.75023619045366086</v>
      </c>
      <c r="M51">
        <f t="shared" si="17"/>
        <v>2.3067830839184249</v>
      </c>
      <c r="N51">
        <f t="shared" si="18"/>
        <v>13.797851520358702</v>
      </c>
      <c r="O51">
        <f t="shared" si="19"/>
        <v>28.336217415566892</v>
      </c>
      <c r="P51">
        <f t="shared" si="20"/>
        <v>0</v>
      </c>
      <c r="S51">
        <f t="shared" si="10"/>
        <v>0</v>
      </c>
      <c r="T51">
        <f t="shared" si="11"/>
        <v>3</v>
      </c>
      <c r="V51" t="b">
        <f t="shared" si="12"/>
        <v>0</v>
      </c>
    </row>
    <row r="52" spans="1:22" x14ac:dyDescent="0.2">
      <c r="A52">
        <v>40</v>
      </c>
      <c r="B52" s="1" t="s">
        <v>40</v>
      </c>
      <c r="C52" s="1">
        <v>71.02</v>
      </c>
      <c r="D52" s="1">
        <v>56023.787799999998</v>
      </c>
      <c r="E52" s="10">
        <v>3.20621278</v>
      </c>
      <c r="F52" s="1">
        <v>8.8571428599999997</v>
      </c>
      <c r="G52" s="10">
        <v>76.179149800000005</v>
      </c>
      <c r="I52">
        <f t="shared" si="13"/>
        <v>-0.11118658831423769</v>
      </c>
      <c r="J52">
        <f t="shared" si="14"/>
        <v>0.62986542284820557</v>
      </c>
      <c r="K52">
        <f t="shared" si="15"/>
        <v>0.45430277889011689</v>
      </c>
      <c r="L52">
        <f t="shared" si="16"/>
        <v>-0.41396056075463561</v>
      </c>
      <c r="M52">
        <f t="shared" si="17"/>
        <v>0.68736826353459723</v>
      </c>
      <c r="N52">
        <f t="shared" si="18"/>
        <v>0.76687221453833043</v>
      </c>
      <c r="O52">
        <f t="shared" si="19"/>
        <v>3.6897471483075548</v>
      </c>
      <c r="P52">
        <f t="shared" si="20"/>
        <v>14.07654787824583</v>
      </c>
      <c r="S52">
        <f t="shared" si="10"/>
        <v>0.76687221453833043</v>
      </c>
      <c r="T52">
        <f t="shared" si="11"/>
        <v>1</v>
      </c>
      <c r="V52" t="b">
        <f t="shared" si="12"/>
        <v>0</v>
      </c>
    </row>
    <row r="53" spans="1:22" x14ac:dyDescent="0.2">
      <c r="A53">
        <v>41</v>
      </c>
      <c r="B53" s="1" t="s">
        <v>41</v>
      </c>
      <c r="C53" s="1">
        <v>85.6</v>
      </c>
      <c r="D53" s="1">
        <v>13478.16452</v>
      </c>
      <c r="E53" s="10">
        <v>4.9040293400000001</v>
      </c>
      <c r="F53" s="1">
        <v>8.3928571400000003</v>
      </c>
      <c r="G53" s="10">
        <v>73.969471999999996</v>
      </c>
      <c r="I53">
        <f t="shared" si="13"/>
        <v>0.88557724812162641</v>
      </c>
      <c r="J53">
        <f t="shared" si="14"/>
        <v>-1.4958889423079276</v>
      </c>
      <c r="K53">
        <f t="shared" si="15"/>
        <v>1.304377428033108</v>
      </c>
      <c r="L53">
        <f t="shared" si="16"/>
        <v>-0.53155061558822747</v>
      </c>
      <c r="M53">
        <f t="shared" si="17"/>
        <v>0.17609626054451438</v>
      </c>
      <c r="N53">
        <f t="shared" si="18"/>
        <v>8.8480213661847191</v>
      </c>
      <c r="O53">
        <f t="shared" si="19"/>
        <v>3.4625411785066338</v>
      </c>
      <c r="P53">
        <f t="shared" si="20"/>
        <v>32.938351402401125</v>
      </c>
      <c r="S53">
        <f t="shared" si="10"/>
        <v>3.4625411785066338</v>
      </c>
      <c r="T53">
        <f t="shared" si="11"/>
        <v>2</v>
      </c>
      <c r="V53" t="str">
        <f t="shared" si="12"/>
        <v>Oldtown/Middle East</v>
      </c>
    </row>
    <row r="54" spans="1:22" x14ac:dyDescent="0.2">
      <c r="A54">
        <v>42</v>
      </c>
      <c r="B54" s="1" t="s">
        <v>42</v>
      </c>
      <c r="C54" s="1">
        <v>79.39</v>
      </c>
      <c r="D54" s="1">
        <v>41122.224490000001</v>
      </c>
      <c r="E54" s="10">
        <v>3.2349839500000002</v>
      </c>
      <c r="F54" s="1">
        <v>8.6190476199999999</v>
      </c>
      <c r="G54" s="10">
        <v>72.903092000000001</v>
      </c>
      <c r="I54">
        <f t="shared" si="13"/>
        <v>0.46102968815820317</v>
      </c>
      <c r="J54">
        <f t="shared" si="14"/>
        <v>-0.1146779828368121</v>
      </c>
      <c r="K54">
        <f t="shared" si="15"/>
        <v>0.46870812916139915</v>
      </c>
      <c r="L54">
        <f t="shared" si="16"/>
        <v>-0.47426315271722541</v>
      </c>
      <c r="M54">
        <f t="shared" si="17"/>
        <v>-7.064117717086657E-2</v>
      </c>
      <c r="N54">
        <f t="shared" si="18"/>
        <v>2.4716064015008405</v>
      </c>
      <c r="O54">
        <f t="shared" si="19"/>
        <v>0.73313001630611285</v>
      </c>
      <c r="P54">
        <f t="shared" si="20"/>
        <v>23.263735510736154</v>
      </c>
      <c r="S54">
        <f t="shared" si="10"/>
        <v>0.73313001630611285</v>
      </c>
      <c r="T54">
        <f t="shared" si="11"/>
        <v>2</v>
      </c>
      <c r="V54" t="str">
        <f t="shared" si="12"/>
        <v>Orangeville/East Highlandtown</v>
      </c>
    </row>
    <row r="55" spans="1:22" x14ac:dyDescent="0.2">
      <c r="A55">
        <v>43</v>
      </c>
      <c r="B55" s="1" t="s">
        <v>43</v>
      </c>
      <c r="C55" s="1">
        <v>81.56</v>
      </c>
      <c r="D55" s="1">
        <v>52465.506849999998</v>
      </c>
      <c r="E55" s="10">
        <v>0.52041367000000005</v>
      </c>
      <c r="F55" s="1">
        <v>12.65</v>
      </c>
      <c r="G55" s="10">
        <v>71.680850199999995</v>
      </c>
      <c r="I55">
        <f t="shared" si="13"/>
        <v>0.60938205613253971</v>
      </c>
      <c r="J55">
        <f t="shared" si="14"/>
        <v>0.45207906837093692</v>
      </c>
      <c r="K55">
        <f t="shared" si="15"/>
        <v>-0.89044187132215791</v>
      </c>
      <c r="L55">
        <f t="shared" si="16"/>
        <v>0.54665972080082748</v>
      </c>
      <c r="M55">
        <f t="shared" si="17"/>
        <v>-0.35344168918406821</v>
      </c>
      <c r="N55">
        <f t="shared" si="18"/>
        <v>2.9605635762192364</v>
      </c>
      <c r="O55">
        <f t="shared" si="19"/>
        <v>3.4633872544454198</v>
      </c>
      <c r="P55">
        <f t="shared" si="20"/>
        <v>28.030784784379268</v>
      </c>
      <c r="S55">
        <f t="shared" si="10"/>
        <v>2.9605635762192364</v>
      </c>
      <c r="T55">
        <f t="shared" si="11"/>
        <v>1</v>
      </c>
      <c r="V55" t="b">
        <f t="shared" si="12"/>
        <v>0</v>
      </c>
    </row>
    <row r="56" spans="1:22" x14ac:dyDescent="0.2">
      <c r="A56">
        <v>44</v>
      </c>
      <c r="B56" s="1" t="s">
        <v>44</v>
      </c>
      <c r="C56" s="1">
        <v>82.31</v>
      </c>
      <c r="D56" s="1">
        <v>28724.282190000002</v>
      </c>
      <c r="E56" s="10">
        <v>4.3380516900000003</v>
      </c>
      <c r="F56" s="1">
        <v>7</v>
      </c>
      <c r="G56" s="10">
        <v>69.913057300000006</v>
      </c>
      <c r="I56">
        <f t="shared" si="13"/>
        <v>0.66065591603150398</v>
      </c>
      <c r="J56">
        <f t="shared" si="14"/>
        <v>-0.7341301833541779</v>
      </c>
      <c r="K56">
        <f t="shared" si="15"/>
        <v>1.0209997866661724</v>
      </c>
      <c r="L56">
        <f t="shared" si="16"/>
        <v>-0.88432077502358575</v>
      </c>
      <c r="M56">
        <f t="shared" si="17"/>
        <v>-0.76247101321250277</v>
      </c>
      <c r="N56">
        <f t="shared" si="18"/>
        <v>6.923665630841505</v>
      </c>
      <c r="O56">
        <f t="shared" si="19"/>
        <v>1.0877380752819488</v>
      </c>
      <c r="P56">
        <f t="shared" si="20"/>
        <v>31.296298901776101</v>
      </c>
      <c r="S56">
        <f t="shared" si="10"/>
        <v>1.0877380752819488</v>
      </c>
      <c r="T56">
        <f t="shared" si="11"/>
        <v>2</v>
      </c>
      <c r="V56" t="str">
        <f>IF(T56=2,B56)</f>
        <v>Penn North/Reservoir Hill</v>
      </c>
    </row>
    <row r="57" spans="1:22" x14ac:dyDescent="0.2">
      <c r="A57">
        <v>45</v>
      </c>
      <c r="B57" s="1" t="s">
        <v>45</v>
      </c>
      <c r="C57" s="1">
        <v>79.459999999999994</v>
      </c>
      <c r="D57" s="1">
        <v>30030.985540000001</v>
      </c>
      <c r="E57" s="10">
        <v>2.04511596</v>
      </c>
      <c r="F57" s="1">
        <v>9.75</v>
      </c>
      <c r="G57" s="10">
        <v>69.059055400000005</v>
      </c>
      <c r="I57">
        <f t="shared" si="13"/>
        <v>0.46581524841543936</v>
      </c>
      <c r="J57">
        <f t="shared" si="14"/>
        <v>-0.66884190841351188</v>
      </c>
      <c r="K57">
        <f t="shared" si="15"/>
        <v>-0.12704328353876096</v>
      </c>
      <c r="L57">
        <f t="shared" si="16"/>
        <v>-0.18782584342763248</v>
      </c>
      <c r="M57">
        <f t="shared" si="17"/>
        <v>-0.96006871816764816</v>
      </c>
      <c r="N57">
        <f t="shared" si="18"/>
        <v>4.994427097908714</v>
      </c>
      <c r="O57">
        <f t="shared" si="19"/>
        <v>0.40080481953320968</v>
      </c>
      <c r="P57">
        <f t="shared" si="20"/>
        <v>31.569120735157846</v>
      </c>
      <c r="S57">
        <f t="shared" si="10"/>
        <v>0.40080481953320968</v>
      </c>
      <c r="T57">
        <f t="shared" si="11"/>
        <v>2</v>
      </c>
      <c r="V57" t="str">
        <f t="shared" si="12"/>
        <v>Pimlico/Arlington/Hilltop</v>
      </c>
    </row>
    <row r="58" spans="1:22" x14ac:dyDescent="0.2">
      <c r="A58">
        <v>46</v>
      </c>
      <c r="B58" s="1" t="s">
        <v>46</v>
      </c>
      <c r="C58" s="1">
        <v>84.14</v>
      </c>
      <c r="D58" s="1">
        <v>19277.122739999999</v>
      </c>
      <c r="E58" s="10">
        <v>1.13141647</v>
      </c>
      <c r="F58" s="1">
        <v>8.4545454499999995</v>
      </c>
      <c r="G58" s="10">
        <v>67.069294799999994</v>
      </c>
      <c r="I58">
        <f t="shared" si="13"/>
        <v>0.78576413418497648</v>
      </c>
      <c r="J58">
        <f t="shared" si="14"/>
        <v>-1.2061491336231214</v>
      </c>
      <c r="K58">
        <f t="shared" si="15"/>
        <v>-0.58452072349486539</v>
      </c>
      <c r="L58">
        <f t="shared" si="16"/>
        <v>-0.51592676276869309</v>
      </c>
      <c r="M58">
        <f t="shared" si="17"/>
        <v>-1.4204566025156515</v>
      </c>
      <c r="N58">
        <f t="shared" si="18"/>
        <v>9.8049631306896359</v>
      </c>
      <c r="O58">
        <f t="shared" si="19"/>
        <v>1.5963518281309661</v>
      </c>
      <c r="P58">
        <f t="shared" si="20"/>
        <v>40.884078647272112</v>
      </c>
      <c r="S58">
        <f t="shared" si="10"/>
        <v>1.5963518281309661</v>
      </c>
      <c r="T58">
        <f t="shared" si="11"/>
        <v>2</v>
      </c>
      <c r="V58" t="str">
        <f t="shared" si="12"/>
        <v>Poppleton/The Terraces/Hollins Market</v>
      </c>
    </row>
    <row r="59" spans="1:22" x14ac:dyDescent="0.2">
      <c r="A59">
        <v>47</v>
      </c>
      <c r="B59" s="1" t="s">
        <v>47</v>
      </c>
      <c r="C59" s="1">
        <v>82.2</v>
      </c>
      <c r="D59" s="1">
        <v>24006.354200000002</v>
      </c>
      <c r="E59" s="10">
        <v>0.54938520999999996</v>
      </c>
      <c r="F59" s="1">
        <v>9.3939393899999999</v>
      </c>
      <c r="G59" s="10">
        <v>68.777248999999998</v>
      </c>
      <c r="I59">
        <f t="shared" si="13"/>
        <v>0.65313574991298928</v>
      </c>
      <c r="J59">
        <f t="shared" si="14"/>
        <v>-0.96985727455768944</v>
      </c>
      <c r="K59">
        <f t="shared" si="15"/>
        <v>-0.87593619840032455</v>
      </c>
      <c r="L59">
        <f t="shared" si="16"/>
        <v>-0.27800562895707376</v>
      </c>
      <c r="M59">
        <f t="shared" si="17"/>
        <v>-1.0252726689804896</v>
      </c>
      <c r="N59">
        <f t="shared" si="18"/>
        <v>7.517423852292767</v>
      </c>
      <c r="O59">
        <f t="shared" si="19"/>
        <v>1.4043003998002517</v>
      </c>
      <c r="P59">
        <f t="shared" si="20"/>
        <v>36.674722322907783</v>
      </c>
      <c r="S59">
        <f t="shared" si="10"/>
        <v>1.4043003998002517</v>
      </c>
      <c r="T59">
        <f t="shared" si="11"/>
        <v>2</v>
      </c>
      <c r="V59" t="str">
        <f t="shared" si="12"/>
        <v>Sandtown-Winchester/Harlem Park</v>
      </c>
    </row>
    <row r="60" spans="1:22" x14ac:dyDescent="0.2">
      <c r="A60">
        <v>48</v>
      </c>
      <c r="B60" s="1" t="s">
        <v>48</v>
      </c>
      <c r="C60" s="1">
        <v>55.24</v>
      </c>
      <c r="D60" s="1">
        <v>85172.624110000004</v>
      </c>
      <c r="E60" s="10">
        <v>1.62260593</v>
      </c>
      <c r="F60" s="1">
        <v>18.083333329999999</v>
      </c>
      <c r="G60" s="10">
        <v>74.955919800000004</v>
      </c>
      <c r="I60">
        <f t="shared" si="13"/>
        <v>-1.1899886005884441</v>
      </c>
      <c r="J60">
        <f t="shared" si="14"/>
        <v>2.08626119868191</v>
      </c>
      <c r="K60">
        <f t="shared" si="15"/>
        <v>-0.33858855525624537</v>
      </c>
      <c r="L60">
        <f t="shared" si="16"/>
        <v>1.9227648575340499</v>
      </c>
      <c r="M60">
        <f t="shared" si="17"/>
        <v>0.40433910325722239</v>
      </c>
      <c r="N60">
        <f t="shared" si="18"/>
        <v>5.3649344876592409</v>
      </c>
      <c r="O60">
        <f t="shared" si="19"/>
        <v>17.595662230379912</v>
      </c>
      <c r="P60">
        <f t="shared" si="20"/>
        <v>16.231216572168901</v>
      </c>
      <c r="S60">
        <f t="shared" si="10"/>
        <v>5.3649344876592409</v>
      </c>
      <c r="T60">
        <f t="shared" si="11"/>
        <v>1</v>
      </c>
      <c r="V60" t="b">
        <f t="shared" si="12"/>
        <v>0</v>
      </c>
    </row>
    <row r="61" spans="1:22" x14ac:dyDescent="0.2">
      <c r="A61">
        <v>49</v>
      </c>
      <c r="B61" s="1" t="s">
        <v>49</v>
      </c>
      <c r="C61" s="1">
        <v>81.599999999999994</v>
      </c>
      <c r="D61" s="1">
        <v>30968.1162</v>
      </c>
      <c r="E61" s="10">
        <v>3.4558036799999998</v>
      </c>
      <c r="F61" s="1">
        <v>7.1666666699999997</v>
      </c>
      <c r="G61" s="10">
        <v>74.024427000000003</v>
      </c>
      <c r="I61">
        <f t="shared" si="13"/>
        <v>0.61211666199381731</v>
      </c>
      <c r="J61">
        <f t="shared" si="14"/>
        <v>-0.62201900542990218</v>
      </c>
      <c r="K61">
        <f t="shared" si="15"/>
        <v>0.57926969330564315</v>
      </c>
      <c r="L61">
        <f t="shared" si="16"/>
        <v>-0.84210896014323111</v>
      </c>
      <c r="M61">
        <f t="shared" si="17"/>
        <v>0.18881166770673655</v>
      </c>
      <c r="N61">
        <f t="shared" si="18"/>
        <v>4.4557549247906509</v>
      </c>
      <c r="O61">
        <f t="shared" si="19"/>
        <v>1.064304901212342</v>
      </c>
      <c r="P61">
        <f t="shared" si="20"/>
        <v>25.318811283890543</v>
      </c>
      <c r="S61">
        <f t="shared" si="10"/>
        <v>1.064304901212342</v>
      </c>
      <c r="T61">
        <f t="shared" si="11"/>
        <v>2</v>
      </c>
      <c r="V61" t="str">
        <f t="shared" si="12"/>
        <v>Southeastern</v>
      </c>
    </row>
    <row r="62" spans="1:22" x14ac:dyDescent="0.2">
      <c r="A62">
        <v>50</v>
      </c>
      <c r="B62" s="1" t="s">
        <v>50</v>
      </c>
      <c r="C62" s="1">
        <v>80.73</v>
      </c>
      <c r="D62" s="1">
        <v>26949.47075</v>
      </c>
      <c r="E62" s="10">
        <v>2.0102547300000002</v>
      </c>
      <c r="F62" s="1">
        <v>11.722222220000001</v>
      </c>
      <c r="G62" s="10">
        <v>69.235995399999993</v>
      </c>
      <c r="I62">
        <f t="shared" si="13"/>
        <v>0.55263898451101945</v>
      </c>
      <c r="J62">
        <f t="shared" si="14"/>
        <v>-0.82280706419523453</v>
      </c>
      <c r="K62">
        <f t="shared" si="15"/>
        <v>-0.14449784757066256</v>
      </c>
      <c r="L62">
        <f t="shared" si="16"/>
        <v>0.31168062210361103</v>
      </c>
      <c r="M62">
        <f t="shared" si="17"/>
        <v>-0.91912860092111626</v>
      </c>
      <c r="N62">
        <f t="shared" si="18"/>
        <v>5.3214300246681843</v>
      </c>
      <c r="O62">
        <f t="shared" si="19"/>
        <v>1.2209623804454979</v>
      </c>
      <c r="P62">
        <f t="shared" si="20"/>
        <v>33.575434827493794</v>
      </c>
      <c r="S62">
        <f t="shared" si="10"/>
        <v>1.2209623804454979</v>
      </c>
      <c r="T62">
        <f t="shared" si="11"/>
        <v>2</v>
      </c>
      <c r="V62" t="str">
        <f t="shared" si="12"/>
        <v>Southern Park Heights</v>
      </c>
    </row>
    <row r="63" spans="1:22" x14ac:dyDescent="0.2">
      <c r="A63">
        <v>51</v>
      </c>
      <c r="B63" s="1" t="s">
        <v>51</v>
      </c>
      <c r="C63" s="1">
        <v>83.29</v>
      </c>
      <c r="D63" s="1">
        <v>28085.241409999999</v>
      </c>
      <c r="E63" s="10">
        <v>0.75335808999999998</v>
      </c>
      <c r="F63" s="1">
        <v>10.26530612</v>
      </c>
      <c r="G63" s="10">
        <v>67.848065099999999</v>
      </c>
      <c r="I63">
        <f t="shared" si="13"/>
        <v>0.72765375963281742</v>
      </c>
      <c r="J63">
        <f t="shared" si="14"/>
        <v>-0.76605928963751135</v>
      </c>
      <c r="K63">
        <f t="shared" si="15"/>
        <v>-0.77380963273607795</v>
      </c>
      <c r="L63">
        <f t="shared" si="16"/>
        <v>-5.7313806772950261E-2</v>
      </c>
      <c r="M63">
        <f t="shared" si="17"/>
        <v>-1.2402658746411221</v>
      </c>
      <c r="N63">
        <f t="shared" si="18"/>
        <v>7.331438783168732</v>
      </c>
      <c r="O63">
        <f t="shared" si="19"/>
        <v>1.5512387679152768</v>
      </c>
      <c r="P63">
        <f t="shared" si="20"/>
        <v>37.616513320921769</v>
      </c>
      <c r="S63">
        <f t="shared" si="10"/>
        <v>1.5512387679152768</v>
      </c>
      <c r="T63">
        <f t="shared" si="11"/>
        <v>2</v>
      </c>
      <c r="V63" t="str">
        <f t="shared" si="12"/>
        <v>Southwest Baltimore</v>
      </c>
    </row>
    <row r="64" spans="1:22" x14ac:dyDescent="0.2">
      <c r="A64">
        <v>52</v>
      </c>
      <c r="B64" s="1" t="s">
        <v>52</v>
      </c>
      <c r="C64" s="1">
        <v>75.150000000000006</v>
      </c>
      <c r="D64" s="1">
        <v>31385.592390000002</v>
      </c>
      <c r="E64" s="10">
        <v>2.1729599199999998</v>
      </c>
      <c r="F64" s="1">
        <v>15.1</v>
      </c>
      <c r="G64" s="10">
        <v>72.045133699999994</v>
      </c>
      <c r="I64">
        <f t="shared" si="13"/>
        <v>0.17116146686272588</v>
      </c>
      <c r="J64">
        <f t="shared" si="14"/>
        <v>-0.60116017754528572</v>
      </c>
      <c r="K64">
        <f t="shared" si="15"/>
        <v>-6.303347705999128E-2</v>
      </c>
      <c r="L64">
        <f t="shared" si="16"/>
        <v>1.1671733871317673</v>
      </c>
      <c r="M64">
        <f t="shared" si="17"/>
        <v>-0.26915430814542241</v>
      </c>
      <c r="N64">
        <f t="shared" si="18"/>
        <v>3.5156961656124901</v>
      </c>
      <c r="O64">
        <f t="shared" si="19"/>
        <v>3.7207796319105624</v>
      </c>
      <c r="P64">
        <f t="shared" si="20"/>
        <v>28.351928927771954</v>
      </c>
      <c r="S64">
        <f t="shared" si="10"/>
        <v>3.5156961656124901</v>
      </c>
      <c r="T64">
        <f t="shared" si="11"/>
        <v>1</v>
      </c>
      <c r="V64" t="b">
        <f t="shared" si="12"/>
        <v>0</v>
      </c>
    </row>
    <row r="65" spans="1:22" x14ac:dyDescent="0.2">
      <c r="A65">
        <v>53</v>
      </c>
      <c r="B65" s="1" t="s">
        <v>53</v>
      </c>
      <c r="C65" s="1">
        <v>86.41</v>
      </c>
      <c r="D65" s="1">
        <v>14784.61793</v>
      </c>
      <c r="E65" s="10">
        <v>0.72665937999999997</v>
      </c>
      <c r="F65" s="1">
        <v>9.8055555600000002</v>
      </c>
      <c r="G65" s="10">
        <v>67.253056000000001</v>
      </c>
      <c r="I65">
        <f t="shared" si="13"/>
        <v>0.94095301681250787</v>
      </c>
      <c r="J65">
        <f t="shared" si="14"/>
        <v>-1.4306131553978758</v>
      </c>
      <c r="K65">
        <f t="shared" si="15"/>
        <v>-0.78717732926497763</v>
      </c>
      <c r="L65">
        <f t="shared" si="16"/>
        <v>-0.17375523762327794</v>
      </c>
      <c r="M65">
        <f t="shared" si="17"/>
        <v>-1.3779382060345609</v>
      </c>
      <c r="N65">
        <f t="shared" si="18"/>
        <v>10.898096814785792</v>
      </c>
      <c r="O65">
        <f t="shared" si="19"/>
        <v>2.5575114001095089</v>
      </c>
      <c r="P65">
        <f t="shared" si="20"/>
        <v>44.071996078555209</v>
      </c>
      <c r="S65">
        <f t="shared" si="10"/>
        <v>2.5575114001095089</v>
      </c>
      <c r="T65">
        <f t="shared" si="11"/>
        <v>2</v>
      </c>
      <c r="V65" t="str">
        <f t="shared" si="12"/>
        <v>Upton/Druid Heights</v>
      </c>
    </row>
    <row r="66" spans="1:22" x14ac:dyDescent="0.2">
      <c r="A66">
        <v>54</v>
      </c>
      <c r="B66" s="1" t="s">
        <v>54</v>
      </c>
      <c r="C66" s="1">
        <v>81.069999999999993</v>
      </c>
      <c r="D66" s="1">
        <v>44933.223680000003</v>
      </c>
      <c r="E66" s="10">
        <v>0.48309951000000001</v>
      </c>
      <c r="F66" s="1">
        <v>9.8055555600000002</v>
      </c>
      <c r="G66" s="10">
        <v>69.828635599999998</v>
      </c>
      <c r="I66">
        <f t="shared" si="13"/>
        <v>0.57588313433188254</v>
      </c>
      <c r="J66">
        <f t="shared" si="14"/>
        <v>7.5735214554451799E-2</v>
      </c>
      <c r="K66">
        <f t="shared" si="15"/>
        <v>-0.90912458547242248</v>
      </c>
      <c r="L66">
        <f t="shared" si="16"/>
        <v>-0.17375523762327794</v>
      </c>
      <c r="M66">
        <f t="shared" si="17"/>
        <v>-0.78200438212937895</v>
      </c>
      <c r="N66">
        <f t="shared" si="18"/>
        <v>4.2228062905002499</v>
      </c>
      <c r="O66">
        <f t="shared" si="19"/>
        <v>1.5569537784213496</v>
      </c>
      <c r="P66">
        <f t="shared" si="20"/>
        <v>30.081852710340407</v>
      </c>
      <c r="S66">
        <f t="shared" si="10"/>
        <v>1.5569537784213496</v>
      </c>
      <c r="T66">
        <f t="shared" si="11"/>
        <v>2</v>
      </c>
      <c r="V66" t="str">
        <f t="shared" si="12"/>
        <v>Washington Village/Pigtown</v>
      </c>
    </row>
    <row r="67" spans="1:22" x14ac:dyDescent="0.2">
      <c r="A67">
        <v>55</v>
      </c>
      <c r="B67" s="1" t="s">
        <v>55</v>
      </c>
      <c r="C67" s="1">
        <v>82.2</v>
      </c>
      <c r="D67" s="1">
        <v>42726.727270000003</v>
      </c>
      <c r="E67" s="10">
        <v>0.17681549999999999</v>
      </c>
      <c r="F67" s="1">
        <v>14.366666670000001</v>
      </c>
      <c r="G67" s="10">
        <v>72.835990100000004</v>
      </c>
      <c r="I67">
        <f t="shared" si="13"/>
        <v>0.65313574991298928</v>
      </c>
      <c r="J67">
        <f t="shared" si="14"/>
        <v>-3.4510423272735687E-2</v>
      </c>
      <c r="K67">
        <f t="shared" si="15"/>
        <v>-1.0624770020249259</v>
      </c>
      <c r="L67">
        <f t="shared" si="16"/>
        <v>0.98144140621708309</v>
      </c>
      <c r="M67">
        <f t="shared" si="17"/>
        <v>-8.6167116209326711E-2</v>
      </c>
      <c r="N67">
        <f t="shared" si="18"/>
        <v>4.0340982849418001</v>
      </c>
      <c r="O67">
        <f t="shared" si="19"/>
        <v>4.6332874664404891</v>
      </c>
      <c r="P67">
        <f t="shared" si="20"/>
        <v>30.43217039266527</v>
      </c>
      <c r="S67">
        <f t="shared" si="10"/>
        <v>4.0340982849418001</v>
      </c>
      <c r="T67">
        <f t="shared" si="11"/>
        <v>1</v>
      </c>
      <c r="V67" t="b">
        <f t="shared" si="12"/>
        <v>0</v>
      </c>
    </row>
    <row r="69" spans="1:22" x14ac:dyDescent="0.2">
      <c r="T69">
        <f>COUNTIF(T13:T67, 2)</f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final cluster with mortality</vt:lpstr>
      <vt:lpstr>final cluster w life expectancy</vt:lpstr>
      <vt:lpstr>'final cluster w life expectancy'!clustermid</vt:lpstr>
      <vt:lpstr>'final cluster with mortality'!clustermid</vt:lpstr>
      <vt:lpstr>'final cluster w life expectancy'!clusterminiproj3</vt:lpstr>
      <vt:lpstr>'final cluster with mortality'!clusterminiproj3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Woo Kang</dc:creator>
  <cp:lastModifiedBy>Sun Woo Kang</cp:lastModifiedBy>
  <dcterms:created xsi:type="dcterms:W3CDTF">2020-10-20T20:00:58Z</dcterms:created>
  <dcterms:modified xsi:type="dcterms:W3CDTF">2020-10-29T00:31:45Z</dcterms:modified>
</cp:coreProperties>
</file>