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ish\Desktop\executablecode\SuOutputs\Post_Message_Stratagies_Result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3" l="1"/>
  <c r="P35" i="3"/>
  <c r="P34" i="3"/>
  <c r="P33" i="3"/>
  <c r="P32" i="3"/>
  <c r="P31" i="3"/>
  <c r="AW37" i="3"/>
  <c r="AW36" i="3"/>
  <c r="AW35" i="3"/>
  <c r="AW34" i="3"/>
  <c r="AW33" i="3"/>
  <c r="AW32" i="3"/>
  <c r="P35" i="1" l="1"/>
  <c r="P34" i="1"/>
  <c r="P33" i="1"/>
  <c r="CE34" i="1" s="1"/>
  <c r="P32" i="1"/>
  <c r="CE33" i="1" s="1"/>
  <c r="P31" i="1"/>
  <c r="P30" i="1"/>
  <c r="AW34" i="1"/>
  <c r="CE36" i="1" s="1"/>
  <c r="AW33" i="1"/>
  <c r="CE35" i="1" s="1"/>
  <c r="AW32" i="1"/>
  <c r="AW31" i="1"/>
  <c r="AW30" i="1"/>
  <c r="CE32" i="1" s="1"/>
  <c r="AW29" i="1"/>
  <c r="CE31" i="1" s="1"/>
  <c r="AX33" i="2" l="1"/>
  <c r="AX32" i="2"/>
  <c r="AX31" i="2"/>
  <c r="AX30" i="2"/>
  <c r="AX29" i="2"/>
  <c r="AX28" i="2"/>
  <c r="P38" i="2"/>
  <c r="P37" i="2"/>
  <c r="P36" i="2"/>
  <c r="P35" i="2"/>
  <c r="P34" i="2"/>
  <c r="P33" i="2"/>
  <c r="CD33" i="3" l="1"/>
  <c r="CD34" i="3"/>
  <c r="CD35" i="3"/>
  <c r="CD36" i="3"/>
  <c r="CD37" i="3"/>
  <c r="CD32" i="3"/>
  <c r="CL34" i="2"/>
  <c r="CL30" i="2"/>
  <c r="CL31" i="2"/>
  <c r="CL32" i="2"/>
  <c r="CL33" i="2"/>
  <c r="CL29" i="2"/>
</calcChain>
</file>

<file path=xl/sharedStrings.xml><?xml version="1.0" encoding="utf-8"?>
<sst xmlns="http://schemas.openxmlformats.org/spreadsheetml/2006/main" count="374" uniqueCount="46">
  <si>
    <t>NETWORK - 1</t>
  </si>
  <si>
    <t xml:space="preserve">MESSAGE </t>
  </si>
  <si>
    <t>POST</t>
  </si>
  <si>
    <t>INTEREST RATIO</t>
  </si>
  <si>
    <t>REACHABILITY RATIO</t>
  </si>
  <si>
    <t>APPRECIATIO RATIO</t>
  </si>
  <si>
    <t>MESSAGE NODE RATIO</t>
  </si>
  <si>
    <t>Mix - A</t>
  </si>
  <si>
    <t>Mix - B</t>
  </si>
  <si>
    <t>Mix - C</t>
  </si>
  <si>
    <t>Mix - D</t>
  </si>
  <si>
    <t>Mix - E</t>
  </si>
  <si>
    <t>Mix - F</t>
  </si>
  <si>
    <t>High_Int/Recv</t>
  </si>
  <si>
    <t>Med_Int/Recv</t>
  </si>
  <si>
    <t>Low_Int/Recv</t>
  </si>
  <si>
    <t>High_Int_Recv/High_Int</t>
  </si>
  <si>
    <t>Med_Int_Recv/Med_Int</t>
  </si>
  <si>
    <t>Low_Int_Recv/Low_Int</t>
  </si>
  <si>
    <t>AI/FW &gt; 0.6</t>
  </si>
  <si>
    <t>AI/FW 0.3 - 0.5</t>
  </si>
  <si>
    <t>AI/FW&lt; 0.3</t>
  </si>
  <si>
    <t>AI/FW</t>
  </si>
  <si>
    <t>NETWORK - 3</t>
  </si>
  <si>
    <t>NETWORK - 2</t>
  </si>
  <si>
    <t xml:space="preserve">Mix - A  </t>
  </si>
  <si>
    <t>100 %  - Strategy 1</t>
  </si>
  <si>
    <t>100 %  - Strategy 2</t>
  </si>
  <si>
    <t>100 %  - Strategy 3</t>
  </si>
  <si>
    <t>33 %  - Strategy 1  &amp;&amp;  33% - Strategy 2  &amp;&amp;  34 %  - Strategy 3</t>
  </si>
  <si>
    <t>50 %  - Strategy 1  &amp;&amp;  50 %  - Strategy 3</t>
  </si>
  <si>
    <t>50 %  - Strategy  1  &amp;&amp;   50 %  - Strategy 2</t>
  </si>
  <si>
    <t>COMBINED - POST &amp; MESSAGE</t>
  </si>
  <si>
    <t>S1</t>
  </si>
  <si>
    <t>S - 2</t>
  </si>
  <si>
    <t>S-1</t>
  </si>
  <si>
    <t>S-3</t>
  </si>
  <si>
    <t>S1 &amp; S2</t>
  </si>
  <si>
    <t>S1 &amp; S3</t>
  </si>
  <si>
    <t>S1 &amp; S2 &amp; S3</t>
  </si>
  <si>
    <t>S2</t>
  </si>
  <si>
    <t>S3</t>
  </si>
  <si>
    <t>S1&amp;S2</t>
  </si>
  <si>
    <t>S1&amp;S3</t>
  </si>
  <si>
    <t>S1&amp;S2&amp;S3</t>
  </si>
  <si>
    <t>POST NODE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</si>
</sst>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b/>
      <i/>
      <u/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sz val="11"/>
      <name val="Cambria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Sheet1!$A$12:$A$17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0.22344261851350605</c:v>
                </c:pt>
                <c:pt idx="1">
                  <c:v>0.37025170645207506</c:v>
                </c:pt>
                <c:pt idx="2">
                  <c:v>0.23109358475925385</c:v>
                </c:pt>
                <c:pt idx="3">
                  <c:v>0.23517507970817766</c:v>
                </c:pt>
                <c:pt idx="4">
                  <c:v>0.22489737537454038</c:v>
                </c:pt>
                <c:pt idx="5">
                  <c:v>0.24331721753005192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8-456D-BB22-F9A1F0416AAF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Sheet1!$A$12:$A$17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0.39410873508861488</c:v>
                </c:pt>
                <c:pt idx="1">
                  <c:v>0.31335595826625401</c:v>
                </c:pt>
                <c:pt idx="2">
                  <c:v>0.38419768924074615</c:v>
                </c:pt>
                <c:pt idx="3">
                  <c:v>0.38604683232751236</c:v>
                </c:pt>
                <c:pt idx="4">
                  <c:v>0.38145088673507327</c:v>
                </c:pt>
                <c:pt idx="5">
                  <c:v>0.37272774821925903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8-456D-BB22-F9A1F0416AAF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Sheet1!$A$12:$A$17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0.38244864639787912</c:v>
                </c:pt>
                <c:pt idx="1">
                  <c:v>0.31639233528167099</c:v>
                </c:pt>
                <c:pt idx="2">
                  <c:v>0.384708726</c:v>
                </c:pt>
                <c:pt idx="3">
                  <c:v>0.37877808796431001</c:v>
                </c:pt>
                <c:pt idx="4">
                  <c:v>0.39365173789038627</c:v>
                </c:pt>
                <c:pt idx="5">
                  <c:v>0.38395503425068905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8-456D-BB22-F9A1F041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4779480"/>
        <c:axId val="387190704"/>
      </c:barChart>
      <c:catAx>
        <c:axId val="44477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90704"/>
        <c:crosses val="autoZero"/>
        <c:auto val="1"/>
        <c:lblAlgn val="ctr"/>
        <c:lblOffset val="100"/>
        <c:noMultiLvlLbl val="0"/>
      </c:catAx>
      <c:valAx>
        <c:axId val="38719070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79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972120356369024E-2"/>
          <c:y val="0.13747293044022538"/>
          <c:w val="0.87702959550007198"/>
          <c:h val="0.676237558827143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Sheet1!$AG$11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Sheet1!$AF$12:$AF$17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Sheet1!$AG$12:$AG$17</c:f>
              <c:numCache>
                <c:formatCode>General</c:formatCode>
                <c:ptCount val="6"/>
                <c:pt idx="0">
                  <c:v>0.31563072310634199</c:v>
                </c:pt>
                <c:pt idx="1">
                  <c:v>0.43334815679217303</c:v>
                </c:pt>
                <c:pt idx="2">
                  <c:v>0.36772679794623103</c:v>
                </c:pt>
                <c:pt idx="3">
                  <c:v>0.44465345158387043</c:v>
                </c:pt>
                <c:pt idx="4">
                  <c:v>0.49133089643877437</c:v>
                </c:pt>
                <c:pt idx="5">
                  <c:v>0.48619022056731287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3-433F-A4DE-334A6B02265A}"/>
            </c:ext>
          </c:extLst>
        </c:ser>
        <c:ser>
          <c:idx val="1"/>
          <c:order val="1"/>
          <c:tx>
            <c:strRef>
              <c:f>Sheet1!$AH$11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Sheet1!$AF$12:$AF$17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Sheet1!$AH$12:$AH$17</c:f>
              <c:numCache>
                <c:formatCode>General</c:formatCode>
                <c:ptCount val="6"/>
                <c:pt idx="0">
                  <c:v>0.38032956816270003</c:v>
                </c:pt>
                <c:pt idx="1">
                  <c:v>0.42201543000000002</c:v>
                </c:pt>
                <c:pt idx="2">
                  <c:v>0.26590276786128519</c:v>
                </c:pt>
                <c:pt idx="3">
                  <c:v>0.27229860761893598</c:v>
                </c:pt>
                <c:pt idx="4">
                  <c:v>0.25590430009311277</c:v>
                </c:pt>
                <c:pt idx="5">
                  <c:v>0.24595755146818207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3-433F-A4DE-334A6B02265A}"/>
            </c:ext>
          </c:extLst>
        </c:ser>
        <c:ser>
          <c:idx val="2"/>
          <c:order val="2"/>
          <c:tx>
            <c:strRef>
              <c:f>Sheet1!$AI$11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Sheet1!$AF$12:$AF$17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Sheet1!$AI$12:$AI$17</c:f>
              <c:numCache>
                <c:formatCode>General</c:formatCode>
                <c:ptCount val="6"/>
                <c:pt idx="0">
                  <c:v>0.30403970873095798</c:v>
                </c:pt>
                <c:pt idx="1">
                  <c:v>0.144636413207827</c:v>
                </c:pt>
                <c:pt idx="2">
                  <c:v>0.36637043419248366</c:v>
                </c:pt>
                <c:pt idx="3">
                  <c:v>0.28304794079719353</c:v>
                </c:pt>
                <c:pt idx="4">
                  <c:v>0.25276480346811292</c:v>
                </c:pt>
                <c:pt idx="5">
                  <c:v>0.26785222796450509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3-433F-A4DE-334A6B022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147752"/>
        <c:axId val="387153328"/>
      </c:barChart>
      <c:catAx>
        <c:axId val="38714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3328"/>
        <c:crosses val="autoZero"/>
        <c:auto val="1"/>
        <c:lblAlgn val="ctr"/>
        <c:lblOffset val="100"/>
        <c:noMultiLvlLbl val="0"/>
      </c:catAx>
      <c:valAx>
        <c:axId val="387153328"/>
        <c:scaling>
          <c:orientation val="minMax"/>
          <c:max val="1.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4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Sheet1!$A$29:$A$34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Sheet1!$B$29:$B$34</c:f>
              <c:numCache>
                <c:formatCode>General</c:formatCode>
                <c:ptCount val="6"/>
                <c:pt idx="0">
                  <c:v>0.58815007316641144</c:v>
                </c:pt>
                <c:pt idx="1">
                  <c:v>0.58611198708327816</c:v>
                </c:pt>
                <c:pt idx="2">
                  <c:v>0.5907996230043242</c:v>
                </c:pt>
                <c:pt idx="3">
                  <c:v>0.5523431017303414</c:v>
                </c:pt>
                <c:pt idx="4">
                  <c:v>0.54851380458098653</c:v>
                </c:pt>
                <c:pt idx="5">
                  <c:v>0.57357765866015864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7-4EC7-9F95-53C57C84A6AD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Sheet1!$A$29:$A$34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Sheet1!$C$29:$C$34</c:f>
              <c:numCache>
                <c:formatCode>General</c:formatCode>
                <c:ptCount val="6"/>
                <c:pt idx="0">
                  <c:v>0.58549570215472457</c:v>
                </c:pt>
                <c:pt idx="1">
                  <c:v>0.56907683415517574</c:v>
                </c:pt>
                <c:pt idx="2">
                  <c:v>0.52409355661172796</c:v>
                </c:pt>
                <c:pt idx="3">
                  <c:v>0.53948808868825204</c:v>
                </c:pt>
                <c:pt idx="4">
                  <c:v>0.54799007653123399</c:v>
                </c:pt>
                <c:pt idx="5">
                  <c:v>0.56138537665283739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7-4EC7-9F95-53C57C84A6AD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Sheet1!$A$29:$A$34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Sheet1!$D$29:$D$34</c:f>
              <c:numCache>
                <c:formatCode>General</c:formatCode>
                <c:ptCount val="6"/>
                <c:pt idx="0">
                  <c:v>0.59074998743707585</c:v>
                </c:pt>
                <c:pt idx="1">
                  <c:v>0.57317902089973016</c:v>
                </c:pt>
                <c:pt idx="2">
                  <c:v>0.53471953969664976</c:v>
                </c:pt>
                <c:pt idx="3">
                  <c:v>0.55548598394377924</c:v>
                </c:pt>
                <c:pt idx="4">
                  <c:v>0.56092233631211874</c:v>
                </c:pt>
                <c:pt idx="5">
                  <c:v>0.57132244736004223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7-4EC7-9F95-53C57C84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698408"/>
        <c:axId val="43669480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Sheet1!$A$29:$A$34</c15:sqref>
                        </c15:formulaRef>
                      </c:ext>
                    </c:extLst>
                    <c:strCache>
                      <c:ptCount val="6"/>
                      <c:pt idx="0">
                        <c:v>S1</c:v>
                      </c:pt>
                      <c:pt idx="1">
                        <c:v>S2</c:v>
                      </c:pt>
                      <c:pt idx="2">
                        <c:v>S3</c:v>
                      </c:pt>
                      <c:pt idx="3">
                        <c:v>S1&amp;S2</c:v>
                      </c:pt>
                      <c:pt idx="4">
                        <c:v>S1&amp;S3</c:v>
                      </c:pt>
                      <c:pt idx="5">
                        <c:v>S1&amp;S2&amp;S3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Sheet1!$E$29:$E$34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BC7-4EC7-9F95-53C57C84A6AD}"/>
                  </c:ext>
                </c:extLst>
              </c15:ser>
            </c15:filteredBarSeries>
          </c:ext>
        </c:extLst>
      </c:barChart>
      <c:catAx>
        <c:axId val="43669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94800"/>
        <c:crosses val="autoZero"/>
        <c:auto val="1"/>
        <c:lblAlgn val="ctr"/>
        <c:lblOffset val="100"/>
        <c:noMultiLvlLbl val="0"/>
      </c:catAx>
      <c:valAx>
        <c:axId val="43669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9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Sheet1!$AG$28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Sheet1!$AF$29:$AF$34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Sheet1!$AG$29:$AG$34</c:f>
              <c:numCache>
                <c:formatCode>General</c:formatCode>
                <c:ptCount val="6"/>
                <c:pt idx="0">
                  <c:v>0.40397145345860236</c:v>
                </c:pt>
                <c:pt idx="1">
                  <c:v>0.32105948980424159</c:v>
                </c:pt>
                <c:pt idx="2">
                  <c:v>0.29450897826524708</c:v>
                </c:pt>
                <c:pt idx="3">
                  <c:v>0.33569166007696205</c:v>
                </c:pt>
                <c:pt idx="4">
                  <c:v>0.30477329561910754</c:v>
                </c:pt>
                <c:pt idx="5">
                  <c:v>0.30950268322681823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C-45C9-AAAF-9FDB91812B06}"/>
            </c:ext>
          </c:extLst>
        </c:ser>
        <c:ser>
          <c:idx val="1"/>
          <c:order val="1"/>
          <c:tx>
            <c:strRef>
              <c:f>Sheet1!$AH$28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Sheet1!$AF$29:$AF$34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Sheet1!$AH$29:$AH$34</c:f>
              <c:numCache>
                <c:formatCode>General</c:formatCode>
                <c:ptCount val="6"/>
                <c:pt idx="0">
                  <c:v>0.30564059816433009</c:v>
                </c:pt>
                <c:pt idx="1">
                  <c:v>0.34022465411009062</c:v>
                </c:pt>
                <c:pt idx="2">
                  <c:v>0.20870242629117924</c:v>
                </c:pt>
                <c:pt idx="3">
                  <c:v>0.244917582518767</c:v>
                </c:pt>
                <c:pt idx="4">
                  <c:v>0.21232743340078794</c:v>
                </c:pt>
                <c:pt idx="5">
                  <c:v>0.24676166272389485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C-45C9-AAAF-9FDB91812B06}"/>
            </c:ext>
          </c:extLst>
        </c:ser>
        <c:ser>
          <c:idx val="2"/>
          <c:order val="2"/>
          <c:tx>
            <c:strRef>
              <c:f>Sheet1!$AI$28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Sheet1!$AF$29:$AF$34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Sheet1!$AI$29:$AI$34</c:f>
              <c:numCache>
                <c:formatCode>General</c:formatCode>
                <c:ptCount val="6"/>
                <c:pt idx="0">
                  <c:v>0.3063435879177423</c:v>
                </c:pt>
                <c:pt idx="1">
                  <c:v>0.33871585608566779</c:v>
                </c:pt>
                <c:pt idx="2">
                  <c:v>0.21656108105443733</c:v>
                </c:pt>
                <c:pt idx="3">
                  <c:v>0.25638569843611708</c:v>
                </c:pt>
                <c:pt idx="4">
                  <c:v>0.21383557296247691</c:v>
                </c:pt>
                <c:pt idx="5">
                  <c:v>0.24841641889737587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4C-45C9-AAAF-9FDB91812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497536"/>
        <c:axId val="43850245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Sheet1!$AJ$28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Sheet1!$AF$29:$AF$34</c15:sqref>
                        </c15:formulaRef>
                      </c:ext>
                    </c:extLst>
                    <c:strCache>
                      <c:ptCount val="6"/>
                      <c:pt idx="0">
                        <c:v>S1</c:v>
                      </c:pt>
                      <c:pt idx="1">
                        <c:v>S2</c:v>
                      </c:pt>
                      <c:pt idx="2">
                        <c:v>S3</c:v>
                      </c:pt>
                      <c:pt idx="3">
                        <c:v>S1&amp;S2</c:v>
                      </c:pt>
                      <c:pt idx="4">
                        <c:v>S1&amp;S3</c:v>
                      </c:pt>
                      <c:pt idx="5">
                        <c:v>S1&amp;S2&amp;S3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Sheet1!$AJ$29:$AJ$34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54C-45C9-AAAF-9FDB91812B06}"/>
                  </c:ext>
                </c:extLst>
              </c15:ser>
            </c15:filteredBarSeries>
          </c:ext>
        </c:extLst>
      </c:barChart>
      <c:catAx>
        <c:axId val="43849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02456"/>
        <c:crosses val="autoZero"/>
        <c:auto val="1"/>
        <c:lblAlgn val="ctr"/>
        <c:lblOffset val="100"/>
        <c:noMultiLvlLbl val="0"/>
      </c:catAx>
      <c:valAx>
        <c:axId val="438502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Sheet1!$Q$11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Sheet1!$O$12:$O$17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Sheet1!$Q$12:$Q$17</c:f>
              <c:numCache>
                <c:formatCode>General</c:formatCode>
                <c:ptCount val="6"/>
                <c:pt idx="0">
                  <c:v>0.33000069732674597</c:v>
                </c:pt>
                <c:pt idx="1">
                  <c:v>0.21033797984834679</c:v>
                </c:pt>
                <c:pt idx="2">
                  <c:v>0.19746617398988592</c:v>
                </c:pt>
                <c:pt idx="3">
                  <c:v>0.22800662240351227</c:v>
                </c:pt>
                <c:pt idx="4">
                  <c:v>0.19579825039066465</c:v>
                </c:pt>
                <c:pt idx="5">
                  <c:v>0.10211947014645895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41-49C0-88DC-5CE9D92E67C6}"/>
            </c:ext>
          </c:extLst>
        </c:ser>
        <c:ser>
          <c:idx val="2"/>
          <c:order val="2"/>
          <c:tx>
            <c:strRef>
              <c:f>Sheet1!$R$11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Sheet1!$O$12:$O$17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Sheet1!$R$12:$R$17</c:f>
              <c:numCache>
                <c:formatCode>General</c:formatCode>
                <c:ptCount val="6"/>
                <c:pt idx="0">
                  <c:v>0.16999689559882489</c:v>
                </c:pt>
                <c:pt idx="1">
                  <c:v>0.39532357565004433</c:v>
                </c:pt>
                <c:pt idx="2">
                  <c:v>0.40081052733217798</c:v>
                </c:pt>
                <c:pt idx="3">
                  <c:v>0.38608089985311717</c:v>
                </c:pt>
                <c:pt idx="4">
                  <c:v>0.55143694614122241</c:v>
                </c:pt>
                <c:pt idx="5">
                  <c:v>0.81596966336734722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41-49C0-88DC-5CE9D92E67C6}"/>
            </c:ext>
          </c:extLst>
        </c:ser>
        <c:ser>
          <c:idx val="3"/>
          <c:order val="3"/>
          <c:tx>
            <c:strRef>
              <c:f>Sheet1!$S$11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Sheet1!$O$12:$O$17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Sheet1!$S$12:$S$17</c:f>
              <c:numCache>
                <c:formatCode>General</c:formatCode>
                <c:ptCount val="6"/>
                <c:pt idx="0">
                  <c:v>0.500002407074429</c:v>
                </c:pt>
                <c:pt idx="1">
                  <c:v>0.39433844450160871</c:v>
                </c:pt>
                <c:pt idx="2">
                  <c:v>0.40172329867793588</c:v>
                </c:pt>
                <c:pt idx="3">
                  <c:v>0.38591247774337056</c:v>
                </c:pt>
                <c:pt idx="4">
                  <c:v>0.25276480346811292</c:v>
                </c:pt>
                <c:pt idx="5">
                  <c:v>8.1910866486193862E-2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41-49C0-88DC-5CE9D92E6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7062088"/>
        <c:axId val="467068976"/>
      </c:barChart>
      <c:lineChart>
        <c:grouping val="stacked"/>
        <c:varyColors val="0"/>
        <c:ser>
          <c:idx val="0"/>
          <c:order val="0"/>
          <c:tx>
            <c:strRef>
              <c:f>Sheet1!$P$11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Sheet1!$O$12:$O$17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Sheet1!$P$12:$P$17</c:f>
              <c:numCache>
                <c:formatCode>General</c:formatCode>
                <c:ptCount val="6"/>
                <c:pt idx="0">
                  <c:v>0.30392839104767178</c:v>
                </c:pt>
                <c:pt idx="1">
                  <c:v>0.18311948264884675</c:v>
                </c:pt>
                <c:pt idx="2">
                  <c:v>0.33052234636916089</c:v>
                </c:pt>
                <c:pt idx="3">
                  <c:v>0.28173683468474808</c:v>
                </c:pt>
                <c:pt idx="4">
                  <c:v>0.29400579840477742</c:v>
                </c:pt>
                <c:pt idx="5">
                  <c:v>0.31393403213257765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1-49C0-88DC-5CE9D92E6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62088"/>
        <c:axId val="467068976"/>
      </c:lineChart>
      <c:catAx>
        <c:axId val="46706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68976"/>
        <c:crosses val="autoZero"/>
        <c:auto val="1"/>
        <c:lblAlgn val="ctr"/>
        <c:lblOffset val="100"/>
        <c:noMultiLvlLbl val="0"/>
      </c:catAx>
      <c:valAx>
        <c:axId val="4670689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6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Sheet1!$AX$10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Sheet1!$AV$11:$AV$16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Sheet1!$AX$11:$AX$16</c:f>
              <c:numCache>
                <c:formatCode>General</c:formatCode>
                <c:ptCount val="6"/>
                <c:pt idx="0">
                  <c:v>0.26745325720040658</c:v>
                </c:pt>
                <c:pt idx="1">
                  <c:v>0.26790386155789925</c:v>
                </c:pt>
                <c:pt idx="2">
                  <c:v>0.27728112115610598</c:v>
                </c:pt>
                <c:pt idx="3">
                  <c:v>8.9097748977767621E-2</c:v>
                </c:pt>
                <c:pt idx="4">
                  <c:v>6.5598564410683249E-2</c:v>
                </c:pt>
                <c:pt idx="5">
                  <c:v>0.86120139701297682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5-4B35-9152-4142F21EEBD6}"/>
            </c:ext>
          </c:extLst>
        </c:ser>
        <c:ser>
          <c:idx val="2"/>
          <c:order val="2"/>
          <c:tx>
            <c:strRef>
              <c:f>Sheet1!$AY$10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Sheet1!$AV$11:$AV$16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Sheet1!$AY$11:$AY$16</c:f>
              <c:numCache>
                <c:formatCode>General</c:formatCode>
                <c:ptCount val="6"/>
                <c:pt idx="0">
                  <c:v>0.36602011719197014</c:v>
                </c:pt>
                <c:pt idx="1">
                  <c:v>0.36622690911603845</c:v>
                </c:pt>
                <c:pt idx="2">
                  <c:v>0.36158803111902166</c:v>
                </c:pt>
                <c:pt idx="3">
                  <c:v>7.8429866483492108E-2</c:v>
                </c:pt>
                <c:pt idx="4">
                  <c:v>0.1064294681258993</c:v>
                </c:pt>
                <c:pt idx="5">
                  <c:v>9.0485183938675787E-2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A5-4B35-9152-4142F21EEBD6}"/>
            </c:ext>
          </c:extLst>
        </c:ser>
        <c:ser>
          <c:idx val="3"/>
          <c:order val="3"/>
          <c:tx>
            <c:strRef>
              <c:f>Sheet1!$AZ$10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Sheet1!$AV$11:$AV$16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Sheet1!$AZ$11:$AZ$16</c:f>
              <c:numCache>
                <c:formatCode>General</c:formatCode>
                <c:ptCount val="6"/>
                <c:pt idx="0">
                  <c:v>0.36652662560762306</c:v>
                </c:pt>
                <c:pt idx="1">
                  <c:v>0.36586922932606203</c:v>
                </c:pt>
                <c:pt idx="2">
                  <c:v>0.36113084772487203</c:v>
                </c:pt>
                <c:pt idx="3">
                  <c:v>0.83247238453874028</c:v>
                </c:pt>
                <c:pt idx="4">
                  <c:v>0.82797196746341739</c:v>
                </c:pt>
                <c:pt idx="5">
                  <c:v>4.8313419048347399E-2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A5-4B35-9152-4142F21E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1020112"/>
        <c:axId val="461015520"/>
      </c:barChart>
      <c:lineChart>
        <c:grouping val="stacked"/>
        <c:varyColors val="0"/>
        <c:ser>
          <c:idx val="0"/>
          <c:order val="0"/>
          <c:tx>
            <c:strRef>
              <c:f>Sheet1!$AW$10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Sheet1!$AV$11:$AV$16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Sheet1!$AW$11:$AW$16</c:f>
              <c:numCache>
                <c:formatCode>General</c:formatCode>
                <c:ptCount val="6"/>
                <c:pt idx="0">
                  <c:v>7.4832428762557565E-2</c:v>
                </c:pt>
                <c:pt idx="1">
                  <c:v>0.10124411119554931</c:v>
                </c:pt>
                <c:pt idx="2">
                  <c:v>0.24104464333568948</c:v>
                </c:pt>
                <c:pt idx="3">
                  <c:v>0.17818346365769072</c:v>
                </c:pt>
                <c:pt idx="4">
                  <c:v>0.18875637995552752</c:v>
                </c:pt>
                <c:pt idx="5">
                  <c:v>0.19469799891476103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5-4B35-9152-4142F21E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020112"/>
        <c:axId val="461015520"/>
      </c:lineChart>
      <c:catAx>
        <c:axId val="46102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15520"/>
        <c:crosses val="autoZero"/>
        <c:auto val="1"/>
        <c:lblAlgn val="ctr"/>
        <c:lblOffset val="100"/>
        <c:noMultiLvlLbl val="0"/>
      </c:catAx>
      <c:valAx>
        <c:axId val="46101552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Sheet1!$AV$29:$AV$34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Sheet1!$AW$29:$AW$34</c:f>
              <c:numCache>
                <c:formatCode>General</c:formatCode>
                <c:ptCount val="6"/>
                <c:pt idx="0">
                  <c:v>22.960481099656356</c:v>
                </c:pt>
                <c:pt idx="1">
                  <c:v>70.986254295532646</c:v>
                </c:pt>
                <c:pt idx="2">
                  <c:v>68.477663230240552</c:v>
                </c:pt>
                <c:pt idx="3">
                  <c:v>56.817869415807557</c:v>
                </c:pt>
                <c:pt idx="4">
                  <c:v>60.020618556701031</c:v>
                </c:pt>
                <c:pt idx="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2-4E4C-9849-B84F63FB5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285032"/>
        <c:axId val="382285688"/>
      </c:lineChart>
      <c:catAx>
        <c:axId val="38228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85688"/>
        <c:crosses val="autoZero"/>
        <c:auto val="1"/>
        <c:lblAlgn val="ctr"/>
        <c:lblOffset val="100"/>
        <c:noMultiLvlLbl val="0"/>
      </c:catAx>
      <c:valAx>
        <c:axId val="38228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8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</a:t>
            </a:r>
            <a:r>
              <a:rPr lang="en-US" baseline="0"/>
              <a:t> Node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Sheet1!$O$30:$O$35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Sheet1!$P$30:$P$35</c:f>
              <c:numCache>
                <c:formatCode>General</c:formatCode>
                <c:ptCount val="6"/>
                <c:pt idx="0">
                  <c:v>61.872852233676973</c:v>
                </c:pt>
                <c:pt idx="1">
                  <c:v>5.9879725085910653</c:v>
                </c:pt>
                <c:pt idx="2">
                  <c:v>70.888316151202744</c:v>
                </c:pt>
                <c:pt idx="3">
                  <c:v>65.051546391752581</c:v>
                </c:pt>
                <c:pt idx="4">
                  <c:v>70.529209621993132</c:v>
                </c:pt>
                <c:pt idx="5">
                  <c:v>67.07236842105263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5-48ED-AC11-64F817E74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933360"/>
        <c:axId val="462932376"/>
      </c:lineChart>
      <c:catAx>
        <c:axId val="46293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32376"/>
        <c:crosses val="autoZero"/>
        <c:auto val="1"/>
        <c:lblAlgn val="ctr"/>
        <c:lblOffset val="100"/>
        <c:noMultiLvlLbl val="0"/>
      </c:catAx>
      <c:valAx>
        <c:axId val="46293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3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- Post Node Ratio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Sheet1!$CD$31:$CD$36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Sheet1!$CE$31:$CE$36</c:f>
              <c:numCache>
                <c:formatCode>General</c:formatCode>
                <c:ptCount val="6"/>
                <c:pt idx="0">
                  <c:v>84.833333333333329</c:v>
                </c:pt>
                <c:pt idx="1">
                  <c:v>76.974226804123717</c:v>
                </c:pt>
                <c:pt idx="2">
                  <c:v>139.36597938144331</c:v>
                </c:pt>
                <c:pt idx="3">
                  <c:v>121.86941580756013</c:v>
                </c:pt>
                <c:pt idx="4">
                  <c:v>130.54982817869416</c:v>
                </c:pt>
                <c:pt idx="5">
                  <c:v>133.07236842105263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C-44DC-A00B-D4CC42A73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764128"/>
        <c:axId val="566766424"/>
      </c:lineChart>
      <c:catAx>
        <c:axId val="56676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66424"/>
        <c:crosses val="autoZero"/>
        <c:auto val="1"/>
        <c:lblAlgn val="ctr"/>
        <c:lblOffset val="100"/>
        <c:noMultiLvlLbl val="0"/>
      </c:catAx>
      <c:valAx>
        <c:axId val="5667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6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Sheet1!$BQ$28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Sheet1!$BP$29:$BP$34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Sheet1!$BQ$29:$BQ$34</c:f>
              <c:numCache>
                <c:formatCode>General</c:formatCode>
                <c:ptCount val="6"/>
                <c:pt idx="0">
                  <c:v>0.49606076331250681</c:v>
                </c:pt>
                <c:pt idx="1">
                  <c:v>0.35027576317814663</c:v>
                </c:pt>
                <c:pt idx="2">
                  <c:v>0.44265430063478556</c:v>
                </c:pt>
                <c:pt idx="3">
                  <c:v>0.44401738090365162</c:v>
                </c:pt>
                <c:pt idx="4">
                  <c:v>0.4266435501000469</c:v>
                </c:pt>
                <c:pt idx="5">
                  <c:v>0.43946328312184607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D-4294-9A34-E82E6B266EDE}"/>
            </c:ext>
          </c:extLst>
        </c:ser>
        <c:ser>
          <c:idx val="1"/>
          <c:order val="1"/>
          <c:tx>
            <c:strRef>
              <c:f>Sheet1!$BR$28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Sheet1!$BP$29:$BP$34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Sheet1!$BR$29:$BR$34</c:f>
              <c:numCache>
                <c:formatCode>General</c:formatCode>
                <c:ptCount val="6"/>
                <c:pt idx="0">
                  <c:v>0.44556815015952728</c:v>
                </c:pt>
                <c:pt idx="1">
                  <c:v>0.33774368619674255</c:v>
                </c:pt>
                <c:pt idx="2">
                  <c:v>0.36639799145145335</c:v>
                </c:pt>
                <c:pt idx="3">
                  <c:v>0.39220283560350955</c:v>
                </c:pt>
                <c:pt idx="4">
                  <c:v>0.3801587549660107</c:v>
                </c:pt>
                <c:pt idx="5">
                  <c:v>0.40381698261425181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D-4294-9A34-E82E6B266EDE}"/>
            </c:ext>
          </c:extLst>
        </c:ser>
        <c:ser>
          <c:idx val="2"/>
          <c:order val="2"/>
          <c:tx>
            <c:strRef>
              <c:f>Sheet1!$BS$28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Sheet1!$BP$29:$BP$34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Sheet1!$BS$29:$BS$34</c:f>
              <c:numCache>
                <c:formatCode>General</c:formatCode>
                <c:ptCount val="6"/>
                <c:pt idx="0">
                  <c:v>0.4485467876774093</c:v>
                </c:pt>
                <c:pt idx="1">
                  <c:v>0.34209042368835318</c:v>
                </c:pt>
                <c:pt idx="2">
                  <c:v>0.37564031037554385</c:v>
                </c:pt>
                <c:pt idx="3">
                  <c:v>0.40593584118994824</c:v>
                </c:pt>
                <c:pt idx="4">
                  <c:v>0.38737895463729788</c:v>
                </c:pt>
                <c:pt idx="5">
                  <c:v>0.41101298009921372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D-4294-9A34-E82E6B266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519744"/>
        <c:axId val="565520072"/>
      </c:barChart>
      <c:catAx>
        <c:axId val="56551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20072"/>
        <c:crosses val="autoZero"/>
        <c:auto val="1"/>
        <c:lblAlgn val="ctr"/>
        <c:lblOffset val="100"/>
        <c:noMultiLvlLbl val="0"/>
      </c:catAx>
      <c:valAx>
        <c:axId val="5655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Sheet1!$BQ$11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Sheet1!$BP$12:$BP$17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Sheet1!$BQ$12:$BQ$17</c:f>
              <c:numCache>
                <c:formatCode>General</c:formatCode>
                <c:ptCount val="6"/>
                <c:pt idx="0">
                  <c:v>0.22399800163241529</c:v>
                </c:pt>
                <c:pt idx="1">
                  <c:v>0.31711169767266034</c:v>
                </c:pt>
                <c:pt idx="2">
                  <c:v>0.23881598869658255</c:v>
                </c:pt>
                <c:pt idx="3">
                  <c:v>0.23283712836895876</c:v>
                </c:pt>
                <c:pt idx="4">
                  <c:v>0.22327316293394928</c:v>
                </c:pt>
                <c:pt idx="5">
                  <c:v>0.24176503642182434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5-485D-9AE5-516740946B35}"/>
            </c:ext>
          </c:extLst>
        </c:ser>
        <c:ser>
          <c:idx val="1"/>
          <c:order val="1"/>
          <c:tx>
            <c:strRef>
              <c:f>Sheet1!$BR$11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Sheet1!$BP$12:$BP$17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Sheet1!$BR$12:$BR$17</c:f>
              <c:numCache>
                <c:formatCode>General</c:formatCode>
                <c:ptCount val="6"/>
                <c:pt idx="0">
                  <c:v>0.38976802922427461</c:v>
                </c:pt>
                <c:pt idx="1">
                  <c:v>0.33757171404029535</c:v>
                </c:pt>
                <c:pt idx="2">
                  <c:v>0.38082296780285291</c:v>
                </c:pt>
                <c:pt idx="3">
                  <c:v>0.38433796554786354</c:v>
                </c:pt>
                <c:pt idx="4">
                  <c:v>0.38524849266089611</c:v>
                </c:pt>
                <c:pt idx="5">
                  <c:v>0.37758027872157002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5-485D-9AE5-516740946B35}"/>
            </c:ext>
          </c:extLst>
        </c:ser>
        <c:ser>
          <c:idx val="2"/>
          <c:order val="2"/>
          <c:tx>
            <c:strRef>
              <c:f>Sheet1!$BS$11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Sheet1!$BP$12:$BP$17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Sheet1!$BS$12:$BS$17</c:f>
              <c:numCache>
                <c:formatCode>General</c:formatCode>
                <c:ptCount val="6"/>
                <c:pt idx="0">
                  <c:v>0.38623396914331004</c:v>
                </c:pt>
                <c:pt idx="1">
                  <c:v>0.3453165882870447</c:v>
                </c:pt>
                <c:pt idx="2">
                  <c:v>0.3803610435005651</c:v>
                </c:pt>
                <c:pt idx="3">
                  <c:v>0.3828249060831781</c:v>
                </c:pt>
                <c:pt idx="4">
                  <c:v>0.39147834440515478</c:v>
                </c:pt>
                <c:pt idx="5">
                  <c:v>0.38065468485660575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5-485D-9AE5-516740946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498424"/>
        <c:axId val="565493176"/>
      </c:barChart>
      <c:catAx>
        <c:axId val="56549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3176"/>
        <c:crosses val="autoZero"/>
        <c:auto val="1"/>
        <c:lblAlgn val="ctr"/>
        <c:lblOffset val="100"/>
        <c:noMultiLvlLbl val="0"/>
      </c:catAx>
      <c:valAx>
        <c:axId val="565493176"/>
        <c:scaling>
          <c:orientation val="minMax"/>
          <c:max val="1.100000000000000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84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Sheet1!$CF$12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Sheet1!$CD$13:$CD$18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Sheet1!$CF$13:$CF$18</c:f>
              <c:numCache>
                <c:formatCode>General</c:formatCode>
                <c:ptCount val="6"/>
                <c:pt idx="0">
                  <c:v>0.1243782583183925</c:v>
                </c:pt>
                <c:pt idx="1">
                  <c:v>0.104437458888391</c:v>
                </c:pt>
                <c:pt idx="2">
                  <c:v>0.1034183235953907</c:v>
                </c:pt>
                <c:pt idx="3">
                  <c:v>0.11755512612316187</c:v>
                </c:pt>
                <c:pt idx="4">
                  <c:v>0.103393259066534</c:v>
                </c:pt>
                <c:pt idx="5">
                  <c:v>0.11809562613667698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5-4358-963D-90A97AF9BD80}"/>
            </c:ext>
          </c:extLst>
        </c:ser>
        <c:ser>
          <c:idx val="2"/>
          <c:order val="2"/>
          <c:tx>
            <c:strRef>
              <c:f>Sheet1!$CG$12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Sheet1!$CD$13:$CD$18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Sheet1!$CG$13:$CG$18</c:f>
              <c:numCache>
                <c:formatCode>General</c:formatCode>
                <c:ptCount val="6"/>
                <c:pt idx="0">
                  <c:v>1.1359842906234657E-2</c:v>
                </c:pt>
                <c:pt idx="1">
                  <c:v>1.7284711782979217E-2</c:v>
                </c:pt>
                <c:pt idx="2">
                  <c:v>9.1025228867808755E-2</c:v>
                </c:pt>
                <c:pt idx="3">
                  <c:v>4.0305469680528241E-2</c:v>
                </c:pt>
                <c:pt idx="4">
                  <c:v>5.2078231987247064E-2</c:v>
                </c:pt>
                <c:pt idx="5">
                  <c:v>6.1619501931060881E-2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F5-4358-963D-90A97AF9BD80}"/>
            </c:ext>
          </c:extLst>
        </c:ser>
        <c:ser>
          <c:idx val="3"/>
          <c:order val="3"/>
          <c:tx>
            <c:strRef>
              <c:f>Sheet1!$CH$12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Sheet1!$CD$13:$CD$18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Sheet1!$CH$13:$CH$18</c:f>
              <c:numCache>
                <c:formatCode>General</c:formatCode>
                <c:ptCount val="6"/>
                <c:pt idx="0">
                  <c:v>6.6522528880295237E-2</c:v>
                </c:pt>
                <c:pt idx="1">
                  <c:v>3.9877932234066785E-2</c:v>
                </c:pt>
                <c:pt idx="2">
                  <c:v>0.12539961813165404</c:v>
                </c:pt>
                <c:pt idx="3">
                  <c:v>9.8176974853408816E-2</c:v>
                </c:pt>
                <c:pt idx="4">
                  <c:v>0.11612701061006646</c:v>
                </c:pt>
                <c:pt idx="5">
                  <c:v>0.1022373378025333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F5-4358-963D-90A97AF9B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2278384"/>
        <c:axId val="572284616"/>
      </c:barChart>
      <c:lineChart>
        <c:grouping val="stacked"/>
        <c:varyColors val="0"/>
        <c:ser>
          <c:idx val="0"/>
          <c:order val="0"/>
          <c:tx>
            <c:strRef>
              <c:f>Sheet1!$CE$12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Sheet1!$CD$13:$CD$18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S1&amp;S2</c:v>
                </c:pt>
                <c:pt idx="4">
                  <c:v>S1&amp;S3</c:v>
                </c:pt>
                <c:pt idx="5">
                  <c:v>S1&amp;S2&amp;S3</c:v>
                </c:pt>
              </c:strCache>
            </c:strRef>
          </c:cat>
          <c:val>
            <c:numRef>
              <c:f>Sheet1!$CE$13:$CE$18</c:f>
              <c:numCache>
                <c:formatCode>General</c:formatCode>
                <c:ptCount val="6"/>
                <c:pt idx="0">
                  <c:v>0.19195626093457399</c:v>
                </c:pt>
                <c:pt idx="1">
                  <c:v>0.15295712718802074</c:v>
                </c:pt>
                <c:pt idx="2">
                  <c:v>0.28599827148472762</c:v>
                </c:pt>
                <c:pt idx="3">
                  <c:v>0.23179140256242958</c:v>
                </c:pt>
                <c:pt idx="4">
                  <c:v>0.24334373850104882</c:v>
                </c:pt>
                <c:pt idx="5">
                  <c:v>0.25495239073049147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5-4358-963D-90A97AF9B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278384"/>
        <c:axId val="572284616"/>
      </c:lineChart>
      <c:catAx>
        <c:axId val="57227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84616"/>
        <c:crosses val="autoZero"/>
        <c:auto val="1"/>
        <c:lblAlgn val="ctr"/>
        <c:lblOffset val="100"/>
        <c:noMultiLvlLbl val="0"/>
      </c:catAx>
      <c:valAx>
        <c:axId val="57228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7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Sheet2!$B$13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Sheet2!$A$14:$A$19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Sheet2!$B$14:$B$19</c:f>
              <c:numCache>
                <c:formatCode>General</c:formatCode>
                <c:ptCount val="6"/>
                <c:pt idx="0">
                  <c:v>0.22809276414377561</c:v>
                </c:pt>
                <c:pt idx="1">
                  <c:v>0.305003120925532</c:v>
                </c:pt>
                <c:pt idx="2">
                  <c:v>0.21105819788386077</c:v>
                </c:pt>
                <c:pt idx="3">
                  <c:v>0.21856020022455264</c:v>
                </c:pt>
                <c:pt idx="4">
                  <c:v>0.21435283013472092</c:v>
                </c:pt>
                <c:pt idx="5">
                  <c:v>0.21529826879604289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5-482E-A338-21F7E08D7B5B}"/>
            </c:ext>
          </c:extLst>
        </c:ser>
        <c:ser>
          <c:idx val="1"/>
          <c:order val="1"/>
          <c:tx>
            <c:strRef>
              <c:f>Sheet2!$C$13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Sheet2!$A$14:$A$19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Sheet2!$C$14:$C$19</c:f>
              <c:numCache>
                <c:formatCode>General</c:formatCode>
                <c:ptCount val="6"/>
                <c:pt idx="0">
                  <c:v>0.39318190965897226</c:v>
                </c:pt>
                <c:pt idx="1">
                  <c:v>0.34736784018157596</c:v>
                </c:pt>
                <c:pt idx="2">
                  <c:v>0.39590205273726914</c:v>
                </c:pt>
                <c:pt idx="3">
                  <c:v>0.39071879198060439</c:v>
                </c:pt>
                <c:pt idx="4">
                  <c:v>0.39818006663947791</c:v>
                </c:pt>
                <c:pt idx="5">
                  <c:v>0.39453762203898574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5-482E-A338-21F7E08D7B5B}"/>
            </c:ext>
          </c:extLst>
        </c:ser>
        <c:ser>
          <c:idx val="2"/>
          <c:order val="2"/>
          <c:tx>
            <c:strRef>
              <c:f>Sheet2!$D$13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Sheet2!$A$14:$A$19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Sheet2!$D$14:$D$19</c:f>
              <c:numCache>
                <c:formatCode>General</c:formatCode>
                <c:ptCount val="6"/>
                <c:pt idx="0">
                  <c:v>0.37872532619725219</c:v>
                </c:pt>
                <c:pt idx="1">
                  <c:v>0.34762903889289232</c:v>
                </c:pt>
                <c:pt idx="2">
                  <c:v>0.39303974937887004</c:v>
                </c:pt>
                <c:pt idx="3">
                  <c:v>0.39072100779484303</c:v>
                </c:pt>
                <c:pt idx="4">
                  <c:v>0.38746710322580113</c:v>
                </c:pt>
                <c:pt idx="5">
                  <c:v>0.39016410916497152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5-482E-A338-21F7E08D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011664"/>
        <c:axId val="339009696"/>
      </c:barChart>
      <c:catAx>
        <c:axId val="33901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09696"/>
        <c:crosses val="autoZero"/>
        <c:auto val="1"/>
        <c:lblAlgn val="ctr"/>
        <c:lblOffset val="100"/>
        <c:noMultiLvlLbl val="0"/>
      </c:catAx>
      <c:valAx>
        <c:axId val="3390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1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Sheet2!$AG$9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Sheet2!$AF$10:$AF$15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Sheet2!$AG$10:$AG$15</c:f>
              <c:numCache>
                <c:formatCode>General</c:formatCode>
                <c:ptCount val="6"/>
                <c:pt idx="0">
                  <c:v>0.52981769276996438</c:v>
                </c:pt>
                <c:pt idx="1">
                  <c:v>0.31057703301149614</c:v>
                </c:pt>
                <c:pt idx="2">
                  <c:v>0.25636497758808963</c:v>
                </c:pt>
                <c:pt idx="3">
                  <c:v>0.24209551972889756</c:v>
                </c:pt>
                <c:pt idx="4">
                  <c:v>0.25406695185303363</c:v>
                </c:pt>
                <c:pt idx="5">
                  <c:v>0.25754870457430656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A-4AFE-84D5-BE1D91D5EF6F}"/>
            </c:ext>
          </c:extLst>
        </c:ser>
        <c:ser>
          <c:idx val="1"/>
          <c:order val="1"/>
          <c:tx>
            <c:strRef>
              <c:f>Sheet2!$AH$9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Sheet2!$AF$10:$AF$15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Sheet2!$AH$10:$AH$15</c:f>
              <c:numCache>
                <c:formatCode>General</c:formatCode>
                <c:ptCount val="6"/>
                <c:pt idx="0">
                  <c:v>0.23440122733331606</c:v>
                </c:pt>
                <c:pt idx="1">
                  <c:v>0.34473640141189887</c:v>
                </c:pt>
                <c:pt idx="2">
                  <c:v>0.37181726830709377</c:v>
                </c:pt>
                <c:pt idx="3">
                  <c:v>0.37886413649624107</c:v>
                </c:pt>
                <c:pt idx="4">
                  <c:v>0.37291718052493117</c:v>
                </c:pt>
                <c:pt idx="5">
                  <c:v>0.37126833239367657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A-4AFE-84D5-BE1D91D5EF6F}"/>
            </c:ext>
          </c:extLst>
        </c:ser>
        <c:ser>
          <c:idx val="2"/>
          <c:order val="2"/>
          <c:tx>
            <c:strRef>
              <c:f>Sheet2!$AI$9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Sheet2!$AF$10:$AF$15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Sheet2!$AI$10:$AI$15</c:f>
              <c:numCache>
                <c:formatCode>General</c:formatCode>
                <c:ptCount val="6"/>
                <c:pt idx="0">
                  <c:v>0.23578107989671951</c:v>
                </c:pt>
                <c:pt idx="1">
                  <c:v>0.34468656557660493</c:v>
                </c:pt>
                <c:pt idx="2">
                  <c:v>0.37181775410481666</c:v>
                </c:pt>
                <c:pt idx="3">
                  <c:v>0.37904034377486101</c:v>
                </c:pt>
                <c:pt idx="4">
                  <c:v>0.37301586762203515</c:v>
                </c:pt>
                <c:pt idx="5">
                  <c:v>0.37118296303201731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6A-4AFE-84D5-BE1D91D5E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153032"/>
        <c:axId val="389155984"/>
      </c:barChart>
      <c:catAx>
        <c:axId val="38915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55984"/>
        <c:crosses val="autoZero"/>
        <c:auto val="1"/>
        <c:lblAlgn val="ctr"/>
        <c:lblOffset val="100"/>
        <c:noMultiLvlLbl val="0"/>
      </c:catAx>
      <c:valAx>
        <c:axId val="3891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5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Sheet2!$B$30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Sheet2!$A$31:$A$36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Sheet2!$B$31:$B$36</c:f>
              <c:numCache>
                <c:formatCode>General</c:formatCode>
                <c:ptCount val="6"/>
                <c:pt idx="0">
                  <c:v>0.55447039356099737</c:v>
                </c:pt>
                <c:pt idx="1">
                  <c:v>0.58469968080133672</c:v>
                </c:pt>
                <c:pt idx="2">
                  <c:v>0.55630012021841102</c:v>
                </c:pt>
                <c:pt idx="3">
                  <c:v>0.56022958529906808</c:v>
                </c:pt>
                <c:pt idx="4">
                  <c:v>0.55829479380795555</c:v>
                </c:pt>
                <c:pt idx="5">
                  <c:v>0.54556186001817231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9-4294-A1EA-ED3435185896}"/>
            </c:ext>
          </c:extLst>
        </c:ser>
        <c:ser>
          <c:idx val="1"/>
          <c:order val="1"/>
          <c:tx>
            <c:strRef>
              <c:f>Sheet2!$C$30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Sheet2!$A$31:$A$36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Sheet2!$C$31:$C$36</c:f>
              <c:numCache>
                <c:formatCode>General</c:formatCode>
                <c:ptCount val="6"/>
                <c:pt idx="0">
                  <c:v>0.53382251469816566</c:v>
                </c:pt>
                <c:pt idx="1">
                  <c:v>0.56648928819007471</c:v>
                </c:pt>
                <c:pt idx="2">
                  <c:v>0.55793897243799362</c:v>
                </c:pt>
                <c:pt idx="3">
                  <c:v>0.55710163065820173</c:v>
                </c:pt>
                <c:pt idx="4">
                  <c:v>0.54770906914006046</c:v>
                </c:pt>
                <c:pt idx="5">
                  <c:v>0.56120260147302359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9-4294-A1EA-ED3435185896}"/>
            </c:ext>
          </c:extLst>
        </c:ser>
        <c:ser>
          <c:idx val="2"/>
          <c:order val="2"/>
          <c:tx>
            <c:strRef>
              <c:f>Sheet2!$D$30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Sheet2!$A$31:$A$36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Sheet2!$D$31:$D$36</c:f>
              <c:numCache>
                <c:formatCode>General</c:formatCode>
                <c:ptCount val="6"/>
                <c:pt idx="0">
                  <c:v>0.5342336016650947</c:v>
                </c:pt>
                <c:pt idx="1">
                  <c:v>0.56381969415895594</c:v>
                </c:pt>
                <c:pt idx="2">
                  <c:v>0.55745650238613975</c:v>
                </c:pt>
                <c:pt idx="3">
                  <c:v>0.55379253938849204</c:v>
                </c:pt>
                <c:pt idx="4">
                  <c:v>0.54762279092338384</c:v>
                </c:pt>
                <c:pt idx="5">
                  <c:v>0.55792226050357063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9-4294-A1EA-ED3435185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063400"/>
        <c:axId val="467058808"/>
      </c:barChart>
      <c:catAx>
        <c:axId val="46706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58808"/>
        <c:crosses val="autoZero"/>
        <c:auto val="1"/>
        <c:lblAlgn val="ctr"/>
        <c:lblOffset val="100"/>
        <c:noMultiLvlLbl val="0"/>
      </c:catAx>
      <c:valAx>
        <c:axId val="46705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6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Sheet2!$AG$26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Sheet2!$AF$27:$AF$32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Sheet2!$AG$27:$AG$32</c:f>
              <c:numCache>
                <c:formatCode>General</c:formatCode>
                <c:ptCount val="6"/>
                <c:pt idx="0">
                  <c:v>0.20747365678156429</c:v>
                </c:pt>
                <c:pt idx="1">
                  <c:v>9.2729269390583652E-2</c:v>
                </c:pt>
                <c:pt idx="2">
                  <c:v>0.27107305232607809</c:v>
                </c:pt>
                <c:pt idx="3">
                  <c:v>0.16983744268514381</c:v>
                </c:pt>
                <c:pt idx="4">
                  <c:v>0.2414036740537599</c:v>
                </c:pt>
                <c:pt idx="5">
                  <c:v>0.22114450670182012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8-4AE7-A3D4-7B8180D593BB}"/>
            </c:ext>
          </c:extLst>
        </c:ser>
        <c:ser>
          <c:idx val="1"/>
          <c:order val="1"/>
          <c:tx>
            <c:strRef>
              <c:f>Sheet2!$AH$26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Sheet2!$AF$27:$AF$32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Sheet2!$AH$27:$AH$32</c:f>
              <c:numCache>
                <c:formatCode>General</c:formatCode>
                <c:ptCount val="6"/>
                <c:pt idx="0">
                  <c:v>0.15717985601501291</c:v>
                </c:pt>
                <c:pt idx="1">
                  <c:v>9.2932524536815095E-2</c:v>
                </c:pt>
                <c:pt idx="2">
                  <c:v>0.20483911621853049</c:v>
                </c:pt>
                <c:pt idx="3">
                  <c:v>0.14562370104613875</c:v>
                </c:pt>
                <c:pt idx="4">
                  <c:v>0.18400779134018491</c:v>
                </c:pt>
                <c:pt idx="5">
                  <c:v>0.18219113791072045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8-4AE7-A3D4-7B8180D593BB}"/>
            </c:ext>
          </c:extLst>
        </c:ser>
        <c:ser>
          <c:idx val="2"/>
          <c:order val="2"/>
          <c:tx>
            <c:strRef>
              <c:f>Sheet2!$AI$26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Sheet2!$AF$27:$AF$32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Sheet2!$AI$27:$AI$32</c:f>
              <c:numCache>
                <c:formatCode>General</c:formatCode>
                <c:ptCount val="6"/>
                <c:pt idx="0">
                  <c:v>0.15652349990985315</c:v>
                </c:pt>
                <c:pt idx="1">
                  <c:v>9.1582942211595145E-2</c:v>
                </c:pt>
                <c:pt idx="2">
                  <c:v>0.20363347680440108</c:v>
                </c:pt>
                <c:pt idx="3">
                  <c:v>0.14391787322366664</c:v>
                </c:pt>
                <c:pt idx="4">
                  <c:v>0.18313565999458392</c:v>
                </c:pt>
                <c:pt idx="5">
                  <c:v>0.17874789566332197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8-4AE7-A3D4-7B8180D5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081024"/>
        <c:axId val="397692040"/>
      </c:barChart>
      <c:catAx>
        <c:axId val="3370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92040"/>
        <c:crosses val="autoZero"/>
        <c:auto val="1"/>
        <c:lblAlgn val="ctr"/>
        <c:lblOffset val="100"/>
        <c:noMultiLvlLbl val="0"/>
      </c:catAx>
      <c:valAx>
        <c:axId val="39769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layout>
        <c:manualLayout>
          <c:xMode val="edge"/>
          <c:yMode val="edge"/>
          <c:x val="0.4647040958431945"/>
          <c:y val="4.2752865620225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Sheet2!$AY$9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Sheet2!$AW$10:$AW$15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Sheet2!$AY$10:$AY$15</c:f>
              <c:numCache>
                <c:formatCode>General</c:formatCode>
                <c:ptCount val="6"/>
                <c:pt idx="0">
                  <c:v>0.53490651440081316</c:v>
                </c:pt>
                <c:pt idx="1">
                  <c:v>0.5358077231157985</c:v>
                </c:pt>
                <c:pt idx="2">
                  <c:v>0.55456224231221196</c:v>
                </c:pt>
                <c:pt idx="3">
                  <c:v>0.17819549795553524</c:v>
                </c:pt>
                <c:pt idx="4">
                  <c:v>0.1311971288213665</c:v>
                </c:pt>
                <c:pt idx="5">
                  <c:v>1.7224027940259536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E-4DE9-B761-B22E67D667EA}"/>
            </c:ext>
          </c:extLst>
        </c:ser>
        <c:ser>
          <c:idx val="2"/>
          <c:order val="2"/>
          <c:tx>
            <c:strRef>
              <c:f>Sheet2!$AZ$9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Sheet2!$AW$10:$AW$15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Sheet2!$AZ$10:$AZ$15</c:f>
              <c:numCache>
                <c:formatCode>General</c:formatCode>
                <c:ptCount val="6"/>
                <c:pt idx="0">
                  <c:v>0.73204023438394028</c:v>
                </c:pt>
                <c:pt idx="1">
                  <c:v>0.73245381823207689</c:v>
                </c:pt>
                <c:pt idx="2">
                  <c:v>0.72317606223804332</c:v>
                </c:pt>
                <c:pt idx="3">
                  <c:v>0.15685973296698422</c:v>
                </c:pt>
                <c:pt idx="4">
                  <c:v>0.21285893625179861</c:v>
                </c:pt>
                <c:pt idx="5">
                  <c:v>0.18097036787735157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E-4DE9-B761-B22E67D667EA}"/>
            </c:ext>
          </c:extLst>
        </c:ser>
        <c:ser>
          <c:idx val="3"/>
          <c:order val="3"/>
          <c:tx>
            <c:strRef>
              <c:f>Sheet2!$BA$9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Sheet2!$AW$10:$AW$15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Sheet2!$BA$10:$BA$15</c:f>
              <c:numCache>
                <c:formatCode>General</c:formatCode>
                <c:ptCount val="6"/>
                <c:pt idx="0">
                  <c:v>0.73305325121524612</c:v>
                </c:pt>
                <c:pt idx="1">
                  <c:v>0.73173845865212406</c:v>
                </c:pt>
                <c:pt idx="2">
                  <c:v>0.72226169544974406</c:v>
                </c:pt>
                <c:pt idx="3">
                  <c:v>1.6649447690774806</c:v>
                </c:pt>
                <c:pt idx="4">
                  <c:v>1.6559439349268348</c:v>
                </c:pt>
                <c:pt idx="5">
                  <c:v>9.6626838096694798E-2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E-4DE9-B761-B22E67D66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3116896"/>
        <c:axId val="603122144"/>
      </c:barChart>
      <c:lineChart>
        <c:grouping val="stacked"/>
        <c:varyColors val="0"/>
        <c:ser>
          <c:idx val="0"/>
          <c:order val="0"/>
          <c:tx>
            <c:strRef>
              <c:f>Sheet2!$AX$9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Sheet2!$AW$10:$AW$15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Sheet2!$AX$10:$AX$15</c:f>
              <c:numCache>
                <c:formatCode>General</c:formatCode>
                <c:ptCount val="6"/>
                <c:pt idx="0">
                  <c:v>0.14966485752511513</c:v>
                </c:pt>
                <c:pt idx="1">
                  <c:v>0.20248822239109862</c:v>
                </c:pt>
                <c:pt idx="2">
                  <c:v>0.48208928667137896</c:v>
                </c:pt>
                <c:pt idx="3">
                  <c:v>0.35636692731538144</c:v>
                </c:pt>
                <c:pt idx="4">
                  <c:v>0.37751275991105504</c:v>
                </c:pt>
                <c:pt idx="5">
                  <c:v>0.38939599782952206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E-4DE9-B761-B22E67D66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16896"/>
        <c:axId val="603122144"/>
      </c:lineChart>
      <c:catAx>
        <c:axId val="6031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22144"/>
        <c:crosses val="autoZero"/>
        <c:auto val="1"/>
        <c:lblAlgn val="ctr"/>
        <c:lblOffset val="100"/>
        <c:noMultiLvlLbl val="0"/>
      </c:catAx>
      <c:valAx>
        <c:axId val="603122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168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Sheet2!$O$33:$O$38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Sheet2!$P$33:$P$38</c:f>
              <c:numCache>
                <c:formatCode>General</c:formatCode>
                <c:ptCount val="6"/>
                <c:pt idx="0">
                  <c:v>234.25450000000001</c:v>
                </c:pt>
                <c:pt idx="1">
                  <c:v>19.733499999999999</c:v>
                </c:pt>
                <c:pt idx="2">
                  <c:v>235.255</c:v>
                </c:pt>
                <c:pt idx="3">
                  <c:v>272.65750000000003</c:v>
                </c:pt>
                <c:pt idx="4">
                  <c:v>235.28749999999999</c:v>
                </c:pt>
                <c:pt idx="5">
                  <c:v>222.33099999999999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F-4852-9B63-D76D7B1B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056992"/>
        <c:axId val="385054696"/>
      </c:lineChart>
      <c:catAx>
        <c:axId val="3850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54696"/>
        <c:crosses val="autoZero"/>
        <c:auto val="1"/>
        <c:lblAlgn val="ctr"/>
        <c:lblOffset val="100"/>
        <c:noMultiLvlLbl val="0"/>
      </c:catAx>
      <c:valAx>
        <c:axId val="38505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Sheet2!$AW$28:$AW$33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Sheet2!$AX$28:$AX$33</c:f>
              <c:numCache>
                <c:formatCode>General</c:formatCode>
                <c:ptCount val="6"/>
                <c:pt idx="0">
                  <c:v>105.39100000000001</c:v>
                </c:pt>
                <c:pt idx="1">
                  <c:v>239.59</c:v>
                </c:pt>
                <c:pt idx="2">
                  <c:v>226.572</c:v>
                </c:pt>
                <c:pt idx="3">
                  <c:v>234.41399999999999</c:v>
                </c:pt>
                <c:pt idx="4">
                  <c:v>192.941</c:v>
                </c:pt>
                <c:pt idx="5">
                  <c:v>215.9145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6-4B2A-BE71-C3E01B0DA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368112"/>
        <c:axId val="470368768"/>
      </c:lineChart>
      <c:catAx>
        <c:axId val="4703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8768"/>
        <c:crosses val="autoZero"/>
        <c:auto val="1"/>
        <c:lblAlgn val="ctr"/>
        <c:lblOffset val="100"/>
        <c:noMultiLvlLbl val="0"/>
      </c:catAx>
      <c:valAx>
        <c:axId val="4703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Sheet2!$BV$10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Sheet2!$BU$11:$BU$16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Sheet2!$BV$11:$BV$16</c:f>
              <c:numCache>
                <c:formatCode>General</c:formatCode>
                <c:ptCount val="6"/>
                <c:pt idx="0">
                  <c:v>0.22181377890890411</c:v>
                </c:pt>
                <c:pt idx="1">
                  <c:v>0.30992657491749132</c:v>
                </c:pt>
                <c:pt idx="2">
                  <c:v>0.21720873795555753</c:v>
                </c:pt>
                <c:pt idx="3">
                  <c:v>0.21839967135181246</c:v>
                </c:pt>
                <c:pt idx="4">
                  <c:v>0.21853756232488747</c:v>
                </c:pt>
                <c:pt idx="5">
                  <c:v>0.22177234039952301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6-420F-8B29-C13DB1573A9A}"/>
            </c:ext>
          </c:extLst>
        </c:ser>
        <c:ser>
          <c:idx val="1"/>
          <c:order val="1"/>
          <c:tx>
            <c:strRef>
              <c:f>Sheet2!$BW$10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Sheet2!$BU$11:$BU$16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Sheet2!$BW$11:$BW$16</c:f>
              <c:numCache>
                <c:formatCode>General</c:formatCode>
                <c:ptCount val="6"/>
                <c:pt idx="0">
                  <c:v>0.39367211323677653</c:v>
                </c:pt>
                <c:pt idx="1">
                  <c:v>0.33893826618503869</c:v>
                </c:pt>
                <c:pt idx="2">
                  <c:v>0.39347551297162386</c:v>
                </c:pt>
                <c:pt idx="3">
                  <c:v>0.38978872311526208</c:v>
                </c:pt>
                <c:pt idx="4">
                  <c:v>0.39393483725765227</c:v>
                </c:pt>
                <c:pt idx="5">
                  <c:v>0.39180851271911482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6-420F-8B29-C13DB1573A9A}"/>
            </c:ext>
          </c:extLst>
        </c:ser>
        <c:ser>
          <c:idx val="2"/>
          <c:order val="2"/>
          <c:tx>
            <c:strRef>
              <c:f>Sheet2!$BX$10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Sheet2!$BU$11:$BU$16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Sheet2!$BX$11:$BX$16</c:f>
              <c:numCache>
                <c:formatCode>General</c:formatCode>
                <c:ptCount val="6"/>
                <c:pt idx="0">
                  <c:v>0.38451410785431933</c:v>
                </c:pt>
                <c:pt idx="1">
                  <c:v>0.35113515889746966</c:v>
                </c:pt>
                <c:pt idx="2">
                  <c:v>0.38931574907281846</c:v>
                </c:pt>
                <c:pt idx="3">
                  <c:v>0.39181160553292482</c:v>
                </c:pt>
                <c:pt idx="4">
                  <c:v>0.38752760041745954</c:v>
                </c:pt>
                <c:pt idx="5">
                  <c:v>0.38641914688136214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6-420F-8B29-C13DB157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728480"/>
        <c:axId val="563732744"/>
      </c:barChart>
      <c:catAx>
        <c:axId val="5637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32744"/>
        <c:crosses val="autoZero"/>
        <c:auto val="1"/>
        <c:lblAlgn val="ctr"/>
        <c:lblOffset val="100"/>
        <c:noMultiLvlLbl val="0"/>
      </c:catAx>
      <c:valAx>
        <c:axId val="56373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Sheet2!$BV$27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Sheet2!$BU$28:$BU$33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Sheet2!$BV$28:$BV$33</c:f>
              <c:numCache>
                <c:formatCode>General</c:formatCode>
                <c:ptCount val="6"/>
                <c:pt idx="0">
                  <c:v>0.38097202517128143</c:v>
                </c:pt>
                <c:pt idx="1">
                  <c:v>0.33871447509595987</c:v>
                </c:pt>
                <c:pt idx="2">
                  <c:v>0.41368658627224436</c:v>
                </c:pt>
                <c:pt idx="3">
                  <c:v>0.36713630273927045</c:v>
                </c:pt>
                <c:pt idx="4">
                  <c:v>0.39984923393085775</c:v>
                </c:pt>
                <c:pt idx="5">
                  <c:v>0.38335318335999646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54B-8FDE-E5E100B8B515}"/>
            </c:ext>
          </c:extLst>
        </c:ser>
        <c:ser>
          <c:idx val="1"/>
          <c:order val="1"/>
          <c:tx>
            <c:strRef>
              <c:f>Sheet2!$BW$27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Sheet2!$BU$28:$BU$33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Sheet2!$BW$28:$BW$33</c:f>
              <c:numCache>
                <c:formatCode>General</c:formatCode>
                <c:ptCount val="6"/>
                <c:pt idx="0">
                  <c:v>0.34550118535658891</c:v>
                </c:pt>
                <c:pt idx="1">
                  <c:v>0.32971090636344497</c:v>
                </c:pt>
                <c:pt idx="2">
                  <c:v>0.38138904432826226</c:v>
                </c:pt>
                <c:pt idx="3">
                  <c:v>0.35322944631563413</c:v>
                </c:pt>
                <c:pt idx="4">
                  <c:v>0.36585843024012293</c:v>
                </c:pt>
                <c:pt idx="5">
                  <c:v>0.3716968696918726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7-454B-8FDE-E5E100B8B515}"/>
            </c:ext>
          </c:extLst>
        </c:ser>
        <c:ser>
          <c:idx val="2"/>
          <c:order val="2"/>
          <c:tx>
            <c:strRef>
              <c:f>Sheet2!$BX$27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Sheet2!$BU$28:$BU$33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Sheet2!$BX$28:$BX$33</c:f>
              <c:numCache>
                <c:formatCode>General</c:formatCode>
                <c:ptCount val="6"/>
                <c:pt idx="0">
                  <c:v>0.34537855078747404</c:v>
                </c:pt>
                <c:pt idx="1">
                  <c:v>0.3277013181852757</c:v>
                </c:pt>
                <c:pt idx="2">
                  <c:v>0.38054498959527044</c:v>
                </c:pt>
                <c:pt idx="3">
                  <c:v>0.35083571784847867</c:v>
                </c:pt>
                <c:pt idx="4">
                  <c:v>0.36537922545898455</c:v>
                </c:pt>
                <c:pt idx="5">
                  <c:v>0.36833507808344657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87-454B-8FDE-E5E100B8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726512"/>
        <c:axId val="563742912"/>
      </c:barChart>
      <c:catAx>
        <c:axId val="5637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42912"/>
        <c:crosses val="autoZero"/>
        <c:auto val="1"/>
        <c:lblAlgn val="ctr"/>
        <c:lblOffset val="100"/>
        <c:noMultiLvlLbl val="0"/>
      </c:catAx>
      <c:valAx>
        <c:axId val="5637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2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message-Post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Sheet2!$CK$29:$CK$34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Sheet2!$CL$29:$CL$34</c:f>
              <c:numCache>
                <c:formatCode>General</c:formatCode>
                <c:ptCount val="6"/>
                <c:pt idx="0">
                  <c:v>339.64550000000003</c:v>
                </c:pt>
                <c:pt idx="1">
                  <c:v>259.32350000000002</c:v>
                </c:pt>
                <c:pt idx="2">
                  <c:v>461.827</c:v>
                </c:pt>
                <c:pt idx="3">
                  <c:v>507.07150000000001</c:v>
                </c:pt>
                <c:pt idx="4">
                  <c:v>428.2285</c:v>
                </c:pt>
                <c:pt idx="5">
                  <c:v>438.24549999999999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4-481B-A2C1-7A5CE251F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775936"/>
        <c:axId val="566777248"/>
      </c:lineChart>
      <c:catAx>
        <c:axId val="56677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77248"/>
        <c:crosses val="autoZero"/>
        <c:auto val="1"/>
        <c:lblAlgn val="ctr"/>
        <c:lblOffset val="100"/>
        <c:noMultiLvlLbl val="0"/>
      </c:catAx>
      <c:valAx>
        <c:axId val="5667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7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Sheet2!$CM$10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Sheet2!$CK$11:$CK$16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Sheet2!$CM$11:$CM$16</c:f>
              <c:numCache>
                <c:formatCode>General</c:formatCode>
                <c:ptCount val="6"/>
                <c:pt idx="0">
                  <c:v>0.248756516636785</c:v>
                </c:pt>
                <c:pt idx="1">
                  <c:v>0.20887491777678199</c:v>
                </c:pt>
                <c:pt idx="2">
                  <c:v>0.2068366471907814</c:v>
                </c:pt>
                <c:pt idx="3">
                  <c:v>0.23511025224632373</c:v>
                </c:pt>
                <c:pt idx="4">
                  <c:v>0.206786518133068</c:v>
                </c:pt>
                <c:pt idx="5">
                  <c:v>0.23619125227335397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5-44D1-82A8-EAC9A4134E7A}"/>
            </c:ext>
          </c:extLst>
        </c:ser>
        <c:ser>
          <c:idx val="2"/>
          <c:order val="2"/>
          <c:tx>
            <c:strRef>
              <c:f>Sheet2!$CN$10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Sheet2!$CK$11:$CK$16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Sheet2!$CN$11:$CN$16</c:f>
              <c:numCache>
                <c:formatCode>General</c:formatCode>
                <c:ptCount val="6"/>
                <c:pt idx="0">
                  <c:v>2.2719685812469314E-2</c:v>
                </c:pt>
                <c:pt idx="1">
                  <c:v>3.4569423565958435E-2</c:v>
                </c:pt>
                <c:pt idx="2">
                  <c:v>0.18205045773561751</c:v>
                </c:pt>
                <c:pt idx="3">
                  <c:v>8.0610939361056483E-2</c:v>
                </c:pt>
                <c:pt idx="4">
                  <c:v>0.10415646397449413</c:v>
                </c:pt>
                <c:pt idx="5">
                  <c:v>0.12323900386212176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5-44D1-82A8-EAC9A4134E7A}"/>
            </c:ext>
          </c:extLst>
        </c:ser>
        <c:ser>
          <c:idx val="3"/>
          <c:order val="3"/>
          <c:tx>
            <c:strRef>
              <c:f>Sheet2!$CO$10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Sheet2!$CK$11:$CK$16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Sheet2!$CO$11:$CO$16</c:f>
              <c:numCache>
                <c:formatCode>General</c:formatCode>
                <c:ptCount val="6"/>
                <c:pt idx="0">
                  <c:v>0.13304505776059047</c:v>
                </c:pt>
                <c:pt idx="1">
                  <c:v>7.9755864468133569E-2</c:v>
                </c:pt>
                <c:pt idx="2">
                  <c:v>0.25079923626330808</c:v>
                </c:pt>
                <c:pt idx="3">
                  <c:v>0.19635394970681763</c:v>
                </c:pt>
                <c:pt idx="4">
                  <c:v>0.23225402122013292</c:v>
                </c:pt>
                <c:pt idx="5">
                  <c:v>0.2044746756050666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5-44D1-82A8-EAC9A4134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1466592"/>
        <c:axId val="561474792"/>
      </c:barChart>
      <c:lineChart>
        <c:grouping val="stacked"/>
        <c:varyColors val="0"/>
        <c:ser>
          <c:idx val="0"/>
          <c:order val="0"/>
          <c:tx>
            <c:strRef>
              <c:f>Sheet2!$CL$10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Sheet2!$CK$11:$CK$16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Sheet2!$CL$11:$CL$16</c:f>
              <c:numCache>
                <c:formatCode>General</c:formatCode>
                <c:ptCount val="6"/>
                <c:pt idx="0">
                  <c:v>0.38391252186914798</c:v>
                </c:pt>
                <c:pt idx="1">
                  <c:v>0.30591425437604147</c:v>
                </c:pt>
                <c:pt idx="2">
                  <c:v>0.57199654296945524</c:v>
                </c:pt>
                <c:pt idx="3">
                  <c:v>0.46358280512485917</c:v>
                </c:pt>
                <c:pt idx="4">
                  <c:v>0.48668747700209763</c:v>
                </c:pt>
                <c:pt idx="5">
                  <c:v>0.50990478146098295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5-44D1-82A8-EAC9A4134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466592"/>
        <c:axId val="561474792"/>
      </c:lineChart>
      <c:catAx>
        <c:axId val="56146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74792"/>
        <c:crosses val="autoZero"/>
        <c:auto val="1"/>
        <c:lblAlgn val="ctr"/>
        <c:lblOffset val="100"/>
        <c:noMultiLvlLbl val="0"/>
      </c:catAx>
      <c:valAx>
        <c:axId val="56147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Sheet2!$Q$14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Sheet2!$O$15:$O$20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Sheet2!$Q$15:$Q$20</c:f>
              <c:numCache>
                <c:formatCode>General</c:formatCode>
                <c:ptCount val="6"/>
                <c:pt idx="0">
                  <c:v>0.66000139465349195</c:v>
                </c:pt>
                <c:pt idx="1">
                  <c:v>0.42067595969669358</c:v>
                </c:pt>
                <c:pt idx="2">
                  <c:v>0.39493234797977184</c:v>
                </c:pt>
                <c:pt idx="3">
                  <c:v>0.45601324480702454</c:v>
                </c:pt>
                <c:pt idx="4">
                  <c:v>0.39159650078132929</c:v>
                </c:pt>
                <c:pt idx="5">
                  <c:v>0.20423894029291789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D-437E-B387-2261F99C2044}"/>
            </c:ext>
          </c:extLst>
        </c:ser>
        <c:ser>
          <c:idx val="2"/>
          <c:order val="2"/>
          <c:tx>
            <c:strRef>
              <c:f>Sheet2!$R$14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Sheet2!$O$15:$O$20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Sheet2!$R$15:$R$20</c:f>
              <c:numCache>
                <c:formatCode>General</c:formatCode>
                <c:ptCount val="6"/>
                <c:pt idx="0">
                  <c:v>0.33999379119764978</c:v>
                </c:pt>
                <c:pt idx="1">
                  <c:v>0.79064715130008867</c:v>
                </c:pt>
                <c:pt idx="2">
                  <c:v>0.80162105466435596</c:v>
                </c:pt>
                <c:pt idx="3">
                  <c:v>0.77216179970623433</c:v>
                </c:pt>
                <c:pt idx="4">
                  <c:v>1.1028738922824448</c:v>
                </c:pt>
                <c:pt idx="5">
                  <c:v>1.6319393267346944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D-437E-B387-2261F99C2044}"/>
            </c:ext>
          </c:extLst>
        </c:ser>
        <c:ser>
          <c:idx val="3"/>
          <c:order val="3"/>
          <c:tx>
            <c:strRef>
              <c:f>Sheet2!$S$14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Sheet2!$O$15:$O$20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Sheet2!$S$15:$S$20</c:f>
              <c:numCache>
                <c:formatCode>General</c:formatCode>
                <c:ptCount val="6"/>
                <c:pt idx="0">
                  <c:v>0.40004814148860002</c:v>
                </c:pt>
                <c:pt idx="1">
                  <c:v>0.78867688900321742</c:v>
                </c:pt>
                <c:pt idx="2">
                  <c:v>0.80344659735587176</c:v>
                </c:pt>
                <c:pt idx="3">
                  <c:v>0.77182495548674113</c:v>
                </c:pt>
                <c:pt idx="4">
                  <c:v>0.50552960693622584</c:v>
                </c:pt>
                <c:pt idx="5">
                  <c:v>0.16382173297238772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D-437E-B387-2261F99C2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1210112"/>
        <c:axId val="491205520"/>
      </c:barChart>
      <c:lineChart>
        <c:grouping val="stacked"/>
        <c:varyColors val="0"/>
        <c:ser>
          <c:idx val="0"/>
          <c:order val="0"/>
          <c:tx>
            <c:strRef>
              <c:f>Sheet2!$P$14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Sheet2!$O$15:$O$20</c:f>
              <c:strCache>
                <c:ptCount val="6"/>
                <c:pt idx="0">
                  <c:v>S-1</c:v>
                </c:pt>
                <c:pt idx="1">
                  <c:v>S - 2</c:v>
                </c:pt>
                <c:pt idx="2">
                  <c:v>S-3</c:v>
                </c:pt>
                <c:pt idx="3">
                  <c:v>S1 &amp; S2</c:v>
                </c:pt>
                <c:pt idx="4">
                  <c:v>S1 &amp; S3</c:v>
                </c:pt>
                <c:pt idx="5">
                  <c:v>S1 &amp; S2 &amp; S3</c:v>
                </c:pt>
              </c:strCache>
            </c:strRef>
          </c:cat>
          <c:val>
            <c:numRef>
              <c:f>Sheet2!$P$15:$P$20</c:f>
              <c:numCache>
                <c:formatCode>General</c:formatCode>
                <c:ptCount val="6"/>
                <c:pt idx="0">
                  <c:v>0.60785678209534355</c:v>
                </c:pt>
                <c:pt idx="1">
                  <c:v>0.36623896529769351</c:v>
                </c:pt>
                <c:pt idx="2">
                  <c:v>0.66104469273832178</c:v>
                </c:pt>
                <c:pt idx="3">
                  <c:v>0.56347366936949617</c:v>
                </c:pt>
                <c:pt idx="4">
                  <c:v>0.58801159680955484</c:v>
                </c:pt>
                <c:pt idx="5">
                  <c:v>0.62786806426515529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D-437E-B387-2261F99C2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210112"/>
        <c:axId val="491205520"/>
      </c:lineChart>
      <c:catAx>
        <c:axId val="49121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05520"/>
        <c:crosses val="autoZero"/>
        <c:auto val="1"/>
        <c:lblAlgn val="ctr"/>
        <c:lblOffset val="100"/>
        <c:noMultiLvlLbl val="0"/>
      </c:catAx>
      <c:valAx>
        <c:axId val="4912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1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Ratio</a:t>
            </a:r>
            <a:endParaRPr lang="en-US"/>
          </a:p>
        </c:rich>
      </c:tx>
      <c:layout>
        <c:manualLayout>
          <c:xMode val="edge"/>
          <c:yMode val="edge"/>
          <c:x val="0.37444386412030528"/>
          <c:y val="4.9687276038248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Sheet3!$B$13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Sheet3!$A$14:$A$19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Sheet3!$B$14:$B$19</c:f>
              <c:numCache>
                <c:formatCode>General</c:formatCode>
                <c:ptCount val="6"/>
                <c:pt idx="0">
                  <c:v>0.21321836677482528</c:v>
                </c:pt>
                <c:pt idx="1">
                  <c:v>0.32842244191802622</c:v>
                </c:pt>
                <c:pt idx="2">
                  <c:v>0.21008747365581101</c:v>
                </c:pt>
                <c:pt idx="3">
                  <c:v>0.21394405118446311</c:v>
                </c:pt>
                <c:pt idx="4">
                  <c:v>0.20743062010879712</c:v>
                </c:pt>
                <c:pt idx="5">
                  <c:v>0.22305863685634514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1-40B6-BDD8-128127B48911}"/>
            </c:ext>
          </c:extLst>
        </c:ser>
        <c:ser>
          <c:idx val="1"/>
          <c:order val="1"/>
          <c:tx>
            <c:strRef>
              <c:f>Sheet3!$C$13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Sheet3!$A$14:$A$19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Sheet3!$C$14:$C$19</c:f>
              <c:numCache>
                <c:formatCode>General</c:formatCode>
                <c:ptCount val="6"/>
                <c:pt idx="0">
                  <c:v>0.39319406191254525</c:v>
                </c:pt>
                <c:pt idx="1">
                  <c:v>0.32713623764307764</c:v>
                </c:pt>
                <c:pt idx="2">
                  <c:v>0.40071757263560409</c:v>
                </c:pt>
                <c:pt idx="3">
                  <c:v>0.39142682777667831</c:v>
                </c:pt>
                <c:pt idx="4">
                  <c:v>0.39557362907589216</c:v>
                </c:pt>
                <c:pt idx="5">
                  <c:v>0.38657017327347104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1-40B6-BDD8-128127B48911}"/>
            </c:ext>
          </c:extLst>
        </c:ser>
        <c:ser>
          <c:idx val="2"/>
          <c:order val="2"/>
          <c:tx>
            <c:strRef>
              <c:f>Sheet3!$D$13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Sheet3!$A$14:$A$19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Sheet3!$D$14:$D$19</c:f>
              <c:numCache>
                <c:formatCode>General</c:formatCode>
                <c:ptCount val="6"/>
                <c:pt idx="0">
                  <c:v>0.3935875713126295</c:v>
                </c:pt>
                <c:pt idx="1">
                  <c:v>0.34444132043889603</c:v>
                </c:pt>
                <c:pt idx="2">
                  <c:v>0.38919495370858487</c:v>
                </c:pt>
                <c:pt idx="3">
                  <c:v>0.39462912103885861</c:v>
                </c:pt>
                <c:pt idx="4">
                  <c:v>0.39699575081531063</c:v>
                </c:pt>
                <c:pt idx="5">
                  <c:v>0.39037118987018388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1-40B6-BDD8-128127B48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357744"/>
        <c:axId val="598355120"/>
      </c:barChart>
      <c:catAx>
        <c:axId val="59835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5120"/>
        <c:crosses val="autoZero"/>
        <c:auto val="1"/>
        <c:lblAlgn val="ctr"/>
        <c:lblOffset val="100"/>
        <c:noMultiLvlLbl val="0"/>
      </c:catAx>
      <c:valAx>
        <c:axId val="5983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Sheet3!$AF$13</c:f>
              <c:strCache>
                <c:ptCount val="1"/>
                <c:pt idx="0">
                  <c:v>High_Int/Recv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Sheet3!$AE$14:$AE$19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Sheet3!$AF$14:$AF$19</c:f>
              <c:numCache>
                <c:formatCode>General</c:formatCode>
                <c:ptCount val="6"/>
                <c:pt idx="0">
                  <c:v>0.23457227304959694</c:v>
                </c:pt>
                <c:pt idx="1">
                  <c:v>0.28472777650784725</c:v>
                </c:pt>
                <c:pt idx="2">
                  <c:v>0.23106344188879777</c:v>
                </c:pt>
                <c:pt idx="3">
                  <c:v>0.24005140939912711</c:v>
                </c:pt>
                <c:pt idx="4">
                  <c:v>0.23473215590926066</c:v>
                </c:pt>
                <c:pt idx="5">
                  <c:v>0.24301728020418631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D-40A6-AC5D-D22A3FBE40ED}"/>
            </c:ext>
          </c:extLst>
        </c:ser>
        <c:ser>
          <c:idx val="1"/>
          <c:order val="1"/>
          <c:tx>
            <c:strRef>
              <c:f>Sheet3!$AG$13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Sheet3!$AE$14:$AE$19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Sheet3!$AG$14:$AG$19</c:f>
              <c:numCache>
                <c:formatCode>General</c:formatCode>
                <c:ptCount val="6"/>
                <c:pt idx="0">
                  <c:v>0.38260904130611317</c:v>
                </c:pt>
                <c:pt idx="1">
                  <c:v>0.3576474543669354</c:v>
                </c:pt>
                <c:pt idx="2">
                  <c:v>0.38430777968153129</c:v>
                </c:pt>
                <c:pt idx="3">
                  <c:v>0.37992574699850179</c:v>
                </c:pt>
                <c:pt idx="4">
                  <c:v>0.38259044047783114</c:v>
                </c:pt>
                <c:pt idx="5">
                  <c:v>0.37862055213597462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D-40A6-AC5D-D22A3FBE40ED}"/>
            </c:ext>
          </c:extLst>
        </c:ser>
        <c:ser>
          <c:idx val="2"/>
          <c:order val="2"/>
          <c:tx>
            <c:strRef>
              <c:f>Sheet3!$AH$13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Sheet3!$AE$14:$AE$19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Sheet3!$AH$14:$AH$19</c:f>
              <c:numCache>
                <c:formatCode>General</c:formatCode>
                <c:ptCount val="6"/>
                <c:pt idx="0">
                  <c:v>0.38281868564429</c:v>
                </c:pt>
                <c:pt idx="1">
                  <c:v>0.3576247691252179</c:v>
                </c:pt>
                <c:pt idx="2">
                  <c:v>0.3846287784296708</c:v>
                </c:pt>
                <c:pt idx="3">
                  <c:v>0.38002284360237143</c:v>
                </c:pt>
                <c:pt idx="4">
                  <c:v>0.3826774036129087</c:v>
                </c:pt>
                <c:pt idx="5">
                  <c:v>0.3783621676598386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D-40A6-AC5D-D22A3FBE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9646208"/>
        <c:axId val="399644896"/>
      </c:barChart>
      <c:catAx>
        <c:axId val="39964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44896"/>
        <c:crosses val="autoZero"/>
        <c:auto val="1"/>
        <c:lblAlgn val="ctr"/>
        <c:lblOffset val="100"/>
        <c:noMultiLvlLbl val="0"/>
      </c:catAx>
      <c:valAx>
        <c:axId val="3996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4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Sheet3!$B$30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Sheet3!$A$31:$A$36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Sheet3!$B$31:$B$36</c:f>
              <c:numCache>
                <c:formatCode>General</c:formatCode>
                <c:ptCount val="6"/>
                <c:pt idx="0">
                  <c:v>0.56408704287038458</c:v>
                </c:pt>
                <c:pt idx="1">
                  <c:v>0.57547021888563721</c:v>
                </c:pt>
                <c:pt idx="2">
                  <c:v>0.54638887006401515</c:v>
                </c:pt>
                <c:pt idx="3">
                  <c:v>0.53926789822216392</c:v>
                </c:pt>
                <c:pt idx="4">
                  <c:v>0.54589052012143857</c:v>
                </c:pt>
                <c:pt idx="5">
                  <c:v>0.56063573484615159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D-404B-9579-F4AF98880DCD}"/>
            </c:ext>
          </c:extLst>
        </c:ser>
        <c:ser>
          <c:idx val="1"/>
          <c:order val="1"/>
          <c:tx>
            <c:strRef>
              <c:f>Sheet3!$C$30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Sheet3!$A$31:$A$36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Sheet3!$C$31:$C$36</c:f>
              <c:numCache>
                <c:formatCode>General</c:formatCode>
                <c:ptCount val="6"/>
                <c:pt idx="0">
                  <c:v>0.55207881118268065</c:v>
                </c:pt>
                <c:pt idx="1">
                  <c:v>0.56752642430707556</c:v>
                </c:pt>
                <c:pt idx="2">
                  <c:v>0.53954674776317257</c:v>
                </c:pt>
                <c:pt idx="3">
                  <c:v>0.54335953613039578</c:v>
                </c:pt>
                <c:pt idx="4">
                  <c:v>0.56160553505747801</c:v>
                </c:pt>
                <c:pt idx="5">
                  <c:v>0.55169928314370387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D-404B-9579-F4AF98880DCD}"/>
            </c:ext>
          </c:extLst>
        </c:ser>
        <c:ser>
          <c:idx val="2"/>
          <c:order val="2"/>
          <c:tx>
            <c:strRef>
              <c:f>Sheet3!$D$30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Sheet3!$A$31:$A$36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Sheet3!$D$31:$D$36</c:f>
              <c:numCache>
                <c:formatCode>General</c:formatCode>
                <c:ptCount val="6"/>
                <c:pt idx="0">
                  <c:v>0.55281451886128896</c:v>
                </c:pt>
                <c:pt idx="1">
                  <c:v>0.5667703419530109</c:v>
                </c:pt>
                <c:pt idx="2">
                  <c:v>0.54179707502065011</c:v>
                </c:pt>
                <c:pt idx="3">
                  <c:v>0.54463310683726485</c:v>
                </c:pt>
                <c:pt idx="4">
                  <c:v>0.56344247859972163</c:v>
                </c:pt>
                <c:pt idx="5">
                  <c:v>0.55351168693668973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4D-404B-9579-F4AF98880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343344"/>
        <c:axId val="473348264"/>
      </c:barChart>
      <c:catAx>
        <c:axId val="4733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48264"/>
        <c:crosses val="autoZero"/>
        <c:auto val="1"/>
        <c:lblAlgn val="ctr"/>
        <c:lblOffset val="100"/>
        <c:noMultiLvlLbl val="0"/>
      </c:catAx>
      <c:valAx>
        <c:axId val="4733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4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Sheet3!$AF$30</c:f>
              <c:strCache>
                <c:ptCount val="1"/>
                <c:pt idx="0">
                  <c:v>High_Int_Recv/High_Int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Sheet3!$AE$31:$AE$36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Sheet3!$AF$31:$AF$36</c:f>
              <c:numCache>
                <c:formatCode>General</c:formatCode>
                <c:ptCount val="6"/>
                <c:pt idx="0">
                  <c:v>7.4109088769480608E-2</c:v>
                </c:pt>
                <c:pt idx="1">
                  <c:v>3.3281319174926306E-2</c:v>
                </c:pt>
                <c:pt idx="2">
                  <c:v>8.4899997875747368E-2</c:v>
                </c:pt>
                <c:pt idx="3">
                  <c:v>6.6307676327335127E-2</c:v>
                </c:pt>
                <c:pt idx="4">
                  <c:v>8.3916168609382932E-2</c:v>
                </c:pt>
                <c:pt idx="5">
                  <c:v>7.5573822659504464E-2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3-4CC8-98A4-039F70365C7E}"/>
            </c:ext>
          </c:extLst>
        </c:ser>
        <c:ser>
          <c:idx val="1"/>
          <c:order val="1"/>
          <c:tx>
            <c:strRef>
              <c:f>Sheet3!$AG$30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Sheet3!$AE$31:$AE$36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Sheet3!$AG$31:$AG$36</c:f>
              <c:numCache>
                <c:formatCode>General</c:formatCode>
                <c:ptCount val="6"/>
                <c:pt idx="0">
                  <c:v>6.3334340242234374E-2</c:v>
                </c:pt>
                <c:pt idx="1">
                  <c:v>3.5986979598828815E-2</c:v>
                </c:pt>
                <c:pt idx="2">
                  <c:v>7.1275217202956764E-2</c:v>
                </c:pt>
                <c:pt idx="3">
                  <c:v>5.6424586685832764E-2</c:v>
                </c:pt>
                <c:pt idx="4">
                  <c:v>7.2636278831769624E-2</c:v>
                </c:pt>
                <c:pt idx="5">
                  <c:v>6.6399971115917417E-2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3-4CC8-98A4-039F70365C7E}"/>
            </c:ext>
          </c:extLst>
        </c:ser>
        <c:ser>
          <c:idx val="2"/>
          <c:order val="2"/>
          <c:tx>
            <c:strRef>
              <c:f>Sheet3!$AH$30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Sheet3!$AE$31:$AE$36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Sheet3!$AH$31:$AH$36</c:f>
              <c:numCache>
                <c:formatCode>General</c:formatCode>
                <c:ptCount val="6"/>
                <c:pt idx="0">
                  <c:v>6.1269640209035789E-2</c:v>
                </c:pt>
                <c:pt idx="1">
                  <c:v>3.5538673163169242E-2</c:v>
                </c:pt>
                <c:pt idx="2">
                  <c:v>7.1164102920837802E-2</c:v>
                </c:pt>
                <c:pt idx="3">
                  <c:v>5.6203081978617578E-2</c:v>
                </c:pt>
                <c:pt idx="4">
                  <c:v>7.0487689489129854E-2</c:v>
                </c:pt>
                <c:pt idx="5">
                  <c:v>6.574269129251907E-2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3-4CC8-98A4-039F70365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118864"/>
        <c:axId val="603117552"/>
      </c:barChart>
      <c:catAx>
        <c:axId val="6031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17552"/>
        <c:crosses val="autoZero"/>
        <c:auto val="1"/>
        <c:lblAlgn val="ctr"/>
        <c:lblOffset val="100"/>
        <c:noMultiLvlLbl val="0"/>
      </c:catAx>
      <c:valAx>
        <c:axId val="6031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1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Sheet3!$Q$12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Sheet3!$O$13:$O$18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Sheet3!$Q$13:$Q$18</c:f>
              <c:numCache>
                <c:formatCode>General</c:formatCode>
                <c:ptCount val="6"/>
                <c:pt idx="0">
                  <c:v>0.99000209198023792</c:v>
                </c:pt>
                <c:pt idx="1">
                  <c:v>0.63101393954504037</c:v>
                </c:pt>
                <c:pt idx="2">
                  <c:v>0.5923985219696577</c:v>
                </c:pt>
                <c:pt idx="3">
                  <c:v>0.68401986721053687</c:v>
                </c:pt>
                <c:pt idx="4">
                  <c:v>0.58739475117199391</c:v>
                </c:pt>
                <c:pt idx="5">
                  <c:v>0.30635841043937684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C-4B11-B013-FAE6BD06DE76}"/>
            </c:ext>
          </c:extLst>
        </c:ser>
        <c:ser>
          <c:idx val="2"/>
          <c:order val="2"/>
          <c:tx>
            <c:strRef>
              <c:f>Sheet3!$R$12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Sheet3!$O$13:$O$18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Sheet3!$R$13:$R$18</c:f>
              <c:numCache>
                <c:formatCode>General</c:formatCode>
                <c:ptCount val="6"/>
                <c:pt idx="0">
                  <c:v>0.50999068679647463</c:v>
                </c:pt>
                <c:pt idx="1">
                  <c:v>1.1859707269501329</c:v>
                </c:pt>
                <c:pt idx="2">
                  <c:v>1.2024315819965339</c:v>
                </c:pt>
                <c:pt idx="3">
                  <c:v>1.1582426995593516</c:v>
                </c:pt>
                <c:pt idx="4">
                  <c:v>1.6543108384236671</c:v>
                </c:pt>
                <c:pt idx="5">
                  <c:v>2.4479089901020417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C-4B11-B013-FAE6BD06DE76}"/>
            </c:ext>
          </c:extLst>
        </c:ser>
        <c:ser>
          <c:idx val="3"/>
          <c:order val="3"/>
          <c:tx>
            <c:strRef>
              <c:f>Sheet3!$S$12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Sheet3!$O$13:$O$18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Sheet3!$S$13:$S$18</c:f>
              <c:numCache>
                <c:formatCode>General</c:formatCode>
                <c:ptCount val="6"/>
                <c:pt idx="0">
                  <c:v>0.50000722122329</c:v>
                </c:pt>
                <c:pt idx="1">
                  <c:v>1.1830153335048261</c:v>
                </c:pt>
                <c:pt idx="2">
                  <c:v>1.2051698960338078</c:v>
                </c:pt>
                <c:pt idx="3">
                  <c:v>1.1577374332301118</c:v>
                </c:pt>
                <c:pt idx="4">
                  <c:v>0.75829441040433876</c:v>
                </c:pt>
                <c:pt idx="5">
                  <c:v>0.24573259945858159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1C-4B11-B013-FAE6BD06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9545488"/>
        <c:axId val="549547456"/>
      </c:barChart>
      <c:lineChart>
        <c:grouping val="stacked"/>
        <c:varyColors val="0"/>
        <c:ser>
          <c:idx val="0"/>
          <c:order val="0"/>
          <c:tx>
            <c:strRef>
              <c:f>Sheet3!$P$12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Sheet3!$O$13:$O$18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Sheet3!$P$13:$P$18</c:f>
              <c:numCache>
                <c:formatCode>General</c:formatCode>
                <c:ptCount val="6"/>
                <c:pt idx="0">
                  <c:v>0.91178517314301533</c:v>
                </c:pt>
                <c:pt idx="1">
                  <c:v>0.54935844794654032</c:v>
                </c:pt>
                <c:pt idx="2">
                  <c:v>0.99156703910748267</c:v>
                </c:pt>
                <c:pt idx="3">
                  <c:v>0.84521050405424425</c:v>
                </c:pt>
                <c:pt idx="4">
                  <c:v>0.8820173952143322</c:v>
                </c:pt>
                <c:pt idx="5">
                  <c:v>0.94180209639773294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C-4B11-B013-FAE6BD06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545488"/>
        <c:axId val="549547456"/>
      </c:lineChart>
      <c:catAx>
        <c:axId val="5495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7456"/>
        <c:crosses val="autoZero"/>
        <c:auto val="1"/>
        <c:lblAlgn val="ctr"/>
        <c:lblOffset val="100"/>
        <c:noMultiLvlLbl val="0"/>
      </c:catAx>
      <c:valAx>
        <c:axId val="5495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Sheet3!$AX$13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Sheet3!$AV$14:$AV$19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Sheet3!$AX$14:$AX$19</c:f>
              <c:numCache>
                <c:formatCode>General</c:formatCode>
                <c:ptCount val="6"/>
                <c:pt idx="0">
                  <c:v>0.80235977160121974</c:v>
                </c:pt>
                <c:pt idx="1">
                  <c:v>0.80371158467369774</c:v>
                </c:pt>
                <c:pt idx="2">
                  <c:v>0.831843363468318</c:v>
                </c:pt>
                <c:pt idx="3">
                  <c:v>0.26729324693330286</c:v>
                </c:pt>
                <c:pt idx="4">
                  <c:v>0.19679569323204976</c:v>
                </c:pt>
                <c:pt idx="5">
                  <c:v>2.5836041910389307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8-426C-A648-D447FD9B1485}"/>
            </c:ext>
          </c:extLst>
        </c:ser>
        <c:ser>
          <c:idx val="2"/>
          <c:order val="2"/>
          <c:tx>
            <c:strRef>
              <c:f>Sheet3!$AY$13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Sheet3!$AV$14:$AV$19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Sheet3!$AY$14:$AY$19</c:f>
              <c:numCache>
                <c:formatCode>General</c:formatCode>
                <c:ptCount val="6"/>
                <c:pt idx="0">
                  <c:v>1.0980603515759104</c:v>
                </c:pt>
                <c:pt idx="1">
                  <c:v>1.0986807273481154</c:v>
                </c:pt>
                <c:pt idx="2">
                  <c:v>1.084764093357065</c:v>
                </c:pt>
                <c:pt idx="3">
                  <c:v>0.23528959945047634</c:v>
                </c:pt>
                <c:pt idx="4">
                  <c:v>0.3192884043776979</c:v>
                </c:pt>
                <c:pt idx="5">
                  <c:v>0.27145555181602737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08-426C-A648-D447FD9B1485}"/>
            </c:ext>
          </c:extLst>
        </c:ser>
        <c:ser>
          <c:idx val="3"/>
          <c:order val="3"/>
          <c:tx>
            <c:strRef>
              <c:f>Sheet3!$AZ$13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Sheet3!$AV$14:$AV$19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Sheet3!$AZ$14:$AZ$19</c:f>
              <c:numCache>
                <c:formatCode>General</c:formatCode>
                <c:ptCount val="6"/>
                <c:pt idx="0">
                  <c:v>1.0995798768228693</c:v>
                </c:pt>
                <c:pt idx="1">
                  <c:v>1.097607687978186</c:v>
                </c:pt>
                <c:pt idx="2">
                  <c:v>1.0833925431746161</c:v>
                </c:pt>
                <c:pt idx="3">
                  <c:v>2.4974171536162206</c:v>
                </c:pt>
                <c:pt idx="4">
                  <c:v>2.483915902390252</c:v>
                </c:pt>
                <c:pt idx="5">
                  <c:v>0.14494025714504219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08-426C-A648-D447FD9B1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3531576"/>
        <c:axId val="613526000"/>
      </c:barChart>
      <c:lineChart>
        <c:grouping val="stacked"/>
        <c:varyColors val="0"/>
        <c:ser>
          <c:idx val="0"/>
          <c:order val="0"/>
          <c:tx>
            <c:strRef>
              <c:f>Sheet3!$AW$13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Sheet3!$AV$14:$AV$19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Sheet3!$AW$14:$AW$19</c:f>
              <c:numCache>
                <c:formatCode>General</c:formatCode>
                <c:ptCount val="6"/>
                <c:pt idx="0">
                  <c:v>0.22449728628767268</c:v>
                </c:pt>
                <c:pt idx="1">
                  <c:v>0.30373233358664792</c:v>
                </c:pt>
                <c:pt idx="2">
                  <c:v>0.72313393000706849</c:v>
                </c:pt>
                <c:pt idx="3">
                  <c:v>0.53455039097307222</c:v>
                </c:pt>
                <c:pt idx="4">
                  <c:v>0.56626913986658256</c:v>
                </c:pt>
                <c:pt idx="5">
                  <c:v>0.58409399674428308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8-426C-A648-D447FD9B1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531576"/>
        <c:axId val="613526000"/>
      </c:lineChart>
      <c:catAx>
        <c:axId val="61353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26000"/>
        <c:crosses val="autoZero"/>
        <c:auto val="1"/>
        <c:lblAlgn val="ctr"/>
        <c:lblOffset val="100"/>
        <c:noMultiLvlLbl val="0"/>
      </c:catAx>
      <c:valAx>
        <c:axId val="6135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3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Sheet3!$O$31:$O$36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Sheet3!$P$31:$P$36</c:f>
              <c:numCache>
                <c:formatCode>General</c:formatCode>
                <c:ptCount val="6"/>
                <c:pt idx="0">
                  <c:v>368.98888888888888</c:v>
                </c:pt>
                <c:pt idx="1">
                  <c:v>27.260634920634921</c:v>
                </c:pt>
                <c:pt idx="2">
                  <c:v>373.67333333333335</c:v>
                </c:pt>
                <c:pt idx="3">
                  <c:v>371.56857142857143</c:v>
                </c:pt>
                <c:pt idx="4">
                  <c:v>365.84603174603177</c:v>
                </c:pt>
                <c:pt idx="5">
                  <c:v>355.74380952380955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724-8E3C-FF548145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68264"/>
        <c:axId val="472165640"/>
      </c:lineChart>
      <c:catAx>
        <c:axId val="4721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65640"/>
        <c:crosses val="autoZero"/>
        <c:auto val="1"/>
        <c:lblAlgn val="ctr"/>
        <c:lblOffset val="100"/>
        <c:noMultiLvlLbl val="0"/>
      </c:catAx>
      <c:valAx>
        <c:axId val="4721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Sheet3!$AV$32:$AV$37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Sheet3!$AW$32:$AW$37</c:f>
              <c:numCache>
                <c:formatCode>General</c:formatCode>
                <c:ptCount val="6"/>
                <c:pt idx="0">
                  <c:v>161.35873015873017</c:v>
                </c:pt>
                <c:pt idx="1">
                  <c:v>374.93238095238092</c:v>
                </c:pt>
                <c:pt idx="2">
                  <c:v>362.12380952380954</c:v>
                </c:pt>
                <c:pt idx="3">
                  <c:v>313.12095238095236</c:v>
                </c:pt>
                <c:pt idx="4">
                  <c:v>303.00031746031743</c:v>
                </c:pt>
                <c:pt idx="5">
                  <c:v>342.81365079365077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F-4632-B65E-968F53BD7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05216"/>
        <c:axId val="473704232"/>
      </c:lineChart>
      <c:catAx>
        <c:axId val="4737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04232"/>
        <c:crosses val="autoZero"/>
        <c:auto val="1"/>
        <c:lblAlgn val="ctr"/>
        <c:lblOffset val="100"/>
        <c:noMultiLvlLbl val="0"/>
      </c:catAx>
      <c:valAx>
        <c:axId val="47370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74B-4D64-BDD2-5E8DA15AEA5A}"/>
            </c:ext>
          </c:extLst>
        </c:ser>
        <c:ser>
          <c:idx val="1"/>
          <c:order val="1"/>
          <c:tx>
            <c:strRef>
              <c:f>Sheet3!$BN$13</c:f>
              <c:strCache>
                <c:ptCount val="1"/>
                <c:pt idx="0">
                  <c:v>Med_Int/Recv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Sheet3!$BN$14:$BN$19</c:f>
              <c:numCache>
                <c:formatCode>General</c:formatCode>
                <c:ptCount val="6"/>
                <c:pt idx="0">
                  <c:v>0.39403769215367701</c:v>
                </c:pt>
                <c:pt idx="1">
                  <c:v>0.34225571853892994</c:v>
                </c:pt>
                <c:pt idx="2">
                  <c:v>0.39839212629672277</c:v>
                </c:pt>
                <c:pt idx="3">
                  <c:v>0.39086606713322375</c:v>
                </c:pt>
                <c:pt idx="4">
                  <c:v>0.39445977495260409</c:v>
                </c:pt>
                <c:pt idx="5">
                  <c:v>0.38636774760698789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B74B-4D64-BDD2-5E8DA15AEA5A}"/>
            </c:ext>
          </c:extLst>
        </c:ser>
        <c:ser>
          <c:idx val="2"/>
          <c:order val="2"/>
          <c:tx>
            <c:strRef>
              <c:f>Sheet3!$BO$13</c:f>
              <c:strCache>
                <c:ptCount val="1"/>
                <c:pt idx="0">
                  <c:v>Low_Int/Recv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Sheet3!$BO$14:$BO$19</c:f>
              <c:numCache>
                <c:formatCode>General</c:formatCode>
                <c:ptCount val="6"/>
                <c:pt idx="0">
                  <c:v>0.39276476630336249</c:v>
                </c:pt>
                <c:pt idx="1">
                  <c:v>0.35913324225514281</c:v>
                </c:pt>
                <c:pt idx="2">
                  <c:v>0.39064348142505156</c:v>
                </c:pt>
                <c:pt idx="3">
                  <c:v>0.39479235105722921</c:v>
                </c:pt>
                <c:pt idx="4">
                  <c:v>0.39837857487778316</c:v>
                </c:pt>
                <c:pt idx="5">
                  <c:v>0.39004182808581067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B74B-4D64-BDD2-5E8DA15AEA5A}"/>
            </c:ext>
          </c:extLst>
        </c:ser>
        <c:ser>
          <c:idx val="3"/>
          <c:order val="3"/>
          <c:tx>
            <c:strRef>
              <c:f>Sheet3!$BP$13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Sheet3!$BP$14:$BP$19</c:f>
              <c:numCache>
                <c:formatCode>General</c:formatCode>
                <c:ptCount val="6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B74B-4D64-BDD2-5E8DA15AE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490880"/>
        <c:axId val="565492192"/>
      </c:barChart>
      <c:catAx>
        <c:axId val="5654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2192"/>
        <c:crosses val="autoZero"/>
        <c:auto val="1"/>
        <c:lblAlgn val="ctr"/>
        <c:lblOffset val="100"/>
        <c:noMultiLvlLbl val="0"/>
      </c:catAx>
      <c:valAx>
        <c:axId val="5654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DB3-42B0-869B-076E46281526}"/>
            </c:ext>
          </c:extLst>
        </c:ser>
        <c:ser>
          <c:idx val="1"/>
          <c:order val="1"/>
          <c:tx>
            <c:strRef>
              <c:f>Sheet3!$BN$30</c:f>
              <c:strCache>
                <c:ptCount val="1"/>
                <c:pt idx="0">
                  <c:v>Med_Int_Recv/Med_Int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Sheet3!$BN$31:$BN$36</c:f>
              <c:numCache>
                <c:formatCode>General</c:formatCode>
                <c:ptCount val="6"/>
                <c:pt idx="0">
                  <c:v>0.30770657571245758</c:v>
                </c:pt>
                <c:pt idx="1">
                  <c:v>0.30175670195295212</c:v>
                </c:pt>
                <c:pt idx="2">
                  <c:v>0.30541098248306436</c:v>
                </c:pt>
                <c:pt idx="3">
                  <c:v>0.29989206140811431</c:v>
                </c:pt>
                <c:pt idx="4">
                  <c:v>0.31712090694462364</c:v>
                </c:pt>
                <c:pt idx="5">
                  <c:v>0.30904962712981077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DB3-42B0-869B-076E46281526}"/>
            </c:ext>
          </c:extLst>
        </c:ser>
        <c:ser>
          <c:idx val="2"/>
          <c:order val="2"/>
          <c:tx>
            <c:strRef>
              <c:f>Sheet3!$BO$30</c:f>
              <c:strCache>
                <c:ptCount val="1"/>
                <c:pt idx="0">
                  <c:v>Low_Int_Recv/Low_Int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Sheet3!$BO$31:$BO$36</c:f>
              <c:numCache>
                <c:formatCode>General</c:formatCode>
                <c:ptCount val="6"/>
                <c:pt idx="0">
                  <c:v>0.30704207953516238</c:v>
                </c:pt>
                <c:pt idx="1">
                  <c:v>0.30115450755809003</c:v>
                </c:pt>
                <c:pt idx="2">
                  <c:v>0.30648058897074393</c:v>
                </c:pt>
                <c:pt idx="3">
                  <c:v>0.30041809440794143</c:v>
                </c:pt>
                <c:pt idx="4">
                  <c:v>0.31696508404442547</c:v>
                </c:pt>
                <c:pt idx="5">
                  <c:v>0.30962718911460446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DB3-42B0-869B-076E46281526}"/>
            </c:ext>
          </c:extLst>
        </c:ser>
        <c:ser>
          <c:idx val="3"/>
          <c:order val="3"/>
          <c:tx>
            <c:strRef>
              <c:f>Sheet3!$BP$30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Sheet3!$BP$31:$BP$36</c:f>
              <c:numCache>
                <c:formatCode>General</c:formatCode>
                <c:ptCount val="6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DB3-42B0-869B-076E46281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524008"/>
        <c:axId val="565521384"/>
      </c:barChart>
      <c:catAx>
        <c:axId val="56552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21384"/>
        <c:crosses val="autoZero"/>
        <c:auto val="1"/>
        <c:lblAlgn val="ctr"/>
        <c:lblOffset val="100"/>
        <c:noMultiLvlLbl val="0"/>
      </c:catAx>
      <c:valAx>
        <c:axId val="565521384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2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Message-Post Node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Sheet3!$CC$32:$CC$37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Sheet3!$CD$32:$CD$37</c:f>
              <c:numCache>
                <c:formatCode>General</c:formatCode>
                <c:ptCount val="6"/>
                <c:pt idx="0">
                  <c:v>530.34761904761899</c:v>
                </c:pt>
                <c:pt idx="1">
                  <c:v>402.19301587301584</c:v>
                </c:pt>
                <c:pt idx="2">
                  <c:v>735.79714285714294</c:v>
                </c:pt>
                <c:pt idx="3">
                  <c:v>684.68952380952373</c:v>
                </c:pt>
                <c:pt idx="4">
                  <c:v>668.84634920634926</c:v>
                </c:pt>
                <c:pt idx="5">
                  <c:v>698.55746031746025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7-4D96-98E9-455BFE167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742976"/>
        <c:axId val="565735760"/>
      </c:lineChart>
      <c:catAx>
        <c:axId val="5657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35760"/>
        <c:crosses val="autoZero"/>
        <c:auto val="1"/>
        <c:lblAlgn val="ctr"/>
        <c:lblOffset val="100"/>
        <c:noMultiLvlLbl val="0"/>
      </c:catAx>
      <c:valAx>
        <c:axId val="5657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Appreciation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Sheet3!$CE$13</c:f>
              <c:strCache>
                <c:ptCount val="1"/>
                <c:pt idx="0">
                  <c:v>AI/FW&lt; 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Sheet3!$CC$14:$CC$19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Sheet3!$CE$14:$CE$19</c:f>
              <c:numCache>
                <c:formatCode>General</c:formatCode>
                <c:ptCount val="6"/>
                <c:pt idx="0">
                  <c:v>0.3731347749551775</c:v>
                </c:pt>
                <c:pt idx="1">
                  <c:v>0.31331237666517298</c:v>
                </c:pt>
                <c:pt idx="2">
                  <c:v>0.31025497078617209</c:v>
                </c:pt>
                <c:pt idx="3">
                  <c:v>0.35266537836948558</c:v>
                </c:pt>
                <c:pt idx="4">
                  <c:v>0.31017977719960199</c:v>
                </c:pt>
                <c:pt idx="5">
                  <c:v>0.35428687841003093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A-4AA7-ADBF-67671C9257E9}"/>
            </c:ext>
          </c:extLst>
        </c:ser>
        <c:ser>
          <c:idx val="2"/>
          <c:order val="2"/>
          <c:tx>
            <c:strRef>
              <c:f>Sheet3!$CF$13</c:f>
              <c:strCache>
                <c:ptCount val="1"/>
                <c:pt idx="0">
                  <c:v>AI/FW 0.3 - 0.5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Sheet3!$CC$14:$CC$19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Sheet3!$CF$14:$CF$19</c:f>
              <c:numCache>
                <c:formatCode>General</c:formatCode>
                <c:ptCount val="6"/>
                <c:pt idx="0">
                  <c:v>3.4079528718703969E-2</c:v>
                </c:pt>
                <c:pt idx="1">
                  <c:v>5.1854135348937652E-2</c:v>
                </c:pt>
                <c:pt idx="2">
                  <c:v>0.27307568660342629</c:v>
                </c:pt>
                <c:pt idx="3">
                  <c:v>0.12091640904158472</c:v>
                </c:pt>
                <c:pt idx="4">
                  <c:v>0.15623469596174119</c:v>
                </c:pt>
                <c:pt idx="5">
                  <c:v>0.18485850579318264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A-4AA7-ADBF-67671C9257E9}"/>
            </c:ext>
          </c:extLst>
        </c:ser>
        <c:ser>
          <c:idx val="3"/>
          <c:order val="3"/>
          <c:tx>
            <c:strRef>
              <c:f>Sheet3!$CG$13</c:f>
              <c:strCache>
                <c:ptCount val="1"/>
                <c:pt idx="0">
                  <c:v>AI/FW &gt; 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Sheet3!$CC$14:$CC$19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Sheet3!$CG$14:$CG$19</c:f>
              <c:numCache>
                <c:formatCode>General</c:formatCode>
                <c:ptCount val="6"/>
                <c:pt idx="0">
                  <c:v>0.1995675866408857</c:v>
                </c:pt>
                <c:pt idx="1">
                  <c:v>0.11963379670220035</c:v>
                </c:pt>
                <c:pt idx="2">
                  <c:v>0.37619885439496215</c:v>
                </c:pt>
                <c:pt idx="3">
                  <c:v>0.29453092456022645</c:v>
                </c:pt>
                <c:pt idx="4">
                  <c:v>0.34838103183019936</c:v>
                </c:pt>
                <c:pt idx="5">
                  <c:v>0.3067120134075999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CA-4AA7-ADBF-67671C925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5468248"/>
        <c:axId val="565468904"/>
      </c:barChart>
      <c:lineChart>
        <c:grouping val="stacked"/>
        <c:varyColors val="0"/>
        <c:ser>
          <c:idx val="0"/>
          <c:order val="0"/>
          <c:tx>
            <c:strRef>
              <c:f>Sheet3!$CD$13</c:f>
              <c:strCache>
                <c:ptCount val="1"/>
                <c:pt idx="0">
                  <c:v>AI/FW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Sheet3!$CC$14:$CC$19</c:f>
              <c:strCache>
                <c:ptCount val="6"/>
                <c:pt idx="0">
                  <c:v>Mix - A</c:v>
                </c:pt>
                <c:pt idx="1">
                  <c:v>Mix - B</c:v>
                </c:pt>
                <c:pt idx="2">
                  <c:v>Mix - C</c:v>
                </c:pt>
                <c:pt idx="3">
                  <c:v>Mix - D</c:v>
                </c:pt>
                <c:pt idx="4">
                  <c:v>Mix - E</c:v>
                </c:pt>
                <c:pt idx="5">
                  <c:v>Mix - F</c:v>
                </c:pt>
              </c:strCache>
            </c:strRef>
          </c:cat>
          <c:val>
            <c:numRef>
              <c:f>Sheet3!$CD$14:$CD$19</c:f>
              <c:numCache>
                <c:formatCode>General</c:formatCode>
                <c:ptCount val="6"/>
                <c:pt idx="0">
                  <c:v>0.575868782803722</c:v>
                </c:pt>
                <c:pt idx="1">
                  <c:v>0.45887138156406221</c:v>
                </c:pt>
                <c:pt idx="2">
                  <c:v>0.85799481445418291</c:v>
                </c:pt>
                <c:pt idx="3">
                  <c:v>0.69537420768728875</c:v>
                </c:pt>
                <c:pt idx="4">
                  <c:v>0.73003121550314642</c:v>
                </c:pt>
                <c:pt idx="5">
                  <c:v>0.76485717219147442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A-4AA7-ADBF-67671C925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468248"/>
        <c:axId val="565468904"/>
      </c:lineChart>
      <c:catAx>
        <c:axId val="56546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68904"/>
        <c:crosses val="autoZero"/>
        <c:auto val="1"/>
        <c:lblAlgn val="ctr"/>
        <c:lblOffset val="100"/>
        <c:noMultiLvlLbl val="0"/>
      </c:catAx>
      <c:valAx>
        <c:axId val="56546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6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120114</xdr:colOff>
      <xdr:row>8</xdr:row>
      <xdr:rowOff>139042</xdr:rowOff>
    </xdr:from>
    <xdr:to>
      <xdr:col>13</xdr:col>
      <xdr:colOff>139164</xdr:colOff>
      <xdr:row>23</xdr:row>
      <xdr:rowOff>129516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422357</xdr:colOff>
      <xdr:row>7</xdr:row>
      <xdr:rowOff>136072</xdr:rowOff>
    </xdr:from>
    <xdr:to>
      <xdr:col>45</xdr:col>
      <xdr:colOff>203284</xdr:colOff>
      <xdr:row>24</xdr:row>
      <xdr:rowOff>7216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190499</xdr:colOff>
      <xdr:row>28</xdr:row>
      <xdr:rowOff>28575</xdr:rowOff>
    </xdr:from>
    <xdr:to>
      <xdr:col>13</xdr:col>
      <xdr:colOff>561974</xdr:colOff>
      <xdr:row>43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65684</xdr:colOff>
      <xdr:row>26</xdr:row>
      <xdr:rowOff>32534</xdr:rowOff>
    </xdr:from>
    <xdr:to>
      <xdr:col>45</xdr:col>
      <xdr:colOff>482434</xdr:colOff>
      <xdr:row>41</xdr:row>
      <xdr:rowOff>111331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306334</xdr:colOff>
      <xdr:row>8</xdr:row>
      <xdr:rowOff>92040</xdr:rowOff>
    </xdr:from>
    <xdr:to>
      <xdr:col>28</xdr:col>
      <xdr:colOff>86352</xdr:colOff>
      <xdr:row>22</xdr:row>
      <xdr:rowOff>136489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442644</xdr:colOff>
      <xdr:row>6</xdr:row>
      <xdr:rowOff>145803</xdr:rowOff>
    </xdr:from>
    <xdr:to>
      <xdr:col>62</xdr:col>
      <xdr:colOff>531916</xdr:colOff>
      <xdr:row>22</xdr:row>
      <xdr:rowOff>123701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50</xdr:col>
      <xdr:colOff>286986</xdr:colOff>
      <xdr:row>26</xdr:row>
      <xdr:rowOff>26224</xdr:rowOff>
    </xdr:from>
    <xdr:to>
      <xdr:col>57</xdr:col>
      <xdr:colOff>9895</xdr:colOff>
      <xdr:row>40</xdr:row>
      <xdr:rowOff>171697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934675</xdr:colOff>
      <xdr:row>28</xdr:row>
      <xdr:rowOff>26542</xdr:rowOff>
    </xdr:from>
    <xdr:to>
      <xdr:col>23</xdr:col>
      <xdr:colOff>196559</xdr:colOff>
      <xdr:row>42</xdr:row>
      <xdr:rowOff>181848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85</xdr:col>
      <xdr:colOff>212766</xdr:colOff>
      <xdr:row>28</xdr:row>
      <xdr:rowOff>125185</xdr:rowOff>
    </xdr:from>
    <xdr:to>
      <xdr:col>92</xdr:col>
      <xdr:colOff>541812</xdr:colOff>
      <xdr:row>43</xdr:row>
      <xdr:rowOff>85106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71</xdr:col>
      <xdr:colOff>911204</xdr:colOff>
      <xdr:row>24</xdr:row>
      <xdr:rowOff>148975</xdr:rowOff>
    </xdr:from>
    <xdr:to>
      <xdr:col>79</xdr:col>
      <xdr:colOff>84594</xdr:colOff>
      <xdr:row>39</xdr:row>
      <xdr:rowOff>108895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751660</xdr:colOff>
      <xdr:row>7</xdr:row>
      <xdr:rowOff>160551</xdr:rowOff>
    </xdr:from>
    <xdr:to>
      <xdr:col>78</xdr:col>
      <xdr:colOff>535627</xdr:colOff>
      <xdr:row>22</xdr:row>
      <xdr:rowOff>110640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87</xdr:col>
      <xdr:colOff>175655</xdr:colOff>
      <xdr:row>9</xdr:row>
      <xdr:rowOff>1484</xdr:rowOff>
    </xdr:from>
    <xdr:to>
      <xdr:col>95</xdr:col>
      <xdr:colOff>272143</xdr:colOff>
      <xdr:row>23</xdr:row>
      <xdr:rowOff>146957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0.4157</cdr:x>
      <cdr:y>0.01444</cdr:y>
    </cdr:from>
    <cdr:to>
      <cdr:x>0.66455</cdr:x>
      <cdr:y>0.14102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199821" y="45357"/>
          <a:ext cx="1316850" cy="397588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49480</xdr:colOff>
      <xdr:row>10</xdr:row>
      <xdr:rowOff>160812</xdr:rowOff>
    </xdr:from>
    <xdr:to>
      <xdr:col>13</xdr:col>
      <xdr:colOff>346363</xdr:colOff>
      <xdr:row>26</xdr:row>
      <xdr:rowOff>98960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12370</xdr:colOff>
      <xdr:row>5</xdr:row>
      <xdr:rowOff>136071</xdr:rowOff>
    </xdr:from>
    <xdr:to>
      <xdr:col>45</xdr:col>
      <xdr:colOff>218333</xdr:colOff>
      <xdr:row>20</xdr:row>
      <xdr:rowOff>101929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438392</xdr:colOff>
      <xdr:row>27</xdr:row>
      <xdr:rowOff>29794</xdr:rowOff>
    </xdr:from>
    <xdr:to>
      <xdr:col>13</xdr:col>
      <xdr:colOff>258901</xdr:colOff>
      <xdr:row>41</xdr:row>
      <xdr:rowOff>103557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588713</xdr:colOff>
      <xdr:row>21</xdr:row>
      <xdr:rowOff>142343</xdr:rowOff>
    </xdr:from>
    <xdr:to>
      <xdr:col>45</xdr:col>
      <xdr:colOff>155759</xdr:colOff>
      <xdr:row>37</xdr:row>
      <xdr:rowOff>87296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207191</xdr:colOff>
      <xdr:row>5</xdr:row>
      <xdr:rowOff>56974</xdr:rowOff>
    </xdr:from>
    <xdr:to>
      <xdr:col>62</xdr:col>
      <xdr:colOff>438232</xdr:colOff>
      <xdr:row>20</xdr:row>
      <xdr:rowOff>90931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331747</xdr:colOff>
      <xdr:row>28</xdr:row>
      <xdr:rowOff>99631</xdr:rowOff>
    </xdr:from>
    <xdr:to>
      <xdr:col>26</xdr:col>
      <xdr:colOff>553693</xdr:colOff>
      <xdr:row>43</xdr:row>
      <xdr:rowOff>59552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86948</xdr:colOff>
      <xdr:row>22</xdr:row>
      <xdr:rowOff>112979</xdr:rowOff>
    </xdr:from>
    <xdr:to>
      <xdr:col>62</xdr:col>
      <xdr:colOff>82000</xdr:colOff>
      <xdr:row>37</xdr:row>
      <xdr:rowOff>72899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78</xdr:col>
      <xdr:colOff>286987</xdr:colOff>
      <xdr:row>7</xdr:row>
      <xdr:rowOff>224147</xdr:rowOff>
    </xdr:from>
    <xdr:to>
      <xdr:col>86</xdr:col>
      <xdr:colOff>9896</xdr:colOff>
      <xdr:row>22</xdr:row>
      <xdr:rowOff>97477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78</xdr:col>
      <xdr:colOff>212766</xdr:colOff>
      <xdr:row>26</xdr:row>
      <xdr:rowOff>38594</xdr:rowOff>
    </xdr:from>
    <xdr:to>
      <xdr:col>85</xdr:col>
      <xdr:colOff>541811</xdr:colOff>
      <xdr:row>40</xdr:row>
      <xdr:rowOff>184067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92</xdr:col>
      <xdr:colOff>534390</xdr:colOff>
      <xdr:row>25</xdr:row>
      <xdr:rowOff>125185</xdr:rowOff>
    </xdr:from>
    <xdr:to>
      <xdr:col>100</xdr:col>
      <xdr:colOff>257299</xdr:colOff>
      <xdr:row>40</xdr:row>
      <xdr:rowOff>85106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94</xdr:col>
      <xdr:colOff>225136</xdr:colOff>
      <xdr:row>8</xdr:row>
      <xdr:rowOff>100444</xdr:rowOff>
    </xdr:from>
    <xdr:to>
      <xdr:col>101</xdr:col>
      <xdr:colOff>554181</xdr:colOff>
      <xdr:row>23</xdr:row>
      <xdr:rowOff>60365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121617</xdr:colOff>
      <xdr:row>8</xdr:row>
      <xdr:rowOff>212915</xdr:rowOff>
    </xdr:from>
    <xdr:to>
      <xdr:col>27</xdr:col>
      <xdr:colOff>471171</xdr:colOff>
      <xdr:row>24</xdr:row>
      <xdr:rowOff>60040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284529</xdr:colOff>
      <xdr:row>11</xdr:row>
      <xdr:rowOff>83038</xdr:rowOff>
    </xdr:from>
    <xdr:to>
      <xdr:col>12</xdr:col>
      <xdr:colOff>590306</xdr:colOff>
      <xdr:row>25</xdr:row>
      <xdr:rowOff>159239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182929</xdr:colOff>
      <xdr:row>11</xdr:row>
      <xdr:rowOff>107462</xdr:rowOff>
    </xdr:from>
    <xdr:to>
      <xdr:col>44</xdr:col>
      <xdr:colOff>488706</xdr:colOff>
      <xdr:row>25</xdr:row>
      <xdr:rowOff>183662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59837</xdr:colOff>
      <xdr:row>27</xdr:row>
      <xdr:rowOff>183173</xdr:rowOff>
    </xdr:from>
    <xdr:to>
      <xdr:col>13</xdr:col>
      <xdr:colOff>24424</xdr:colOff>
      <xdr:row>42</xdr:row>
      <xdr:rowOff>146782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564417</xdr:colOff>
      <xdr:row>28</xdr:row>
      <xdr:rowOff>172427</xdr:rowOff>
    </xdr:from>
    <xdr:to>
      <xdr:col>43</xdr:col>
      <xdr:colOff>573942</xdr:colOff>
      <xdr:row>42</xdr:row>
      <xdr:rowOff>110392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333375</xdr:colOff>
      <xdr:row>10</xdr:row>
      <xdr:rowOff>171450</xdr:rowOff>
    </xdr:from>
    <xdr:to>
      <xdr:col>27</xdr:col>
      <xdr:colOff>428625</xdr:colOff>
      <xdr:row>24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85724</xdr:colOff>
      <xdr:row>11</xdr:row>
      <xdr:rowOff>66675</xdr:rowOff>
    </xdr:from>
    <xdr:to>
      <xdr:col>61</xdr:col>
      <xdr:colOff>247649</xdr:colOff>
      <xdr:row>24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998904</xdr:colOff>
      <xdr:row>27</xdr:row>
      <xdr:rowOff>130418</xdr:rowOff>
    </xdr:from>
    <xdr:to>
      <xdr:col>23</xdr:col>
      <xdr:colOff>112345</xdr:colOff>
      <xdr:row>41</xdr:row>
      <xdr:rowOff>138234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1414096</xdr:colOff>
      <xdr:row>28</xdr:row>
      <xdr:rowOff>179265</xdr:rowOff>
    </xdr:from>
    <xdr:to>
      <xdr:col>56</xdr:col>
      <xdr:colOff>393212</xdr:colOff>
      <xdr:row>42</xdr:row>
      <xdr:rowOff>187081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498231</xdr:colOff>
      <xdr:row>9</xdr:row>
      <xdr:rowOff>142631</xdr:rowOff>
    </xdr:from>
    <xdr:to>
      <xdr:col>78</xdr:col>
      <xdr:colOff>185615</xdr:colOff>
      <xdr:row>23</xdr:row>
      <xdr:rowOff>77177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412750</xdr:colOff>
      <xdr:row>27</xdr:row>
      <xdr:rowOff>8304</xdr:rowOff>
    </xdr:from>
    <xdr:to>
      <xdr:col>78</xdr:col>
      <xdr:colOff>100134</xdr:colOff>
      <xdr:row>41</xdr:row>
      <xdr:rowOff>16120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86</xdr:col>
      <xdr:colOff>168519</xdr:colOff>
      <xdr:row>28</xdr:row>
      <xdr:rowOff>32729</xdr:rowOff>
    </xdr:from>
    <xdr:to>
      <xdr:col>93</xdr:col>
      <xdr:colOff>466480</xdr:colOff>
      <xdr:row>42</xdr:row>
      <xdr:rowOff>40545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87</xdr:col>
      <xdr:colOff>449384</xdr:colOff>
      <xdr:row>8</xdr:row>
      <xdr:rowOff>57151</xdr:rowOff>
    </xdr:from>
    <xdr:to>
      <xdr:col>95</xdr:col>
      <xdr:colOff>136768</xdr:colOff>
      <xdr:row>22</xdr:row>
      <xdr:rowOff>64965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72"/>
  <sheetViews>
    <sheetView tabSelected="1" zoomScale="78" zoomScaleNormal="78" workbookViewId="0">
      <selection activeCell="AQ46" sqref="AQ46"/>
    </sheetView>
  </sheetViews>
  <sheetFormatPr defaultRowHeight="15" x14ac:dyDescent="0.25"/>
  <cols>
    <col min="2" max="2" width="22.140625" customWidth="1"/>
    <col min="3" max="3" width="23" style="8" customWidth="1"/>
    <col min="4" max="4" width="14.5703125" customWidth="1"/>
    <col min="17" max="17" width="19.5703125" style="8" customWidth="1"/>
    <col min="18" max="18" width="19.28515625" customWidth="1"/>
    <col min="19" max="19" width="18.140625" customWidth="1"/>
    <col min="34" max="34" width="21.5703125" customWidth="1"/>
    <col min="35" max="35" width="19.5703125" customWidth="1"/>
    <col min="36" max="36" width="19.7109375" customWidth="1"/>
    <col min="37" max="37" width="17.42578125" customWidth="1"/>
  </cols>
  <sheetData>
    <row r="1" spans="1:86" ht="23.25" x14ac:dyDescent="0.35">
      <c r="N1" s="1" t="s">
        <v>0</v>
      </c>
    </row>
    <row r="3" spans="1:86" x14ac:dyDescent="0.25">
      <c r="B3" t="s">
        <v>25</v>
      </c>
      <c r="C3" s="8" t="s">
        <v>26</v>
      </c>
      <c r="I3" t="s">
        <v>9</v>
      </c>
      <c r="J3" t="s">
        <v>28</v>
      </c>
      <c r="Q3" s="8" t="s">
        <v>11</v>
      </c>
      <c r="R3" t="s">
        <v>30</v>
      </c>
    </row>
    <row r="5" spans="1:86" x14ac:dyDescent="0.25">
      <c r="B5" t="s">
        <v>8</v>
      </c>
      <c r="C5" s="8" t="s">
        <v>27</v>
      </c>
      <c r="I5" t="s">
        <v>10</v>
      </c>
      <c r="J5" t="s">
        <v>31</v>
      </c>
      <c r="Q5" s="8" t="s">
        <v>12</v>
      </c>
      <c r="R5" t="s">
        <v>29</v>
      </c>
    </row>
    <row r="7" spans="1:86" ht="21" x14ac:dyDescent="0.35">
      <c r="F7" s="5" t="s">
        <v>1</v>
      </c>
      <c r="AG7" s="8"/>
      <c r="AK7" s="5" t="s">
        <v>2</v>
      </c>
      <c r="BR7" s="5" t="s">
        <v>32</v>
      </c>
    </row>
    <row r="8" spans="1:86" x14ac:dyDescent="0.25">
      <c r="AG8" s="8"/>
      <c r="AW8" s="7" t="s">
        <v>5</v>
      </c>
      <c r="BA8" s="4"/>
      <c r="BB8" s="3"/>
    </row>
    <row r="9" spans="1:86" x14ac:dyDescent="0.25">
      <c r="C9" s="7" t="s">
        <v>3</v>
      </c>
      <c r="D9" s="4"/>
      <c r="E9" s="4"/>
      <c r="Q9" s="7" t="s">
        <v>5</v>
      </c>
      <c r="R9" s="4"/>
      <c r="S9" s="4"/>
      <c r="AG9" s="7" t="s">
        <v>3</v>
      </c>
      <c r="AK9" s="4"/>
      <c r="AL9" s="3"/>
      <c r="AW9" s="8"/>
      <c r="BA9" s="4"/>
      <c r="BB9" s="3"/>
      <c r="BQ9" s="7" t="s">
        <v>3</v>
      </c>
      <c r="CE9" s="8"/>
    </row>
    <row r="10" spans="1:86" x14ac:dyDescent="0.25">
      <c r="R10" s="4"/>
      <c r="S10" s="4"/>
      <c r="AG10" s="8"/>
      <c r="AW10" t="s">
        <v>22</v>
      </c>
      <c r="AX10" s="9" t="s">
        <v>21</v>
      </c>
      <c r="AY10" t="s">
        <v>20</v>
      </c>
      <c r="AZ10" t="s">
        <v>19</v>
      </c>
      <c r="BQ10" s="8"/>
      <c r="CE10" s="7" t="s">
        <v>5</v>
      </c>
    </row>
    <row r="11" spans="1:86" x14ac:dyDescent="0.25">
      <c r="B11" t="s">
        <v>13</v>
      </c>
      <c r="C11" t="s">
        <v>14</v>
      </c>
      <c r="D11" t="s">
        <v>15</v>
      </c>
      <c r="P11" t="s">
        <v>22</v>
      </c>
      <c r="Q11" s="9" t="s">
        <v>21</v>
      </c>
      <c r="R11" t="s">
        <v>20</v>
      </c>
      <c r="S11" t="s">
        <v>19</v>
      </c>
      <c r="AG11" s="9" t="s">
        <v>13</v>
      </c>
      <c r="AH11" t="s">
        <v>14</v>
      </c>
      <c r="AI11" t="s">
        <v>15</v>
      </c>
      <c r="AV11" t="s">
        <v>33</v>
      </c>
      <c r="AW11">
        <v>7.4832428762557565E-2</v>
      </c>
      <c r="AX11" s="8">
        <v>0.26745325720040658</v>
      </c>
      <c r="AY11">
        <v>0.36602011719197014</v>
      </c>
      <c r="AZ11">
        <v>0.36652662560762306</v>
      </c>
      <c r="BQ11" s="9" t="s">
        <v>13</v>
      </c>
      <c r="BR11" t="s">
        <v>14</v>
      </c>
      <c r="BS11" t="s">
        <v>15</v>
      </c>
      <c r="CE11" s="8"/>
    </row>
    <row r="12" spans="1:86" x14ac:dyDescent="0.25">
      <c r="A12" t="s">
        <v>33</v>
      </c>
      <c r="B12" s="12">
        <v>0.22344261851350605</v>
      </c>
      <c r="C12" s="12">
        <v>0.39410873508861488</v>
      </c>
      <c r="D12" s="12">
        <v>0.38244864639787912</v>
      </c>
      <c r="O12" t="s">
        <v>33</v>
      </c>
      <c r="P12">
        <v>0.30392839104767178</v>
      </c>
      <c r="Q12">
        <v>0.33000069732674597</v>
      </c>
      <c r="R12" s="8">
        <v>0.16999689559882489</v>
      </c>
      <c r="S12">
        <v>0.500002407074429</v>
      </c>
      <c r="AF12" t="s">
        <v>33</v>
      </c>
      <c r="AG12" s="12">
        <v>0.31563072310634199</v>
      </c>
      <c r="AH12" s="12">
        <v>0.38032956816270003</v>
      </c>
      <c r="AI12" s="12">
        <v>0.30403970873095798</v>
      </c>
      <c r="AV12" t="s">
        <v>40</v>
      </c>
      <c r="AW12">
        <v>0.10124411119554931</v>
      </c>
      <c r="AX12">
        <v>0.26790386155789925</v>
      </c>
      <c r="AY12">
        <v>0.36622690911603845</v>
      </c>
      <c r="AZ12">
        <v>0.36586922932606203</v>
      </c>
      <c r="BP12" t="s">
        <v>33</v>
      </c>
      <c r="BQ12" s="9">
        <v>0.22399800163241529</v>
      </c>
      <c r="BR12">
        <v>0.38976802922427461</v>
      </c>
      <c r="BS12">
        <v>0.38623396914331004</v>
      </c>
      <c r="CE12" t="s">
        <v>22</v>
      </c>
      <c r="CF12" s="9" t="s">
        <v>21</v>
      </c>
      <c r="CG12" t="s">
        <v>20</v>
      </c>
      <c r="CH12" t="s">
        <v>19</v>
      </c>
    </row>
    <row r="13" spans="1:86" x14ac:dyDescent="0.25">
      <c r="A13" t="s">
        <v>40</v>
      </c>
      <c r="B13">
        <v>0.37025170645207506</v>
      </c>
      <c r="C13" s="8">
        <v>0.31335595826625401</v>
      </c>
      <c r="D13">
        <v>0.31639233528167099</v>
      </c>
      <c r="O13" t="s">
        <v>40</v>
      </c>
      <c r="P13">
        <v>0.18311948264884675</v>
      </c>
      <c r="Q13">
        <v>0.21033797984834679</v>
      </c>
      <c r="R13">
        <v>0.39532357565004433</v>
      </c>
      <c r="S13">
        <v>0.39433844450160871</v>
      </c>
      <c r="AF13" t="s">
        <v>40</v>
      </c>
      <c r="AG13" s="8">
        <v>0.43334815679217303</v>
      </c>
      <c r="AH13">
        <v>0.42201543000000002</v>
      </c>
      <c r="AI13">
        <v>0.144636413207827</v>
      </c>
      <c r="AV13" t="s">
        <v>41</v>
      </c>
      <c r="AW13" s="8">
        <v>0.24104464333568948</v>
      </c>
      <c r="AX13">
        <v>0.27728112115610598</v>
      </c>
      <c r="AY13">
        <v>0.36158803111902166</v>
      </c>
      <c r="AZ13">
        <v>0.36113084772487203</v>
      </c>
      <c r="BP13" t="s">
        <v>40</v>
      </c>
      <c r="BQ13" s="12">
        <v>0.31711169767266034</v>
      </c>
      <c r="BR13" s="12">
        <v>0.33757171404029535</v>
      </c>
      <c r="BS13" s="12">
        <v>0.3453165882870447</v>
      </c>
      <c r="CD13" t="s">
        <v>33</v>
      </c>
      <c r="CE13">
        <v>0.19195626093457399</v>
      </c>
      <c r="CF13">
        <v>0.1243782583183925</v>
      </c>
      <c r="CG13">
        <v>1.1359842906234657E-2</v>
      </c>
      <c r="CH13">
        <v>6.6522528880295237E-2</v>
      </c>
    </row>
    <row r="14" spans="1:86" x14ac:dyDescent="0.25">
      <c r="A14" t="s">
        <v>41</v>
      </c>
      <c r="B14" s="12">
        <v>0.23109358475925385</v>
      </c>
      <c r="C14" s="12">
        <v>0.38419768924074615</v>
      </c>
      <c r="D14" s="12">
        <v>0.384708726</v>
      </c>
      <c r="O14" t="s">
        <v>41</v>
      </c>
      <c r="P14">
        <v>0.33052234636916089</v>
      </c>
      <c r="Q14" s="8">
        <v>0.19746617398988592</v>
      </c>
      <c r="R14">
        <v>0.40081052733217798</v>
      </c>
      <c r="S14">
        <v>0.40172329867793588</v>
      </c>
      <c r="AF14" t="s">
        <v>41</v>
      </c>
      <c r="AG14" s="12">
        <v>0.36772679794623103</v>
      </c>
      <c r="AH14" s="12">
        <v>0.26590276786128519</v>
      </c>
      <c r="AI14" s="12">
        <v>0.36637043419248366</v>
      </c>
      <c r="AV14" t="s">
        <v>42</v>
      </c>
      <c r="AW14" s="12">
        <v>0.17818346365769072</v>
      </c>
      <c r="AX14" s="12">
        <v>8.9097748977767621E-2</v>
      </c>
      <c r="AY14" s="12">
        <v>7.8429866483492108E-2</v>
      </c>
      <c r="AZ14" s="12">
        <v>0.83247238453874028</v>
      </c>
      <c r="BP14" t="s">
        <v>41</v>
      </c>
      <c r="BQ14" s="12">
        <v>0.23881598869658255</v>
      </c>
      <c r="BR14" s="12">
        <v>0.38082296780285291</v>
      </c>
      <c r="BS14" s="12">
        <v>0.3803610435005651</v>
      </c>
      <c r="CD14" t="s">
        <v>40</v>
      </c>
      <c r="CE14" s="12">
        <v>0.15295712718802074</v>
      </c>
      <c r="CF14" s="12">
        <v>0.104437458888391</v>
      </c>
      <c r="CG14" s="12">
        <v>1.7284711782979217E-2</v>
      </c>
      <c r="CH14" s="12">
        <v>3.9877932234066785E-2</v>
      </c>
    </row>
    <row r="15" spans="1:86" x14ac:dyDescent="0.25">
      <c r="A15" t="s">
        <v>42</v>
      </c>
      <c r="B15" s="12">
        <v>0.23517507970817766</v>
      </c>
      <c r="C15" s="12">
        <v>0.38604683232751236</v>
      </c>
      <c r="D15" s="12">
        <v>0.37877808796431001</v>
      </c>
      <c r="O15" t="s">
        <v>42</v>
      </c>
      <c r="P15" s="12">
        <v>0.28173683468474808</v>
      </c>
      <c r="Q15" s="12">
        <v>0.22800662240351227</v>
      </c>
      <c r="R15" s="12">
        <v>0.38608089985311717</v>
      </c>
      <c r="S15" s="12">
        <v>0.38591247774337056</v>
      </c>
      <c r="AF15" t="s">
        <v>42</v>
      </c>
      <c r="AG15" s="12">
        <v>0.44465345158387043</v>
      </c>
      <c r="AH15" s="12">
        <v>0.27229860761893598</v>
      </c>
      <c r="AI15" s="12">
        <v>0.28304794079719353</v>
      </c>
      <c r="AV15" t="s">
        <v>43</v>
      </c>
      <c r="AW15" s="12">
        <v>0.18875637995552752</v>
      </c>
      <c r="AX15" s="12">
        <v>6.5598564410683249E-2</v>
      </c>
      <c r="AY15" s="12">
        <v>0.1064294681258993</v>
      </c>
      <c r="AZ15" s="12">
        <v>0.82797196746341739</v>
      </c>
      <c r="BP15" t="s">
        <v>42</v>
      </c>
      <c r="BQ15" s="8">
        <v>0.23283712836895876</v>
      </c>
      <c r="BR15">
        <v>0.38433796554786354</v>
      </c>
      <c r="BS15">
        <v>0.3828249060831781</v>
      </c>
      <c r="CD15" t="s">
        <v>41</v>
      </c>
      <c r="CE15" s="8">
        <v>0.28599827148472762</v>
      </c>
      <c r="CF15">
        <v>0.1034183235953907</v>
      </c>
      <c r="CG15">
        <v>9.1025228867808755E-2</v>
      </c>
      <c r="CH15">
        <v>0.12539961813165404</v>
      </c>
    </row>
    <row r="16" spans="1:86" x14ac:dyDescent="0.25">
      <c r="A16" t="s">
        <v>43</v>
      </c>
      <c r="B16">
        <v>0.22489737537454038</v>
      </c>
      <c r="C16" s="8">
        <v>0.38145088673507327</v>
      </c>
      <c r="D16">
        <v>0.39365173789038627</v>
      </c>
      <c r="O16" t="s">
        <v>43</v>
      </c>
      <c r="P16">
        <v>0.29400579840477742</v>
      </c>
      <c r="Q16" s="12">
        <v>0.19579825039066465</v>
      </c>
      <c r="R16" s="12">
        <v>0.55143694614122241</v>
      </c>
      <c r="S16" s="12">
        <v>0.25276480346811292</v>
      </c>
      <c r="AF16" t="s">
        <v>43</v>
      </c>
      <c r="AG16" s="8">
        <v>0.49133089643877437</v>
      </c>
      <c r="AH16">
        <v>0.25590430009311277</v>
      </c>
      <c r="AI16">
        <v>0.25276480346811292</v>
      </c>
      <c r="AV16" t="s">
        <v>44</v>
      </c>
      <c r="AW16" s="12">
        <v>0.19469799891476103</v>
      </c>
      <c r="AX16" s="12">
        <v>0.86120139701297682</v>
      </c>
      <c r="AY16" s="12">
        <v>9.0485183938675787E-2</v>
      </c>
      <c r="AZ16" s="12">
        <v>4.8313419048347399E-2</v>
      </c>
      <c r="BP16" t="s">
        <v>43</v>
      </c>
      <c r="BQ16" s="8">
        <v>0.22327316293394928</v>
      </c>
      <c r="BR16">
        <v>0.38524849266089611</v>
      </c>
      <c r="BS16">
        <v>0.39147834440515478</v>
      </c>
      <c r="CD16" t="s">
        <v>42</v>
      </c>
      <c r="CE16" s="8">
        <v>0.23179140256242958</v>
      </c>
      <c r="CF16">
        <v>0.11755512612316187</v>
      </c>
      <c r="CG16">
        <v>4.0305469680528241E-2</v>
      </c>
      <c r="CH16">
        <v>9.8176974853408816E-2</v>
      </c>
    </row>
    <row r="17" spans="1:86" x14ac:dyDescent="0.25">
      <c r="A17" t="s">
        <v>44</v>
      </c>
      <c r="B17">
        <v>0.24331721753005192</v>
      </c>
      <c r="C17" s="8">
        <v>0.37272774821925903</v>
      </c>
      <c r="D17">
        <v>0.38395503425068905</v>
      </c>
      <c r="O17" t="s">
        <v>44</v>
      </c>
      <c r="P17" s="12">
        <v>0.31393403213257765</v>
      </c>
      <c r="Q17" s="12">
        <v>0.10211947014645895</v>
      </c>
      <c r="R17" s="12">
        <v>0.81596966336734722</v>
      </c>
      <c r="S17" s="12">
        <v>8.1910866486193862E-2</v>
      </c>
      <c r="AF17" t="s">
        <v>44</v>
      </c>
      <c r="AG17" s="12">
        <v>0.48619022056731287</v>
      </c>
      <c r="AH17" s="12">
        <v>0.24595755146818207</v>
      </c>
      <c r="AI17" s="12">
        <v>0.26785222796450509</v>
      </c>
      <c r="AW17" s="8"/>
      <c r="BP17" t="s">
        <v>44</v>
      </c>
      <c r="BQ17" s="8">
        <v>0.24176503642182434</v>
      </c>
      <c r="BR17">
        <v>0.37758027872157002</v>
      </c>
      <c r="BS17">
        <v>0.38065468485660575</v>
      </c>
      <c r="CD17" t="s">
        <v>43</v>
      </c>
      <c r="CE17">
        <v>0.24334373850104882</v>
      </c>
      <c r="CF17">
        <v>0.103393259066534</v>
      </c>
      <c r="CG17">
        <v>5.2078231987247064E-2</v>
      </c>
      <c r="CH17">
        <v>0.11612701061006646</v>
      </c>
    </row>
    <row r="18" spans="1:86" x14ac:dyDescent="0.25">
      <c r="AG18" s="8"/>
      <c r="AW18" s="8"/>
      <c r="BQ18" s="8"/>
      <c r="CD18" t="s">
        <v>44</v>
      </c>
      <c r="CE18">
        <v>0.25495239073049147</v>
      </c>
      <c r="CF18">
        <v>0.11809562613667698</v>
      </c>
      <c r="CG18">
        <v>6.1619501931060881E-2</v>
      </c>
      <c r="CH18">
        <v>0.1022373378025333</v>
      </c>
    </row>
    <row r="19" spans="1:86" x14ac:dyDescent="0.25">
      <c r="AG19" s="8"/>
      <c r="AW19" s="8"/>
      <c r="BQ19" s="8"/>
      <c r="CE19" s="8"/>
    </row>
    <row r="20" spans="1:86" x14ac:dyDescent="0.25">
      <c r="AG20" s="8"/>
      <c r="AW20" s="8"/>
      <c r="BQ20" s="8"/>
      <c r="CE20" s="8"/>
    </row>
    <row r="21" spans="1:86" x14ac:dyDescent="0.25">
      <c r="AG21" s="8"/>
      <c r="AW21" s="8"/>
      <c r="BQ21" s="8"/>
      <c r="CE21" s="8"/>
    </row>
    <row r="22" spans="1:86" x14ac:dyDescent="0.25">
      <c r="AG22" s="8"/>
      <c r="AW22" s="8"/>
      <c r="BQ22" s="8"/>
      <c r="CE22" s="8"/>
    </row>
    <row r="23" spans="1:86" x14ac:dyDescent="0.25">
      <c r="AG23" s="8"/>
      <c r="AW23" s="8"/>
      <c r="BQ23" s="8"/>
      <c r="CE23" s="8"/>
    </row>
    <row r="24" spans="1:86" x14ac:dyDescent="0.25">
      <c r="AG24" s="8"/>
      <c r="AW24" s="8"/>
      <c r="BQ24" s="8"/>
      <c r="CE24" s="8"/>
    </row>
    <row r="25" spans="1:86" x14ac:dyDescent="0.25">
      <c r="AG25" s="8"/>
      <c r="AW25" s="8"/>
      <c r="BQ25" s="8"/>
      <c r="CE25" s="8"/>
    </row>
    <row r="26" spans="1:86" x14ac:dyDescent="0.25">
      <c r="C26" s="7" t="s">
        <v>4</v>
      </c>
      <c r="D26" s="4"/>
      <c r="E26" s="4"/>
      <c r="AG26" s="7" t="s">
        <v>4</v>
      </c>
      <c r="AH26" s="2"/>
      <c r="AK26" s="4"/>
      <c r="AL26" s="3"/>
      <c r="AW26" s="7" t="s">
        <v>45</v>
      </c>
      <c r="AX26" s="2"/>
      <c r="BQ26" s="7" t="s">
        <v>4</v>
      </c>
      <c r="BR26" s="2"/>
      <c r="CE26" s="8"/>
    </row>
    <row r="27" spans="1:86" x14ac:dyDescent="0.25">
      <c r="Q27" s="7" t="s">
        <v>6</v>
      </c>
      <c r="AG27" s="8"/>
      <c r="AW27" s="8"/>
      <c r="BQ27" s="8"/>
      <c r="CE27" s="8"/>
    </row>
    <row r="28" spans="1:86" x14ac:dyDescent="0.25">
      <c r="B28" t="s">
        <v>16</v>
      </c>
      <c r="C28" t="s">
        <v>17</v>
      </c>
      <c r="D28" t="s">
        <v>18</v>
      </c>
      <c r="AG28" s="9" t="s">
        <v>16</v>
      </c>
      <c r="AH28" t="s">
        <v>17</v>
      </c>
      <c r="AI28" t="s">
        <v>18</v>
      </c>
      <c r="AW28" s="8"/>
      <c r="BQ28" s="9" t="s">
        <v>16</v>
      </c>
      <c r="BR28" t="s">
        <v>17</v>
      </c>
      <c r="BS28" t="s">
        <v>18</v>
      </c>
      <c r="CE28" s="7" t="s">
        <v>6</v>
      </c>
      <c r="CF28" s="2"/>
    </row>
    <row r="29" spans="1:86" x14ac:dyDescent="0.25">
      <c r="A29" t="s">
        <v>33</v>
      </c>
      <c r="B29" s="12">
        <v>0.58815007316641144</v>
      </c>
      <c r="C29" s="12">
        <v>0.58549570215472457</v>
      </c>
      <c r="D29" s="12">
        <v>0.59074998743707585</v>
      </c>
      <c r="AF29" t="s">
        <v>33</v>
      </c>
      <c r="AG29" s="12">
        <v>0.40397145345860236</v>
      </c>
      <c r="AH29" s="12">
        <v>0.30564059816433009</v>
      </c>
      <c r="AI29" s="12">
        <v>0.3063435879177423</v>
      </c>
      <c r="AV29" t="s">
        <v>33</v>
      </c>
      <c r="AW29" s="8">
        <f>13363/582</f>
        <v>22.960481099656356</v>
      </c>
      <c r="BP29" t="s">
        <v>33</v>
      </c>
      <c r="BQ29" s="8">
        <v>0.49606076331250681</v>
      </c>
      <c r="BR29">
        <v>0.44556815015952728</v>
      </c>
      <c r="BS29">
        <v>0.4485467876774093</v>
      </c>
      <c r="CE29" s="8"/>
    </row>
    <row r="30" spans="1:86" x14ac:dyDescent="0.25">
      <c r="A30" t="s">
        <v>40</v>
      </c>
      <c r="B30">
        <v>0.58611198708327816</v>
      </c>
      <c r="C30" s="8">
        <v>0.56907683415517574</v>
      </c>
      <c r="D30">
        <v>0.57317902089973016</v>
      </c>
      <c r="O30" t="s">
        <v>33</v>
      </c>
      <c r="P30">
        <f>36010/582</f>
        <v>61.872852233676973</v>
      </c>
      <c r="AF30" t="s">
        <v>40</v>
      </c>
      <c r="AG30" s="12">
        <v>0.32105948980424159</v>
      </c>
      <c r="AH30" s="12">
        <v>0.34022465411009062</v>
      </c>
      <c r="AI30" s="12">
        <v>0.33871585608566779</v>
      </c>
      <c r="AV30" t="s">
        <v>40</v>
      </c>
      <c r="AW30" s="8">
        <f>41314/582</f>
        <v>70.986254295532646</v>
      </c>
      <c r="BP30" t="s">
        <v>40</v>
      </c>
      <c r="BQ30" s="8">
        <v>0.35027576317814663</v>
      </c>
      <c r="BR30">
        <v>0.33774368619674255</v>
      </c>
      <c r="BS30">
        <v>0.34209042368835318</v>
      </c>
      <c r="CE30" s="8"/>
    </row>
    <row r="31" spans="1:86" x14ac:dyDescent="0.25">
      <c r="A31" t="s">
        <v>41</v>
      </c>
      <c r="B31" s="12">
        <v>0.5907996230043242</v>
      </c>
      <c r="C31" s="12">
        <v>0.52409355661172796</v>
      </c>
      <c r="D31" s="12">
        <v>0.53471953969664976</v>
      </c>
      <c r="O31" t="s">
        <v>40</v>
      </c>
      <c r="P31">
        <f>3485/582</f>
        <v>5.9879725085910653</v>
      </c>
      <c r="AF31" t="s">
        <v>41</v>
      </c>
      <c r="AG31" s="12">
        <v>0.29450897826524708</v>
      </c>
      <c r="AH31" s="12">
        <v>0.20870242629117924</v>
      </c>
      <c r="AI31" s="12">
        <v>0.21656108105443733</v>
      </c>
      <c r="AV31" t="s">
        <v>41</v>
      </c>
      <c r="AW31" s="8">
        <f>39854/582</f>
        <v>68.477663230240552</v>
      </c>
      <c r="BP31" t="s">
        <v>41</v>
      </c>
      <c r="BQ31" s="8">
        <v>0.44265430063478556</v>
      </c>
      <c r="BR31">
        <v>0.36639799145145335</v>
      </c>
      <c r="BS31">
        <v>0.37564031037554385</v>
      </c>
      <c r="CD31" t="s">
        <v>33</v>
      </c>
      <c r="CE31" s="8">
        <f>P30+AW29</f>
        <v>84.833333333333329</v>
      </c>
    </row>
    <row r="32" spans="1:86" x14ac:dyDescent="0.25">
      <c r="A32" t="s">
        <v>42</v>
      </c>
      <c r="B32" s="12">
        <v>0.5523431017303414</v>
      </c>
      <c r="C32" s="12">
        <v>0.53948808868825204</v>
      </c>
      <c r="D32" s="12">
        <v>0.55548598394377924</v>
      </c>
      <c r="O32" t="s">
        <v>41</v>
      </c>
      <c r="P32" s="8">
        <f>41257/582</f>
        <v>70.888316151202744</v>
      </c>
      <c r="AF32" t="s">
        <v>42</v>
      </c>
      <c r="AG32" s="12">
        <v>0.33569166007696205</v>
      </c>
      <c r="AH32" s="12">
        <v>0.244917582518767</v>
      </c>
      <c r="AI32" s="12">
        <v>0.25638569843611708</v>
      </c>
      <c r="AV32" t="s">
        <v>42</v>
      </c>
      <c r="AW32" s="8">
        <f>33068/582</f>
        <v>56.817869415807557</v>
      </c>
      <c r="BP32" t="s">
        <v>42</v>
      </c>
      <c r="BQ32" s="12">
        <v>0.44401738090365162</v>
      </c>
      <c r="BR32" s="12">
        <v>0.39220283560350955</v>
      </c>
      <c r="BS32" s="12">
        <v>0.40593584118994824</v>
      </c>
      <c r="CD32" t="s">
        <v>40</v>
      </c>
      <c r="CE32" s="8">
        <f>P31+AW30</f>
        <v>76.974226804123717</v>
      </c>
    </row>
    <row r="33" spans="1:83" x14ac:dyDescent="0.25">
      <c r="A33" t="s">
        <v>43</v>
      </c>
      <c r="B33" s="12">
        <v>0.54851380458098653</v>
      </c>
      <c r="C33" s="12">
        <v>0.54799007653123399</v>
      </c>
      <c r="D33" s="12">
        <v>0.56092233631211874</v>
      </c>
      <c r="O33" t="s">
        <v>42</v>
      </c>
      <c r="P33">
        <f>37860/582</f>
        <v>65.051546391752581</v>
      </c>
      <c r="AF33" t="s">
        <v>43</v>
      </c>
      <c r="AG33" s="12">
        <v>0.30477329561910754</v>
      </c>
      <c r="AH33" s="12">
        <v>0.21232743340078794</v>
      </c>
      <c r="AI33" s="12">
        <v>0.21383557296247691</v>
      </c>
      <c r="AV33" t="s">
        <v>43</v>
      </c>
      <c r="AW33" s="8">
        <f>34932/582</f>
        <v>60.020618556701031</v>
      </c>
      <c r="BP33" t="s">
        <v>43</v>
      </c>
      <c r="BQ33">
        <v>0.4266435501000469</v>
      </c>
      <c r="BR33">
        <v>0.3801587549660107</v>
      </c>
      <c r="BS33">
        <v>0.38737895463729788</v>
      </c>
      <c r="CD33" t="s">
        <v>41</v>
      </c>
      <c r="CE33" s="8">
        <f>P32+AW31</f>
        <v>139.36597938144331</v>
      </c>
    </row>
    <row r="34" spans="1:83" x14ac:dyDescent="0.25">
      <c r="A34" t="s">
        <v>44</v>
      </c>
      <c r="B34">
        <v>0.57357765866015864</v>
      </c>
      <c r="C34" s="8">
        <v>0.56138537665283739</v>
      </c>
      <c r="D34">
        <v>0.57132244736004223</v>
      </c>
      <c r="O34" t="s">
        <v>43</v>
      </c>
      <c r="P34">
        <f>41048/582</f>
        <v>70.529209621993132</v>
      </c>
      <c r="AF34" t="s">
        <v>44</v>
      </c>
      <c r="AG34" s="8">
        <v>0.30950268322681823</v>
      </c>
      <c r="AH34">
        <v>0.24676166272389485</v>
      </c>
      <c r="AI34">
        <v>0.24841641889737587</v>
      </c>
      <c r="AV34" t="s">
        <v>44</v>
      </c>
      <c r="AW34" s="8">
        <f>40128/608</f>
        <v>66</v>
      </c>
      <c r="BP34" t="s">
        <v>44</v>
      </c>
      <c r="BQ34">
        <v>0.43946328312184607</v>
      </c>
      <c r="BR34">
        <v>0.40381698261425181</v>
      </c>
      <c r="BS34">
        <v>0.41101298009921372</v>
      </c>
      <c r="CD34" t="s">
        <v>42</v>
      </c>
      <c r="CE34" s="8">
        <f>P33+AW32</f>
        <v>121.86941580756013</v>
      </c>
    </row>
    <row r="35" spans="1:83" x14ac:dyDescent="0.25">
      <c r="O35" t="s">
        <v>44</v>
      </c>
      <c r="P35" s="8">
        <f>40780/608</f>
        <v>67.07236842105263</v>
      </c>
      <c r="AG35" s="8"/>
      <c r="AW35" s="8"/>
      <c r="BQ35" s="8"/>
      <c r="CD35" t="s">
        <v>43</v>
      </c>
      <c r="CE35" s="8">
        <f>P34+AW33</f>
        <v>130.54982817869416</v>
      </c>
    </row>
    <row r="36" spans="1:83" x14ac:dyDescent="0.25">
      <c r="AG36" s="8"/>
      <c r="AW36" s="8"/>
      <c r="BQ36" s="8"/>
      <c r="CD36" t="s">
        <v>44</v>
      </c>
      <c r="CE36" s="8">
        <f>P35+AW34</f>
        <v>133.07236842105263</v>
      </c>
    </row>
    <row r="37" spans="1:83" x14ac:dyDescent="0.25">
      <c r="AG37" s="8"/>
      <c r="AW37" s="8"/>
      <c r="BQ37" s="8"/>
      <c r="CE37" s="8"/>
    </row>
    <row r="38" spans="1:83" x14ac:dyDescent="0.25">
      <c r="AG38" s="8"/>
      <c r="AW38" s="8"/>
      <c r="BQ38" s="8"/>
      <c r="CE38" s="8"/>
    </row>
    <row r="39" spans="1:83" x14ac:dyDescent="0.25">
      <c r="AG39" s="8"/>
      <c r="AW39" s="8"/>
      <c r="BQ39" s="8"/>
    </row>
    <row r="40" spans="1:83" x14ac:dyDescent="0.25">
      <c r="AG40" s="8"/>
      <c r="AW40" s="8"/>
      <c r="BQ40" s="8"/>
    </row>
    <row r="41" spans="1:83" x14ac:dyDescent="0.25">
      <c r="AG41" s="8"/>
      <c r="AW41" s="8"/>
      <c r="BQ41" s="8"/>
    </row>
    <row r="42" spans="1:83" x14ac:dyDescent="0.25">
      <c r="AG42" s="8"/>
      <c r="AW42" s="8"/>
      <c r="BQ42" s="8"/>
    </row>
    <row r="43" spans="1:83" x14ac:dyDescent="0.25">
      <c r="AG43" s="8"/>
      <c r="AW43" s="8"/>
      <c r="BQ43" s="8"/>
    </row>
    <row r="44" spans="1:83" x14ac:dyDescent="0.25">
      <c r="AG44" s="8"/>
      <c r="AW44" s="8"/>
      <c r="BQ44" s="8"/>
    </row>
    <row r="45" spans="1:83" x14ac:dyDescent="0.25">
      <c r="AG45" s="8"/>
      <c r="AW45" s="8"/>
    </row>
    <row r="46" spans="1:83" x14ac:dyDescent="0.25">
      <c r="AW46" s="8"/>
    </row>
    <row r="47" spans="1:83" x14ac:dyDescent="0.25">
      <c r="AW47" s="8"/>
    </row>
    <row r="48" spans="1:83" x14ac:dyDescent="0.25">
      <c r="AW48" s="8"/>
    </row>
    <row r="49" spans="49:49" x14ac:dyDescent="0.25">
      <c r="AW49" s="8"/>
    </row>
    <row r="50" spans="49:49" x14ac:dyDescent="0.25">
      <c r="AW50" s="8"/>
    </row>
    <row r="51" spans="49:49" x14ac:dyDescent="0.25">
      <c r="AW51" s="8"/>
    </row>
    <row r="52" spans="49:49" x14ac:dyDescent="0.25">
      <c r="AW52" s="8"/>
    </row>
    <row r="53" spans="49:49" x14ac:dyDescent="0.25">
      <c r="AW53" s="8"/>
    </row>
    <row r="54" spans="49:49" x14ac:dyDescent="0.25">
      <c r="AW54" s="8"/>
    </row>
    <row r="55" spans="49:49" x14ac:dyDescent="0.25">
      <c r="AW55" s="8"/>
    </row>
    <row r="56" spans="49:49" x14ac:dyDescent="0.25">
      <c r="AW56" s="8"/>
    </row>
    <row r="57" spans="49:49" x14ac:dyDescent="0.25">
      <c r="AW57" s="8"/>
    </row>
    <row r="58" spans="49:49" x14ac:dyDescent="0.25">
      <c r="AW58" s="8"/>
    </row>
    <row r="59" spans="49:49" x14ac:dyDescent="0.25">
      <c r="AW59" s="8"/>
    </row>
    <row r="60" spans="49:49" x14ac:dyDescent="0.25">
      <c r="AW60" s="8"/>
    </row>
    <row r="61" spans="49:49" x14ac:dyDescent="0.25">
      <c r="AW61" s="8"/>
    </row>
    <row r="62" spans="49:49" x14ac:dyDescent="0.25">
      <c r="AW62" s="8"/>
    </row>
    <row r="63" spans="49:49" x14ac:dyDescent="0.25">
      <c r="AW63" s="8"/>
    </row>
    <row r="64" spans="49:49" x14ac:dyDescent="0.25">
      <c r="AW64" s="8"/>
    </row>
    <row r="65" spans="49:49" x14ac:dyDescent="0.25">
      <c r="AW65" s="8"/>
    </row>
    <row r="66" spans="49:49" x14ac:dyDescent="0.25">
      <c r="AW66" s="8"/>
    </row>
    <row r="67" spans="49:49" x14ac:dyDescent="0.25">
      <c r="AW67" s="8"/>
    </row>
    <row r="68" spans="49:49" x14ac:dyDescent="0.25">
      <c r="AW68" s="8"/>
    </row>
    <row r="69" spans="49:49" x14ac:dyDescent="0.25">
      <c r="AW69" s="8"/>
    </row>
    <row r="70" spans="49:49" x14ac:dyDescent="0.25">
      <c r="AW70" s="8"/>
    </row>
    <row r="71" spans="49:49" x14ac:dyDescent="0.25">
      <c r="AW71" s="8"/>
    </row>
    <row r="72" spans="49:49" x14ac:dyDescent="0.25">
      <c r="AW72" s="8"/>
    </row>
    <row r="73" spans="49:49" x14ac:dyDescent="0.25">
      <c r="AW73" s="8"/>
    </row>
    <row r="74" spans="49:49" x14ac:dyDescent="0.25">
      <c r="AW74" s="8"/>
    </row>
    <row r="75" spans="49:49" x14ac:dyDescent="0.25">
      <c r="AW75" s="8"/>
    </row>
    <row r="76" spans="49:49" x14ac:dyDescent="0.25">
      <c r="AW76" s="8"/>
    </row>
    <row r="77" spans="49:49" x14ac:dyDescent="0.25">
      <c r="AW77" s="8"/>
    </row>
    <row r="78" spans="49:49" x14ac:dyDescent="0.25">
      <c r="AW78" s="8"/>
    </row>
    <row r="79" spans="49:49" x14ac:dyDescent="0.25">
      <c r="AW79" s="8"/>
    </row>
    <row r="80" spans="49:49" x14ac:dyDescent="0.25">
      <c r="AW80" s="8"/>
    </row>
    <row r="81" spans="49:49" x14ac:dyDescent="0.25">
      <c r="AW81" s="8"/>
    </row>
    <row r="82" spans="49:49" x14ac:dyDescent="0.25">
      <c r="AW82" s="8"/>
    </row>
    <row r="83" spans="49:49" x14ac:dyDescent="0.25">
      <c r="AW83" s="8"/>
    </row>
    <row r="84" spans="49:49" x14ac:dyDescent="0.25">
      <c r="AW84" s="8"/>
    </row>
    <row r="85" spans="49:49" x14ac:dyDescent="0.25">
      <c r="AW85" s="8"/>
    </row>
    <row r="86" spans="49:49" x14ac:dyDescent="0.25">
      <c r="AW86" s="8"/>
    </row>
    <row r="87" spans="49:49" x14ac:dyDescent="0.25">
      <c r="AW87" s="8"/>
    </row>
    <row r="88" spans="49:49" x14ac:dyDescent="0.25">
      <c r="AW88" s="8"/>
    </row>
    <row r="89" spans="49:49" x14ac:dyDescent="0.25">
      <c r="AW89" s="8"/>
    </row>
    <row r="90" spans="49:49" x14ac:dyDescent="0.25">
      <c r="AW90" s="8"/>
    </row>
    <row r="91" spans="49:49" x14ac:dyDescent="0.25">
      <c r="AW91" s="8"/>
    </row>
    <row r="92" spans="49:49" x14ac:dyDescent="0.25">
      <c r="AW92" s="8"/>
    </row>
    <row r="93" spans="49:49" x14ac:dyDescent="0.25">
      <c r="AW93" s="8"/>
    </row>
    <row r="94" spans="49:49" x14ac:dyDescent="0.25">
      <c r="AW94" s="8"/>
    </row>
    <row r="95" spans="49:49" x14ac:dyDescent="0.25">
      <c r="AW95" s="8"/>
    </row>
    <row r="96" spans="49:49" x14ac:dyDescent="0.25">
      <c r="AW96" s="8"/>
    </row>
    <row r="97" spans="49:49" x14ac:dyDescent="0.25">
      <c r="AW97" s="8"/>
    </row>
    <row r="98" spans="49:49" x14ac:dyDescent="0.25">
      <c r="AW98" s="8"/>
    </row>
    <row r="99" spans="49:49" x14ac:dyDescent="0.25">
      <c r="AW99" s="8"/>
    </row>
    <row r="100" spans="49:49" x14ac:dyDescent="0.25">
      <c r="AW100" s="8"/>
    </row>
    <row r="101" spans="49:49" x14ac:dyDescent="0.25">
      <c r="AW101" s="8"/>
    </row>
    <row r="102" spans="49:49" x14ac:dyDescent="0.25">
      <c r="AW102" s="8"/>
    </row>
    <row r="103" spans="49:49" x14ac:dyDescent="0.25">
      <c r="AW103" s="8"/>
    </row>
    <row r="104" spans="49:49" x14ac:dyDescent="0.25">
      <c r="AW104" s="8"/>
    </row>
    <row r="105" spans="49:49" x14ac:dyDescent="0.25">
      <c r="AW105" s="8"/>
    </row>
    <row r="106" spans="49:49" x14ac:dyDescent="0.25">
      <c r="AW106" s="8"/>
    </row>
    <row r="107" spans="49:49" x14ac:dyDescent="0.25">
      <c r="AW107" s="8"/>
    </row>
    <row r="108" spans="49:49" x14ac:dyDescent="0.25">
      <c r="AW108" s="8"/>
    </row>
    <row r="109" spans="49:49" x14ac:dyDescent="0.25">
      <c r="AW109" s="8"/>
    </row>
    <row r="110" spans="49:49" x14ac:dyDescent="0.25">
      <c r="AW110" s="8"/>
    </row>
    <row r="111" spans="49:49" x14ac:dyDescent="0.25">
      <c r="AW111" s="8"/>
    </row>
    <row r="112" spans="49:49" x14ac:dyDescent="0.25">
      <c r="AW112" s="8"/>
    </row>
    <row r="113" spans="49:49" x14ac:dyDescent="0.25">
      <c r="AW113" s="8"/>
    </row>
    <row r="114" spans="49:49" x14ac:dyDescent="0.25">
      <c r="AW114" s="8"/>
    </row>
    <row r="115" spans="49:49" x14ac:dyDescent="0.25">
      <c r="AW115" s="8"/>
    </row>
    <row r="116" spans="49:49" x14ac:dyDescent="0.25">
      <c r="AW116" s="8"/>
    </row>
    <row r="117" spans="49:49" x14ac:dyDescent="0.25">
      <c r="AW117" s="8"/>
    </row>
    <row r="118" spans="49:49" x14ac:dyDescent="0.25">
      <c r="AW118" s="8"/>
    </row>
    <row r="119" spans="49:49" x14ac:dyDescent="0.25">
      <c r="AW119" s="8"/>
    </row>
    <row r="120" spans="49:49" x14ac:dyDescent="0.25">
      <c r="AW120" s="8"/>
    </row>
    <row r="121" spans="49:49" x14ac:dyDescent="0.25">
      <c r="AW121" s="8"/>
    </row>
    <row r="122" spans="49:49" x14ac:dyDescent="0.25">
      <c r="AW122" s="8"/>
    </row>
    <row r="123" spans="49:49" x14ac:dyDescent="0.25">
      <c r="AW123" s="8"/>
    </row>
    <row r="124" spans="49:49" x14ac:dyDescent="0.25">
      <c r="AW124" s="8"/>
    </row>
    <row r="125" spans="49:49" x14ac:dyDescent="0.25">
      <c r="AW125" s="8"/>
    </row>
    <row r="126" spans="49:49" x14ac:dyDescent="0.25">
      <c r="AW126" s="8"/>
    </row>
    <row r="127" spans="49:49" x14ac:dyDescent="0.25">
      <c r="AW127" s="8"/>
    </row>
    <row r="128" spans="49:49" x14ac:dyDescent="0.25">
      <c r="AW128" s="8"/>
    </row>
    <row r="129" spans="49:49" x14ac:dyDescent="0.25">
      <c r="AW129" s="8"/>
    </row>
    <row r="130" spans="49:49" x14ac:dyDescent="0.25">
      <c r="AW130" s="8"/>
    </row>
    <row r="131" spans="49:49" x14ac:dyDescent="0.25">
      <c r="AW131" s="8"/>
    </row>
    <row r="132" spans="49:49" x14ac:dyDescent="0.25">
      <c r="AW132" s="8"/>
    </row>
    <row r="133" spans="49:49" x14ac:dyDescent="0.25">
      <c r="AW133" s="8"/>
    </row>
    <row r="134" spans="49:49" x14ac:dyDescent="0.25">
      <c r="AW134" s="8"/>
    </row>
    <row r="135" spans="49:49" x14ac:dyDescent="0.25">
      <c r="AW135" s="8"/>
    </row>
    <row r="136" spans="49:49" x14ac:dyDescent="0.25">
      <c r="AW136" s="8"/>
    </row>
    <row r="137" spans="49:49" x14ac:dyDescent="0.25">
      <c r="AW137" s="8"/>
    </row>
    <row r="138" spans="49:49" x14ac:dyDescent="0.25">
      <c r="AW138" s="8"/>
    </row>
    <row r="139" spans="49:49" x14ac:dyDescent="0.25">
      <c r="AW139" s="8"/>
    </row>
    <row r="140" spans="49:49" x14ac:dyDescent="0.25">
      <c r="AW140" s="8"/>
    </row>
    <row r="141" spans="49:49" x14ac:dyDescent="0.25">
      <c r="AW141" s="8"/>
    </row>
    <row r="142" spans="49:49" x14ac:dyDescent="0.25">
      <c r="AW142" s="8"/>
    </row>
    <row r="143" spans="49:49" x14ac:dyDescent="0.25">
      <c r="AW143" s="8"/>
    </row>
    <row r="144" spans="49:49" x14ac:dyDescent="0.25">
      <c r="AW144" s="8"/>
    </row>
    <row r="145" spans="49:49" x14ac:dyDescent="0.25">
      <c r="AW145" s="8"/>
    </row>
    <row r="146" spans="49:49" x14ac:dyDescent="0.25">
      <c r="AW146" s="8"/>
    </row>
    <row r="147" spans="49:49" x14ac:dyDescent="0.25">
      <c r="AW147" s="8"/>
    </row>
    <row r="148" spans="49:49" x14ac:dyDescent="0.25">
      <c r="AW148" s="8"/>
    </row>
    <row r="149" spans="49:49" x14ac:dyDescent="0.25">
      <c r="AW149" s="8"/>
    </row>
    <row r="150" spans="49:49" x14ac:dyDescent="0.25">
      <c r="AW150" s="8"/>
    </row>
    <row r="151" spans="49:49" x14ac:dyDescent="0.25">
      <c r="AW151" s="8"/>
    </row>
    <row r="152" spans="49:49" x14ac:dyDescent="0.25">
      <c r="AW152" s="8"/>
    </row>
    <row r="153" spans="49:49" x14ac:dyDescent="0.25">
      <c r="AW153" s="8"/>
    </row>
    <row r="154" spans="49:49" x14ac:dyDescent="0.25">
      <c r="AW154" s="8"/>
    </row>
    <row r="155" spans="49:49" x14ac:dyDescent="0.25">
      <c r="AW155" s="8"/>
    </row>
    <row r="156" spans="49:49" x14ac:dyDescent="0.25">
      <c r="AW156" s="8"/>
    </row>
    <row r="157" spans="49:49" x14ac:dyDescent="0.25">
      <c r="AW157" s="8"/>
    </row>
    <row r="158" spans="49:49" x14ac:dyDescent="0.25">
      <c r="AW158" s="8"/>
    </row>
    <row r="159" spans="49:49" x14ac:dyDescent="0.25">
      <c r="AW159" s="8"/>
    </row>
    <row r="160" spans="49:49" x14ac:dyDescent="0.25">
      <c r="AW160" s="8"/>
    </row>
    <row r="161" spans="49:49" x14ac:dyDescent="0.25">
      <c r="AW161" s="8"/>
    </row>
    <row r="162" spans="49:49" x14ac:dyDescent="0.25">
      <c r="AW162" s="8"/>
    </row>
    <row r="163" spans="49:49" x14ac:dyDescent="0.25">
      <c r="AW163" s="8"/>
    </row>
    <row r="164" spans="49:49" x14ac:dyDescent="0.25">
      <c r="AW164" s="8"/>
    </row>
    <row r="165" spans="49:49" x14ac:dyDescent="0.25">
      <c r="AW165" s="8"/>
    </row>
    <row r="166" spans="49:49" x14ac:dyDescent="0.25">
      <c r="AW166" s="8"/>
    </row>
    <row r="167" spans="49:49" x14ac:dyDescent="0.25">
      <c r="AW167" s="8"/>
    </row>
    <row r="168" spans="49:49" x14ac:dyDescent="0.25">
      <c r="AW168" s="8"/>
    </row>
    <row r="169" spans="49:49" x14ac:dyDescent="0.25">
      <c r="AW169" s="8"/>
    </row>
    <row r="170" spans="49:49" x14ac:dyDescent="0.25">
      <c r="AW170" s="8"/>
    </row>
    <row r="171" spans="49:49" x14ac:dyDescent="0.25">
      <c r="AW171" s="8"/>
    </row>
    <row r="172" spans="49:49" x14ac:dyDescent="0.25">
      <c r="AW172" s="8"/>
    </row>
    <row r="173" spans="49:49" x14ac:dyDescent="0.25">
      <c r="AW173" s="8"/>
    </row>
    <row r="174" spans="49:49" x14ac:dyDescent="0.25">
      <c r="AW174" s="8"/>
    </row>
    <row r="175" spans="49:49" x14ac:dyDescent="0.25">
      <c r="AW175" s="8"/>
    </row>
    <row r="176" spans="49:49" x14ac:dyDescent="0.25">
      <c r="AW176" s="8"/>
    </row>
    <row r="177" spans="49:49" x14ac:dyDescent="0.25">
      <c r="AW177" s="8"/>
    </row>
    <row r="178" spans="49:49" x14ac:dyDescent="0.25">
      <c r="AW178" s="8"/>
    </row>
    <row r="179" spans="49:49" x14ac:dyDescent="0.25">
      <c r="AW179" s="8"/>
    </row>
    <row r="180" spans="49:49" x14ac:dyDescent="0.25">
      <c r="AW180" s="8"/>
    </row>
    <row r="181" spans="49:49" x14ac:dyDescent="0.25">
      <c r="AW181" s="8"/>
    </row>
    <row r="182" spans="49:49" x14ac:dyDescent="0.25">
      <c r="AW182" s="8"/>
    </row>
    <row r="183" spans="49:49" x14ac:dyDescent="0.25">
      <c r="AW183" s="8"/>
    </row>
    <row r="184" spans="49:49" x14ac:dyDescent="0.25">
      <c r="AW184" s="8"/>
    </row>
    <row r="185" spans="49:49" x14ac:dyDescent="0.25">
      <c r="AW185" s="8"/>
    </row>
    <row r="186" spans="49:49" x14ac:dyDescent="0.25">
      <c r="AW186" s="8"/>
    </row>
    <row r="187" spans="49:49" x14ac:dyDescent="0.25">
      <c r="AW187" s="8"/>
    </row>
    <row r="188" spans="49:49" x14ac:dyDescent="0.25">
      <c r="AW188" s="8"/>
    </row>
    <row r="189" spans="49:49" x14ac:dyDescent="0.25">
      <c r="AW189" s="8"/>
    </row>
    <row r="190" spans="49:49" x14ac:dyDescent="0.25">
      <c r="AW190" s="8"/>
    </row>
    <row r="191" spans="49:49" x14ac:dyDescent="0.25">
      <c r="AW191" s="8"/>
    </row>
    <row r="192" spans="49:49" x14ac:dyDescent="0.25">
      <c r="AW192" s="8"/>
    </row>
    <row r="193" spans="49:49" x14ac:dyDescent="0.25">
      <c r="AW193" s="8"/>
    </row>
    <row r="194" spans="49:49" x14ac:dyDescent="0.25">
      <c r="AW194" s="8"/>
    </row>
    <row r="195" spans="49:49" x14ac:dyDescent="0.25">
      <c r="AW195" s="8"/>
    </row>
    <row r="196" spans="49:49" x14ac:dyDescent="0.25">
      <c r="AW196" s="8"/>
    </row>
    <row r="197" spans="49:49" x14ac:dyDescent="0.25">
      <c r="AW197" s="8"/>
    </row>
    <row r="198" spans="49:49" x14ac:dyDescent="0.25">
      <c r="AW198" s="8"/>
    </row>
    <row r="199" spans="49:49" x14ac:dyDescent="0.25">
      <c r="AW199" s="8"/>
    </row>
    <row r="200" spans="49:49" x14ac:dyDescent="0.25">
      <c r="AW200" s="8"/>
    </row>
    <row r="201" spans="49:49" x14ac:dyDescent="0.25">
      <c r="AW201" s="8"/>
    </row>
    <row r="202" spans="49:49" x14ac:dyDescent="0.25">
      <c r="AW202" s="8"/>
    </row>
    <row r="203" spans="49:49" x14ac:dyDescent="0.25">
      <c r="AW203" s="8"/>
    </row>
    <row r="204" spans="49:49" x14ac:dyDescent="0.25">
      <c r="AW204" s="8"/>
    </row>
    <row r="205" spans="49:49" x14ac:dyDescent="0.25">
      <c r="AW205" s="8"/>
    </row>
    <row r="206" spans="49:49" x14ac:dyDescent="0.25">
      <c r="AW206" s="8"/>
    </row>
    <row r="207" spans="49:49" x14ac:dyDescent="0.25">
      <c r="AW207" s="8"/>
    </row>
    <row r="208" spans="49:49" x14ac:dyDescent="0.25">
      <c r="AW208" s="8"/>
    </row>
    <row r="209" spans="49:49" x14ac:dyDescent="0.25">
      <c r="AW209" s="8"/>
    </row>
    <row r="210" spans="49:49" x14ac:dyDescent="0.25">
      <c r="AW210" s="8"/>
    </row>
    <row r="211" spans="49:49" x14ac:dyDescent="0.25">
      <c r="AW211" s="8"/>
    </row>
    <row r="212" spans="49:49" x14ac:dyDescent="0.25">
      <c r="AW212" s="8"/>
    </row>
    <row r="213" spans="49:49" x14ac:dyDescent="0.25">
      <c r="AW213" s="8"/>
    </row>
    <row r="214" spans="49:49" x14ac:dyDescent="0.25">
      <c r="AW214" s="8"/>
    </row>
    <row r="215" spans="49:49" x14ac:dyDescent="0.25">
      <c r="AW215" s="8"/>
    </row>
    <row r="216" spans="49:49" x14ac:dyDescent="0.25">
      <c r="AW216" s="8"/>
    </row>
    <row r="217" spans="49:49" x14ac:dyDescent="0.25">
      <c r="AW217" s="8"/>
    </row>
    <row r="218" spans="49:49" x14ac:dyDescent="0.25">
      <c r="AW218" s="8"/>
    </row>
    <row r="219" spans="49:49" x14ac:dyDescent="0.25">
      <c r="AW219" s="8"/>
    </row>
    <row r="220" spans="49:49" x14ac:dyDescent="0.25">
      <c r="AW220" s="8"/>
    </row>
    <row r="221" spans="49:49" x14ac:dyDescent="0.25">
      <c r="AW221" s="8"/>
    </row>
    <row r="222" spans="49:49" x14ac:dyDescent="0.25">
      <c r="AW222" s="8"/>
    </row>
    <row r="223" spans="49:49" x14ac:dyDescent="0.25">
      <c r="AW223" s="8"/>
    </row>
    <row r="224" spans="49:49" x14ac:dyDescent="0.25">
      <c r="AW224" s="8"/>
    </row>
    <row r="225" spans="49:49" x14ac:dyDescent="0.25">
      <c r="AW225" s="8"/>
    </row>
    <row r="226" spans="49:49" x14ac:dyDescent="0.25">
      <c r="AW226" s="8"/>
    </row>
    <row r="227" spans="49:49" x14ac:dyDescent="0.25">
      <c r="AW227" s="8"/>
    </row>
    <row r="228" spans="49:49" x14ac:dyDescent="0.25">
      <c r="AW228" s="8"/>
    </row>
    <row r="229" spans="49:49" x14ac:dyDescent="0.25">
      <c r="AW229" s="8"/>
    </row>
    <row r="230" spans="49:49" x14ac:dyDescent="0.25">
      <c r="AW230" s="8"/>
    </row>
    <row r="231" spans="49:49" x14ac:dyDescent="0.25">
      <c r="AW231" s="8"/>
    </row>
    <row r="232" spans="49:49" x14ac:dyDescent="0.25">
      <c r="AW232" s="8"/>
    </row>
    <row r="233" spans="49:49" x14ac:dyDescent="0.25">
      <c r="AW233" s="8"/>
    </row>
    <row r="234" spans="49:49" x14ac:dyDescent="0.25">
      <c r="AW234" s="8"/>
    </row>
    <row r="235" spans="49:49" x14ac:dyDescent="0.25">
      <c r="AW235" s="8"/>
    </row>
    <row r="236" spans="49:49" x14ac:dyDescent="0.25">
      <c r="AW236" s="8"/>
    </row>
    <row r="237" spans="49:49" x14ac:dyDescent="0.25">
      <c r="AW237" s="8"/>
    </row>
    <row r="238" spans="49:49" x14ac:dyDescent="0.25">
      <c r="AW238" s="8"/>
    </row>
    <row r="239" spans="49:49" x14ac:dyDescent="0.25">
      <c r="AW239" s="8"/>
    </row>
    <row r="240" spans="49:49" x14ac:dyDescent="0.25">
      <c r="AW240" s="8"/>
    </row>
    <row r="241" spans="49:49" x14ac:dyDescent="0.25">
      <c r="AW241" s="8"/>
    </row>
    <row r="242" spans="49:49" x14ac:dyDescent="0.25">
      <c r="AW242" s="8"/>
    </row>
    <row r="243" spans="49:49" x14ac:dyDescent="0.25">
      <c r="AW243" s="8"/>
    </row>
    <row r="244" spans="49:49" x14ac:dyDescent="0.25">
      <c r="AW244" s="8"/>
    </row>
    <row r="245" spans="49:49" x14ac:dyDescent="0.25">
      <c r="AW245" s="8"/>
    </row>
    <row r="246" spans="49:49" x14ac:dyDescent="0.25">
      <c r="AW246" s="8"/>
    </row>
    <row r="247" spans="49:49" x14ac:dyDescent="0.25">
      <c r="AW247" s="8"/>
    </row>
    <row r="248" spans="49:49" x14ac:dyDescent="0.25">
      <c r="AW248" s="8"/>
    </row>
    <row r="249" spans="49:49" x14ac:dyDescent="0.25">
      <c r="AW249" s="8"/>
    </row>
    <row r="250" spans="49:49" x14ac:dyDescent="0.25">
      <c r="AW250" s="8"/>
    </row>
    <row r="251" spans="49:49" x14ac:dyDescent="0.25">
      <c r="AW251" s="8"/>
    </row>
    <row r="252" spans="49:49" x14ac:dyDescent="0.25">
      <c r="AW252" s="8"/>
    </row>
    <row r="253" spans="49:49" x14ac:dyDescent="0.25">
      <c r="AW253" s="8"/>
    </row>
    <row r="254" spans="49:49" x14ac:dyDescent="0.25">
      <c r="AW254" s="8"/>
    </row>
    <row r="255" spans="49:49" x14ac:dyDescent="0.25">
      <c r="AW255" s="8"/>
    </row>
    <row r="256" spans="49:49" x14ac:dyDescent="0.25">
      <c r="AW256" s="8"/>
    </row>
    <row r="257" spans="49:49" x14ac:dyDescent="0.25">
      <c r="AW257" s="8"/>
    </row>
    <row r="258" spans="49:49" x14ac:dyDescent="0.25">
      <c r="AW258" s="8"/>
    </row>
    <row r="259" spans="49:49" x14ac:dyDescent="0.25">
      <c r="AW259" s="8"/>
    </row>
    <row r="260" spans="49:49" x14ac:dyDescent="0.25">
      <c r="AW260" s="8"/>
    </row>
    <row r="261" spans="49:49" x14ac:dyDescent="0.25">
      <c r="AW261" s="8"/>
    </row>
    <row r="262" spans="49:49" x14ac:dyDescent="0.25">
      <c r="AW262" s="8"/>
    </row>
    <row r="263" spans="49:49" x14ac:dyDescent="0.25">
      <c r="AW263" s="8"/>
    </row>
    <row r="264" spans="49:49" x14ac:dyDescent="0.25">
      <c r="AW264" s="8"/>
    </row>
    <row r="265" spans="49:49" x14ac:dyDescent="0.25">
      <c r="AW265" s="8"/>
    </row>
    <row r="266" spans="49:49" x14ac:dyDescent="0.25">
      <c r="AW266" s="8"/>
    </row>
    <row r="267" spans="49:49" x14ac:dyDescent="0.25">
      <c r="AW267" s="8"/>
    </row>
    <row r="268" spans="49:49" x14ac:dyDescent="0.25">
      <c r="AW268" s="8"/>
    </row>
    <row r="269" spans="49:49" x14ac:dyDescent="0.25">
      <c r="AW269" s="8"/>
    </row>
    <row r="270" spans="49:49" x14ac:dyDescent="0.25">
      <c r="AW270" s="8"/>
    </row>
    <row r="271" spans="49:49" x14ac:dyDescent="0.25">
      <c r="AW271" s="8"/>
    </row>
    <row r="272" spans="49:49" x14ac:dyDescent="0.25">
      <c r="AW272" s="8"/>
    </row>
    <row r="273" spans="49:49" x14ac:dyDescent="0.25">
      <c r="AW273" s="8"/>
    </row>
    <row r="274" spans="49:49" x14ac:dyDescent="0.25">
      <c r="AW274" s="8"/>
    </row>
    <row r="275" spans="49:49" x14ac:dyDescent="0.25">
      <c r="AW275" s="8"/>
    </row>
    <row r="276" spans="49:49" x14ac:dyDescent="0.25">
      <c r="AW276" s="8"/>
    </row>
    <row r="277" spans="49:49" x14ac:dyDescent="0.25">
      <c r="AW277" s="8"/>
    </row>
    <row r="278" spans="49:49" x14ac:dyDescent="0.25">
      <c r="AW278" s="8"/>
    </row>
    <row r="279" spans="49:49" x14ac:dyDescent="0.25">
      <c r="AW279" s="8"/>
    </row>
    <row r="280" spans="49:49" x14ac:dyDescent="0.25">
      <c r="AW280" s="8"/>
    </row>
    <row r="281" spans="49:49" x14ac:dyDescent="0.25">
      <c r="AW281" s="8"/>
    </row>
    <row r="282" spans="49:49" x14ac:dyDescent="0.25">
      <c r="AW282" s="8"/>
    </row>
    <row r="283" spans="49:49" x14ac:dyDescent="0.25">
      <c r="AW283" s="8"/>
    </row>
    <row r="284" spans="49:49" x14ac:dyDescent="0.25">
      <c r="AW284" s="8"/>
    </row>
    <row r="285" spans="49:49" x14ac:dyDescent="0.25">
      <c r="AW285" s="8"/>
    </row>
    <row r="286" spans="49:49" x14ac:dyDescent="0.25">
      <c r="AW286" s="8"/>
    </row>
    <row r="287" spans="49:49" x14ac:dyDescent="0.25">
      <c r="AW287" s="8"/>
    </row>
    <row r="288" spans="49:49" x14ac:dyDescent="0.25">
      <c r="AW288" s="8"/>
    </row>
    <row r="289" spans="49:49" x14ac:dyDescent="0.25">
      <c r="AW289" s="8"/>
    </row>
    <row r="290" spans="49:49" x14ac:dyDescent="0.25">
      <c r="AW290" s="8"/>
    </row>
    <row r="291" spans="49:49" x14ac:dyDescent="0.25">
      <c r="AW291" s="8"/>
    </row>
    <row r="292" spans="49:49" x14ac:dyDescent="0.25">
      <c r="AW292" s="8"/>
    </row>
    <row r="293" spans="49:49" x14ac:dyDescent="0.25">
      <c r="AW293" s="8"/>
    </row>
    <row r="294" spans="49:49" x14ac:dyDescent="0.25">
      <c r="AW294" s="8"/>
    </row>
    <row r="295" spans="49:49" x14ac:dyDescent="0.25">
      <c r="AW295" s="8"/>
    </row>
    <row r="296" spans="49:49" x14ac:dyDescent="0.25">
      <c r="AW296" s="8"/>
    </row>
    <row r="297" spans="49:49" x14ac:dyDescent="0.25">
      <c r="AW297" s="8"/>
    </row>
    <row r="298" spans="49:49" x14ac:dyDescent="0.25">
      <c r="AW298" s="8"/>
    </row>
    <row r="299" spans="49:49" x14ac:dyDescent="0.25">
      <c r="AW299" s="8"/>
    </row>
    <row r="300" spans="49:49" x14ac:dyDescent="0.25">
      <c r="AW300" s="8"/>
    </row>
    <row r="339" spans="35:35" x14ac:dyDescent="0.25">
      <c r="AI339" s="8"/>
    </row>
    <row r="340" spans="35:35" x14ac:dyDescent="0.25">
      <c r="AI340" s="8"/>
    </row>
    <row r="341" spans="35:35" x14ac:dyDescent="0.25">
      <c r="AI341" s="8"/>
    </row>
    <row r="342" spans="35:35" x14ac:dyDescent="0.25">
      <c r="AI342" s="8"/>
    </row>
    <row r="343" spans="35:35" x14ac:dyDescent="0.25">
      <c r="AI343" s="8"/>
    </row>
    <row r="344" spans="35:35" x14ac:dyDescent="0.25">
      <c r="AI344" s="8"/>
    </row>
    <row r="345" spans="35:35" x14ac:dyDescent="0.25">
      <c r="AI345" s="8"/>
    </row>
    <row r="346" spans="35:35" x14ac:dyDescent="0.25">
      <c r="AI346" s="8"/>
    </row>
    <row r="347" spans="35:35" x14ac:dyDescent="0.25">
      <c r="AI347" s="8"/>
    </row>
    <row r="348" spans="35:35" x14ac:dyDescent="0.25">
      <c r="AI348" s="8"/>
    </row>
    <row r="349" spans="35:35" x14ac:dyDescent="0.25">
      <c r="AI349" s="8"/>
    </row>
    <row r="350" spans="35:35" x14ac:dyDescent="0.25">
      <c r="AI350" s="8"/>
    </row>
    <row r="351" spans="35:35" x14ac:dyDescent="0.25">
      <c r="AI351" s="8"/>
    </row>
    <row r="352" spans="35:35" x14ac:dyDescent="0.25">
      <c r="AI352" s="8"/>
    </row>
    <row r="353" spans="35:35" x14ac:dyDescent="0.25">
      <c r="AI353" s="8"/>
    </row>
    <row r="354" spans="35:35" x14ac:dyDescent="0.25">
      <c r="AI354" s="8"/>
    </row>
    <row r="355" spans="35:35" x14ac:dyDescent="0.25">
      <c r="AI355" s="8"/>
    </row>
    <row r="356" spans="35:35" x14ac:dyDescent="0.25">
      <c r="AI356" s="8"/>
    </row>
    <row r="357" spans="35:35" x14ac:dyDescent="0.25">
      <c r="AI357" s="8"/>
    </row>
    <row r="358" spans="35:35" x14ac:dyDescent="0.25">
      <c r="AI358" s="8"/>
    </row>
    <row r="359" spans="35:35" x14ac:dyDescent="0.25">
      <c r="AI359" s="8"/>
    </row>
    <row r="360" spans="35:35" x14ac:dyDescent="0.25">
      <c r="AI360" s="8"/>
    </row>
    <row r="361" spans="35:35" x14ac:dyDescent="0.25">
      <c r="AI361" s="8"/>
    </row>
    <row r="362" spans="35:35" x14ac:dyDescent="0.25">
      <c r="AI362" s="8"/>
    </row>
    <row r="363" spans="35:35" x14ac:dyDescent="0.25">
      <c r="AI363" s="8"/>
    </row>
    <row r="364" spans="35:35" x14ac:dyDescent="0.25">
      <c r="AI364" s="8"/>
    </row>
    <row r="365" spans="35:35" x14ac:dyDescent="0.25">
      <c r="AI365" s="8"/>
    </row>
    <row r="366" spans="35:35" x14ac:dyDescent="0.25">
      <c r="AI366" s="8"/>
    </row>
    <row r="367" spans="35:35" x14ac:dyDescent="0.25">
      <c r="AI367" s="8"/>
    </row>
    <row r="368" spans="35:35" x14ac:dyDescent="0.25">
      <c r="AI368" s="8"/>
    </row>
    <row r="369" spans="35:35" x14ac:dyDescent="0.25">
      <c r="AI369" s="8"/>
    </row>
    <row r="370" spans="35:35" x14ac:dyDescent="0.25">
      <c r="AI370" s="8"/>
    </row>
    <row r="371" spans="35:35" x14ac:dyDescent="0.25">
      <c r="AI371" s="8"/>
    </row>
    <row r="372" spans="35:35" x14ac:dyDescent="0.25">
      <c r="AI372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2"/>
  <sheetViews>
    <sheetView topLeftCell="AC1" zoomScale="76" zoomScaleNormal="76" workbookViewId="0">
      <selection activeCell="AT26" sqref="AT26"/>
    </sheetView>
  </sheetViews>
  <sheetFormatPr defaultRowHeight="15" x14ac:dyDescent="0.25"/>
  <cols>
    <col min="1" max="1" width="11.5703125" customWidth="1"/>
    <col min="2" max="2" width="22" customWidth="1"/>
    <col min="3" max="3" width="22.85546875" customWidth="1"/>
    <col min="4" max="4" width="13.28515625" customWidth="1"/>
    <col min="5" max="5" width="11.28515625" customWidth="1"/>
    <col min="17" max="17" width="23.42578125" style="11" customWidth="1"/>
    <col min="18" max="18" width="23.28515625" customWidth="1"/>
    <col min="19" max="19" width="13.7109375" customWidth="1"/>
    <col min="20" max="20" width="9.42578125" customWidth="1"/>
  </cols>
  <sheetData>
    <row r="1" spans="1:100" ht="23.25" x14ac:dyDescent="0.35">
      <c r="A1" s="11"/>
      <c r="B1" s="11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6" t="s">
        <v>24</v>
      </c>
      <c r="O1" s="11"/>
      <c r="P1" s="11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M1" s="11"/>
      <c r="AN1" s="11"/>
      <c r="AO1" s="11"/>
      <c r="AP1" s="11"/>
      <c r="AQ1" s="11"/>
    </row>
    <row r="2" spans="1:100" x14ac:dyDescent="0.25">
      <c r="A2" s="11"/>
      <c r="B2" s="11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M2" s="11"/>
      <c r="AN2" s="11"/>
      <c r="AO2" s="11"/>
      <c r="AP2" s="11"/>
      <c r="AQ2" s="11"/>
    </row>
    <row r="3" spans="1:100" x14ac:dyDescent="0.25">
      <c r="A3" s="11"/>
      <c r="D3" t="s">
        <v>25</v>
      </c>
      <c r="E3" s="8" t="s">
        <v>26</v>
      </c>
      <c r="K3" t="s">
        <v>9</v>
      </c>
      <c r="L3" t="s">
        <v>28</v>
      </c>
      <c r="Q3"/>
      <c r="S3" s="8" t="s">
        <v>11</v>
      </c>
      <c r="T3" t="s">
        <v>30</v>
      </c>
      <c r="X3" s="11"/>
      <c r="Y3" s="11"/>
      <c r="Z3" s="11"/>
      <c r="AA3" s="11"/>
      <c r="AB3" s="11"/>
      <c r="AC3" s="11"/>
      <c r="AD3" s="11"/>
      <c r="AE3" s="11"/>
      <c r="AM3" s="11"/>
      <c r="AN3" s="11"/>
      <c r="AO3" s="11"/>
      <c r="AP3" s="11"/>
      <c r="AQ3" s="11"/>
    </row>
    <row r="4" spans="1:100" x14ac:dyDescent="0.25">
      <c r="A4" s="11"/>
      <c r="E4" s="8"/>
      <c r="Q4"/>
      <c r="S4" s="8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W4" s="11"/>
      <c r="AX4" s="10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CB4" s="11"/>
      <c r="CC4" s="11"/>
      <c r="CD4" s="11"/>
      <c r="CE4" s="11"/>
      <c r="CF4" s="11"/>
    </row>
    <row r="5" spans="1:100" ht="21" x14ac:dyDescent="0.35">
      <c r="A5" s="11"/>
      <c r="D5" t="s">
        <v>8</v>
      </c>
      <c r="E5" s="8" t="s">
        <v>27</v>
      </c>
      <c r="K5" t="s">
        <v>10</v>
      </c>
      <c r="L5" t="s">
        <v>31</v>
      </c>
      <c r="Q5"/>
      <c r="S5" s="8" t="s">
        <v>12</v>
      </c>
      <c r="T5" t="s">
        <v>29</v>
      </c>
      <c r="X5" s="11"/>
      <c r="Y5" s="11"/>
      <c r="Z5" s="11"/>
      <c r="AA5" s="11"/>
      <c r="AB5" s="11"/>
      <c r="AC5" s="11"/>
      <c r="AD5" s="11"/>
      <c r="AE5" s="11"/>
      <c r="AF5" s="11"/>
      <c r="AG5" s="10"/>
      <c r="AH5" s="5" t="s">
        <v>2</v>
      </c>
      <c r="AI5" s="11"/>
      <c r="AJ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0"/>
      <c r="AW5" s="11"/>
      <c r="AX5" s="10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CB5" s="11"/>
      <c r="CC5" s="11"/>
      <c r="CD5" s="11"/>
      <c r="CE5" s="11"/>
      <c r="CF5" s="11"/>
    </row>
    <row r="6" spans="1:100" ht="2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W6" s="11"/>
      <c r="AX6" s="10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W6" s="5" t="s">
        <v>32</v>
      </c>
      <c r="CB6" s="11"/>
      <c r="CC6" s="11"/>
      <c r="CD6" s="11"/>
      <c r="CE6" s="11"/>
      <c r="CF6" s="11"/>
      <c r="CJ6" s="11"/>
    </row>
    <row r="7" spans="1:10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/>
      <c r="R7" s="11"/>
      <c r="S7" s="11"/>
      <c r="T7" s="11"/>
      <c r="X7" s="11"/>
      <c r="Y7" s="11"/>
      <c r="Z7" s="11"/>
      <c r="AA7" s="11"/>
      <c r="AB7" s="11"/>
      <c r="AC7" s="11"/>
      <c r="AE7" s="11"/>
      <c r="AF7" s="11"/>
      <c r="AG7" s="7" t="s">
        <v>3</v>
      </c>
      <c r="AH7" s="11"/>
      <c r="AI7" s="11"/>
      <c r="AJ7" s="11"/>
      <c r="AK7" s="4"/>
      <c r="AL7" s="3"/>
      <c r="AM7" s="11"/>
      <c r="AN7" s="11"/>
      <c r="AO7" s="11"/>
      <c r="AP7" s="11"/>
      <c r="AQ7" s="11"/>
      <c r="AR7" s="11"/>
      <c r="AS7" s="11"/>
      <c r="AT7" s="11"/>
      <c r="AW7" s="11"/>
      <c r="AX7" s="7" t="s">
        <v>5</v>
      </c>
      <c r="AY7" s="11"/>
      <c r="AZ7" s="11"/>
      <c r="BA7" s="11"/>
      <c r="BB7" s="4"/>
      <c r="BC7" s="3"/>
      <c r="BD7" s="11"/>
      <c r="BE7" s="11"/>
      <c r="BF7" s="11"/>
      <c r="BG7" s="11"/>
      <c r="BH7" s="11"/>
      <c r="BI7" s="11"/>
      <c r="BJ7" s="11"/>
      <c r="BK7" s="11"/>
      <c r="CB7" s="11"/>
      <c r="CC7" s="11"/>
      <c r="CD7" s="11"/>
      <c r="CE7" s="11"/>
      <c r="CF7" s="11"/>
      <c r="CJ7" s="11"/>
    </row>
    <row r="8" spans="1:10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E8" s="11"/>
      <c r="AF8" s="11"/>
      <c r="AG8" s="10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W8" s="11"/>
      <c r="AX8" s="10"/>
      <c r="AY8" s="11"/>
      <c r="AZ8" s="11"/>
      <c r="BA8" s="11"/>
      <c r="BB8" s="4"/>
      <c r="BC8" s="3"/>
      <c r="BD8" s="11"/>
      <c r="BE8" s="11"/>
      <c r="BF8" s="11"/>
      <c r="BG8" s="11"/>
      <c r="BH8" s="11"/>
      <c r="BI8" s="11"/>
      <c r="BJ8" s="11"/>
      <c r="BK8" s="11"/>
      <c r="BV8" s="7" t="s">
        <v>3</v>
      </c>
      <c r="CB8" s="11"/>
      <c r="CC8" s="11"/>
      <c r="CD8" s="11"/>
      <c r="CE8" s="11"/>
      <c r="CF8" s="11"/>
      <c r="CJ8" s="11"/>
      <c r="CL8" s="7" t="s">
        <v>5</v>
      </c>
      <c r="CR8" s="11"/>
      <c r="CS8" s="11"/>
      <c r="CT8" s="11"/>
      <c r="CU8" s="11"/>
      <c r="CV8" s="11"/>
    </row>
    <row r="9" spans="1:100" ht="21" x14ac:dyDescent="0.35">
      <c r="A9" s="11"/>
      <c r="B9" s="11"/>
      <c r="C9" s="10"/>
      <c r="D9" s="5" t="s">
        <v>1</v>
      </c>
      <c r="E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E9" s="11"/>
      <c r="AF9" s="11"/>
      <c r="AG9" s="11" t="s">
        <v>13</v>
      </c>
      <c r="AH9" s="11" t="s">
        <v>14</v>
      </c>
      <c r="AI9" s="11" t="s">
        <v>15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W9" s="11"/>
      <c r="AX9" t="s">
        <v>22</v>
      </c>
      <c r="AY9" s="9" t="s">
        <v>21</v>
      </c>
      <c r="AZ9" t="s">
        <v>20</v>
      </c>
      <c r="BA9" t="s">
        <v>19</v>
      </c>
      <c r="BC9" s="11"/>
      <c r="BD9" s="11"/>
      <c r="BE9" s="11"/>
      <c r="BF9" s="11"/>
      <c r="BG9" s="11"/>
      <c r="BH9" s="11"/>
      <c r="BI9" s="11"/>
      <c r="BJ9" s="11"/>
      <c r="BK9" s="11"/>
      <c r="BV9" s="8"/>
      <c r="CB9" s="11"/>
      <c r="CC9" s="11"/>
      <c r="CD9" s="11"/>
      <c r="CE9" s="11"/>
      <c r="CF9" s="11"/>
      <c r="CJ9" s="11"/>
      <c r="CL9" s="8"/>
      <c r="CR9" s="11"/>
      <c r="CS9" s="11"/>
      <c r="CT9" s="11"/>
      <c r="CU9" s="11"/>
      <c r="CV9" s="11"/>
    </row>
    <row r="10" spans="1:100" x14ac:dyDescent="0.25">
      <c r="A10" s="11"/>
      <c r="B10" s="11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E10" s="11"/>
      <c r="AF10" s="11" t="s">
        <v>35</v>
      </c>
      <c r="AG10" s="12">
        <v>0.52981769276996438</v>
      </c>
      <c r="AH10" s="12">
        <v>0.23440122733331606</v>
      </c>
      <c r="AI10" s="12">
        <v>0.23578107989671951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W10" s="11" t="s">
        <v>35</v>
      </c>
      <c r="AX10" s="12">
        <v>0.14966485752511513</v>
      </c>
      <c r="AY10" s="12">
        <v>0.53490651440081316</v>
      </c>
      <c r="AZ10" s="12">
        <v>0.73204023438394028</v>
      </c>
      <c r="BA10" s="12">
        <v>0.73305325121524612</v>
      </c>
      <c r="BC10" s="11"/>
      <c r="BD10" s="11"/>
      <c r="BE10" s="11"/>
      <c r="BF10" s="11"/>
      <c r="BG10" s="11"/>
      <c r="BH10" s="11"/>
      <c r="BI10" s="11"/>
      <c r="BJ10" s="11"/>
      <c r="BK10" s="11"/>
      <c r="BV10" s="9" t="s">
        <v>13</v>
      </c>
      <c r="BW10" t="s">
        <v>14</v>
      </c>
      <c r="BX10" t="s">
        <v>15</v>
      </c>
      <c r="CB10" s="11"/>
      <c r="CC10" s="11"/>
      <c r="CD10" s="11"/>
      <c r="CE10" s="11"/>
      <c r="CF10" s="11"/>
      <c r="CJ10" s="11"/>
      <c r="CL10" t="s">
        <v>22</v>
      </c>
      <c r="CM10" s="9" t="s">
        <v>21</v>
      </c>
      <c r="CN10" t="s">
        <v>20</v>
      </c>
      <c r="CO10" t="s">
        <v>19</v>
      </c>
      <c r="CR10" s="11"/>
      <c r="CS10" s="11"/>
      <c r="CT10" s="11"/>
      <c r="CU10" s="11"/>
      <c r="CV10" s="11"/>
    </row>
    <row r="11" spans="1:100" x14ac:dyDescent="0.25">
      <c r="A11" s="11"/>
      <c r="B11" s="11"/>
      <c r="C11" s="7" t="s">
        <v>3</v>
      </c>
      <c r="D11" s="4"/>
      <c r="E11" s="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E11" s="11"/>
      <c r="AF11" s="11" t="s">
        <v>34</v>
      </c>
      <c r="AG11" s="12">
        <v>0.31057703301149614</v>
      </c>
      <c r="AH11" s="12">
        <v>0.34473640141189887</v>
      </c>
      <c r="AI11" s="12">
        <v>0.34468656557660493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W11" s="11" t="s">
        <v>34</v>
      </c>
      <c r="AX11" s="12">
        <v>0.20248822239109862</v>
      </c>
      <c r="AY11" s="12">
        <v>0.5358077231157985</v>
      </c>
      <c r="AZ11" s="12">
        <v>0.73245381823207689</v>
      </c>
      <c r="BA11" s="12">
        <v>0.73173845865212406</v>
      </c>
      <c r="BC11" s="11"/>
      <c r="BD11" s="11"/>
      <c r="BE11" s="11"/>
      <c r="BF11" s="11"/>
      <c r="BG11" s="11"/>
      <c r="BH11" s="11"/>
      <c r="BI11" s="11"/>
      <c r="BJ11" s="11"/>
      <c r="BK11" s="11"/>
      <c r="BU11" s="11" t="s">
        <v>35</v>
      </c>
      <c r="BV11" s="12">
        <v>0.22181377890890411</v>
      </c>
      <c r="BW11" s="12">
        <v>0.39367211323677653</v>
      </c>
      <c r="BX11" s="12">
        <v>0.38451410785431933</v>
      </c>
      <c r="CB11" s="11"/>
      <c r="CC11" s="11"/>
      <c r="CD11" s="11"/>
      <c r="CE11" s="11"/>
      <c r="CF11" s="11"/>
      <c r="CJ11" s="11"/>
      <c r="CK11" s="11" t="s">
        <v>35</v>
      </c>
      <c r="CL11" s="12">
        <v>0.38391252186914798</v>
      </c>
      <c r="CM11" s="12">
        <v>0.248756516636785</v>
      </c>
      <c r="CN11" s="12">
        <v>2.2719685812469314E-2</v>
      </c>
      <c r="CO11" s="12">
        <v>0.13304505776059047</v>
      </c>
      <c r="CR11" s="11"/>
      <c r="CS11" s="11"/>
      <c r="CT11" s="11"/>
      <c r="CU11" s="11"/>
      <c r="CV11" s="11"/>
    </row>
    <row r="12" spans="1:100" x14ac:dyDescent="0.25">
      <c r="A12" s="11"/>
      <c r="B12" s="11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7" t="s">
        <v>5</v>
      </c>
      <c r="R12" s="4"/>
      <c r="S12" s="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E12" s="11"/>
      <c r="AF12" s="11" t="s">
        <v>36</v>
      </c>
      <c r="AG12" s="11">
        <v>0.25636497758808963</v>
      </c>
      <c r="AH12" s="11">
        <v>0.37181726830709377</v>
      </c>
      <c r="AI12" s="11">
        <v>0.37181775410481666</v>
      </c>
      <c r="AJ12" s="11"/>
      <c r="AK12" s="11"/>
      <c r="AL12" s="11"/>
      <c r="AO12" s="11"/>
      <c r="AP12" s="11"/>
      <c r="AQ12" s="11"/>
      <c r="AR12" s="11"/>
      <c r="AS12" s="11"/>
      <c r="AT12" s="11"/>
      <c r="AW12" s="11" t="s">
        <v>36</v>
      </c>
      <c r="AX12" s="12">
        <v>0.48208928667137896</v>
      </c>
      <c r="AY12" s="12">
        <v>0.55456224231221196</v>
      </c>
      <c r="AZ12" s="12">
        <v>0.72317606223804332</v>
      </c>
      <c r="BA12" s="12">
        <v>0.72226169544974406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U12" s="11" t="s">
        <v>34</v>
      </c>
      <c r="BV12">
        <v>0.30992657491749132</v>
      </c>
      <c r="BW12">
        <v>0.33893826618503869</v>
      </c>
      <c r="BX12">
        <v>0.35113515889746966</v>
      </c>
      <c r="CB12" s="11"/>
      <c r="CC12" s="11"/>
      <c r="CD12" s="11"/>
      <c r="CE12" s="11"/>
      <c r="CF12" s="11"/>
      <c r="CJ12" s="11"/>
      <c r="CK12" s="11" t="s">
        <v>34</v>
      </c>
      <c r="CL12">
        <v>0.30591425437604147</v>
      </c>
      <c r="CM12">
        <v>0.20887491777678199</v>
      </c>
      <c r="CN12">
        <v>3.4569423565958435E-2</v>
      </c>
      <c r="CO12">
        <v>7.9755864468133569E-2</v>
      </c>
      <c r="CR12" s="11"/>
      <c r="CS12" s="11"/>
      <c r="CT12" s="11"/>
      <c r="CU12" s="11"/>
      <c r="CV12" s="11"/>
    </row>
    <row r="13" spans="1:100" x14ac:dyDescent="0.25">
      <c r="A13" s="11"/>
      <c r="B13" s="11" t="s">
        <v>13</v>
      </c>
      <c r="C13" s="11" t="s">
        <v>14</v>
      </c>
      <c r="D13" s="11" t="s">
        <v>15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4"/>
      <c r="S13" s="4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 t="s">
        <v>37</v>
      </c>
      <c r="AG13" s="12">
        <v>0.24209551972889756</v>
      </c>
      <c r="AH13" s="12">
        <v>0.37886413649624107</v>
      </c>
      <c r="AI13" s="12">
        <v>0.37904034377486101</v>
      </c>
      <c r="AJ13" s="11"/>
      <c r="AK13" s="11"/>
      <c r="AL13" s="11"/>
      <c r="AO13" s="11"/>
      <c r="AP13" s="11"/>
      <c r="AQ13" s="11"/>
      <c r="AR13" s="11"/>
      <c r="AS13" s="11"/>
      <c r="AT13" s="11"/>
      <c r="AW13" s="11" t="s">
        <v>37</v>
      </c>
      <c r="AX13" s="11">
        <v>0.35636692731538144</v>
      </c>
      <c r="AY13" s="11">
        <v>0.17819549795553524</v>
      </c>
      <c r="AZ13" s="11">
        <v>0.15685973296698422</v>
      </c>
      <c r="BA13" s="11">
        <v>1.6649447690774806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U13" s="11" t="s">
        <v>36</v>
      </c>
      <c r="BV13">
        <v>0.21720873795555753</v>
      </c>
      <c r="BW13">
        <v>0.39347551297162386</v>
      </c>
      <c r="BX13">
        <v>0.38931574907281846</v>
      </c>
      <c r="CB13" s="11"/>
      <c r="CC13" s="11"/>
      <c r="CD13" s="11"/>
      <c r="CE13" s="11"/>
      <c r="CF13" s="11"/>
      <c r="CJ13" s="11"/>
      <c r="CK13" s="11" t="s">
        <v>36</v>
      </c>
      <c r="CL13">
        <v>0.57199654296945524</v>
      </c>
      <c r="CM13">
        <v>0.2068366471907814</v>
      </c>
      <c r="CN13">
        <v>0.18205045773561751</v>
      </c>
      <c r="CO13">
        <v>0.25079923626330808</v>
      </c>
      <c r="CR13" s="11"/>
      <c r="CS13" s="11"/>
      <c r="CT13" s="11"/>
      <c r="CU13" s="11"/>
      <c r="CV13" s="11"/>
    </row>
    <row r="14" spans="1:100" x14ac:dyDescent="0.25">
      <c r="A14" s="11" t="s">
        <v>35</v>
      </c>
      <c r="B14" s="12">
        <v>0.22809276414377561</v>
      </c>
      <c r="C14" s="12">
        <v>0.39318190965897226</v>
      </c>
      <c r="D14" s="12">
        <v>0.37872532619725219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t="s">
        <v>22</v>
      </c>
      <c r="Q14" s="9" t="s">
        <v>21</v>
      </c>
      <c r="R14" t="s">
        <v>20</v>
      </c>
      <c r="S14" t="s">
        <v>19</v>
      </c>
      <c r="T14" s="11"/>
      <c r="V14" s="11"/>
      <c r="W14" s="11"/>
      <c r="X14" s="11"/>
      <c r="Y14" s="11"/>
      <c r="Z14" s="11"/>
      <c r="AA14" s="11"/>
      <c r="AB14" s="11"/>
      <c r="AC14" s="11"/>
      <c r="AF14" s="11" t="s">
        <v>38</v>
      </c>
      <c r="AG14">
        <v>0.25406695185303363</v>
      </c>
      <c r="AH14">
        <v>0.37291718052493117</v>
      </c>
      <c r="AI14">
        <v>0.37301586762203515</v>
      </c>
      <c r="AJ14" s="11"/>
      <c r="AK14" s="11"/>
      <c r="AL14" s="11"/>
      <c r="AO14" s="11"/>
      <c r="AP14" s="11"/>
      <c r="AQ14" s="11"/>
      <c r="AR14" s="11"/>
      <c r="AS14" s="11"/>
      <c r="AT14" s="11"/>
      <c r="AW14" s="11" t="s">
        <v>38</v>
      </c>
      <c r="AX14" s="11">
        <v>0.37751275991105504</v>
      </c>
      <c r="AY14" s="11">
        <v>0.1311971288213665</v>
      </c>
      <c r="AZ14" s="11">
        <v>0.21285893625179861</v>
      </c>
      <c r="BA14" s="11">
        <v>1.6559439349268348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U14" s="11" t="s">
        <v>37</v>
      </c>
      <c r="BV14">
        <v>0.21839967135181246</v>
      </c>
      <c r="BW14">
        <v>0.38978872311526208</v>
      </c>
      <c r="BX14">
        <v>0.39181160553292482</v>
      </c>
      <c r="CB14" s="11"/>
      <c r="CC14" s="11"/>
      <c r="CD14" s="11"/>
      <c r="CE14" s="11"/>
      <c r="CF14" s="11"/>
      <c r="CJ14" s="11"/>
      <c r="CK14" s="11" t="s">
        <v>37</v>
      </c>
      <c r="CL14">
        <v>0.46358280512485917</v>
      </c>
      <c r="CM14">
        <v>0.23511025224632373</v>
      </c>
      <c r="CN14">
        <v>8.0610939361056483E-2</v>
      </c>
      <c r="CO14">
        <v>0.19635394970681763</v>
      </c>
      <c r="CR14" s="11"/>
      <c r="CS14" s="11"/>
      <c r="CT14" s="11"/>
      <c r="CU14" s="11"/>
      <c r="CV14" s="11"/>
    </row>
    <row r="15" spans="1:100" x14ac:dyDescent="0.25">
      <c r="A15" s="11" t="s">
        <v>34</v>
      </c>
      <c r="B15" s="12">
        <v>0.305003120925532</v>
      </c>
      <c r="C15" s="12">
        <v>0.34736784018157596</v>
      </c>
      <c r="D15" s="12">
        <v>0.34762903889289232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35</v>
      </c>
      <c r="P15">
        <v>0.60785678209534355</v>
      </c>
      <c r="Q15">
        <v>0.66000139465349195</v>
      </c>
      <c r="R15">
        <v>0.33999379119764978</v>
      </c>
      <c r="S15">
        <v>0.40004814148860002</v>
      </c>
      <c r="T15" s="11"/>
      <c r="V15" s="11"/>
      <c r="W15" s="11"/>
      <c r="X15" s="11"/>
      <c r="Y15" s="11"/>
      <c r="Z15" s="11"/>
      <c r="AA15" s="11"/>
      <c r="AB15" s="11"/>
      <c r="AC15" s="11"/>
      <c r="AF15" s="11" t="s">
        <v>39</v>
      </c>
      <c r="AG15" s="10">
        <v>0.25754870457430656</v>
      </c>
      <c r="AH15" s="11">
        <v>0.37126833239367657</v>
      </c>
      <c r="AI15" s="11">
        <v>0.37118296303201731</v>
      </c>
      <c r="AJ15" s="11"/>
      <c r="AK15" s="11"/>
      <c r="AL15" s="11"/>
      <c r="AO15" s="11"/>
      <c r="AP15" s="11"/>
      <c r="AQ15" s="11"/>
      <c r="AR15" s="11"/>
      <c r="AS15" s="11"/>
      <c r="AT15" s="11"/>
      <c r="AW15" s="11" t="s">
        <v>39</v>
      </c>
      <c r="AX15" s="11">
        <v>0.38939599782952206</v>
      </c>
      <c r="AY15" s="11">
        <v>1.7224027940259536</v>
      </c>
      <c r="AZ15" s="11">
        <v>0.18097036787735157</v>
      </c>
      <c r="BA15" s="11">
        <v>9.6626838096694798E-2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U15" s="11" t="s">
        <v>38</v>
      </c>
      <c r="BV15" s="12">
        <v>0.21853756232488747</v>
      </c>
      <c r="BW15" s="12">
        <v>0.39393483725765227</v>
      </c>
      <c r="BX15" s="12">
        <v>0.38752760041745954</v>
      </c>
      <c r="CB15" s="11"/>
      <c r="CC15" s="11"/>
      <c r="CD15" s="11"/>
      <c r="CE15" s="11"/>
      <c r="CF15" s="11"/>
      <c r="CJ15" s="11"/>
      <c r="CK15" s="11" t="s">
        <v>38</v>
      </c>
      <c r="CL15" s="12">
        <v>0.48668747700209763</v>
      </c>
      <c r="CM15" s="12">
        <v>0.206786518133068</v>
      </c>
      <c r="CN15" s="12">
        <v>0.10415646397449413</v>
      </c>
      <c r="CO15" s="12">
        <v>0.23225402122013292</v>
      </c>
      <c r="CR15" s="11"/>
      <c r="CS15" s="11"/>
      <c r="CT15" s="11"/>
      <c r="CU15" s="11"/>
      <c r="CV15" s="11"/>
    </row>
    <row r="16" spans="1:100" x14ac:dyDescent="0.25">
      <c r="A16" s="11" t="s">
        <v>36</v>
      </c>
      <c r="B16" s="12">
        <v>0.21105819788386077</v>
      </c>
      <c r="C16" s="12">
        <v>0.39590205273726914</v>
      </c>
      <c r="D16" s="12">
        <v>0.39303974937887004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34</v>
      </c>
      <c r="P16">
        <v>0.36623896529769351</v>
      </c>
      <c r="Q16">
        <v>0.42067595969669358</v>
      </c>
      <c r="R16">
        <v>0.79064715130008867</v>
      </c>
      <c r="S16">
        <v>0.78867688900321742</v>
      </c>
      <c r="T16" s="11"/>
      <c r="V16" s="11"/>
      <c r="W16" s="11"/>
      <c r="X16" s="11"/>
      <c r="Y16" s="11"/>
      <c r="Z16" s="11"/>
      <c r="AA16" s="11"/>
      <c r="AB16" s="11"/>
      <c r="AC16" s="11"/>
      <c r="AF16" s="11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U16" s="11" t="s">
        <v>39</v>
      </c>
      <c r="BV16">
        <v>0.22177234039952301</v>
      </c>
      <c r="BW16">
        <v>0.39180851271911482</v>
      </c>
      <c r="BX16">
        <v>0.38641914688136214</v>
      </c>
      <c r="CB16" s="11"/>
      <c r="CC16" s="11"/>
      <c r="CD16" s="11"/>
      <c r="CE16" s="11"/>
      <c r="CF16" s="11"/>
      <c r="CJ16" s="11"/>
      <c r="CK16" s="11" t="s">
        <v>39</v>
      </c>
      <c r="CL16">
        <v>0.50990478146098295</v>
      </c>
      <c r="CM16">
        <v>0.23619125227335397</v>
      </c>
      <c r="CN16">
        <v>0.12323900386212176</v>
      </c>
      <c r="CO16">
        <v>0.2044746756050666</v>
      </c>
      <c r="CR16" s="11"/>
      <c r="CS16" s="11"/>
      <c r="CT16" s="11"/>
      <c r="CU16" s="11"/>
      <c r="CV16" s="11"/>
    </row>
    <row r="17" spans="1:100" x14ac:dyDescent="0.25">
      <c r="A17" s="11" t="s">
        <v>37</v>
      </c>
      <c r="B17" s="12">
        <v>0.21856020022455264</v>
      </c>
      <c r="C17" s="12">
        <v>0.39071879198060439</v>
      </c>
      <c r="D17" s="12">
        <v>0.39072100779484303</v>
      </c>
      <c r="E17" s="11"/>
      <c r="F17" s="11"/>
      <c r="G17" s="11"/>
      <c r="J17" s="11"/>
      <c r="K17" s="11"/>
      <c r="L17" s="11"/>
      <c r="M17" s="11"/>
      <c r="N17" s="11"/>
      <c r="O17" s="11" t="s">
        <v>36</v>
      </c>
      <c r="P17">
        <v>0.66104469273832178</v>
      </c>
      <c r="Q17">
        <v>0.39493234797977184</v>
      </c>
      <c r="R17">
        <v>0.80162105466435596</v>
      </c>
      <c r="S17">
        <v>0.80344659735587176</v>
      </c>
      <c r="T17" s="11"/>
      <c r="V17" s="11"/>
      <c r="W17" s="11"/>
      <c r="X17" s="11"/>
      <c r="Y17" s="11"/>
      <c r="Z17" s="11"/>
      <c r="AA17" s="11"/>
      <c r="AB17" s="11"/>
      <c r="AC17" s="11"/>
      <c r="AF17" s="12"/>
      <c r="AG17" s="12"/>
      <c r="AH17" s="12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V17" s="8"/>
      <c r="CB17" s="11"/>
      <c r="CC17" s="11"/>
      <c r="CD17" s="11"/>
      <c r="CE17" s="11"/>
      <c r="CF17" s="11"/>
      <c r="CJ17" s="11"/>
      <c r="CL17" s="8"/>
      <c r="CR17" s="11"/>
      <c r="CS17" s="11"/>
      <c r="CT17" s="11"/>
      <c r="CU17" s="11"/>
      <c r="CV17" s="11"/>
    </row>
    <row r="18" spans="1:100" x14ac:dyDescent="0.25">
      <c r="A18" s="11" t="s">
        <v>38</v>
      </c>
      <c r="B18">
        <v>0.21435283013472092</v>
      </c>
      <c r="C18">
        <v>0.39818006663947791</v>
      </c>
      <c r="D18">
        <v>0.38746710322580113</v>
      </c>
      <c r="E18" s="11"/>
      <c r="F18" s="11"/>
      <c r="G18" s="11"/>
      <c r="J18" s="11"/>
      <c r="K18" s="11"/>
      <c r="L18" s="11"/>
      <c r="M18" s="11"/>
      <c r="N18" s="11"/>
      <c r="O18" s="11" t="s">
        <v>37</v>
      </c>
      <c r="P18">
        <v>0.56347366936949617</v>
      </c>
      <c r="Q18">
        <v>0.45601324480702454</v>
      </c>
      <c r="R18">
        <v>0.77216179970623433</v>
      </c>
      <c r="S18">
        <v>0.77182495548674113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G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V18" s="8"/>
      <c r="CB18" s="11"/>
      <c r="CC18" s="11"/>
      <c r="CD18" s="11"/>
      <c r="CE18" s="11"/>
      <c r="CF18" s="11"/>
      <c r="CJ18" s="11"/>
      <c r="CL18" s="8"/>
      <c r="CR18" s="11"/>
      <c r="CS18" s="11"/>
      <c r="CT18" s="11"/>
      <c r="CU18" s="11"/>
      <c r="CV18" s="11"/>
    </row>
    <row r="19" spans="1:100" x14ac:dyDescent="0.25">
      <c r="A19" s="11" t="s">
        <v>39</v>
      </c>
      <c r="B19" s="11">
        <v>0.21529826879604289</v>
      </c>
      <c r="C19" s="10">
        <v>0.39453762203898574</v>
      </c>
      <c r="D19" s="11">
        <v>0.39016410916497152</v>
      </c>
      <c r="E19" s="11"/>
      <c r="F19" s="11"/>
      <c r="G19" s="11"/>
      <c r="J19" s="11"/>
      <c r="K19" s="11"/>
      <c r="L19" s="11"/>
      <c r="M19" s="11"/>
      <c r="N19" s="11"/>
      <c r="O19" s="11" t="s">
        <v>38</v>
      </c>
      <c r="P19">
        <v>0.58801159680955484</v>
      </c>
      <c r="Q19">
        <v>0.39159650078132929</v>
      </c>
      <c r="R19">
        <v>1.1028738922824448</v>
      </c>
      <c r="S19">
        <v>0.50552960693622584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0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W19" s="11"/>
      <c r="AX19" s="10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V19" s="8"/>
      <c r="CB19" s="11"/>
      <c r="CC19" s="11"/>
      <c r="CD19" s="11"/>
      <c r="CE19" s="11"/>
      <c r="CF19" s="11"/>
      <c r="CJ19" s="11"/>
      <c r="CL19" s="8"/>
      <c r="CR19" s="11"/>
      <c r="CS19" s="11"/>
      <c r="CT19" s="11"/>
      <c r="CU19" s="11"/>
      <c r="CV19" s="11"/>
    </row>
    <row r="20" spans="1:100" x14ac:dyDescent="0.25">
      <c r="A20" s="11"/>
      <c r="B20" s="11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39</v>
      </c>
      <c r="P20">
        <v>0.62786806426515529</v>
      </c>
      <c r="Q20">
        <v>0.20423894029291789</v>
      </c>
      <c r="R20">
        <v>1.6319393267346944</v>
      </c>
      <c r="S20">
        <v>0.16382173297238772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0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W20" s="11"/>
      <c r="AX20" s="10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V20" s="8"/>
      <c r="CB20" s="11"/>
      <c r="CC20" s="11"/>
      <c r="CD20" s="11"/>
      <c r="CE20" s="11"/>
      <c r="CF20" s="11"/>
      <c r="CJ20" s="11"/>
      <c r="CL20" s="8"/>
      <c r="CR20" s="11"/>
      <c r="CS20" s="11"/>
      <c r="CT20" s="11"/>
      <c r="CU20" s="11"/>
      <c r="CV20" s="11"/>
    </row>
    <row r="21" spans="1:100" x14ac:dyDescent="0.25">
      <c r="A21" s="11"/>
      <c r="B21" s="11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0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W21" s="11"/>
      <c r="AX21" s="10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V21" s="8"/>
      <c r="CB21" s="11"/>
      <c r="CC21" s="11"/>
      <c r="CD21" s="11"/>
      <c r="CE21" s="11"/>
      <c r="CF21" s="11"/>
      <c r="CJ21" s="11"/>
      <c r="CL21" s="8"/>
      <c r="CR21" s="11"/>
      <c r="CS21" s="11"/>
      <c r="CT21" s="11"/>
      <c r="CU21" s="11"/>
      <c r="CV21" s="11"/>
    </row>
    <row r="22" spans="1:100" x14ac:dyDescent="0.25">
      <c r="A22" s="11"/>
      <c r="B22" s="11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F22" s="11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W22" s="11"/>
      <c r="AX22" s="10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V22" s="8"/>
      <c r="CB22" s="11"/>
      <c r="CC22" s="11"/>
      <c r="CD22" s="11"/>
      <c r="CE22" s="11"/>
      <c r="CF22" s="11"/>
      <c r="CJ22" s="11"/>
      <c r="CL22" s="8"/>
      <c r="CR22" s="11"/>
      <c r="CS22" s="11"/>
      <c r="CT22" s="11"/>
      <c r="CU22" s="11"/>
      <c r="CV22" s="11"/>
    </row>
    <row r="23" spans="1:100" x14ac:dyDescent="0.25">
      <c r="A23" s="11"/>
      <c r="B23" s="11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W23" s="11"/>
      <c r="AX23" s="10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V23" s="8"/>
      <c r="CB23" s="11"/>
      <c r="CC23" s="11"/>
      <c r="CD23" s="11"/>
      <c r="CE23" s="11"/>
      <c r="CF23" s="11"/>
      <c r="CJ23" s="11"/>
      <c r="CL23" s="8"/>
      <c r="CR23" s="11"/>
      <c r="CS23" s="11"/>
      <c r="CT23" s="11"/>
      <c r="CU23" s="11"/>
      <c r="CV23" s="11"/>
    </row>
    <row r="24" spans="1:100" x14ac:dyDescent="0.25">
      <c r="A24" s="11"/>
      <c r="B24" s="11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7" t="s">
        <v>4</v>
      </c>
      <c r="AH24" s="11"/>
      <c r="AI24" s="11"/>
      <c r="AJ24" s="11"/>
      <c r="AK24" s="4"/>
      <c r="AL24" s="3"/>
      <c r="AM24" s="11"/>
      <c r="AN24" s="11"/>
      <c r="AO24" s="11"/>
      <c r="AP24" s="11"/>
      <c r="AQ24" s="11"/>
      <c r="AR24" s="11"/>
      <c r="AS24" s="11"/>
      <c r="AT24" s="11"/>
      <c r="AW24" s="11"/>
      <c r="AX24" s="10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V24" s="8"/>
      <c r="CB24" s="11"/>
      <c r="CC24" s="11"/>
      <c r="CD24" s="11"/>
      <c r="CE24" s="11"/>
      <c r="CF24" s="11"/>
      <c r="CJ24" s="11"/>
      <c r="CL24" s="8"/>
      <c r="CR24" s="11"/>
      <c r="CS24" s="11"/>
      <c r="CT24" s="11"/>
      <c r="CU24" s="11"/>
      <c r="CV24" s="11"/>
    </row>
    <row r="25" spans="1:100" x14ac:dyDescent="0.25">
      <c r="A25" s="11"/>
      <c r="B25" s="11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W25" s="11"/>
      <c r="AX25" s="7" t="s">
        <v>6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V25" s="7" t="s">
        <v>4</v>
      </c>
      <c r="BW25" s="2"/>
      <c r="CB25" s="11"/>
      <c r="CC25" s="11"/>
      <c r="CD25" s="11"/>
      <c r="CE25" s="11"/>
      <c r="CF25" s="11"/>
      <c r="CJ25" s="11"/>
      <c r="CL25" s="8"/>
      <c r="CR25" s="11"/>
      <c r="CS25" s="11"/>
      <c r="CT25" s="11"/>
      <c r="CU25" s="11"/>
      <c r="CV25" s="11"/>
    </row>
    <row r="26" spans="1:100" x14ac:dyDescent="0.25">
      <c r="A26" s="11"/>
      <c r="B26" s="11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 t="s">
        <v>16</v>
      </c>
      <c r="AH26" s="11" t="s">
        <v>17</v>
      </c>
      <c r="AI26" s="11" t="s">
        <v>18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W26" s="11"/>
      <c r="AX26" s="10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V26" s="8"/>
      <c r="CB26" s="11"/>
      <c r="CC26" s="11"/>
      <c r="CD26" s="11"/>
      <c r="CE26" s="11"/>
      <c r="CF26" s="11"/>
      <c r="CJ26" s="11"/>
      <c r="CL26" s="7" t="s">
        <v>6</v>
      </c>
      <c r="CM26" s="2"/>
      <c r="CR26" s="11"/>
      <c r="CS26" s="11"/>
      <c r="CT26" s="11"/>
      <c r="CU26" s="11"/>
      <c r="CV26" s="11"/>
    </row>
    <row r="27" spans="1:100" x14ac:dyDescent="0.25">
      <c r="A27" s="11"/>
      <c r="B27" s="11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 t="s">
        <v>35</v>
      </c>
      <c r="AG27" s="12">
        <v>0.20747365678156429</v>
      </c>
      <c r="AH27" s="12">
        <v>0.15717985601501291</v>
      </c>
      <c r="AI27" s="12">
        <v>0.15652349990985315</v>
      </c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W27" s="11"/>
      <c r="AX27" s="10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V27" s="9" t="s">
        <v>16</v>
      </c>
      <c r="BW27" t="s">
        <v>17</v>
      </c>
      <c r="BX27" t="s">
        <v>18</v>
      </c>
      <c r="CB27" s="11"/>
      <c r="CC27" s="11"/>
      <c r="CD27" s="11"/>
      <c r="CE27" s="11"/>
      <c r="CF27" s="11"/>
      <c r="CJ27" s="11"/>
      <c r="CL27" s="8"/>
      <c r="CR27" s="11"/>
      <c r="CS27" s="11"/>
      <c r="CT27" s="11"/>
      <c r="CU27" s="11"/>
      <c r="CV27" s="11"/>
    </row>
    <row r="28" spans="1:100" x14ac:dyDescent="0.25">
      <c r="A28" s="11"/>
      <c r="B28" s="11"/>
      <c r="C28" s="7" t="s">
        <v>4</v>
      </c>
      <c r="D28" s="4"/>
      <c r="E28" s="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0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 t="s">
        <v>34</v>
      </c>
      <c r="AG28" s="12">
        <v>9.2729269390583652E-2</v>
      </c>
      <c r="AH28" s="12">
        <v>9.2932524536815095E-2</v>
      </c>
      <c r="AI28" s="12">
        <v>9.1582942211595145E-2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W28" s="11" t="s">
        <v>35</v>
      </c>
      <c r="AX28" s="10">
        <f>210782/2000</f>
        <v>105.39100000000001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U28" s="11" t="s">
        <v>35</v>
      </c>
      <c r="BV28" s="12">
        <v>0.38097202517128143</v>
      </c>
      <c r="BW28" s="12">
        <v>0.34550118535658891</v>
      </c>
      <c r="BX28" s="12">
        <v>0.34537855078747404</v>
      </c>
      <c r="CB28" s="11"/>
      <c r="CC28" s="11"/>
      <c r="CD28" s="11"/>
      <c r="CE28" s="11"/>
      <c r="CF28" s="11"/>
      <c r="CJ28" s="11"/>
      <c r="CL28" s="8"/>
      <c r="CR28" s="11"/>
      <c r="CS28" s="11"/>
      <c r="CT28" s="11"/>
      <c r="CU28" s="11"/>
      <c r="CV28" s="11"/>
    </row>
    <row r="29" spans="1:100" x14ac:dyDescent="0.25">
      <c r="A29" s="11"/>
      <c r="B29" s="11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 t="s">
        <v>36</v>
      </c>
      <c r="AG29" s="11">
        <v>0.27107305232607809</v>
      </c>
      <c r="AH29" s="10">
        <v>0.20483911621853049</v>
      </c>
      <c r="AI29" s="11">
        <v>0.20363347680440108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W29" s="11" t="s">
        <v>34</v>
      </c>
      <c r="AX29" s="10">
        <f>479180/2000</f>
        <v>239.59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U29" s="11" t="s">
        <v>34</v>
      </c>
      <c r="BV29">
        <v>0.33871447509595987</v>
      </c>
      <c r="BW29">
        <v>0.32971090636344497</v>
      </c>
      <c r="BX29">
        <v>0.3277013181852757</v>
      </c>
      <c r="CB29" s="11"/>
      <c r="CC29" s="11"/>
      <c r="CD29" s="11"/>
      <c r="CE29" s="11"/>
      <c r="CF29" s="11"/>
      <c r="CJ29" s="11"/>
      <c r="CK29" s="11" t="s">
        <v>35</v>
      </c>
      <c r="CL29" s="8">
        <f>P33+AX28</f>
        <v>339.64550000000003</v>
      </c>
      <c r="CR29" s="11"/>
      <c r="CS29" s="11"/>
      <c r="CT29" s="11"/>
      <c r="CU29" s="11"/>
      <c r="CV29" s="11"/>
    </row>
    <row r="30" spans="1:100" x14ac:dyDescent="0.25">
      <c r="A30" s="11"/>
      <c r="B30" s="11" t="s">
        <v>16</v>
      </c>
      <c r="C30" s="11" t="s">
        <v>17</v>
      </c>
      <c r="D30" s="11" t="s">
        <v>18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7" t="s">
        <v>6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 t="s">
        <v>37</v>
      </c>
      <c r="AG30" s="10">
        <v>0.16983744268514381</v>
      </c>
      <c r="AH30" s="11">
        <v>0.14562370104613875</v>
      </c>
      <c r="AI30" s="11">
        <v>0.14391787322366664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W30" s="11" t="s">
        <v>36</v>
      </c>
      <c r="AX30" s="10">
        <f>453144/2000</f>
        <v>226.572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U30" s="11" t="s">
        <v>36</v>
      </c>
      <c r="BV30">
        <v>0.41368658627224436</v>
      </c>
      <c r="BW30">
        <v>0.38138904432826226</v>
      </c>
      <c r="BX30">
        <v>0.38054498959527044</v>
      </c>
      <c r="CB30" s="11"/>
      <c r="CC30" s="11"/>
      <c r="CD30" s="11"/>
      <c r="CE30" s="11"/>
      <c r="CF30" s="11"/>
      <c r="CJ30" s="11"/>
      <c r="CK30" s="11" t="s">
        <v>34</v>
      </c>
      <c r="CL30" s="8">
        <f>P34+AX29</f>
        <v>259.32350000000002</v>
      </c>
      <c r="CR30" s="11"/>
      <c r="CS30" s="11"/>
      <c r="CT30" s="11"/>
      <c r="CU30" s="11"/>
      <c r="CV30" s="11"/>
    </row>
    <row r="31" spans="1:100" x14ac:dyDescent="0.25">
      <c r="A31" s="11" t="s">
        <v>35</v>
      </c>
      <c r="B31" s="12">
        <v>0.55447039356099737</v>
      </c>
      <c r="C31" s="12">
        <v>0.53382251469816566</v>
      </c>
      <c r="D31" s="12">
        <v>0.5342336016650947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 t="s">
        <v>38</v>
      </c>
      <c r="AG31">
        <v>0.2414036740537599</v>
      </c>
      <c r="AH31" s="11">
        <v>0.18400779134018491</v>
      </c>
      <c r="AI31">
        <v>0.18313565999458392</v>
      </c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W31" s="11" t="s">
        <v>37</v>
      </c>
      <c r="AX31" s="10">
        <f>468828/2000</f>
        <v>234.41399999999999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U31" s="11" t="s">
        <v>37</v>
      </c>
      <c r="BV31">
        <v>0.36713630273927045</v>
      </c>
      <c r="BW31">
        <v>0.35322944631563413</v>
      </c>
      <c r="BX31">
        <v>0.35083571784847867</v>
      </c>
      <c r="CB31" s="11"/>
      <c r="CC31" s="11"/>
      <c r="CD31" s="11"/>
      <c r="CE31" s="11"/>
      <c r="CF31" s="11"/>
      <c r="CJ31" s="11"/>
      <c r="CK31" s="11" t="s">
        <v>36</v>
      </c>
      <c r="CL31" s="8">
        <f>P35+AX30</f>
        <v>461.827</v>
      </c>
      <c r="CR31" s="11"/>
      <c r="CS31" s="11"/>
      <c r="CT31" s="11"/>
      <c r="CU31" s="11"/>
      <c r="CV31" s="11"/>
    </row>
    <row r="32" spans="1:100" x14ac:dyDescent="0.25">
      <c r="A32" s="11" t="s">
        <v>34</v>
      </c>
      <c r="B32" s="12">
        <v>0.58469968080133672</v>
      </c>
      <c r="C32" s="12">
        <v>0.56648928819007471</v>
      </c>
      <c r="D32" s="12">
        <v>0.56381969415895594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0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 t="s">
        <v>39</v>
      </c>
      <c r="AG32" s="10">
        <v>0.22114450670182012</v>
      </c>
      <c r="AH32" s="11">
        <v>0.18219113791072045</v>
      </c>
      <c r="AI32" s="11">
        <v>0.17874789566332197</v>
      </c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W32" s="11" t="s">
        <v>38</v>
      </c>
      <c r="AX32" s="10">
        <f>385882/2000</f>
        <v>192.941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U32" s="11" t="s">
        <v>38</v>
      </c>
      <c r="BV32" s="12">
        <v>0.39984923393085775</v>
      </c>
      <c r="BW32" s="12">
        <v>0.36585843024012293</v>
      </c>
      <c r="BX32" s="12">
        <v>0.36537922545898455</v>
      </c>
      <c r="CB32" s="11"/>
      <c r="CC32" s="11"/>
      <c r="CD32" s="11"/>
      <c r="CE32" s="11"/>
      <c r="CF32" s="11"/>
      <c r="CJ32" s="11"/>
      <c r="CK32" s="11" t="s">
        <v>37</v>
      </c>
      <c r="CL32" s="8">
        <f>P36+AX31</f>
        <v>507.07150000000001</v>
      </c>
      <c r="CR32" s="11"/>
      <c r="CS32" s="11"/>
      <c r="CT32" s="11"/>
      <c r="CU32" s="11"/>
      <c r="CV32" s="11"/>
    </row>
    <row r="33" spans="1:100" x14ac:dyDescent="0.25">
      <c r="A33" s="11" t="s">
        <v>36</v>
      </c>
      <c r="B33" s="12">
        <v>0.55630012021841102</v>
      </c>
      <c r="C33" s="12">
        <v>0.55793897243799362</v>
      </c>
      <c r="D33" s="12">
        <v>0.55745650238613975</v>
      </c>
      <c r="E33" s="12"/>
      <c r="F33" s="12"/>
      <c r="G33" s="12"/>
      <c r="L33" s="11"/>
      <c r="M33" s="11"/>
      <c r="N33" s="11"/>
      <c r="O33" s="11" t="s">
        <v>35</v>
      </c>
      <c r="P33" s="11">
        <f>468509/2000</f>
        <v>234.25450000000001</v>
      </c>
      <c r="Q33" s="10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F33" s="11"/>
      <c r="AG33" s="10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W33" s="11" t="s">
        <v>39</v>
      </c>
      <c r="AX33" s="10">
        <f>431829/2000</f>
        <v>215.9145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U33" s="11" t="s">
        <v>39</v>
      </c>
      <c r="BV33">
        <v>0.38335318335999646</v>
      </c>
      <c r="BW33">
        <v>0.3716968696918726</v>
      </c>
      <c r="BX33">
        <v>0.36833507808344657</v>
      </c>
      <c r="CB33" s="11"/>
      <c r="CC33" s="11"/>
      <c r="CD33" s="11"/>
      <c r="CE33" s="11"/>
      <c r="CF33" s="11"/>
      <c r="CJ33" s="11"/>
      <c r="CK33" s="11" t="s">
        <v>38</v>
      </c>
      <c r="CL33" s="8">
        <f>P37+AX32</f>
        <v>428.2285</v>
      </c>
      <c r="CR33" s="11"/>
      <c r="CS33" s="11"/>
      <c r="CT33" s="11"/>
      <c r="CU33" s="11"/>
      <c r="CV33" s="11"/>
    </row>
    <row r="34" spans="1:100" x14ac:dyDescent="0.25">
      <c r="A34" s="11" t="s">
        <v>37</v>
      </c>
      <c r="B34" s="11">
        <v>0.56022958529906808</v>
      </c>
      <c r="C34" s="11">
        <v>0.55710163065820173</v>
      </c>
      <c r="D34" s="10">
        <v>0.55379253938849204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 t="s">
        <v>34</v>
      </c>
      <c r="P34" s="11">
        <f>39467/2000</f>
        <v>19.733499999999999</v>
      </c>
      <c r="Q34" s="10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G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W34" s="11"/>
      <c r="AX34" s="10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V34" s="8"/>
      <c r="CB34" s="11"/>
      <c r="CC34" s="11"/>
      <c r="CD34" s="11"/>
      <c r="CE34" s="11"/>
      <c r="CF34" s="11"/>
      <c r="CJ34" s="11"/>
      <c r="CK34" s="11" t="s">
        <v>39</v>
      </c>
      <c r="CL34" s="8">
        <f>P38+AX33</f>
        <v>438.24549999999999</v>
      </c>
      <c r="CR34" s="11"/>
      <c r="CS34" s="11"/>
      <c r="CT34" s="11"/>
      <c r="CU34" s="11"/>
      <c r="CV34" s="11"/>
    </row>
    <row r="35" spans="1:100" x14ac:dyDescent="0.25">
      <c r="A35" s="11" t="s">
        <v>38</v>
      </c>
      <c r="B35" s="11">
        <v>0.55829479380795555</v>
      </c>
      <c r="C35" s="10">
        <v>0.54770906914006046</v>
      </c>
      <c r="D35" s="11">
        <v>0.54762279092338384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 t="s">
        <v>36</v>
      </c>
      <c r="P35" s="11">
        <f>470510/2000</f>
        <v>235.255</v>
      </c>
      <c r="Q35" s="10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F35" s="11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W35" s="11"/>
      <c r="AX35" s="10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V35" s="8"/>
      <c r="CB35" s="11"/>
      <c r="CC35" s="11"/>
      <c r="CD35" s="11"/>
      <c r="CE35" s="11"/>
      <c r="CF35" s="11"/>
      <c r="CJ35" s="11"/>
      <c r="CL35" s="8"/>
      <c r="CR35" s="11"/>
      <c r="CS35" s="11"/>
      <c r="CT35" s="11"/>
      <c r="CU35" s="11"/>
      <c r="CV35" s="11"/>
    </row>
    <row r="36" spans="1:100" x14ac:dyDescent="0.25">
      <c r="A36" s="11" t="s">
        <v>39</v>
      </c>
      <c r="B36" s="11">
        <v>0.54556186001817231</v>
      </c>
      <c r="C36" s="10">
        <v>0.56120260147302359</v>
      </c>
      <c r="D36" s="11">
        <v>0.55792226050357063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37</v>
      </c>
      <c r="P36" s="11">
        <f>545315/2000</f>
        <v>272.65750000000003</v>
      </c>
      <c r="Q36" s="10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F36" s="11"/>
      <c r="AG36" s="10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W36" s="11"/>
      <c r="AX36" s="10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V36" s="8"/>
      <c r="CB36" s="11"/>
      <c r="CC36" s="11"/>
      <c r="CD36" s="11"/>
      <c r="CE36" s="11"/>
      <c r="CF36" s="11"/>
      <c r="CJ36" s="11"/>
      <c r="CL36" s="8"/>
      <c r="CR36" s="11"/>
      <c r="CS36" s="11"/>
      <c r="CT36" s="11"/>
      <c r="CU36" s="11"/>
      <c r="CV36" s="11"/>
    </row>
    <row r="37" spans="1:100" x14ac:dyDescent="0.25">
      <c r="A37" s="11"/>
      <c r="B37" s="11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 t="s">
        <v>38</v>
      </c>
      <c r="P37" s="11">
        <f>470575/2000</f>
        <v>235.28749999999999</v>
      </c>
      <c r="Q37" s="10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F37" s="11"/>
      <c r="AG37" s="10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W37" s="11"/>
      <c r="AX37" s="10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V37" s="8"/>
      <c r="CB37" s="11"/>
      <c r="CC37" s="11"/>
      <c r="CD37" s="11"/>
      <c r="CE37" s="11"/>
      <c r="CF37" s="11"/>
      <c r="CJ37" s="11"/>
      <c r="CR37" s="11"/>
      <c r="CS37" s="11"/>
      <c r="CT37" s="11"/>
      <c r="CU37" s="11"/>
      <c r="CV37" s="11"/>
    </row>
    <row r="38" spans="1:100" x14ac:dyDescent="0.25">
      <c r="A38" s="11"/>
      <c r="B38" s="11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 t="s">
        <v>39</v>
      </c>
      <c r="P38" s="11">
        <f>444662/2000</f>
        <v>222.33099999999999</v>
      </c>
      <c r="Q38" s="10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G38" s="11"/>
      <c r="AJ38" s="11"/>
      <c r="AK38" s="11"/>
      <c r="AO38" s="11"/>
      <c r="AP38" s="11"/>
      <c r="AQ38" s="11"/>
      <c r="AR38" s="11"/>
      <c r="AS38" s="11"/>
      <c r="AT38" s="11"/>
      <c r="AW38" s="11"/>
      <c r="AX38" s="10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V38" s="8"/>
      <c r="CB38" s="11"/>
      <c r="CC38" s="11"/>
      <c r="CD38" s="11"/>
      <c r="CE38" s="11"/>
      <c r="CF38" s="11"/>
      <c r="CJ38" s="11"/>
      <c r="CR38" s="11"/>
      <c r="CS38" s="11"/>
      <c r="CT38" s="11"/>
      <c r="CU38" s="11"/>
      <c r="CV38" s="11"/>
    </row>
    <row r="39" spans="1:100" x14ac:dyDescent="0.25">
      <c r="A39" s="11"/>
      <c r="B39" s="11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0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F39" s="11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W39" s="11"/>
      <c r="AX39" s="10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V39" s="8"/>
      <c r="CB39" s="11"/>
      <c r="CC39" s="11"/>
      <c r="CD39" s="11"/>
      <c r="CE39" s="11"/>
      <c r="CF39" s="11"/>
      <c r="CJ39" s="11"/>
      <c r="CR39" s="11"/>
      <c r="CS39" s="11"/>
      <c r="CT39" s="11"/>
      <c r="CU39" s="11"/>
      <c r="CV39" s="11"/>
    </row>
    <row r="40" spans="1:100" x14ac:dyDescent="0.25">
      <c r="A40" s="11"/>
      <c r="B40" s="11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0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W40" s="11"/>
      <c r="AX40" s="10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V40" s="8"/>
      <c r="CB40" s="11"/>
      <c r="CC40" s="11"/>
      <c r="CD40" s="11"/>
      <c r="CE40" s="11"/>
      <c r="CF40" s="11"/>
      <c r="CJ40" s="11"/>
      <c r="CR40" s="11"/>
      <c r="CS40" s="11"/>
      <c r="CT40" s="11"/>
      <c r="CU40" s="11"/>
      <c r="CV40" s="11"/>
    </row>
    <row r="41" spans="1:100" x14ac:dyDescent="0.25">
      <c r="A41" s="12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0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W41" s="11"/>
      <c r="AX41" s="10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V41" s="8"/>
      <c r="CB41" s="11"/>
      <c r="CC41" s="11"/>
      <c r="CD41" s="11"/>
      <c r="CE41" s="11"/>
      <c r="CF41" s="11"/>
      <c r="CJ41" s="11"/>
      <c r="CR41" s="11"/>
      <c r="CS41" s="11"/>
      <c r="CT41" s="11"/>
      <c r="CU41" s="11"/>
      <c r="CV41" s="11"/>
    </row>
    <row r="42" spans="1:10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BV42" s="8"/>
      <c r="CB42" s="11"/>
      <c r="CC42" s="11"/>
      <c r="CD42" s="11"/>
      <c r="CE42" s="11"/>
      <c r="CF42" s="11"/>
      <c r="CJ42" s="11"/>
      <c r="CR42" s="11"/>
      <c r="CS42" s="11"/>
      <c r="CT42" s="11"/>
      <c r="CU42" s="11"/>
      <c r="CV42" s="11"/>
    </row>
    <row r="43" spans="1:100" x14ac:dyDescent="0.25">
      <c r="O43" s="11"/>
      <c r="P43" s="11"/>
      <c r="Q43" s="10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BV43" s="8"/>
      <c r="CB43" s="11"/>
      <c r="CC43" s="11"/>
      <c r="CD43" s="11"/>
      <c r="CE43" s="11"/>
      <c r="CF43" s="11"/>
      <c r="CJ43" s="11"/>
      <c r="CR43" s="11"/>
      <c r="CS43" s="11"/>
      <c r="CT43" s="11"/>
      <c r="CU43" s="11"/>
      <c r="CV43" s="11"/>
    </row>
    <row r="44" spans="1:100" x14ac:dyDescent="0.25">
      <c r="O44" s="11"/>
      <c r="P44" s="11"/>
      <c r="Q44" s="10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U44" s="11"/>
      <c r="AV44" s="10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V44" s="8"/>
      <c r="CB44" s="11"/>
      <c r="CC44" s="11"/>
      <c r="CD44" s="11"/>
      <c r="CE44" s="11"/>
      <c r="CF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x14ac:dyDescent="0.25">
      <c r="O45" s="11"/>
      <c r="P45" s="11"/>
      <c r="Q45" s="10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U45" s="11"/>
      <c r="AV45" s="10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U45" s="8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x14ac:dyDescent="0.25">
      <c r="O46" s="11"/>
      <c r="P46" s="11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U46" s="11"/>
      <c r="AV46" s="10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x14ac:dyDescent="0.25">
      <c r="AU47" s="11"/>
      <c r="AV47" s="10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100" x14ac:dyDescent="0.25">
      <c r="AU48" s="11"/>
      <c r="AV48" s="10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spans="47:80" x14ac:dyDescent="0.25">
      <c r="AU49" s="11"/>
      <c r="AV49" s="10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47:80" x14ac:dyDescent="0.25">
      <c r="AU50" s="11"/>
      <c r="AV50" s="10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47:80" x14ac:dyDescent="0.25">
      <c r="AU51" s="11"/>
      <c r="AV51" s="10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47:80" x14ac:dyDescent="0.25">
      <c r="AU52" s="11"/>
      <c r="AV52" s="10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47:80" x14ac:dyDescent="0.25">
      <c r="AU53" s="11"/>
      <c r="AV53" s="10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47:80" x14ac:dyDescent="0.25"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spans="47:80" x14ac:dyDescent="0.25"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spans="47:80" x14ac:dyDescent="0.25">
      <c r="BA56" s="12"/>
      <c r="BB56" s="12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47:80" x14ac:dyDescent="0.25">
      <c r="BA57" s="12"/>
      <c r="BB57" s="12"/>
    </row>
    <row r="58" spans="47:80" x14ac:dyDescent="0.25">
      <c r="BA58" s="12"/>
      <c r="BB58" s="12"/>
    </row>
    <row r="61" spans="47:80" x14ac:dyDescent="0.25">
      <c r="BA61" s="12"/>
      <c r="BB61" s="12"/>
    </row>
    <row r="83" spans="1:43" x14ac:dyDescent="0.25">
      <c r="A83" s="11"/>
      <c r="B83" s="11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43" x14ac:dyDescent="0.25">
      <c r="A84" s="11"/>
      <c r="B84" s="11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43" x14ac:dyDescent="0.25">
      <c r="A85" s="11"/>
      <c r="B85" s="11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43" x14ac:dyDescent="0.25">
      <c r="A86" s="11"/>
      <c r="B86" s="11"/>
      <c r="C86" s="10"/>
      <c r="D86" s="11"/>
      <c r="E86" s="11"/>
      <c r="F86" s="11"/>
      <c r="G86" s="11"/>
      <c r="H86" s="11"/>
      <c r="I86" s="11"/>
    </row>
    <row r="87" spans="1:43" x14ac:dyDescent="0.25">
      <c r="A87" s="11"/>
      <c r="B87" s="11"/>
      <c r="C87" s="10"/>
      <c r="D87" s="11"/>
      <c r="E87" s="11"/>
      <c r="F87" s="11"/>
      <c r="G87" s="11"/>
      <c r="H87" s="11"/>
      <c r="I87" s="11"/>
    </row>
    <row r="88" spans="1:43" x14ac:dyDescent="0.25">
      <c r="A88" s="11"/>
      <c r="B88" s="11"/>
      <c r="C88" s="10"/>
      <c r="D88" s="11"/>
      <c r="E88" s="11"/>
      <c r="F88" s="11"/>
      <c r="G88" s="11"/>
      <c r="H88" s="11"/>
      <c r="I88" s="11"/>
    </row>
    <row r="89" spans="1:43" x14ac:dyDescent="0.25">
      <c r="A89" s="11"/>
      <c r="B89" s="11"/>
      <c r="C89" s="10"/>
      <c r="D89" s="11"/>
      <c r="E89" s="11"/>
      <c r="F89" s="11"/>
      <c r="G89" s="11"/>
      <c r="H89" s="11"/>
      <c r="I89" s="11"/>
    </row>
    <row r="90" spans="1:43" x14ac:dyDescent="0.25">
      <c r="A90" s="11"/>
      <c r="B90" s="11"/>
      <c r="C90" s="10"/>
      <c r="D90" s="11"/>
      <c r="E90" s="11"/>
      <c r="F90" s="11"/>
      <c r="G90" s="11"/>
      <c r="H90" s="11"/>
      <c r="I90" s="11"/>
    </row>
    <row r="91" spans="1:43" x14ac:dyDescent="0.25">
      <c r="A91" s="11"/>
      <c r="B91" s="11"/>
      <c r="C91" s="10"/>
      <c r="D91" s="11"/>
      <c r="E91" s="11"/>
      <c r="F91" s="11"/>
      <c r="G91" s="11"/>
      <c r="H91" s="11"/>
      <c r="I91" s="11"/>
    </row>
    <row r="92" spans="1:43" x14ac:dyDescent="0.25">
      <c r="A92" s="11"/>
      <c r="B92" s="11"/>
      <c r="C92" s="10"/>
      <c r="D92" s="11"/>
      <c r="E92" s="11"/>
      <c r="F92" s="11"/>
      <c r="G92" s="11"/>
      <c r="H92" s="11"/>
      <c r="I92" s="11"/>
    </row>
    <row r="93" spans="1:43" x14ac:dyDescent="0.25">
      <c r="A93" s="11"/>
      <c r="B93" s="11"/>
      <c r="C93" s="10"/>
      <c r="D93" s="11"/>
      <c r="E93" s="11"/>
      <c r="F93" s="11"/>
      <c r="G93" s="11"/>
      <c r="H93" s="11"/>
      <c r="I93" s="11"/>
    </row>
    <row r="94" spans="1:43" x14ac:dyDescent="0.25">
      <c r="A94" s="11"/>
      <c r="B94" s="11"/>
      <c r="C94" s="10"/>
      <c r="D94" s="11"/>
      <c r="E94" s="11"/>
      <c r="F94" s="11"/>
      <c r="G94" s="11"/>
      <c r="H94" s="11"/>
      <c r="I94" s="11"/>
      <c r="AM94" s="11"/>
      <c r="AN94" s="11"/>
      <c r="AO94" s="11"/>
      <c r="AP94" s="11"/>
      <c r="AQ94" s="11"/>
    </row>
    <row r="95" spans="1:43" x14ac:dyDescent="0.25">
      <c r="C95" s="8"/>
    </row>
    <row r="171" spans="11:33" x14ac:dyDescent="0.25">
      <c r="K171" s="11"/>
      <c r="L171" s="10"/>
      <c r="M171" s="11"/>
      <c r="N171" s="11"/>
      <c r="O171" s="11"/>
      <c r="P171" s="11"/>
      <c r="R171" s="11"/>
      <c r="S171" s="11"/>
      <c r="T171" s="11"/>
      <c r="U171" s="11"/>
      <c r="V171" s="11"/>
      <c r="W171" s="11"/>
      <c r="X171" s="11"/>
      <c r="Y171" s="11"/>
    </row>
    <row r="172" spans="11:33" x14ac:dyDescent="0.25">
      <c r="K172" s="11"/>
      <c r="L172" s="10"/>
      <c r="M172" s="11"/>
      <c r="N172" s="11"/>
      <c r="O172" s="11"/>
      <c r="P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1"/>
  <sheetViews>
    <sheetView topLeftCell="A5" zoomScale="78" zoomScaleNormal="78" workbookViewId="0">
      <selection activeCell="AT42" sqref="AT42"/>
    </sheetView>
  </sheetViews>
  <sheetFormatPr defaultRowHeight="15" x14ac:dyDescent="0.25"/>
  <cols>
    <col min="2" max="2" width="21.7109375" customWidth="1"/>
    <col min="3" max="3" width="22.28515625" customWidth="1"/>
    <col min="4" max="4" width="14.140625" customWidth="1"/>
    <col min="17" max="17" width="22" customWidth="1"/>
    <col min="18" max="18" width="22.140625" customWidth="1"/>
    <col min="19" max="19" width="15.85546875" customWidth="1"/>
  </cols>
  <sheetData>
    <row r="1" spans="1:88" ht="23.25" x14ac:dyDescent="0.35">
      <c r="A1" s="11"/>
      <c r="B1" s="11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6" t="s">
        <v>23</v>
      </c>
      <c r="O1" s="11"/>
      <c r="P1" s="11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88" x14ac:dyDescent="0.25">
      <c r="A2" s="11"/>
      <c r="B2" s="11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N2" s="11"/>
    </row>
    <row r="3" spans="1:88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N3" s="11"/>
    </row>
    <row r="4" spans="1:88" x14ac:dyDescent="0.25">
      <c r="A4" s="11"/>
      <c r="B4" s="11"/>
      <c r="C4" s="11"/>
      <c r="D4" t="s">
        <v>25</v>
      </c>
      <c r="E4" s="8" t="s">
        <v>26</v>
      </c>
      <c r="K4" t="s">
        <v>9</v>
      </c>
      <c r="L4" t="s">
        <v>28</v>
      </c>
      <c r="S4" s="8" t="s">
        <v>11</v>
      </c>
      <c r="T4" t="s">
        <v>30</v>
      </c>
      <c r="X4" s="11"/>
      <c r="Y4" s="11"/>
      <c r="Z4" s="11"/>
      <c r="AA4" s="11"/>
      <c r="AB4" s="11"/>
      <c r="AC4" s="11"/>
      <c r="AD4" s="11"/>
      <c r="AE4" s="11"/>
      <c r="AN4" s="11"/>
    </row>
    <row r="5" spans="1:88" x14ac:dyDescent="0.25">
      <c r="A5" s="11"/>
      <c r="B5" s="11"/>
      <c r="C5" s="11"/>
      <c r="E5" s="8"/>
      <c r="S5" s="8"/>
      <c r="X5" s="11"/>
      <c r="Y5" s="11"/>
      <c r="Z5" s="11"/>
      <c r="AA5" s="11"/>
      <c r="AB5" s="11"/>
      <c r="AC5" s="11"/>
      <c r="AD5" s="11"/>
      <c r="AE5" s="11"/>
      <c r="AN5" s="11"/>
    </row>
    <row r="6" spans="1:88" x14ac:dyDescent="0.25">
      <c r="A6" s="11"/>
      <c r="B6" s="11"/>
      <c r="C6" s="11"/>
      <c r="D6" t="s">
        <v>8</v>
      </c>
      <c r="E6" s="8" t="s">
        <v>27</v>
      </c>
      <c r="K6" t="s">
        <v>10</v>
      </c>
      <c r="L6" t="s">
        <v>31</v>
      </c>
      <c r="S6" s="8" t="s">
        <v>12</v>
      </c>
      <c r="T6" t="s">
        <v>29</v>
      </c>
      <c r="X6" s="11"/>
      <c r="Y6" s="11"/>
      <c r="Z6" s="11"/>
      <c r="AA6" s="11"/>
      <c r="AB6" s="11"/>
      <c r="AC6" s="11"/>
      <c r="AD6" s="11"/>
      <c r="AE6" s="11"/>
      <c r="AN6" s="11"/>
    </row>
    <row r="7" spans="1:88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CD7" s="8"/>
      <c r="CJ7" s="11"/>
    </row>
    <row r="8" spans="1:8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BS8" s="11"/>
      <c r="CD8" s="8"/>
      <c r="CJ8" s="11"/>
    </row>
    <row r="9" spans="1:88" ht="21" x14ac:dyDescent="0.35">
      <c r="A9" s="11"/>
      <c r="B9" s="11"/>
      <c r="C9" s="10"/>
      <c r="D9" s="5" t="s">
        <v>1</v>
      </c>
      <c r="E9" s="11"/>
      <c r="G9" s="11"/>
      <c r="H9" s="11"/>
      <c r="I9" s="11"/>
      <c r="J9" s="11"/>
      <c r="K9" s="11"/>
      <c r="L9" s="11"/>
      <c r="M9" s="11"/>
      <c r="N9" s="11"/>
      <c r="O9" s="11"/>
      <c r="AE9" s="11"/>
      <c r="AF9" s="5" t="s">
        <v>2</v>
      </c>
      <c r="AG9" s="11"/>
      <c r="AH9" s="11"/>
      <c r="AI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BN9" s="5" t="s">
        <v>32</v>
      </c>
      <c r="BS9" s="11"/>
      <c r="CD9" s="8"/>
      <c r="CJ9" s="11"/>
    </row>
    <row r="10" spans="1:88" x14ac:dyDescent="0.25">
      <c r="A10" s="11"/>
      <c r="B10" s="11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7" t="s">
        <v>5</v>
      </c>
      <c r="R10" s="4"/>
      <c r="S10" s="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E10" s="11"/>
      <c r="AF10" s="10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BS10" s="11"/>
      <c r="CD10" s="8"/>
      <c r="CJ10" s="11"/>
    </row>
    <row r="11" spans="1:88" x14ac:dyDescent="0.25">
      <c r="A11" s="11"/>
      <c r="B11" s="11"/>
      <c r="C11" s="7" t="s">
        <v>3</v>
      </c>
      <c r="D11" s="4"/>
      <c r="E11" s="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4"/>
      <c r="S11" s="4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E11" s="11"/>
      <c r="AF11" s="7" t="s">
        <v>3</v>
      </c>
      <c r="AG11" s="11"/>
      <c r="AH11" s="11"/>
      <c r="AI11" s="11"/>
      <c r="AJ11" s="4"/>
      <c r="AK11" s="3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7" t="s">
        <v>5</v>
      </c>
      <c r="AX11" s="11"/>
      <c r="AY11" s="11"/>
      <c r="AZ11" s="11"/>
      <c r="BA11" s="4"/>
      <c r="BB11" s="3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S11" s="11"/>
      <c r="CD11" s="7" t="s">
        <v>5</v>
      </c>
      <c r="CJ11" s="11"/>
    </row>
    <row r="12" spans="1:88" x14ac:dyDescent="0.25">
      <c r="A12" s="11"/>
      <c r="B12" s="11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t="s">
        <v>22</v>
      </c>
      <c r="Q12" s="9" t="s">
        <v>21</v>
      </c>
      <c r="R12" t="s">
        <v>20</v>
      </c>
      <c r="S12" t="s">
        <v>19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E12" s="11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0"/>
      <c r="AX12" s="11"/>
      <c r="AY12" s="11"/>
      <c r="AZ12" s="11"/>
      <c r="BA12" s="4"/>
      <c r="BB12" s="3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S12" s="11"/>
      <c r="CD12" s="8"/>
      <c r="CJ12" s="11"/>
    </row>
    <row r="13" spans="1:88" x14ac:dyDescent="0.25">
      <c r="A13" s="11"/>
      <c r="B13" s="11" t="s">
        <v>13</v>
      </c>
      <c r="C13" s="11" t="s">
        <v>14</v>
      </c>
      <c r="D13" s="11" t="s">
        <v>15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7</v>
      </c>
      <c r="P13" s="11">
        <v>0.91178517314301533</v>
      </c>
      <c r="Q13" s="11">
        <v>0.99000209198023792</v>
      </c>
      <c r="R13" s="11">
        <v>0.50999068679647463</v>
      </c>
      <c r="S13" s="11">
        <v>0.50000722122329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E13" s="11"/>
      <c r="AF13" s="11" t="s">
        <v>13</v>
      </c>
      <c r="AG13" s="11" t="s">
        <v>14</v>
      </c>
      <c r="AH13" s="11" t="s">
        <v>15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t="s">
        <v>22</v>
      </c>
      <c r="AX13" s="9" t="s">
        <v>21</v>
      </c>
      <c r="AY13" t="s">
        <v>20</v>
      </c>
      <c r="AZ13" t="s">
        <v>19</v>
      </c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N13" t="s">
        <v>14</v>
      </c>
      <c r="BO13" t="s">
        <v>15</v>
      </c>
      <c r="BS13" s="11"/>
      <c r="CD13" t="s">
        <v>22</v>
      </c>
      <c r="CE13" s="9" t="s">
        <v>21</v>
      </c>
      <c r="CF13" t="s">
        <v>20</v>
      </c>
      <c r="CG13" t="s">
        <v>19</v>
      </c>
      <c r="CJ13" s="11"/>
    </row>
    <row r="14" spans="1:88" x14ac:dyDescent="0.25">
      <c r="A14" s="11" t="s">
        <v>7</v>
      </c>
      <c r="B14" s="12">
        <v>0.21321836677482528</v>
      </c>
      <c r="C14" s="12">
        <v>0.39319406191254525</v>
      </c>
      <c r="D14" s="12">
        <v>0.3935875713126295</v>
      </c>
      <c r="E14" s="11"/>
      <c r="F14" s="11"/>
      <c r="G14" s="11"/>
      <c r="J14" s="11"/>
      <c r="K14" s="11"/>
      <c r="L14" s="11"/>
      <c r="M14" s="11"/>
      <c r="N14" s="11"/>
      <c r="O14" s="11" t="s">
        <v>8</v>
      </c>
      <c r="P14" s="11">
        <v>0.54935844794654032</v>
      </c>
      <c r="Q14" s="10">
        <v>0.63101393954504037</v>
      </c>
      <c r="R14" s="11">
        <v>1.1859707269501329</v>
      </c>
      <c r="S14" s="11">
        <v>1.1830153335048261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E14" s="11" t="s">
        <v>7</v>
      </c>
      <c r="AF14" s="11">
        <v>0.23457227304959694</v>
      </c>
      <c r="AG14" s="11">
        <v>0.38260904130611317</v>
      </c>
      <c r="AH14" s="11">
        <v>0.38281868564429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 t="s">
        <v>7</v>
      </c>
      <c r="AW14" s="11">
        <v>0.22449728628767268</v>
      </c>
      <c r="AX14" s="11">
        <v>0.80235977160121974</v>
      </c>
      <c r="AY14" s="11">
        <v>1.0980603515759104</v>
      </c>
      <c r="AZ14" s="11">
        <v>1.0995798768228693</v>
      </c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N14">
        <v>0.39403769215367701</v>
      </c>
      <c r="BO14">
        <v>0.39276476630336249</v>
      </c>
      <c r="BS14" s="11"/>
      <c r="CC14" t="s">
        <v>7</v>
      </c>
      <c r="CD14">
        <v>0.575868782803722</v>
      </c>
      <c r="CE14" s="8">
        <v>0.3731347749551775</v>
      </c>
      <c r="CF14">
        <v>3.4079528718703969E-2</v>
      </c>
      <c r="CG14">
        <v>0.1995675866408857</v>
      </c>
      <c r="CJ14" s="11"/>
    </row>
    <row r="15" spans="1:88" x14ac:dyDescent="0.25">
      <c r="A15" s="11" t="s">
        <v>8</v>
      </c>
      <c r="B15" s="11">
        <v>0.32842244191802622</v>
      </c>
      <c r="C15" s="10">
        <v>0.32713623764307764</v>
      </c>
      <c r="D15" s="11">
        <v>0.34444132043889603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9</v>
      </c>
      <c r="P15" s="11">
        <v>0.99156703910748267</v>
      </c>
      <c r="Q15" s="11">
        <v>0.5923985219696577</v>
      </c>
      <c r="R15" s="11">
        <v>1.2024315819965339</v>
      </c>
      <c r="S15" s="11">
        <v>1.2051698960338078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E15" s="11" t="s">
        <v>8</v>
      </c>
      <c r="AF15">
        <v>0.28472777650784725</v>
      </c>
      <c r="AG15">
        <v>0.3576474543669354</v>
      </c>
      <c r="AH15">
        <v>0.3576247691252179</v>
      </c>
      <c r="AI15" s="11"/>
      <c r="AJ15" s="11"/>
      <c r="AK15" s="11"/>
      <c r="AN15" s="11"/>
      <c r="AO15" s="11"/>
      <c r="AP15" s="11"/>
      <c r="AQ15" s="11"/>
      <c r="AR15" s="11"/>
      <c r="AS15" s="11"/>
      <c r="AT15" s="11"/>
      <c r="AU15" s="11"/>
      <c r="AV15" s="11" t="s">
        <v>8</v>
      </c>
      <c r="AW15">
        <v>0.30373233358664792</v>
      </c>
      <c r="AX15">
        <v>0.80371158467369774</v>
      </c>
      <c r="AY15">
        <v>1.0986807273481154</v>
      </c>
      <c r="AZ15">
        <v>1.097607687978186</v>
      </c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N15">
        <v>0.34225571853892994</v>
      </c>
      <c r="BO15">
        <v>0.35913324225514281</v>
      </c>
      <c r="BS15" s="11"/>
      <c r="CC15" t="s">
        <v>8</v>
      </c>
      <c r="CD15">
        <v>0.45887138156406221</v>
      </c>
      <c r="CE15">
        <v>0.31331237666517298</v>
      </c>
      <c r="CF15">
        <v>5.1854135348937652E-2</v>
      </c>
      <c r="CG15">
        <v>0.11963379670220035</v>
      </c>
      <c r="CJ15" s="11"/>
    </row>
    <row r="16" spans="1:88" x14ac:dyDescent="0.25">
      <c r="A16" s="11" t="s">
        <v>9</v>
      </c>
      <c r="B16" s="11">
        <v>0.21008747365581101</v>
      </c>
      <c r="C16" s="10">
        <v>0.40071757263560409</v>
      </c>
      <c r="D16" s="11">
        <v>0.38919495370858487</v>
      </c>
      <c r="E16" s="11"/>
      <c r="F16" s="11"/>
      <c r="G16" s="11"/>
      <c r="J16" s="11"/>
      <c r="K16" s="11"/>
      <c r="L16" s="11"/>
      <c r="M16" s="11"/>
      <c r="N16" s="11"/>
      <c r="O16" s="11" t="s">
        <v>10</v>
      </c>
      <c r="P16" s="11">
        <v>0.84521050405424425</v>
      </c>
      <c r="Q16" s="11">
        <v>0.68401986721053687</v>
      </c>
      <c r="R16" s="11">
        <v>1.1582426995593516</v>
      </c>
      <c r="S16" s="11">
        <v>1.1577374332301118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E16" s="11" t="s">
        <v>9</v>
      </c>
      <c r="AF16" s="11">
        <v>0.23106344188879777</v>
      </c>
      <c r="AG16" s="11">
        <v>0.38430777968153129</v>
      </c>
      <c r="AH16" s="11">
        <v>0.3846287784296708</v>
      </c>
      <c r="AI16" s="11"/>
      <c r="AJ16" s="11"/>
      <c r="AK16" s="11"/>
      <c r="AN16" s="11"/>
      <c r="AO16" s="11"/>
      <c r="AP16" s="11"/>
      <c r="AQ16" s="11"/>
      <c r="AR16" s="11"/>
      <c r="AS16" s="11"/>
      <c r="AT16" s="11"/>
      <c r="AU16" s="11"/>
      <c r="AV16" s="11" t="s">
        <v>9</v>
      </c>
      <c r="AW16" s="11">
        <v>0.72313393000706849</v>
      </c>
      <c r="AX16" s="11">
        <v>0.831843363468318</v>
      </c>
      <c r="AY16" s="11">
        <v>1.084764093357065</v>
      </c>
      <c r="AZ16" s="11">
        <v>1.0833925431746161</v>
      </c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N16">
        <v>0.39839212629672277</v>
      </c>
      <c r="BO16">
        <v>0.39064348142505156</v>
      </c>
      <c r="BS16" s="11"/>
      <c r="CC16" t="s">
        <v>9</v>
      </c>
      <c r="CD16" s="8">
        <v>0.85799481445418291</v>
      </c>
      <c r="CE16">
        <v>0.31025497078617209</v>
      </c>
      <c r="CF16">
        <v>0.27307568660342629</v>
      </c>
      <c r="CG16">
        <v>0.37619885439496215</v>
      </c>
      <c r="CJ16" s="11"/>
    </row>
    <row r="17" spans="1:88" x14ac:dyDescent="0.25">
      <c r="A17" s="11" t="s">
        <v>10</v>
      </c>
      <c r="B17" s="11">
        <v>0.21394405118446311</v>
      </c>
      <c r="C17" s="10">
        <v>0.39142682777667831</v>
      </c>
      <c r="D17" s="11">
        <v>0.39462912103885861</v>
      </c>
      <c r="E17" s="11"/>
      <c r="F17" s="11"/>
      <c r="G17" s="11"/>
      <c r="J17" s="11"/>
      <c r="K17" s="11"/>
      <c r="L17" s="11"/>
      <c r="M17" s="11"/>
      <c r="N17" s="11"/>
      <c r="O17" s="11" t="s">
        <v>11</v>
      </c>
      <c r="P17" s="11">
        <v>0.8820173952143322</v>
      </c>
      <c r="Q17" s="11">
        <v>0.58739475117199391</v>
      </c>
      <c r="R17" s="11">
        <v>1.6543108384236671</v>
      </c>
      <c r="S17" s="11">
        <v>0.75829441040433876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E17" s="11" t="s">
        <v>10</v>
      </c>
      <c r="AF17" s="11">
        <v>0.24005140939912711</v>
      </c>
      <c r="AG17" s="11">
        <v>0.37992574699850179</v>
      </c>
      <c r="AH17" s="11">
        <v>0.38002284360237143</v>
      </c>
      <c r="AI17" s="11"/>
      <c r="AJ17" s="11"/>
      <c r="AK17" s="11"/>
      <c r="AN17" s="11"/>
      <c r="AO17" s="11"/>
      <c r="AP17" s="11"/>
      <c r="AQ17" s="11"/>
      <c r="AR17" s="11"/>
      <c r="AS17" s="11"/>
      <c r="AT17" s="11"/>
      <c r="AU17" s="11"/>
      <c r="AV17" s="11" t="s">
        <v>10</v>
      </c>
      <c r="AW17" s="11">
        <v>0.53455039097307222</v>
      </c>
      <c r="AX17" s="11">
        <v>0.26729324693330286</v>
      </c>
      <c r="AY17" s="11">
        <v>0.23528959945047634</v>
      </c>
      <c r="AZ17" s="11">
        <v>2.4974171536162206</v>
      </c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N17">
        <v>0.39086606713322375</v>
      </c>
      <c r="BO17">
        <v>0.39479235105722921</v>
      </c>
      <c r="BS17" s="11"/>
      <c r="CC17" t="s">
        <v>10</v>
      </c>
      <c r="CD17" s="8">
        <v>0.69537420768728875</v>
      </c>
      <c r="CE17">
        <v>0.35266537836948558</v>
      </c>
      <c r="CF17">
        <v>0.12091640904158472</v>
      </c>
      <c r="CG17">
        <v>0.29453092456022645</v>
      </c>
      <c r="CJ17" s="11"/>
    </row>
    <row r="18" spans="1:88" x14ac:dyDescent="0.25">
      <c r="A18" s="11" t="s">
        <v>11</v>
      </c>
      <c r="B18" s="11">
        <v>0.20743062010879712</v>
      </c>
      <c r="C18" s="10">
        <v>0.39557362907589216</v>
      </c>
      <c r="D18" s="11">
        <v>0.39699575081531063</v>
      </c>
      <c r="E18" s="11"/>
      <c r="F18" s="11"/>
      <c r="G18" s="11"/>
      <c r="J18" s="11"/>
      <c r="K18" s="11"/>
      <c r="L18" s="11"/>
      <c r="M18" s="11"/>
      <c r="N18" s="11"/>
      <c r="O18" s="11" t="s">
        <v>12</v>
      </c>
      <c r="P18" s="11">
        <v>0.94180209639773294</v>
      </c>
      <c r="Q18" s="11">
        <v>0.30635841043937684</v>
      </c>
      <c r="R18" s="11">
        <v>2.4479089901020417</v>
      </c>
      <c r="S18" s="11">
        <v>0.24573259945858159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E18" s="11" t="s">
        <v>11</v>
      </c>
      <c r="AF18" s="12">
        <v>0.23473215590926066</v>
      </c>
      <c r="AG18" s="12">
        <v>0.38259044047783114</v>
      </c>
      <c r="AH18" s="12">
        <v>0.3826774036129087</v>
      </c>
      <c r="AI18" s="11"/>
      <c r="AJ18" s="11"/>
      <c r="AK18" s="11"/>
      <c r="AN18" s="11"/>
      <c r="AO18" s="11"/>
      <c r="AP18" s="11"/>
      <c r="AQ18" s="11"/>
      <c r="AR18" s="11"/>
      <c r="AS18" s="11"/>
      <c r="AT18" s="11"/>
      <c r="AU18" s="11"/>
      <c r="AV18" s="11" t="s">
        <v>11</v>
      </c>
      <c r="AW18" s="11">
        <v>0.56626913986658256</v>
      </c>
      <c r="AX18" s="11">
        <v>0.19679569323204976</v>
      </c>
      <c r="AY18" s="11">
        <v>0.3192884043776979</v>
      </c>
      <c r="AZ18" s="11">
        <v>2.483915902390252</v>
      </c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N18">
        <v>0.39445977495260409</v>
      </c>
      <c r="BO18">
        <v>0.39837857487778316</v>
      </c>
      <c r="BS18" s="11"/>
      <c r="CC18" t="s">
        <v>11</v>
      </c>
      <c r="CD18">
        <v>0.73003121550314642</v>
      </c>
      <c r="CE18">
        <v>0.31017977719960199</v>
      </c>
      <c r="CF18">
        <v>0.15623469596174119</v>
      </c>
      <c r="CG18">
        <v>0.34838103183019936</v>
      </c>
      <c r="CJ18" s="11"/>
    </row>
    <row r="19" spans="1:88" x14ac:dyDescent="0.25">
      <c r="A19" s="11" t="s">
        <v>12</v>
      </c>
      <c r="B19" s="11">
        <v>0.22305863685634514</v>
      </c>
      <c r="C19" s="10">
        <v>0.38657017327347104</v>
      </c>
      <c r="D19" s="11">
        <v>0.39037118987018388</v>
      </c>
      <c r="E19" s="11"/>
      <c r="F19" s="11"/>
      <c r="G19" s="11"/>
      <c r="J19" s="11"/>
      <c r="K19" s="11"/>
      <c r="L19" s="11"/>
      <c r="M19" s="11"/>
      <c r="N19" s="11"/>
      <c r="O19" s="11"/>
      <c r="P19" s="11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E19" s="11" t="s">
        <v>12</v>
      </c>
      <c r="AF19" s="12">
        <v>0.24301728020418631</v>
      </c>
      <c r="AG19" s="12">
        <v>0.37862055213597462</v>
      </c>
      <c r="AH19" s="12">
        <v>0.3783621676598386</v>
      </c>
      <c r="AI19" s="11"/>
      <c r="AJ19" s="11"/>
      <c r="AK19" s="11"/>
      <c r="AN19" s="11"/>
      <c r="AO19" s="11"/>
      <c r="AP19" s="11"/>
      <c r="AQ19" s="11"/>
      <c r="AR19" s="11"/>
      <c r="AS19" s="11"/>
      <c r="AT19" s="11"/>
      <c r="AU19" s="11"/>
      <c r="AV19" s="11" t="s">
        <v>12</v>
      </c>
      <c r="AW19" s="11">
        <v>0.58409399674428308</v>
      </c>
      <c r="AX19" s="11">
        <v>2.5836041910389307</v>
      </c>
      <c r="AY19" s="11">
        <v>0.27145555181602737</v>
      </c>
      <c r="AZ19" s="11">
        <v>0.14494025714504219</v>
      </c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N19">
        <v>0.38636774760698789</v>
      </c>
      <c r="BO19">
        <v>0.39004182808581067</v>
      </c>
      <c r="BS19" s="11"/>
      <c r="CC19" t="s">
        <v>12</v>
      </c>
      <c r="CD19">
        <v>0.76485717219147442</v>
      </c>
      <c r="CE19">
        <v>0.35428687841003093</v>
      </c>
      <c r="CF19">
        <v>0.18485850579318264</v>
      </c>
      <c r="CG19">
        <v>0.3067120134075999</v>
      </c>
      <c r="CJ19" s="11"/>
    </row>
    <row r="20" spans="1:88" x14ac:dyDescent="0.25">
      <c r="A20" s="11"/>
      <c r="B20" s="11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E20" s="11"/>
      <c r="AF20" s="10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0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S20" s="11"/>
      <c r="CD20" s="8"/>
      <c r="CJ20" s="11"/>
    </row>
    <row r="21" spans="1:88" x14ac:dyDescent="0.25">
      <c r="A21" s="11"/>
      <c r="B21" s="11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E21" s="11"/>
      <c r="AF21" s="10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0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S21" s="11"/>
      <c r="CD21" s="8"/>
      <c r="CJ21" s="11"/>
    </row>
    <row r="22" spans="1:88" x14ac:dyDescent="0.25">
      <c r="A22" s="11"/>
      <c r="B22" s="11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E22" s="11"/>
      <c r="AF22" s="10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0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S22" s="11"/>
      <c r="CD22" s="8"/>
      <c r="CJ22" s="11"/>
    </row>
    <row r="23" spans="1:88" x14ac:dyDescent="0.25">
      <c r="A23" s="11"/>
      <c r="B23" s="11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E23" s="11"/>
      <c r="AF23" s="10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0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S23" s="11"/>
      <c r="CD23" s="8"/>
      <c r="CJ23" s="11"/>
    </row>
    <row r="24" spans="1:88" x14ac:dyDescent="0.25">
      <c r="A24" s="11"/>
      <c r="B24" s="11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H24" s="11"/>
      <c r="AI24" s="11"/>
      <c r="AJ24" s="11"/>
      <c r="AN24" s="11"/>
      <c r="AO24" s="11"/>
      <c r="AP24" s="11"/>
      <c r="AQ24" s="11"/>
      <c r="AR24" s="11"/>
      <c r="AS24" s="11"/>
      <c r="AT24" s="11"/>
      <c r="AU24" s="11"/>
      <c r="AV24" s="11"/>
      <c r="AW24" s="10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S24" s="11"/>
      <c r="CD24" s="8"/>
      <c r="CJ24" s="11"/>
    </row>
    <row r="25" spans="1:88" x14ac:dyDescent="0.25">
      <c r="A25" s="11"/>
      <c r="B25" s="11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E25" s="11"/>
      <c r="AF25" s="10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0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S25" s="11"/>
      <c r="CD25" s="8"/>
      <c r="CJ25" s="11"/>
    </row>
    <row r="26" spans="1:88" x14ac:dyDescent="0.25">
      <c r="A26" s="11"/>
      <c r="B26" s="11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E26" s="11"/>
      <c r="AF26" s="10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0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S26" s="11"/>
      <c r="CD26" s="8"/>
      <c r="CJ26" s="11"/>
    </row>
    <row r="27" spans="1:88" x14ac:dyDescent="0.25">
      <c r="A27" s="11"/>
      <c r="B27" s="11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E27" s="11"/>
      <c r="AF27" s="10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0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S27" s="11"/>
      <c r="CD27" s="8"/>
      <c r="CJ27" s="11"/>
    </row>
    <row r="28" spans="1:88" x14ac:dyDescent="0.25">
      <c r="A28" s="11"/>
      <c r="B28" s="11"/>
      <c r="C28" s="7" t="s">
        <v>4</v>
      </c>
      <c r="D28" s="4"/>
      <c r="E28" s="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7" t="s">
        <v>6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E28" s="11"/>
      <c r="AF28" s="7" t="s">
        <v>4</v>
      </c>
      <c r="AG28" s="11"/>
      <c r="AH28" s="11"/>
      <c r="AI28" s="11"/>
      <c r="AJ28" s="4"/>
      <c r="AK28" s="3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0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N28" s="2"/>
      <c r="BS28" s="11"/>
      <c r="CD28" s="8"/>
      <c r="CJ28" s="11"/>
    </row>
    <row r="29" spans="1:88" x14ac:dyDescent="0.25">
      <c r="A29" s="11"/>
      <c r="B29" s="11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E29" s="11"/>
      <c r="AF29" s="10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7" t="s">
        <v>6</v>
      </c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S29" s="11"/>
      <c r="CD29" s="7" t="s">
        <v>6</v>
      </c>
      <c r="CE29" s="2"/>
      <c r="CJ29" s="11"/>
    </row>
    <row r="30" spans="1:88" x14ac:dyDescent="0.25">
      <c r="A30" s="11"/>
      <c r="B30" s="11" t="s">
        <v>16</v>
      </c>
      <c r="C30" s="11" t="s">
        <v>17</v>
      </c>
      <c r="D30" s="11" t="s">
        <v>18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E30" s="11"/>
      <c r="AF30" s="11" t="s">
        <v>16</v>
      </c>
      <c r="AG30" s="11" t="s">
        <v>17</v>
      </c>
      <c r="AH30" s="11" t="s">
        <v>18</v>
      </c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0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N30" t="s">
        <v>17</v>
      </c>
      <c r="BO30" t="s">
        <v>18</v>
      </c>
      <c r="BS30" s="11"/>
      <c r="CD30" s="8"/>
      <c r="CJ30" s="11"/>
    </row>
    <row r="31" spans="1:88" x14ac:dyDescent="0.25">
      <c r="A31" s="11" t="s">
        <v>7</v>
      </c>
      <c r="B31" s="11">
        <v>0.56408704287038458</v>
      </c>
      <c r="C31" s="10">
        <v>0.55207881118268065</v>
      </c>
      <c r="D31" s="11">
        <v>0.55281451886128896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 t="s">
        <v>7</v>
      </c>
      <c r="P31" s="11">
        <f>1162315/3150</f>
        <v>368.98888888888888</v>
      </c>
      <c r="Q31" s="1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E31" s="11" t="s">
        <v>7</v>
      </c>
      <c r="AF31" s="11">
        <v>7.4109088769480608E-2</v>
      </c>
      <c r="AG31" s="10">
        <v>6.3334340242234374E-2</v>
      </c>
      <c r="AH31" s="11">
        <v>6.1269640209035789E-2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0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N31">
        <v>0.30770657571245758</v>
      </c>
      <c r="BO31">
        <v>0.30704207953516238</v>
      </c>
      <c r="BS31" s="11"/>
      <c r="CD31" s="8"/>
      <c r="CJ31" s="11"/>
    </row>
    <row r="32" spans="1:88" x14ac:dyDescent="0.25">
      <c r="A32" s="11" t="s">
        <v>8</v>
      </c>
      <c r="B32" s="11">
        <v>0.57547021888563721</v>
      </c>
      <c r="C32" s="10">
        <v>0.56752642430707556</v>
      </c>
      <c r="D32" s="11">
        <v>0.5667703419530109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 t="s">
        <v>8</v>
      </c>
      <c r="P32" s="11">
        <f>85871/3150</f>
        <v>27.260634920634921</v>
      </c>
      <c r="Q32" s="10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E32" s="11" t="s">
        <v>8</v>
      </c>
      <c r="AF32" s="10">
        <v>3.3281319174926306E-2</v>
      </c>
      <c r="AG32" s="11">
        <v>3.5986979598828815E-2</v>
      </c>
      <c r="AH32" s="11">
        <v>3.5538673163169242E-2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 t="s">
        <v>7</v>
      </c>
      <c r="AW32" s="10">
        <f>508280/3150</f>
        <v>161.35873015873017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N32">
        <v>0.30175670195295212</v>
      </c>
      <c r="BO32">
        <v>0.30115450755809003</v>
      </c>
      <c r="BS32" s="11"/>
      <c r="CC32" t="s">
        <v>7</v>
      </c>
      <c r="CD32" s="8">
        <f>P31+AW32</f>
        <v>530.34761904761899</v>
      </c>
      <c r="CJ32" s="11"/>
    </row>
    <row r="33" spans="1:88" x14ac:dyDescent="0.25">
      <c r="A33" s="11" t="s">
        <v>9</v>
      </c>
      <c r="B33" s="11">
        <v>0.54638887006401515</v>
      </c>
      <c r="C33" s="10">
        <v>0.53954674776317257</v>
      </c>
      <c r="D33" s="11">
        <v>0.54179707502065011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 t="s">
        <v>9</v>
      </c>
      <c r="P33" s="11">
        <f>1177071/3150</f>
        <v>373.67333333333335</v>
      </c>
      <c r="Q33" s="10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E33" s="11" t="s">
        <v>9</v>
      </c>
      <c r="AF33" s="10">
        <v>8.4899997875747368E-2</v>
      </c>
      <c r="AG33" s="11">
        <v>7.1275217202956764E-2</v>
      </c>
      <c r="AH33" s="11">
        <v>7.1164102920837802E-2</v>
      </c>
      <c r="AI33" s="11"/>
      <c r="AJ33" s="11"/>
      <c r="AK33" s="11"/>
      <c r="AP33" s="11"/>
      <c r="AQ33" s="11"/>
      <c r="AR33" s="11"/>
      <c r="AS33" s="11"/>
      <c r="AT33" s="11"/>
      <c r="AU33" s="11"/>
      <c r="AV33" s="11" t="s">
        <v>8</v>
      </c>
      <c r="AW33" s="10">
        <f>1181037/3150</f>
        <v>374.93238095238092</v>
      </c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N33">
        <v>0.30541098248306436</v>
      </c>
      <c r="BO33">
        <v>0.30648058897074393</v>
      </c>
      <c r="BS33" s="11"/>
      <c r="CC33" t="s">
        <v>8</v>
      </c>
      <c r="CD33" s="8">
        <f>P32+AW33</f>
        <v>402.19301587301584</v>
      </c>
      <c r="CJ33" s="11"/>
    </row>
    <row r="34" spans="1:88" x14ac:dyDescent="0.25">
      <c r="A34" s="11" t="s">
        <v>10</v>
      </c>
      <c r="B34" s="11">
        <v>0.53926789822216392</v>
      </c>
      <c r="C34" s="10">
        <v>0.54335953613039578</v>
      </c>
      <c r="D34" s="11">
        <v>0.54463310683726485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 t="s">
        <v>10</v>
      </c>
      <c r="P34" s="11">
        <f>1170441/3150</f>
        <v>371.56857142857143</v>
      </c>
      <c r="Q34" s="10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E34" s="11" t="s">
        <v>10</v>
      </c>
      <c r="AF34" s="11">
        <v>6.6307676327335127E-2</v>
      </c>
      <c r="AG34" s="11">
        <v>5.6424586685832764E-2</v>
      </c>
      <c r="AH34" s="10">
        <v>5.6203081978617578E-2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 t="s">
        <v>9</v>
      </c>
      <c r="AW34" s="10">
        <f>1140690/3150</f>
        <v>362.12380952380954</v>
      </c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N34">
        <v>0.29989206140811431</v>
      </c>
      <c r="BO34">
        <v>0.30041809440794143</v>
      </c>
      <c r="BS34" s="11"/>
      <c r="CC34" t="s">
        <v>9</v>
      </c>
      <c r="CD34" s="8">
        <f>P33+AW34</f>
        <v>735.79714285714294</v>
      </c>
      <c r="CJ34" s="11"/>
    </row>
    <row r="35" spans="1:88" x14ac:dyDescent="0.25">
      <c r="A35" s="11" t="s">
        <v>11</v>
      </c>
      <c r="B35" s="11">
        <v>0.54589052012143857</v>
      </c>
      <c r="C35" s="10">
        <v>0.56160553505747801</v>
      </c>
      <c r="D35" s="11">
        <v>0.56344247859972163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 t="s">
        <v>11</v>
      </c>
      <c r="P35" s="11">
        <f>1152415/3150</f>
        <v>365.84603174603177</v>
      </c>
      <c r="Q35" s="10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E35" s="11" t="s">
        <v>11</v>
      </c>
      <c r="AF35" s="12">
        <v>8.3916168609382932E-2</v>
      </c>
      <c r="AG35" s="12">
        <v>7.2636278831769624E-2</v>
      </c>
      <c r="AH35" s="12">
        <v>7.0487689489129854E-2</v>
      </c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 t="s">
        <v>10</v>
      </c>
      <c r="AW35" s="10">
        <f>986331/3150</f>
        <v>313.12095238095236</v>
      </c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N35">
        <v>0.31712090694462364</v>
      </c>
      <c r="BO35">
        <v>0.31696508404442547</v>
      </c>
      <c r="BS35" s="11"/>
      <c r="CC35" t="s">
        <v>10</v>
      </c>
      <c r="CD35" s="8">
        <f>P34+AW35</f>
        <v>684.68952380952373</v>
      </c>
      <c r="CJ35" s="11"/>
    </row>
    <row r="36" spans="1:88" x14ac:dyDescent="0.25">
      <c r="A36" s="11" t="s">
        <v>12</v>
      </c>
      <c r="B36" s="11">
        <v>0.56063573484615159</v>
      </c>
      <c r="C36" s="10">
        <v>0.55169928314370387</v>
      </c>
      <c r="D36" s="11">
        <v>0.55351168693668973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12</v>
      </c>
      <c r="P36" s="11">
        <f>1120593/3150</f>
        <v>355.74380952380955</v>
      </c>
      <c r="Q36" s="10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E36" s="11" t="s">
        <v>12</v>
      </c>
      <c r="AF36" s="12">
        <v>7.5573822659504464E-2</v>
      </c>
      <c r="AG36" s="12">
        <v>6.6399971115917417E-2</v>
      </c>
      <c r="AH36" s="12">
        <v>6.574269129251907E-2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 t="s">
        <v>11</v>
      </c>
      <c r="AW36" s="10">
        <f>954451/3150</f>
        <v>303.00031746031743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N36">
        <v>0.30904962712981077</v>
      </c>
      <c r="BO36">
        <v>0.30962718911460446</v>
      </c>
      <c r="BS36" s="11"/>
      <c r="CC36" t="s">
        <v>11</v>
      </c>
      <c r="CD36" s="8">
        <f>P35+AW36</f>
        <v>668.84634920634926</v>
      </c>
      <c r="CJ36" s="11"/>
    </row>
    <row r="37" spans="1:88" x14ac:dyDescent="0.25">
      <c r="A37" s="11"/>
      <c r="B37" s="11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0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E37" s="11"/>
      <c r="AF37" s="10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 t="s">
        <v>12</v>
      </c>
      <c r="AW37" s="10">
        <f>1079863/3150</f>
        <v>342.81365079365077</v>
      </c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S37" s="11"/>
      <c r="CC37" t="s">
        <v>12</v>
      </c>
      <c r="CD37" s="8">
        <f>P36+AW37</f>
        <v>698.55746031746025</v>
      </c>
      <c r="CJ37" s="11"/>
    </row>
    <row r="38" spans="1:88" x14ac:dyDescent="0.25">
      <c r="A38" s="11"/>
      <c r="B38" s="11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0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E38" s="11"/>
      <c r="AF38" s="10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0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S38" s="11"/>
      <c r="CD38" s="8"/>
      <c r="CJ38" s="11"/>
    </row>
    <row r="39" spans="1:88" x14ac:dyDescent="0.25">
      <c r="A39" s="11"/>
      <c r="B39" s="11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0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G39" s="11"/>
      <c r="AH39" s="11"/>
      <c r="AI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0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S39" s="11"/>
      <c r="CD39" s="8"/>
      <c r="CJ39" s="11"/>
    </row>
    <row r="40" spans="1:88" x14ac:dyDescent="0.25">
      <c r="A40" s="11"/>
      <c r="B40" s="11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0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G40" s="12"/>
      <c r="AH40" s="12"/>
      <c r="AI40" s="12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0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S40" s="11"/>
      <c r="CJ40" s="11"/>
    </row>
    <row r="41" spans="1:88" x14ac:dyDescent="0.25">
      <c r="A41" s="11"/>
      <c r="B41" s="11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0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G41" s="12"/>
      <c r="AH41" s="12"/>
      <c r="AI41" s="12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0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S41" s="11"/>
      <c r="CJ41" s="11"/>
    </row>
    <row r="42" spans="1:88" x14ac:dyDescent="0.25">
      <c r="A42" s="11"/>
      <c r="B42" s="11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E42" s="11"/>
      <c r="AF42" s="10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0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S42" s="11"/>
      <c r="CJ42" s="11"/>
    </row>
    <row r="43" spans="1:88" x14ac:dyDescent="0.25">
      <c r="A43" s="11"/>
      <c r="B43" s="11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0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E43" s="11"/>
      <c r="AF43" s="10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0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S43" s="11"/>
      <c r="CJ43" s="11"/>
    </row>
    <row r="44" spans="1:88" x14ac:dyDescent="0.25">
      <c r="A44" s="11"/>
      <c r="B44" s="11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0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E44" s="11"/>
      <c r="AF44" s="10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0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CJ44" s="11"/>
    </row>
    <row r="45" spans="1:88" x14ac:dyDescent="0.25">
      <c r="A45" s="11"/>
      <c r="B45" s="11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0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E45" s="11"/>
      <c r="AF45" s="10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0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CJ45" s="11"/>
    </row>
    <row r="46" spans="1:88" x14ac:dyDescent="0.25">
      <c r="A46" s="11"/>
      <c r="B46" s="11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E46" s="11"/>
      <c r="AF46" s="10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0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CJ46" s="11"/>
    </row>
    <row r="47" spans="1:88" x14ac:dyDescent="0.25">
      <c r="A47" s="11"/>
      <c r="B47" s="11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0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E47" s="11"/>
      <c r="AF47" s="10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0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CC47" s="11"/>
      <c r="CD47" s="11"/>
      <c r="CE47" s="11"/>
      <c r="CF47" s="11"/>
      <c r="CG47" s="11"/>
      <c r="CH47" s="11"/>
      <c r="CI47" s="11"/>
      <c r="CJ47" s="11"/>
    </row>
    <row r="48" spans="1:88" x14ac:dyDescent="0.25">
      <c r="O48" s="11"/>
      <c r="P48" s="11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V48" s="11"/>
      <c r="AW48" s="10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CC48" s="11"/>
      <c r="CD48" s="11"/>
      <c r="CE48" s="11"/>
      <c r="CF48" s="11"/>
      <c r="CG48" s="11"/>
      <c r="CH48" s="11"/>
      <c r="CI48" s="11"/>
      <c r="CJ48" s="11"/>
    </row>
    <row r="49" spans="15:88" x14ac:dyDescent="0.25">
      <c r="O49" s="11"/>
      <c r="P49" s="11"/>
      <c r="Q49" s="10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V49" s="11"/>
      <c r="AW49" s="10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CC49" s="11"/>
      <c r="CD49" s="11"/>
      <c r="CE49" s="11"/>
      <c r="CF49" s="11"/>
      <c r="CG49" s="11"/>
      <c r="CH49" s="11"/>
      <c r="CI49" s="11"/>
      <c r="CJ49" s="11"/>
    </row>
    <row r="50" spans="15:88" x14ac:dyDescent="0.25">
      <c r="AV50" s="11"/>
      <c r="AW50" s="10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CC50" s="11"/>
      <c r="CD50" s="11"/>
      <c r="CE50" s="11"/>
      <c r="CF50" s="11"/>
      <c r="CG50" s="11"/>
      <c r="CH50" s="11"/>
      <c r="CI50" s="11"/>
      <c r="CJ50" s="11"/>
    </row>
    <row r="51" spans="15:88" x14ac:dyDescent="0.25">
      <c r="CC51" s="11"/>
      <c r="CD51" s="11"/>
      <c r="CE51" s="11"/>
      <c r="CF51" s="11"/>
      <c r="CG51" s="11"/>
      <c r="CH51" s="11"/>
      <c r="CI51" s="11"/>
      <c r="CJ51" s="11"/>
    </row>
    <row r="52" spans="15:88" x14ac:dyDescent="0.25">
      <c r="CC52" s="11"/>
      <c r="CD52" s="11"/>
      <c r="CE52" s="11"/>
      <c r="CF52" s="11"/>
      <c r="CG52" s="11"/>
      <c r="CH52" s="11"/>
      <c r="CI52" s="11"/>
      <c r="CJ52" s="11"/>
    </row>
    <row r="88" spans="1:71" x14ac:dyDescent="0.25">
      <c r="A88" s="11"/>
      <c r="B88" s="11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AE88" s="11"/>
      <c r="AF88" s="10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X88" s="11"/>
      <c r="AY88" s="11"/>
      <c r="AZ88" s="11"/>
      <c r="BA88" s="11"/>
      <c r="BB88" s="11"/>
    </row>
    <row r="89" spans="1:71" x14ac:dyDescent="0.25">
      <c r="A89" s="11"/>
      <c r="B89" s="11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71" x14ac:dyDescent="0.25">
      <c r="A90" s="11"/>
      <c r="B90" s="11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0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BL90" s="11"/>
      <c r="BM90" s="11"/>
      <c r="BN90" s="11"/>
      <c r="BO90" s="11"/>
      <c r="BP90" s="11"/>
      <c r="BQ90" s="11"/>
      <c r="BR90" s="11"/>
      <c r="BS90" s="11"/>
    </row>
    <row r="91" spans="1:71" x14ac:dyDescent="0.25">
      <c r="A91" s="11"/>
      <c r="B91" s="11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0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 Kumar</dc:creator>
  <cp:lastModifiedBy>Vishnu Vardhan Kumar</cp:lastModifiedBy>
  <dcterms:created xsi:type="dcterms:W3CDTF">2016-05-29T20:22:31Z</dcterms:created>
  <dcterms:modified xsi:type="dcterms:W3CDTF">2016-06-16T18:29:34Z</dcterms:modified>
</cp:coreProperties>
</file>