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ukhi Kappa\Desktop\Sumukhi\mastersproject\SuOutputs\"/>
    </mc:Choice>
  </mc:AlternateContent>
  <bookViews>
    <workbookView xWindow="0" yWindow="0" windowWidth="6530" windowHeight="80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3" l="1"/>
  <c r="R7" i="3"/>
  <c r="R6" i="3"/>
  <c r="R5" i="3"/>
  <c r="R4" i="3"/>
  <c r="AB8" i="2"/>
  <c r="AB7" i="2"/>
  <c r="AB6" i="2"/>
  <c r="AB5" i="2"/>
  <c r="AB4" i="2"/>
  <c r="N30" i="1" l="1"/>
  <c r="N29" i="1"/>
  <c r="N28" i="1"/>
  <c r="N26" i="1"/>
  <c r="N27" i="1"/>
</calcChain>
</file>

<file path=xl/sharedStrings.xml><?xml version="1.0" encoding="utf-8"?>
<sst xmlns="http://schemas.openxmlformats.org/spreadsheetml/2006/main" count="164" uniqueCount="36">
  <si>
    <t xml:space="preserve">Interest Ratio </t>
  </si>
  <si>
    <t xml:space="preserve">Reachability Ratio </t>
  </si>
  <si>
    <t>Appreciation Ratio</t>
  </si>
  <si>
    <t>Message Node ratio</t>
  </si>
  <si>
    <t>High_Int/R</t>
  </si>
  <si>
    <t>Med_Int/R</t>
  </si>
  <si>
    <t>Low_Int/R</t>
  </si>
  <si>
    <t>R/High_Int</t>
  </si>
  <si>
    <t>R/Med_Int</t>
  </si>
  <si>
    <t>R/Low_Int</t>
  </si>
  <si>
    <t>Network - 3</t>
  </si>
  <si>
    <t>Network - 2</t>
  </si>
  <si>
    <t>Network - 1</t>
  </si>
  <si>
    <t>Mix - A</t>
  </si>
  <si>
    <t>Mix - B</t>
  </si>
  <si>
    <t>Mix - C</t>
  </si>
  <si>
    <t>Mix - D</t>
  </si>
  <si>
    <t>Mix - E</t>
  </si>
  <si>
    <t>Message Node Ratio</t>
  </si>
  <si>
    <t>Reachability Ratio (Sender)</t>
  </si>
  <si>
    <t>Interest Ratio  (Sender)</t>
  </si>
  <si>
    <t>AI/FW&lt; 0.3</t>
  </si>
  <si>
    <t>AI/FW &gt; 0.6</t>
  </si>
  <si>
    <t>AI/FW 0.3 - 0.5</t>
  </si>
  <si>
    <t>AI/FW</t>
  </si>
  <si>
    <t>Sender</t>
  </si>
  <si>
    <t>AI/FW&gt; 0.6</t>
  </si>
  <si>
    <t>AI/FW &lt; 0.3</t>
  </si>
  <si>
    <t>Interest Ratio (Nodes)</t>
  </si>
  <si>
    <t>Interest Ratio  (Messages)</t>
  </si>
  <si>
    <t>Reachability Ratio (Messages)</t>
  </si>
  <si>
    <t>Reachability Ratio (Nodes)</t>
  </si>
  <si>
    <t>Reachability Ratio (messages)</t>
  </si>
  <si>
    <t>Reachability Ratio (Node)</t>
  </si>
  <si>
    <t>Interest Ratio  (Message)</t>
  </si>
  <si>
    <t>Interest Ratio (Node)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</si>
</sst>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>
                <a:solidFill>
                  <a:sysClr val="windowText" lastClr="000000"/>
                </a:solidFill>
              </a:rPr>
              <a:t>Network - 1</a:t>
            </a:r>
          </a:p>
          <a:p>
            <a:pPr>
              <a:defRPr/>
            </a:pPr>
            <a:r>
              <a:rPr lang="en-US" sz="1200" b="0" i="1" u="none" strike="noStrike" baseline="0">
                <a:solidFill>
                  <a:sysClr val="windowText" lastClr="000000"/>
                </a:solidFill>
                <a:effectLst/>
              </a:rPr>
              <a:t>Interest Ratio (Node) </a:t>
            </a:r>
            <a:endParaRPr lang="en-US" sz="1200" b="0" i="1" baseline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605006421217692"/>
          <c:y val="2.4825296861010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High_Int/R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>
                  <c:v>0.26738660136395925</c:v>
                </c:pt>
                <c:pt idx="1">
                  <c:v>0.22339156994887646</c:v>
                </c:pt>
                <c:pt idx="2">
                  <c:v>0.41201129190947067</c:v>
                </c:pt>
                <c:pt idx="3">
                  <c:v>0.23165611953315321</c:v>
                </c:pt>
                <c:pt idx="4">
                  <c:v>0.30460385301665621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Med_Int/R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5"/>
                <c:pt idx="0">
                  <c:v>0.42776777000379546</c:v>
                </c:pt>
                <c:pt idx="1">
                  <c:v>0.40330855975536561</c:v>
                </c:pt>
                <c:pt idx="2">
                  <c:v>0.37299619841322312</c:v>
                </c:pt>
                <c:pt idx="3">
                  <c:v>0.41033380352427307</c:v>
                </c:pt>
                <c:pt idx="4">
                  <c:v>0.39058621832969764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Low_Int/R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9.0068996329839612E-2</c:v>
                </c:pt>
                <c:pt idx="1">
                  <c:v>0.37329987029575779</c:v>
                </c:pt>
                <c:pt idx="2">
                  <c:v>0.21499250967730604</c:v>
                </c:pt>
                <c:pt idx="3">
                  <c:v>0.35801007694257414</c:v>
                </c:pt>
                <c:pt idx="4">
                  <c:v>0.30480992865364598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382000"/>
        <c:axId val="533382784"/>
      </c:barChart>
      <c:catAx>
        <c:axId val="5333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784"/>
        <c:crosses val="autoZero"/>
        <c:auto val="1"/>
        <c:lblAlgn val="ctr"/>
        <c:lblOffset val="100"/>
        <c:noMultiLvlLbl val="0"/>
      </c:catAx>
      <c:valAx>
        <c:axId val="53338278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Network - 3</a:t>
            </a:r>
          </a:p>
          <a:p>
            <a:pPr>
              <a:defRPr/>
            </a:pPr>
            <a:r>
              <a:rPr lang="en-US" sz="1400" i="1"/>
              <a:t>Reachability</a:t>
            </a:r>
            <a:r>
              <a:rPr lang="en-US" sz="1400" i="1" baseline="0"/>
              <a:t> Ratio (Messages) </a:t>
            </a:r>
            <a:endParaRPr lang="en-US" sz="14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Sheet3!$G$11</c:f>
              <c:strCache>
                <c:ptCount val="1"/>
                <c:pt idx="0">
                  <c:v>R/High_Int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Sheet3!$F$12:$F$16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Sheet3!$G$12:$G$16</c:f>
              <c:numCache>
                <c:formatCode>General</c:formatCode>
                <c:ptCount val="5"/>
                <c:pt idx="0">
                  <c:v>0.59069748995990823</c:v>
                </c:pt>
                <c:pt idx="1">
                  <c:v>0.72250943607154605</c:v>
                </c:pt>
                <c:pt idx="2">
                  <c:v>0.69573215702641322</c:v>
                </c:pt>
                <c:pt idx="3">
                  <c:v>0.73104175189692466</c:v>
                </c:pt>
                <c:pt idx="4">
                  <c:v>0.71402547341113221</c:v>
                </c:pt>
              </c:numCache>
            </c:numRef>
          </c:val>
        </c:ser>
        <c:ser>
          <c:idx val="1"/>
          <c:order val="1"/>
          <c:tx>
            <c:strRef>
              <c:f>Sheet3!$H$11</c:f>
              <c:strCache>
                <c:ptCount val="1"/>
                <c:pt idx="0">
                  <c:v>R/Med_Int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Sheet3!$F$12:$F$16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Sheet3!$H$12:$H$16</c:f>
              <c:numCache>
                <c:formatCode>General</c:formatCode>
                <c:ptCount val="5"/>
                <c:pt idx="0">
                  <c:v>0.62320875186515834</c:v>
                </c:pt>
                <c:pt idx="1">
                  <c:v>0.72614847858151721</c:v>
                </c:pt>
                <c:pt idx="2">
                  <c:v>0.62508913851184877</c:v>
                </c:pt>
                <c:pt idx="3">
                  <c:v>0.69312668652550147</c:v>
                </c:pt>
                <c:pt idx="4">
                  <c:v>0.68009774488455754</c:v>
                </c:pt>
              </c:numCache>
            </c:numRef>
          </c:val>
        </c:ser>
        <c:ser>
          <c:idx val="2"/>
          <c:order val="2"/>
          <c:tx>
            <c:strRef>
              <c:f>Sheet3!$I$11</c:f>
              <c:strCache>
                <c:ptCount val="1"/>
                <c:pt idx="0">
                  <c:v>R/Low_Int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Sheet3!$F$12:$F$16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Sheet3!$I$12:$I$16</c:f>
              <c:numCache>
                <c:formatCode>General</c:formatCode>
                <c:ptCount val="5"/>
                <c:pt idx="0">
                  <c:v>1.9726223668682232E-2</c:v>
                </c:pt>
                <c:pt idx="1">
                  <c:v>0.22501922488766274</c:v>
                </c:pt>
                <c:pt idx="2">
                  <c:v>5.8234598151936441E-2</c:v>
                </c:pt>
                <c:pt idx="3">
                  <c:v>0.16719389618728309</c:v>
                </c:pt>
                <c:pt idx="4">
                  <c:v>0.18176024156584711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85008"/>
        <c:axId val="412085792"/>
      </c:barChart>
      <c:catAx>
        <c:axId val="4120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5792"/>
        <c:crosses val="autoZero"/>
        <c:auto val="1"/>
        <c:lblAlgn val="ctr"/>
        <c:lblOffset val="100"/>
        <c:noMultiLvlLbl val="0"/>
      </c:catAx>
      <c:valAx>
        <c:axId val="41208579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5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ysClr val="windowText" lastClr="000000"/>
                </a:solidFill>
              </a:rPr>
              <a:t>Network - 3</a:t>
            </a:r>
          </a:p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Message Node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Sheet3!$Q$4:$Q$8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Sheet3!$R$4:$R$8</c:f>
              <c:numCache>
                <c:formatCode>General</c:formatCode>
                <c:ptCount val="5"/>
                <c:pt idx="0">
                  <c:v>199.39111111111112</c:v>
                </c:pt>
                <c:pt idx="1">
                  <c:v>248.01809523809524</c:v>
                </c:pt>
                <c:pt idx="2">
                  <c:v>203.80984126984126</c:v>
                </c:pt>
                <c:pt idx="3">
                  <c:v>241.57809523809524</c:v>
                </c:pt>
                <c:pt idx="4">
                  <c:v>242.4479365079365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79352"/>
        <c:axId val="206578424"/>
      </c:lineChart>
      <c:catAx>
        <c:axId val="53147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8424"/>
        <c:crosses val="autoZero"/>
        <c:auto val="1"/>
        <c:lblAlgn val="ctr"/>
        <c:lblOffset val="100"/>
        <c:noMultiLvlLbl val="0"/>
      </c:catAx>
      <c:valAx>
        <c:axId val="206578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- 3</a:t>
            </a:r>
          </a:p>
          <a:p>
            <a:pPr>
              <a:defRPr/>
            </a:pPr>
            <a:r>
              <a:rPr lang="en-US"/>
              <a:t>Appriceation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Sheet3!$L$3</c:f>
              <c:strCache>
                <c:ptCount val="1"/>
                <c:pt idx="0">
                  <c:v>AI/FW &gt; 0.6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Sheet3!$L$4:$L$8</c:f>
              <c:numCache>
                <c:formatCode>General</c:formatCode>
                <c:ptCount val="5"/>
                <c:pt idx="0">
                  <c:v>1.6398430533262041</c:v>
                </c:pt>
                <c:pt idx="1">
                  <c:v>1.7090779382914199</c:v>
                </c:pt>
                <c:pt idx="2">
                  <c:v>1.7395220260388784</c:v>
                </c:pt>
                <c:pt idx="3">
                  <c:v>1.7058105939004806</c:v>
                </c:pt>
                <c:pt idx="4">
                  <c:v>1.6981380417335461</c:v>
                </c:pt>
              </c:numCache>
            </c:numRef>
          </c:val>
        </c:ser>
        <c:ser>
          <c:idx val="1"/>
          <c:order val="1"/>
          <c:tx>
            <c:strRef>
              <c:f>Sheet3!$M$3</c:f>
              <c:strCache>
                <c:ptCount val="1"/>
                <c:pt idx="0">
                  <c:v>AI/FW 0.3 - 0.5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Sheet3!$M$4:$M$8</c:f>
              <c:numCache>
                <c:formatCode>General</c:formatCode>
                <c:ptCount val="5"/>
                <c:pt idx="0">
                  <c:v>9.9233101480292463E-3</c:v>
                </c:pt>
                <c:pt idx="1">
                  <c:v>7.0982700196183359E-3</c:v>
                </c:pt>
                <c:pt idx="2">
                  <c:v>8.2254324950954173E-3</c:v>
                </c:pt>
                <c:pt idx="3">
                  <c:v>1.2145532370251478E-2</c:v>
                </c:pt>
                <c:pt idx="4">
                  <c:v>8.1933297663634753E-3</c:v>
                </c:pt>
              </c:numCache>
            </c:numRef>
          </c:val>
        </c:ser>
        <c:ser>
          <c:idx val="2"/>
          <c:order val="2"/>
          <c:tx>
            <c:strRef>
              <c:f>Sheet3!$N$3</c:f>
              <c:strCache>
                <c:ptCount val="1"/>
                <c:pt idx="0">
                  <c:v>AI/FW &lt; 0.3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Sheet3!$N$4:$N$8</c:f>
              <c:numCache>
                <c:formatCode>General</c:formatCode>
                <c:ptCount val="5"/>
                <c:pt idx="0">
                  <c:v>3.5598359193864801E-3</c:v>
                </c:pt>
                <c:pt idx="1">
                  <c:v>3.2388086320670577E-3</c:v>
                </c:pt>
                <c:pt idx="2">
                  <c:v>3.1175316568574979E-3</c:v>
                </c:pt>
                <c:pt idx="3">
                  <c:v>3.3850543962903527E-3</c:v>
                </c:pt>
                <c:pt idx="4">
                  <c:v>3.5491350098091662E-3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7844216"/>
        <c:axId val="227844608"/>
      </c:barChart>
      <c:lineChart>
        <c:grouping val="standard"/>
        <c:varyColors val="0"/>
        <c:ser>
          <c:idx val="3"/>
          <c:order val="3"/>
          <c:tx>
            <c:strRef>
              <c:f>Sheet3!$O$3</c:f>
              <c:strCache>
                <c:ptCount val="1"/>
                <c:pt idx="0">
                  <c:v>AI/FW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Sheet3!$O$4:$O$8</c:f>
              <c:numCache>
                <c:formatCode>General</c:formatCode>
                <c:ptCount val="5"/>
                <c:pt idx="0">
                  <c:v>1.6533261993936212</c:v>
                </c:pt>
                <c:pt idx="1">
                  <c:v>1.7194150169431053</c:v>
                </c:pt>
                <c:pt idx="2">
                  <c:v>1.7508649901908324</c:v>
                </c:pt>
                <c:pt idx="3">
                  <c:v>1.7213411806670238</c:v>
                </c:pt>
                <c:pt idx="4">
                  <c:v>1.7098805065097196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44216"/>
        <c:axId val="227844608"/>
      </c:lineChart>
      <c:catAx>
        <c:axId val="22784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44608"/>
        <c:crosses val="autoZero"/>
        <c:auto val="1"/>
        <c:lblAlgn val="ctr"/>
        <c:lblOffset val="100"/>
        <c:noMultiLvlLbl val="0"/>
      </c:catAx>
      <c:valAx>
        <c:axId val="227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4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>
                <a:solidFill>
                  <a:sysClr val="windowText" lastClr="000000"/>
                </a:solidFill>
              </a:rPr>
              <a:t>Network - 1</a:t>
            </a:r>
          </a:p>
          <a:p>
            <a:pPr>
              <a:defRPr/>
            </a:pPr>
            <a:r>
              <a:rPr lang="en-US" sz="1200" b="0" i="1" u="none" strike="noStrike" baseline="0">
                <a:solidFill>
                  <a:sysClr val="windowText" lastClr="000000"/>
                </a:solidFill>
                <a:effectLst/>
              </a:rPr>
              <a:t>Reachability Ratio (Message) </a:t>
            </a:r>
            <a:endParaRPr lang="en-US" sz="1200" b="0" i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8999121596258876"/>
          <c:y val="3.3334578689465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R/High_Int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Sheet1!$L$17:$L$21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Sheet1!$M$17:$M$21</c:f>
              <c:numCache>
                <c:formatCode>General</c:formatCode>
                <c:ptCount val="5"/>
                <c:pt idx="0">
                  <c:v>0.50820708936221892</c:v>
                </c:pt>
                <c:pt idx="1">
                  <c:v>0.96401171827110033</c:v>
                </c:pt>
                <c:pt idx="2">
                  <c:v>0.97668905149248197</c:v>
                </c:pt>
                <c:pt idx="3">
                  <c:v>0.86025004301738539</c:v>
                </c:pt>
                <c:pt idx="4">
                  <c:v>0.9308963391390932</c:v>
                </c:pt>
              </c:numCache>
            </c:numRef>
          </c:val>
        </c:ser>
        <c:ser>
          <c:idx val="1"/>
          <c:order val="1"/>
          <c:tx>
            <c:strRef>
              <c:f>Sheet1!$N$16</c:f>
              <c:strCache>
                <c:ptCount val="1"/>
                <c:pt idx="0">
                  <c:v>R/Med_Int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Sheet1!$L$17:$L$21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Sheet1!$N$17:$N$21</c:f>
              <c:numCache>
                <c:formatCode>General</c:formatCode>
                <c:ptCount val="5"/>
                <c:pt idx="0">
                  <c:v>0.55446111838382606</c:v>
                </c:pt>
                <c:pt idx="1">
                  <c:v>0.95960389975001459</c:v>
                </c:pt>
                <c:pt idx="2">
                  <c:v>0.60352039021234827</c:v>
                </c:pt>
                <c:pt idx="3">
                  <c:v>0.87248177916468594</c:v>
                </c:pt>
                <c:pt idx="4">
                  <c:v>0.76815446055342296</c:v>
                </c:pt>
              </c:numCache>
            </c:numRef>
          </c:val>
        </c:ser>
        <c:ser>
          <c:idx val="2"/>
          <c:order val="2"/>
          <c:tx>
            <c:strRef>
              <c:f>Sheet1!$O$16</c:f>
              <c:strCache>
                <c:ptCount val="1"/>
                <c:pt idx="0">
                  <c:v>R/Low_Int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Sheet1!$L$17:$L$21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Sheet1!$O$17:$O$21</c:f>
              <c:numCache>
                <c:formatCode>General</c:formatCode>
                <c:ptCount val="5"/>
                <c:pt idx="0">
                  <c:v>0.10708986281690346</c:v>
                </c:pt>
                <c:pt idx="1">
                  <c:v>0.90061085260373086</c:v>
                </c:pt>
                <c:pt idx="2">
                  <c:v>0.35208699813625377</c:v>
                </c:pt>
                <c:pt idx="3">
                  <c:v>0.7872740985793526</c:v>
                </c:pt>
                <c:pt idx="4">
                  <c:v>0.60599988079016176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79648"/>
        <c:axId val="410889968"/>
      </c:barChart>
      <c:catAx>
        <c:axId val="5333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89968"/>
        <c:crosses val="autoZero"/>
        <c:auto val="1"/>
        <c:lblAlgn val="ctr"/>
        <c:lblOffset val="100"/>
        <c:noMultiLvlLbl val="0"/>
      </c:catAx>
      <c:valAx>
        <c:axId val="41088996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9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baseline="0">
                <a:solidFill>
                  <a:sysClr val="windowText" lastClr="000000"/>
                </a:solidFill>
              </a:rPr>
              <a:t>Network-1</a:t>
            </a:r>
          </a:p>
          <a:p>
            <a:pPr>
              <a:defRPr/>
            </a:pPr>
            <a:r>
              <a:rPr lang="en-US" sz="1100" b="0" i="1" u="none" strike="noStrike" baseline="0">
                <a:solidFill>
                  <a:sysClr val="windowText" lastClr="000000"/>
                </a:solidFill>
                <a:effectLst/>
              </a:rPr>
              <a:t>Message Node Ratio </a:t>
            </a:r>
            <a:endParaRPr lang="en-US" sz="1100" b="0" i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6499300130140846"/>
          <c:y val="1.9890265300501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Sheet1!$M$26:$M$30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Sheet1!$N$26:$N$30</c:f>
              <c:numCache>
                <c:formatCode>General</c:formatCode>
                <c:ptCount val="5"/>
                <c:pt idx="0">
                  <c:v>31.926116838487971</c:v>
                </c:pt>
                <c:pt idx="1">
                  <c:v>68.19072164948453</c:v>
                </c:pt>
                <c:pt idx="2">
                  <c:v>39.372852233676973</c:v>
                </c:pt>
                <c:pt idx="3">
                  <c:v>70.685567010309285</c:v>
                </c:pt>
                <c:pt idx="4">
                  <c:v>58.965635738831615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02992"/>
        <c:axId val="414103384"/>
      </c:lineChart>
      <c:catAx>
        <c:axId val="4141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3384"/>
        <c:crosses val="autoZero"/>
        <c:auto val="1"/>
        <c:lblAlgn val="ctr"/>
        <c:lblOffset val="100"/>
        <c:noMultiLvlLbl val="0"/>
      </c:catAx>
      <c:valAx>
        <c:axId val="4141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Network -1 </a:t>
            </a:r>
          </a:p>
          <a:p>
            <a:pPr>
              <a:defRPr/>
            </a:pPr>
            <a:r>
              <a:rPr lang="en-US" sz="1100" b="0" i="1">
                <a:solidFill>
                  <a:sysClr val="windowText" lastClr="000000"/>
                </a:solidFill>
              </a:rPr>
              <a:t>Appreciation</a:t>
            </a:r>
            <a:r>
              <a:rPr lang="en-US" sz="1100" b="0" i="1" baseline="0">
                <a:solidFill>
                  <a:sysClr val="windowText" lastClr="000000"/>
                </a:solidFill>
              </a:rPr>
              <a:t> Ratio</a:t>
            </a:r>
            <a:endParaRPr lang="en-US" sz="1100" b="0" i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AI/FW &gt; 0.6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Sheet1!$B$27:$B$31</c:f>
              <c:numCache>
                <c:formatCode>General</c:formatCode>
                <c:ptCount val="5"/>
                <c:pt idx="0">
                  <c:v>7.7725008687594119E-2</c:v>
                </c:pt>
                <c:pt idx="1">
                  <c:v>9.7262442565350007E-2</c:v>
                </c:pt>
                <c:pt idx="2">
                  <c:v>7.218425421830954E-2</c:v>
                </c:pt>
                <c:pt idx="3">
                  <c:v>8.6200239391482303E-2</c:v>
                </c:pt>
                <c:pt idx="4">
                  <c:v>8.409591103903627E-2</c:v>
                </c:pt>
              </c:numCache>
            </c:numRef>
          </c:val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AI/FW 0.3 - 0.5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Sheet1!$C$27:$C$31</c:f>
              <c:numCache>
                <c:formatCode>General</c:formatCode>
                <c:ptCount val="5"/>
                <c:pt idx="0">
                  <c:v>0.10089192632920194</c:v>
                </c:pt>
                <c:pt idx="1">
                  <c:v>0.13104753079269468</c:v>
                </c:pt>
                <c:pt idx="2">
                  <c:v>0.16867446619560614</c:v>
                </c:pt>
                <c:pt idx="3">
                  <c:v>0.14664658867137739</c:v>
                </c:pt>
                <c:pt idx="4">
                  <c:v>0.15886713772732552</c:v>
                </c:pt>
              </c:numCache>
            </c:numRef>
          </c:val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AI/FW&lt; 0.3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Sheet1!$D$27:$D$31</c:f>
              <c:numCache>
                <c:formatCode>General</c:formatCode>
                <c:ptCount val="5"/>
                <c:pt idx="0">
                  <c:v>2.8205722228657481E-2</c:v>
                </c:pt>
                <c:pt idx="1">
                  <c:v>3.2008957874821421E-2</c:v>
                </c:pt>
                <c:pt idx="2">
                  <c:v>7.5273176570523945E-2</c:v>
                </c:pt>
                <c:pt idx="3">
                  <c:v>5.249237422294295E-2</c:v>
                </c:pt>
                <c:pt idx="4">
                  <c:v>5.7647013398200699E-2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4102208"/>
        <c:axId val="230880456"/>
      </c:barChart>
      <c:lineChart>
        <c:grouping val="standard"/>
        <c:varyColors val="0"/>
        <c:ser>
          <c:idx val="3"/>
          <c:order val="3"/>
          <c:tx>
            <c:strRef>
              <c:f>Sheet1!$E$26</c:f>
              <c:strCache>
                <c:ptCount val="1"/>
                <c:pt idx="0">
                  <c:v>AI/FW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Sheet1!$E$27:$E$31</c:f>
              <c:numCache>
                <c:formatCode>General</c:formatCode>
                <c:ptCount val="5"/>
                <c:pt idx="0">
                  <c:v>0.20682265724545354</c:v>
                </c:pt>
                <c:pt idx="1">
                  <c:v>0.26031893123286642</c:v>
                </c:pt>
                <c:pt idx="2">
                  <c:v>0.31613189698444011</c:v>
                </c:pt>
                <c:pt idx="3">
                  <c:v>0.28533920228580251</c:v>
                </c:pt>
                <c:pt idx="4">
                  <c:v>0.30061006216456276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02208"/>
        <c:axId val="230880456"/>
      </c:lineChart>
      <c:catAx>
        <c:axId val="4141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80456"/>
        <c:crosses val="autoZero"/>
        <c:auto val="1"/>
        <c:lblAlgn val="ctr"/>
        <c:lblOffset val="100"/>
        <c:noMultiLvlLbl val="0"/>
      </c:catAx>
      <c:valAx>
        <c:axId val="23088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22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Network - 2</a:t>
            </a:r>
          </a:p>
          <a:p>
            <a:pPr>
              <a:defRPr/>
            </a:pPr>
            <a:r>
              <a:rPr lang="en-US" sz="1400" b="0" i="1" u="none" strike="noStrike" baseline="0">
                <a:solidFill>
                  <a:sysClr val="windowText" lastClr="000000"/>
                </a:solidFill>
                <a:effectLst/>
              </a:rPr>
              <a:t>Interest Ratio</a:t>
            </a: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</a:rPr>
              <a:t> 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High_Int/R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0.30267000746915901</c:v>
                </c:pt>
                <c:pt idx="1">
                  <c:v>0.26736197963008429</c:v>
                </c:pt>
                <c:pt idx="2">
                  <c:v>0.3649289911695146</c:v>
                </c:pt>
                <c:pt idx="3">
                  <c:v>0.27239118232472553</c:v>
                </c:pt>
                <c:pt idx="4">
                  <c:v>0.29606577896898234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Med_Int/R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0.57481740770916712</c:v>
                </c:pt>
                <c:pt idx="1">
                  <c:v>0.50487326308084612</c:v>
                </c:pt>
                <c:pt idx="2">
                  <c:v>0.51437604809109627</c:v>
                </c:pt>
                <c:pt idx="3">
                  <c:v>0.51297279594910861</c:v>
                </c:pt>
                <c:pt idx="4">
                  <c:v>0.49258222082496556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Low_Int/R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5"/>
                <c:pt idx="0">
                  <c:v>3.4512584821675081E-2</c:v>
                </c:pt>
                <c:pt idx="1">
                  <c:v>0.22776475728907059</c:v>
                </c:pt>
                <c:pt idx="2">
                  <c:v>0.12019496073938961</c:v>
                </c:pt>
                <c:pt idx="3">
                  <c:v>0.21463602172616644</c:v>
                </c:pt>
                <c:pt idx="4">
                  <c:v>0.21135200020605269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477000"/>
        <c:axId val="531478176"/>
      </c:barChart>
      <c:catAx>
        <c:axId val="53147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8176"/>
        <c:crosses val="autoZero"/>
        <c:auto val="1"/>
        <c:lblAlgn val="ctr"/>
        <c:lblOffset val="100"/>
        <c:noMultiLvlLbl val="0"/>
      </c:catAx>
      <c:valAx>
        <c:axId val="5314781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70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ysClr val="windowText" lastClr="000000"/>
                </a:solidFill>
                <a:effectLst/>
              </a:rPr>
              <a:t>Network - 2</a:t>
            </a:r>
            <a:endParaRPr lang="en-US" sz="1400" b="1" i="1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sz="1400" b="0" i="1" baseline="0">
                <a:solidFill>
                  <a:sysClr val="windowText" lastClr="000000"/>
                </a:solidFill>
                <a:effectLst/>
              </a:rPr>
              <a:t>Reachability Ratio </a:t>
            </a:r>
            <a:endParaRPr lang="en-US" sz="1400" b="0" i="1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Sheet2!$Q$2:$Q$3</c:f>
              <c:strCache>
                <c:ptCount val="2"/>
                <c:pt idx="1">
                  <c:v>R/High_Int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Sheet2!$P$4:$P$8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Sheet2!$Q$4:$Q$8</c:f>
              <c:numCache>
                <c:formatCode>General</c:formatCode>
                <c:ptCount val="5"/>
                <c:pt idx="0">
                  <c:v>0.58053097629745998</c:v>
                </c:pt>
                <c:pt idx="1">
                  <c:v>0.78680798071458169</c:v>
                </c:pt>
                <c:pt idx="2">
                  <c:v>0.76947902904448218</c:v>
                </c:pt>
                <c:pt idx="3">
                  <c:v>0.7470425245548078</c:v>
                </c:pt>
                <c:pt idx="4">
                  <c:v>0.79372077057881041</c:v>
                </c:pt>
              </c:numCache>
            </c:numRef>
          </c:val>
        </c:ser>
        <c:ser>
          <c:idx val="1"/>
          <c:order val="1"/>
          <c:tx>
            <c:strRef>
              <c:f>Sheet2!$R$2:$R$3</c:f>
              <c:strCache>
                <c:ptCount val="2"/>
                <c:pt idx="0">
                  <c:v>Reachability Ratio (Sender)</c:v>
                </c:pt>
                <c:pt idx="1">
                  <c:v>R/Med_Int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Sheet2!$P$4:$P$8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Sheet2!$R$4:$R$8</c:f>
              <c:numCache>
                <c:formatCode>General</c:formatCode>
                <c:ptCount val="5"/>
                <c:pt idx="0">
                  <c:v>0.61975192067645601</c:v>
                </c:pt>
                <c:pt idx="1">
                  <c:v>0.77380500812817421</c:v>
                </c:pt>
                <c:pt idx="2">
                  <c:v>0.63408064805641928</c:v>
                </c:pt>
                <c:pt idx="3">
                  <c:v>0.73846113999894025</c:v>
                </c:pt>
                <c:pt idx="4">
                  <c:v>0.709326753852486</c:v>
                </c:pt>
              </c:numCache>
            </c:numRef>
          </c:val>
        </c:ser>
        <c:ser>
          <c:idx val="2"/>
          <c:order val="2"/>
          <c:tx>
            <c:strRef>
              <c:f>Sheet2!$S$2:$S$3</c:f>
              <c:strCache>
                <c:ptCount val="2"/>
                <c:pt idx="0">
                  <c:v>Reachability Ratio (Sender)</c:v>
                </c:pt>
                <c:pt idx="1">
                  <c:v>R/Low_Int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Sheet2!$P$4:$P$8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Sheet2!$S$4:$S$8</c:f>
              <c:numCache>
                <c:formatCode>General</c:formatCode>
                <c:ptCount val="5"/>
                <c:pt idx="0">
                  <c:v>3.382881053692019E-2</c:v>
                </c:pt>
                <c:pt idx="1">
                  <c:v>0.34056872662548182</c:v>
                </c:pt>
                <c:pt idx="2">
                  <c:v>0.10983154595049628</c:v>
                </c:pt>
                <c:pt idx="3">
                  <c:v>0.28609670605916415</c:v>
                </c:pt>
                <c:pt idx="4">
                  <c:v>0.28724008889172858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77392"/>
        <c:axId val="531476608"/>
      </c:barChart>
      <c:catAx>
        <c:axId val="5314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6608"/>
        <c:crosses val="autoZero"/>
        <c:auto val="1"/>
        <c:lblAlgn val="ctr"/>
        <c:lblOffset val="100"/>
        <c:noMultiLvlLbl val="0"/>
      </c:catAx>
      <c:valAx>
        <c:axId val="53147660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73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AI/FW&gt; 0.6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Sheet2!$V$4:$V$8</c:f>
              <c:numCache>
                <c:formatCode>General</c:formatCode>
                <c:ptCount val="5"/>
                <c:pt idx="0">
                  <c:v>0.95236516853932418</c:v>
                </c:pt>
                <c:pt idx="1">
                  <c:v>1.0164438202247197</c:v>
                </c:pt>
                <c:pt idx="2">
                  <c:v>1.0713539325842696</c:v>
                </c:pt>
                <c:pt idx="3">
                  <c:v>1.0103202247191012</c:v>
                </c:pt>
                <c:pt idx="4">
                  <c:v>1.0364550561797743</c:v>
                </c:pt>
              </c:numCache>
            </c:numRef>
          </c:val>
        </c:ser>
        <c:ser>
          <c:idx val="1"/>
          <c:order val="1"/>
          <c:tx>
            <c:strRef>
              <c:f>Sheet2!$W$3</c:f>
              <c:strCache>
                <c:ptCount val="1"/>
                <c:pt idx="0">
                  <c:v>AI/FW 0.3 - 0.5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Sheet2!$W$4:$W$8</c:f>
              <c:numCache>
                <c:formatCode>General</c:formatCode>
                <c:ptCount val="5"/>
                <c:pt idx="0">
                  <c:v>4.5578651685393344E-2</c:v>
                </c:pt>
                <c:pt idx="1">
                  <c:v>3.3280898876404522E-2</c:v>
                </c:pt>
                <c:pt idx="2">
                  <c:v>2.4938202247191031E-2</c:v>
                </c:pt>
                <c:pt idx="3">
                  <c:v>3.0095505617977539E-2</c:v>
                </c:pt>
                <c:pt idx="4">
                  <c:v>2.9589887640449473E-2</c:v>
                </c:pt>
              </c:numCache>
            </c:numRef>
          </c:val>
        </c:ser>
        <c:ser>
          <c:idx val="2"/>
          <c:order val="2"/>
          <c:tx>
            <c:strRef>
              <c:f>Sheet2!$X$3</c:f>
              <c:strCache>
                <c:ptCount val="1"/>
                <c:pt idx="0">
                  <c:v>AI/FW&lt; 0.3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Sheet2!$X$4:$X$8</c:f>
              <c:numCache>
                <c:formatCode>General</c:formatCode>
                <c:ptCount val="5"/>
                <c:pt idx="0">
                  <c:v>6.6573033707865159E-3</c:v>
                </c:pt>
                <c:pt idx="1">
                  <c:v>9.8707865168539272E-3</c:v>
                </c:pt>
                <c:pt idx="2">
                  <c:v>6.3988764044943863E-3</c:v>
                </c:pt>
                <c:pt idx="3">
                  <c:v>6.8146067415730312E-3</c:v>
                </c:pt>
                <c:pt idx="4">
                  <c:v>8.3033707865168456E-3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1479744"/>
        <c:axId val="531480136"/>
      </c:barChart>
      <c:lineChart>
        <c:grouping val="standard"/>
        <c:varyColors val="0"/>
        <c:ser>
          <c:idx val="3"/>
          <c:order val="3"/>
          <c:tx>
            <c:strRef>
              <c:f>Sheet2!$Y$3</c:f>
              <c:strCache>
                <c:ptCount val="1"/>
                <c:pt idx="0">
                  <c:v>AI/FW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Sheet2!$Y$4:$Y$8</c:f>
              <c:numCache>
                <c:formatCode>General</c:formatCode>
                <c:ptCount val="5"/>
                <c:pt idx="0">
                  <c:v>1.0046011235955039</c:v>
                </c:pt>
                <c:pt idx="1">
                  <c:v>1.0595955056179771</c:v>
                </c:pt>
                <c:pt idx="2">
                  <c:v>1.1026910112359558</c:v>
                </c:pt>
                <c:pt idx="3">
                  <c:v>1.0472303370786527</c:v>
                </c:pt>
                <c:pt idx="4">
                  <c:v>1.0743483146067412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79744"/>
        <c:axId val="531480136"/>
      </c:lineChart>
      <c:catAx>
        <c:axId val="53147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0136"/>
        <c:crosses val="autoZero"/>
        <c:auto val="1"/>
        <c:lblAlgn val="ctr"/>
        <c:lblOffset val="100"/>
        <c:noMultiLvlLbl val="0"/>
      </c:catAx>
      <c:valAx>
        <c:axId val="531480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Network</a:t>
            </a:r>
            <a:r>
              <a:rPr lang="en-US" b="1" baseline="0">
                <a:solidFill>
                  <a:sysClr val="windowText" lastClr="000000"/>
                </a:solidFill>
              </a:rPr>
              <a:t> -2 </a:t>
            </a:r>
          </a:p>
          <a:p>
            <a:pPr>
              <a:defRPr/>
            </a:pPr>
            <a:r>
              <a:rPr lang="en-US" b="0" i="1" baseline="0">
                <a:solidFill>
                  <a:sysClr val="windowText" lastClr="000000"/>
                </a:solidFill>
              </a:rPr>
              <a:t>Message Node Ratio</a:t>
            </a:r>
            <a:endParaRPr lang="en-US" b="0" i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Sheet2!$AA$4:$AA$8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Sheet2!$AB$4:$AB$8</c:f>
              <c:numCache>
                <c:formatCode>General</c:formatCode>
                <c:ptCount val="5"/>
                <c:pt idx="0">
                  <c:v>128.405</c:v>
                </c:pt>
                <c:pt idx="1">
                  <c:v>173.6225</c:v>
                </c:pt>
                <c:pt idx="2">
                  <c:v>130.5035</c:v>
                </c:pt>
                <c:pt idx="3">
                  <c:v>169.2115</c:v>
                </c:pt>
                <c:pt idx="4">
                  <c:v>168.45249999999999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084224"/>
        <c:axId val="412085400"/>
      </c:lineChart>
      <c:catAx>
        <c:axId val="4120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5400"/>
        <c:crosses val="autoZero"/>
        <c:auto val="1"/>
        <c:lblAlgn val="ctr"/>
        <c:lblOffset val="100"/>
        <c:noMultiLvlLbl val="0"/>
      </c:catAx>
      <c:valAx>
        <c:axId val="412085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NETWORK - 3</a:t>
            </a:r>
          </a:p>
          <a:p>
            <a:pPr>
              <a:defRPr/>
            </a:pPr>
            <a:r>
              <a:rPr lang="en-US" sz="1400" i="1">
                <a:solidFill>
                  <a:sysClr val="windowText" lastClr="000000"/>
                </a:solidFill>
              </a:rPr>
              <a:t>Interest Ratio (Nodes)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High_Int/R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0.30047136892691634</c:v>
                </c:pt>
                <c:pt idx="1">
                  <c:v>0.28172282823613504</c:v>
                </c:pt>
                <c:pt idx="2">
                  <c:v>0.34263581307011876</c:v>
                </c:pt>
                <c:pt idx="3">
                  <c:v>0.30173342258846142</c:v>
                </c:pt>
                <c:pt idx="4">
                  <c:v>0.29921652738521504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Med_Int/R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5"/>
                <c:pt idx="0">
                  <c:v>0.58496640748516016</c:v>
                </c:pt>
                <c:pt idx="1">
                  <c:v>0.54278897745957932</c:v>
                </c:pt>
                <c:pt idx="2">
                  <c:v>0.56571540910430651</c:v>
                </c:pt>
                <c:pt idx="3">
                  <c:v>0.53442339340955647</c:v>
                </c:pt>
                <c:pt idx="4">
                  <c:v>0.53745093325292403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Low_Int/R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Mix - A</c:v>
                </c:pt>
                <c:pt idx="1">
                  <c:v>Mix - B</c:v>
                </c:pt>
                <c:pt idx="2">
                  <c:v>Mix - C</c:v>
                </c:pt>
                <c:pt idx="3">
                  <c:v>Mix - D</c:v>
                </c:pt>
                <c:pt idx="4">
                  <c:v>Mix - E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5"/>
                <c:pt idx="0">
                  <c:v>1.9006668032369067E-2</c:v>
                </c:pt>
                <c:pt idx="1">
                  <c:v>0.17548819430428494</c:v>
                </c:pt>
                <c:pt idx="2">
                  <c:v>9.1013857190653732E-2</c:v>
                </c:pt>
                <c:pt idx="3">
                  <c:v>0.16384318400198339</c:v>
                </c:pt>
                <c:pt idx="4">
                  <c:v>0.16333253936185949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083440"/>
        <c:axId val="412082264"/>
      </c:barChart>
      <c:catAx>
        <c:axId val="4120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2264"/>
        <c:crosses val="autoZero"/>
        <c:auto val="1"/>
        <c:lblAlgn val="ctr"/>
        <c:lblOffset val="100"/>
        <c:noMultiLvlLbl val="0"/>
      </c:catAx>
      <c:valAx>
        <c:axId val="41208226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3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247805</xdr:colOff>
      <xdr:row>2</xdr:row>
      <xdr:rowOff>30973</xdr:rowOff>
    </xdr:from>
    <xdr:to>
      <xdr:col>10</xdr:col>
      <xdr:colOff>7744</xdr:colOff>
      <xdr:row>13</xdr:row>
      <xdr:rowOff>92926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534329</xdr:colOff>
      <xdr:row>12</xdr:row>
      <xdr:rowOff>15486</xdr:rowOff>
    </xdr:from>
    <xdr:to>
      <xdr:col>21</xdr:col>
      <xdr:colOff>271036</xdr:colOff>
      <xdr:row>23</xdr:row>
      <xdr:rowOff>13065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387196</xdr:colOff>
      <xdr:row>28</xdr:row>
      <xdr:rowOff>54208</xdr:rowOff>
    </xdr:from>
    <xdr:to>
      <xdr:col>20</xdr:col>
      <xdr:colOff>325244</xdr:colOff>
      <xdr:row>36</xdr:row>
      <xdr:rowOff>170365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46464</xdr:colOff>
      <xdr:row>27</xdr:row>
      <xdr:rowOff>100669</xdr:rowOff>
    </xdr:from>
    <xdr:to>
      <xdr:col>11</xdr:col>
      <xdr:colOff>224573</xdr:colOff>
      <xdr:row>38</xdr:row>
      <xdr:rowOff>139390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61160</xdr:colOff>
      <xdr:row>11</xdr:row>
      <xdr:rowOff>19050</xdr:rowOff>
    </xdr:from>
    <xdr:to>
      <xdr:col>7</xdr:col>
      <xdr:colOff>334211</xdr:colOff>
      <xdr:row>26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574007</xdr:colOff>
      <xdr:row>11</xdr:row>
      <xdr:rowOff>127334</xdr:rowOff>
    </xdr:from>
    <xdr:to>
      <xdr:col>15</xdr:col>
      <xdr:colOff>268872</xdr:colOff>
      <xdr:row>26</xdr:row>
      <xdr:rowOff>108284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400217</xdr:colOff>
      <xdr:row>11</xdr:row>
      <xdr:rowOff>150395</xdr:rowOff>
    </xdr:from>
    <xdr:to>
      <xdr:col>22</xdr:col>
      <xdr:colOff>585704</xdr:colOff>
      <xdr:row>26</xdr:row>
      <xdr:rowOff>50132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868112</xdr:colOff>
      <xdr:row>11</xdr:row>
      <xdr:rowOff>132347</xdr:rowOff>
    </xdr:from>
    <xdr:to>
      <xdr:col>30</xdr:col>
      <xdr:colOff>83553</xdr:colOff>
      <xdr:row>26</xdr:row>
      <xdr:rowOff>158749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17162</xdr:colOff>
      <xdr:row>20</xdr:row>
      <xdr:rowOff>147598</xdr:rowOff>
    </xdr:from>
    <xdr:to>
      <xdr:col>6</xdr:col>
      <xdr:colOff>154459</xdr:colOff>
      <xdr:row>34</xdr:row>
      <xdr:rowOff>68648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318357</xdr:colOff>
      <xdr:row>20</xdr:row>
      <xdr:rowOff>117220</xdr:rowOff>
    </xdr:from>
    <xdr:to>
      <xdr:col>12</xdr:col>
      <xdr:colOff>532027</xdr:colOff>
      <xdr:row>34</xdr:row>
      <xdr:rowOff>51487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172481</xdr:colOff>
      <xdr:row>8</xdr:row>
      <xdr:rowOff>121511</xdr:rowOff>
    </xdr:from>
    <xdr:to>
      <xdr:col>20</xdr:col>
      <xdr:colOff>68651</xdr:colOff>
      <xdr:row>18</xdr:row>
      <xdr:rowOff>77230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202513</xdr:colOff>
      <xdr:row>20</xdr:row>
      <xdr:rowOff>108638</xdr:rowOff>
    </xdr:from>
    <xdr:to>
      <xdr:col>19</xdr:col>
      <xdr:colOff>446218</xdr:colOff>
      <xdr:row>35</xdr:row>
      <xdr:rowOff>137298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2" zoomScaleNormal="82" workbookViewId="0">
      <selection activeCell="N11" sqref="N11"/>
    </sheetView>
  </sheetViews>
  <sheetFormatPr defaultRowHeight="14.5" x14ac:dyDescent="0.35"/>
  <cols>
    <col min="22" max="22" width="10.54296875" customWidth="1"/>
    <col min="23" max="23" width="12.54296875" customWidth="1"/>
    <col min="24" max="24" width="9.7265625" customWidth="1"/>
  </cols>
  <sheetData>
    <row r="1" spans="1:15" ht="18.5" x14ac:dyDescent="0.45">
      <c r="J1" s="14" t="s">
        <v>12</v>
      </c>
      <c r="K1" s="15"/>
    </row>
    <row r="3" spans="1:15" ht="15.5" x14ac:dyDescent="0.35">
      <c r="L3" s="12"/>
      <c r="M3" s="13" t="s">
        <v>33</v>
      </c>
      <c r="O3" s="13"/>
    </row>
    <row r="4" spans="1:15" ht="15.5" x14ac:dyDescent="0.35">
      <c r="B4" s="13" t="s">
        <v>35</v>
      </c>
      <c r="D4" s="13"/>
      <c r="E4" s="13"/>
      <c r="L4" s="12"/>
      <c r="M4" s="12" t="s">
        <v>7</v>
      </c>
      <c r="N4" s="12" t="s">
        <v>8</v>
      </c>
      <c r="O4" s="12" t="s">
        <v>9</v>
      </c>
    </row>
    <row r="5" spans="1:15" x14ac:dyDescent="0.35">
      <c r="B5" t="s">
        <v>4</v>
      </c>
      <c r="C5" t="s">
        <v>5</v>
      </c>
      <c r="D5" t="s">
        <v>6</v>
      </c>
      <c r="L5" s="12" t="s">
        <v>13</v>
      </c>
      <c r="M5" s="12">
        <v>0.28470276708376313</v>
      </c>
      <c r="N5" s="12">
        <v>0.35589900354447029</v>
      </c>
      <c r="O5" s="12">
        <v>8.0685764702834312E-2</v>
      </c>
    </row>
    <row r="6" spans="1:15" x14ac:dyDescent="0.35">
      <c r="A6" t="s">
        <v>13</v>
      </c>
      <c r="B6" s="1">
        <v>0.26738660136395925</v>
      </c>
      <c r="C6" s="1">
        <v>0.42776777000379546</v>
      </c>
      <c r="D6" s="1">
        <v>9.0068996329839612E-2</v>
      </c>
      <c r="L6" s="12" t="s">
        <v>14</v>
      </c>
      <c r="M6" s="12">
        <v>0.70198591732098625</v>
      </c>
      <c r="N6" s="12">
        <v>0.81759392186668123</v>
      </c>
      <c r="O6" s="12">
        <v>0.76839728478790859</v>
      </c>
    </row>
    <row r="7" spans="1:15" x14ac:dyDescent="0.35">
      <c r="A7" t="s">
        <v>14</v>
      </c>
      <c r="B7" s="3">
        <v>0.22339156994887646</v>
      </c>
      <c r="C7" s="3">
        <v>0.40330855975536561</v>
      </c>
      <c r="D7" s="3">
        <v>0.37329987029575779</v>
      </c>
      <c r="L7" s="12" t="s">
        <v>15</v>
      </c>
      <c r="M7" s="12">
        <v>0.86821210469353094</v>
      </c>
      <c r="N7" s="12">
        <v>0.51039798176583417</v>
      </c>
      <c r="O7" s="12">
        <v>0.2615517607949352</v>
      </c>
    </row>
    <row r="8" spans="1:15" x14ac:dyDescent="0.35">
      <c r="A8" t="s">
        <v>15</v>
      </c>
      <c r="B8" s="5">
        <v>0.41201129190947067</v>
      </c>
      <c r="C8" s="5">
        <v>0.37299619841322312</v>
      </c>
      <c r="D8" s="5">
        <v>0.21499250967730604</v>
      </c>
      <c r="L8" s="12" t="s">
        <v>16</v>
      </c>
      <c r="M8" s="12">
        <v>0.60373297223030287</v>
      </c>
      <c r="N8" s="12">
        <v>0.73007607323484536</v>
      </c>
      <c r="O8" s="12">
        <v>0.6498218869619854</v>
      </c>
    </row>
    <row r="9" spans="1:15" x14ac:dyDescent="0.35">
      <c r="A9" t="s">
        <v>16</v>
      </c>
      <c r="B9" s="12">
        <v>0.23165611953315321</v>
      </c>
      <c r="C9" s="12">
        <v>0.41033380352427307</v>
      </c>
      <c r="D9" s="12">
        <v>0.35801007694257414</v>
      </c>
      <c r="L9" s="12" t="s">
        <v>17</v>
      </c>
      <c r="M9" s="12">
        <v>0.82490355564509843</v>
      </c>
      <c r="N9" s="12">
        <v>0.63571258547750409</v>
      </c>
      <c r="O9" s="12">
        <v>0.48276438767342006</v>
      </c>
    </row>
    <row r="10" spans="1:15" x14ac:dyDescent="0.35">
      <c r="A10" t="s">
        <v>17</v>
      </c>
      <c r="B10" s="9">
        <v>0.30460385301665621</v>
      </c>
      <c r="C10" s="9">
        <v>0.39058621832969764</v>
      </c>
      <c r="D10" s="9">
        <v>0.30480992865364598</v>
      </c>
      <c r="L10" s="12"/>
      <c r="M10" s="12"/>
      <c r="N10" s="12"/>
      <c r="O10" s="12"/>
    </row>
    <row r="15" spans="1:15" ht="15.5" x14ac:dyDescent="0.35">
      <c r="M15" s="13" t="s">
        <v>32</v>
      </c>
      <c r="O15" s="13"/>
    </row>
    <row r="16" spans="1:15" ht="15.5" x14ac:dyDescent="0.35">
      <c r="A16" s="12"/>
      <c r="B16" s="13" t="s">
        <v>34</v>
      </c>
      <c r="D16" s="13"/>
      <c r="E16" s="13"/>
      <c r="M16" t="s">
        <v>7</v>
      </c>
      <c r="N16" t="s">
        <v>8</v>
      </c>
      <c r="O16" t="s">
        <v>9</v>
      </c>
    </row>
    <row r="17" spans="1:15" x14ac:dyDescent="0.35">
      <c r="A17" s="12"/>
      <c r="B17" s="12" t="s">
        <v>4</v>
      </c>
      <c r="C17" s="12" t="s">
        <v>5</v>
      </c>
      <c r="D17" s="12" t="s">
        <v>6</v>
      </c>
      <c r="E17" s="12"/>
      <c r="L17" s="12" t="s">
        <v>13</v>
      </c>
      <c r="M17" s="2">
        <v>0.50820708936221892</v>
      </c>
      <c r="N17" s="2">
        <v>0.55446111838382606</v>
      </c>
      <c r="O17" s="2">
        <v>0.10708986281690346</v>
      </c>
    </row>
    <row r="18" spans="1:15" x14ac:dyDescent="0.35">
      <c r="A18" s="12" t="s">
        <v>13</v>
      </c>
      <c r="B18" s="12">
        <v>0.9624905245065305</v>
      </c>
      <c r="C18" s="12">
        <v>3.3331468584509041E-2</v>
      </c>
      <c r="D18" s="12">
        <v>4.1780069089603486E-3</v>
      </c>
      <c r="E18" s="12"/>
      <c r="L18" s="12" t="s">
        <v>14</v>
      </c>
      <c r="M18" s="4">
        <v>0.96401171827110033</v>
      </c>
      <c r="N18" s="4">
        <v>0.95960389975001459</v>
      </c>
      <c r="O18" s="4">
        <v>0.90061085260373086</v>
      </c>
    </row>
    <row r="19" spans="1:15" x14ac:dyDescent="0.35">
      <c r="A19" s="12" t="s">
        <v>14</v>
      </c>
      <c r="B19" s="12">
        <v>0.96571312221204963</v>
      </c>
      <c r="C19" s="12">
        <v>2.8419858512416456E-2</v>
      </c>
      <c r="D19" s="12">
        <v>5.867019275533695E-3</v>
      </c>
      <c r="E19" s="12"/>
      <c r="L19" s="12" t="s">
        <v>15</v>
      </c>
      <c r="M19" s="6">
        <v>0.97668905149248197</v>
      </c>
      <c r="N19" s="6">
        <v>0.60352039021234827</v>
      </c>
      <c r="O19" s="6">
        <v>0.35208699813625377</v>
      </c>
    </row>
    <row r="20" spans="1:15" x14ac:dyDescent="0.35">
      <c r="A20" s="12" t="s">
        <v>15</v>
      </c>
      <c r="B20" s="12">
        <v>0.72588063720931861</v>
      </c>
      <c r="C20" s="12">
        <v>0.20461520411761905</v>
      </c>
      <c r="D20" s="12">
        <v>6.9504158673062283E-2</v>
      </c>
      <c r="E20" s="12"/>
      <c r="L20" s="12" t="s">
        <v>16</v>
      </c>
      <c r="M20" s="7">
        <v>0.86025004301738539</v>
      </c>
      <c r="N20" s="7">
        <v>0.87248177916468594</v>
      </c>
      <c r="O20" s="7">
        <v>0.7872740985793526</v>
      </c>
    </row>
    <row r="21" spans="1:15" x14ac:dyDescent="0.35">
      <c r="A21" s="12" t="s">
        <v>16</v>
      </c>
      <c r="B21" s="12">
        <v>0.54108082294478188</v>
      </c>
      <c r="C21" s="12">
        <v>0.45614321178712719</v>
      </c>
      <c r="D21" s="12">
        <v>2.7759652680909314E-3</v>
      </c>
      <c r="E21" s="12"/>
      <c r="L21" s="12" t="s">
        <v>17</v>
      </c>
      <c r="M21" s="8">
        <v>0.9308963391390932</v>
      </c>
      <c r="N21" s="8">
        <v>0.76815446055342296</v>
      </c>
      <c r="O21" s="8">
        <v>0.60599988079016176</v>
      </c>
    </row>
    <row r="22" spans="1:15" x14ac:dyDescent="0.35">
      <c r="A22" s="12" t="s">
        <v>17</v>
      </c>
      <c r="B22" s="12">
        <v>0.58906371090295961</v>
      </c>
      <c r="C22" s="12">
        <v>0.39408064960323946</v>
      </c>
      <c r="D22" s="12">
        <v>1.6855639493800485E-2</v>
      </c>
      <c r="E22" s="12"/>
    </row>
    <row r="24" spans="1:15" ht="15.5" x14ac:dyDescent="0.35">
      <c r="N24" s="13" t="s">
        <v>3</v>
      </c>
      <c r="O24" s="13"/>
    </row>
    <row r="25" spans="1:15" ht="15.5" x14ac:dyDescent="0.35">
      <c r="B25" s="13" t="s">
        <v>2</v>
      </c>
      <c r="C25" s="13"/>
      <c r="E25" s="16"/>
    </row>
    <row r="26" spans="1:15" x14ac:dyDescent="0.35">
      <c r="B26" t="s">
        <v>22</v>
      </c>
      <c r="C26" t="s">
        <v>23</v>
      </c>
      <c r="D26" t="s">
        <v>21</v>
      </c>
      <c r="E26" t="s">
        <v>24</v>
      </c>
      <c r="M26" s="12" t="s">
        <v>13</v>
      </c>
      <c r="N26">
        <f>18581/582</f>
        <v>31.926116838487971</v>
      </c>
    </row>
    <row r="27" spans="1:15" x14ac:dyDescent="0.35">
      <c r="A27" s="12" t="s">
        <v>13</v>
      </c>
      <c r="B27" s="12">
        <v>7.7725008687594119E-2</v>
      </c>
      <c r="C27" s="12">
        <v>0.10089192632920194</v>
      </c>
      <c r="D27" s="12">
        <v>2.8205722228657481E-2</v>
      </c>
      <c r="E27" s="12">
        <v>0.20682265724545354</v>
      </c>
      <c r="M27" s="12" t="s">
        <v>14</v>
      </c>
      <c r="N27" s="12">
        <f>39687/582</f>
        <v>68.19072164948453</v>
      </c>
    </row>
    <row r="28" spans="1:15" x14ac:dyDescent="0.35">
      <c r="A28" s="12" t="s">
        <v>14</v>
      </c>
      <c r="B28">
        <v>9.7262442565350007E-2</v>
      </c>
      <c r="C28">
        <v>0.13104753079269468</v>
      </c>
      <c r="D28">
        <v>3.2008957874821421E-2</v>
      </c>
      <c r="E28" s="12">
        <v>0.26031893123286642</v>
      </c>
      <c r="M28" s="12" t="s">
        <v>15</v>
      </c>
      <c r="N28" s="12">
        <f>22915/582</f>
        <v>39.372852233676973</v>
      </c>
    </row>
    <row r="29" spans="1:15" x14ac:dyDescent="0.35">
      <c r="A29" s="12" t="s">
        <v>15</v>
      </c>
      <c r="B29">
        <v>7.218425421830954E-2</v>
      </c>
      <c r="C29">
        <v>0.16867446619560614</v>
      </c>
      <c r="D29" s="10">
        <v>7.5273176570523945E-2</v>
      </c>
      <c r="E29">
        <v>0.31613189698444011</v>
      </c>
      <c r="M29" s="12" t="s">
        <v>16</v>
      </c>
      <c r="N29" s="12">
        <f>41139/582</f>
        <v>70.685567010309285</v>
      </c>
    </row>
    <row r="30" spans="1:15" x14ac:dyDescent="0.35">
      <c r="A30" s="12" t="s">
        <v>16</v>
      </c>
      <c r="B30">
        <v>8.6200239391482303E-2</v>
      </c>
      <c r="C30">
        <v>0.14664658867137739</v>
      </c>
      <c r="D30" s="11">
        <v>5.249237422294295E-2</v>
      </c>
      <c r="E30">
        <v>0.28533920228580251</v>
      </c>
      <c r="M30" s="12" t="s">
        <v>17</v>
      </c>
      <c r="N30" s="12">
        <f>34318/582</f>
        <v>58.965635738831615</v>
      </c>
    </row>
    <row r="31" spans="1:15" x14ac:dyDescent="0.35">
      <c r="A31" s="12" t="s">
        <v>17</v>
      </c>
      <c r="B31" s="12">
        <v>8.409591103903627E-2</v>
      </c>
      <c r="C31" s="12">
        <v>0.15886713772732552</v>
      </c>
      <c r="D31" s="12">
        <v>5.7647013398200699E-2</v>
      </c>
      <c r="E31">
        <v>0.30061006216456276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zoomScale="76" zoomScaleNormal="76" workbookViewId="0">
      <selection activeCell="R2" sqref="R2"/>
    </sheetView>
  </sheetViews>
  <sheetFormatPr defaultRowHeight="14.5" x14ac:dyDescent="0.35"/>
  <cols>
    <col min="22" max="22" width="10.36328125" customWidth="1"/>
    <col min="23" max="23" width="13.6328125" customWidth="1"/>
    <col min="24" max="24" width="11.36328125" customWidth="1"/>
    <col min="25" max="25" width="9.81640625" customWidth="1"/>
  </cols>
  <sheetData>
    <row r="1" spans="1:33" ht="18.5" x14ac:dyDescent="0.45">
      <c r="A1" s="12"/>
      <c r="B1" s="12"/>
      <c r="C1" s="12"/>
      <c r="D1" s="12"/>
      <c r="E1" s="12"/>
      <c r="F1" s="12"/>
      <c r="G1" s="12"/>
      <c r="H1" s="12"/>
      <c r="I1" s="12"/>
      <c r="J1" s="14" t="s">
        <v>11</v>
      </c>
      <c r="K1" s="15"/>
      <c r="L1" s="12"/>
      <c r="M1" s="12"/>
      <c r="N1" s="12"/>
      <c r="O1" s="12"/>
      <c r="P1" s="12"/>
      <c r="Q1" s="12"/>
      <c r="R1" s="12"/>
    </row>
    <row r="2" spans="1:33" ht="15.5" x14ac:dyDescent="0.35">
      <c r="A2" s="12"/>
      <c r="B2" s="13" t="s">
        <v>0</v>
      </c>
      <c r="D2" s="13"/>
      <c r="E2" s="13"/>
      <c r="F2" s="12"/>
      <c r="G2" s="13" t="s">
        <v>20</v>
      </c>
      <c r="H2" s="12"/>
      <c r="I2" s="13"/>
      <c r="J2" s="13"/>
      <c r="K2" s="12"/>
      <c r="L2" s="13" t="s">
        <v>1</v>
      </c>
      <c r="M2" s="12"/>
      <c r="N2" s="13"/>
      <c r="O2" s="12"/>
      <c r="P2" s="12"/>
      <c r="Q2" s="13"/>
      <c r="R2" s="13" t="s">
        <v>19</v>
      </c>
      <c r="S2" s="13"/>
      <c r="U2" s="12"/>
      <c r="V2" s="13" t="s">
        <v>2</v>
      </c>
      <c r="W2" s="13"/>
      <c r="X2" s="12"/>
      <c r="Y2" s="16" t="s">
        <v>25</v>
      </c>
      <c r="Z2" s="16"/>
      <c r="AA2" s="12"/>
      <c r="AB2" s="13" t="s">
        <v>3</v>
      </c>
      <c r="AC2" s="13"/>
      <c r="AG2" s="12"/>
    </row>
    <row r="3" spans="1:33" x14ac:dyDescent="0.35">
      <c r="A3" s="12"/>
      <c r="B3" s="12" t="s">
        <v>4</v>
      </c>
      <c r="C3" s="12" t="s">
        <v>5</v>
      </c>
      <c r="D3" s="12" t="s">
        <v>6</v>
      </c>
      <c r="E3" s="12"/>
      <c r="F3" s="12"/>
      <c r="G3" s="12" t="s">
        <v>4</v>
      </c>
      <c r="H3" s="12" t="s">
        <v>5</v>
      </c>
      <c r="I3" s="12" t="s">
        <v>6</v>
      </c>
      <c r="J3" s="12"/>
      <c r="K3" s="12"/>
      <c r="L3" s="12" t="s">
        <v>7</v>
      </c>
      <c r="M3" s="12" t="s">
        <v>8</v>
      </c>
      <c r="N3" s="12" t="s">
        <v>9</v>
      </c>
      <c r="O3" s="12"/>
      <c r="P3" s="12"/>
      <c r="Q3" s="12" t="s">
        <v>7</v>
      </c>
      <c r="R3" s="12" t="s">
        <v>8</v>
      </c>
      <c r="S3" s="12" t="s">
        <v>9</v>
      </c>
      <c r="U3" s="12"/>
      <c r="V3" s="12" t="s">
        <v>26</v>
      </c>
      <c r="W3" s="12" t="s">
        <v>23</v>
      </c>
      <c r="X3" s="12" t="s">
        <v>21</v>
      </c>
      <c r="Y3" s="12" t="s">
        <v>24</v>
      </c>
      <c r="Z3" s="12"/>
      <c r="AA3" s="12"/>
      <c r="AB3" s="12"/>
      <c r="AC3" s="12"/>
      <c r="AG3" s="12"/>
    </row>
    <row r="4" spans="1:33" x14ac:dyDescent="0.35">
      <c r="A4" s="4" t="s">
        <v>13</v>
      </c>
      <c r="B4">
        <v>0.30267000746915901</v>
      </c>
      <c r="C4">
        <v>0.57481740770916712</v>
      </c>
      <c r="D4">
        <v>3.4512584821675081E-2</v>
      </c>
      <c r="E4" s="12"/>
      <c r="F4" s="12" t="s">
        <v>13</v>
      </c>
      <c r="G4" s="12">
        <v>0.8224012560116436</v>
      </c>
      <c r="H4" s="12">
        <v>5.3939119855825744E-2</v>
      </c>
      <c r="I4" s="12">
        <v>1.1430678411401918E-3</v>
      </c>
      <c r="J4" s="12"/>
      <c r="K4" s="12" t="s">
        <v>13</v>
      </c>
      <c r="L4" s="12">
        <v>0.37323432061231249</v>
      </c>
      <c r="M4" s="12">
        <v>0.49950772200704324</v>
      </c>
      <c r="N4" s="12">
        <v>3.6270238644452869E-2</v>
      </c>
      <c r="O4" s="12"/>
      <c r="P4" s="12" t="s">
        <v>13</v>
      </c>
      <c r="Q4" s="12">
        <v>0.58053097629745998</v>
      </c>
      <c r="R4" s="12">
        <v>0.61975192067645601</v>
      </c>
      <c r="S4" s="12">
        <v>3.382881053692019E-2</v>
      </c>
      <c r="U4" s="12" t="s">
        <v>13</v>
      </c>
      <c r="V4" s="12">
        <v>0.95236516853932418</v>
      </c>
      <c r="W4" s="12">
        <v>4.5578651685393344E-2</v>
      </c>
      <c r="X4" s="12">
        <v>6.6573033707865159E-3</v>
      </c>
      <c r="Y4" s="12">
        <v>1.0046011235955039</v>
      </c>
      <c r="Z4" s="12"/>
      <c r="AA4" s="12" t="s">
        <v>13</v>
      </c>
      <c r="AB4" s="12">
        <f>256810/2000</f>
        <v>128.405</v>
      </c>
      <c r="AC4" s="12"/>
      <c r="AG4" s="12"/>
    </row>
    <row r="5" spans="1:33" x14ac:dyDescent="0.35">
      <c r="A5" s="4" t="s">
        <v>14</v>
      </c>
      <c r="B5">
        <v>0.26736197963008429</v>
      </c>
      <c r="C5">
        <v>0.50487326308084612</v>
      </c>
      <c r="D5">
        <v>0.22776475728907059</v>
      </c>
      <c r="E5" s="12"/>
      <c r="F5" s="12" t="s">
        <v>14</v>
      </c>
      <c r="G5" s="12">
        <v>0.73437068614796075</v>
      </c>
      <c r="H5" s="12">
        <v>0.1883451611701363</v>
      </c>
      <c r="I5" s="12">
        <v>7.7477288408430382E-3</v>
      </c>
      <c r="J5" s="12"/>
      <c r="K5" s="12" t="s">
        <v>14</v>
      </c>
      <c r="L5" s="12">
        <v>0.53560057366099167</v>
      </c>
      <c r="M5" s="12">
        <v>0.65939316593505692</v>
      </c>
      <c r="N5" s="12">
        <v>0.26780953822978187</v>
      </c>
      <c r="O5" s="12"/>
      <c r="P5" s="12" t="s">
        <v>14</v>
      </c>
      <c r="Q5">
        <v>0.78680798071458169</v>
      </c>
      <c r="R5">
        <v>0.77380500812817421</v>
      </c>
      <c r="S5">
        <v>0.34056872662548182</v>
      </c>
      <c r="U5" s="12" t="s">
        <v>14</v>
      </c>
      <c r="V5" s="12">
        <v>1.0164438202247197</v>
      </c>
      <c r="W5" s="12">
        <v>3.3280898876404522E-2</v>
      </c>
      <c r="X5" s="12">
        <v>9.8707865168539272E-3</v>
      </c>
      <c r="Y5" s="12">
        <v>1.0595955056179771</v>
      </c>
      <c r="Z5" s="12"/>
      <c r="AA5" s="12" t="s">
        <v>14</v>
      </c>
      <c r="AB5" s="12">
        <f>347245/2000</f>
        <v>173.6225</v>
      </c>
      <c r="AC5" s="12"/>
      <c r="AG5" s="12"/>
    </row>
    <row r="6" spans="1:33" x14ac:dyDescent="0.35">
      <c r="A6" s="4" t="s">
        <v>15</v>
      </c>
      <c r="B6">
        <v>0.3649289911695146</v>
      </c>
      <c r="C6">
        <v>0.51437604809109627</v>
      </c>
      <c r="D6">
        <v>0.12019496073938961</v>
      </c>
      <c r="E6" s="12"/>
      <c r="F6" s="12" t="s">
        <v>15</v>
      </c>
      <c r="G6" s="12">
        <v>0.83052240166438995</v>
      </c>
      <c r="H6" s="12">
        <v>6.2375116845462875E-2</v>
      </c>
      <c r="I6" s="12">
        <v>3.7566057649087596E-2</v>
      </c>
      <c r="J6" s="12"/>
      <c r="K6" s="12" t="s">
        <v>15</v>
      </c>
      <c r="L6" s="12">
        <v>0.72891324493201981</v>
      </c>
      <c r="M6" s="12">
        <v>0.53972546468267069</v>
      </c>
      <c r="N6" s="12">
        <v>8.2809008259297129E-2</v>
      </c>
      <c r="O6" s="12"/>
      <c r="P6" s="12" t="s">
        <v>15</v>
      </c>
      <c r="Q6">
        <v>0.76947902904448218</v>
      </c>
      <c r="R6">
        <v>0.63408064805641928</v>
      </c>
      <c r="S6">
        <v>0.10983154595049628</v>
      </c>
      <c r="U6" s="12" t="s">
        <v>15</v>
      </c>
      <c r="V6" s="12">
        <v>1.0713539325842696</v>
      </c>
      <c r="W6" s="12">
        <v>2.4938202247191031E-2</v>
      </c>
      <c r="X6" s="12">
        <v>6.3988764044943863E-3</v>
      </c>
      <c r="Y6" s="12">
        <v>1.1026910112359558</v>
      </c>
      <c r="Z6" s="12"/>
      <c r="AA6" s="12" t="s">
        <v>15</v>
      </c>
      <c r="AB6" s="12">
        <f>261007/2000</f>
        <v>130.5035</v>
      </c>
      <c r="AC6" s="12"/>
      <c r="AG6" s="12"/>
    </row>
    <row r="7" spans="1:33" x14ac:dyDescent="0.35">
      <c r="A7" s="4" t="s">
        <v>16</v>
      </c>
      <c r="B7" s="12">
        <v>0.27239118232472553</v>
      </c>
      <c r="C7" s="12">
        <v>0.51297279594910861</v>
      </c>
      <c r="D7" s="12">
        <v>0.21463602172616644</v>
      </c>
      <c r="E7" s="12"/>
      <c r="F7" s="12" t="s">
        <v>16</v>
      </c>
      <c r="G7" s="12">
        <v>0.75124245630818731</v>
      </c>
      <c r="H7" s="12">
        <v>0.17120487574824103</v>
      </c>
      <c r="I7" s="12">
        <v>1.4638760658803604E-2</v>
      </c>
      <c r="J7" s="12"/>
      <c r="K7" s="12" t="s">
        <v>16</v>
      </c>
      <c r="L7" s="12">
        <v>0.50327112407652375</v>
      </c>
      <c r="M7" s="12">
        <v>0.631957479636862</v>
      </c>
      <c r="N7" s="12">
        <v>0.23924716774145915</v>
      </c>
      <c r="O7" s="12"/>
      <c r="P7" s="12" t="s">
        <v>16</v>
      </c>
      <c r="Q7">
        <v>0.7470425245548078</v>
      </c>
      <c r="R7">
        <v>0.73846113999894025</v>
      </c>
      <c r="S7">
        <v>0.28609670605916415</v>
      </c>
      <c r="U7" s="12" t="s">
        <v>16</v>
      </c>
      <c r="V7" s="12">
        <v>1.0103202247191012</v>
      </c>
      <c r="W7" s="12">
        <v>3.0095505617977539E-2</v>
      </c>
      <c r="X7" s="12">
        <v>6.8146067415730312E-3</v>
      </c>
      <c r="Y7" s="12">
        <v>1.0472303370786527</v>
      </c>
      <c r="Z7" s="12"/>
      <c r="AA7" s="12" t="s">
        <v>16</v>
      </c>
      <c r="AB7" s="12">
        <f>338423/2000</f>
        <v>169.2115</v>
      </c>
      <c r="AC7" s="12"/>
      <c r="AG7" s="12"/>
    </row>
    <row r="8" spans="1:33" x14ac:dyDescent="0.35">
      <c r="A8" s="4" t="s">
        <v>17</v>
      </c>
      <c r="B8">
        <v>0.29606577896898234</v>
      </c>
      <c r="C8">
        <v>0.49258222082496556</v>
      </c>
      <c r="D8">
        <v>0.21135200020605269</v>
      </c>
      <c r="E8" s="12"/>
      <c r="F8" s="12" t="s">
        <v>17</v>
      </c>
      <c r="G8" s="12">
        <v>0.72527470467128263</v>
      </c>
      <c r="H8" s="12">
        <v>0.19373891909483612</v>
      </c>
      <c r="I8" s="12">
        <v>1.8072468949112554E-2</v>
      </c>
      <c r="J8" s="12"/>
      <c r="K8" s="12" t="s">
        <v>17</v>
      </c>
      <c r="L8" s="12">
        <v>0.70846923037437226</v>
      </c>
      <c r="M8" s="12">
        <v>0.60670249488039363</v>
      </c>
      <c r="N8" s="12">
        <v>0.22909359725596198</v>
      </c>
      <c r="O8" s="12"/>
      <c r="P8" s="12" t="s">
        <v>17</v>
      </c>
      <c r="Q8">
        <v>0.79372077057881041</v>
      </c>
      <c r="R8">
        <v>0.709326753852486</v>
      </c>
      <c r="S8">
        <v>0.28724008889172858</v>
      </c>
      <c r="U8" s="12" t="s">
        <v>17</v>
      </c>
      <c r="V8" s="12">
        <v>1.0364550561797743</v>
      </c>
      <c r="W8" s="12">
        <v>2.9589887640449473E-2</v>
      </c>
      <c r="X8" s="12">
        <v>8.3033707865168456E-3</v>
      </c>
      <c r="Y8" s="12">
        <v>1.0743483146067412</v>
      </c>
      <c r="Z8" s="12"/>
      <c r="AA8" s="12" t="s">
        <v>17</v>
      </c>
      <c r="AB8" s="12">
        <f>336905/2000</f>
        <v>168.45249999999999</v>
      </c>
      <c r="AC8" s="12"/>
      <c r="AG8" s="12"/>
    </row>
    <row r="9" spans="1:33" x14ac:dyDescent="0.35">
      <c r="K9" s="12"/>
      <c r="L9" s="12"/>
      <c r="M9" s="12"/>
      <c r="N9" s="12"/>
      <c r="O9" s="12"/>
      <c r="P9" s="12"/>
      <c r="Q9" s="12"/>
      <c r="R9" s="12"/>
      <c r="S9" s="12"/>
    </row>
    <row r="44" spans="5:13" x14ac:dyDescent="0.35">
      <c r="E44" t="s">
        <v>2</v>
      </c>
      <c r="M44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zoomScale="74" zoomScaleNormal="74" workbookViewId="0">
      <selection activeCell="N20" sqref="N20"/>
    </sheetView>
  </sheetViews>
  <sheetFormatPr defaultRowHeight="14.5" x14ac:dyDescent="0.35"/>
  <cols>
    <col min="22" max="22" width="9.90625" customWidth="1"/>
    <col min="23" max="23" width="12.81640625" customWidth="1"/>
    <col min="24" max="24" width="10.08984375" customWidth="1"/>
  </cols>
  <sheetData>
    <row r="1" spans="1:42" ht="18.5" x14ac:dyDescent="0.45">
      <c r="A1" s="12"/>
      <c r="B1" s="12"/>
      <c r="C1" s="12"/>
      <c r="D1" s="12"/>
      <c r="E1" s="12"/>
      <c r="F1" s="12"/>
      <c r="G1" s="12"/>
      <c r="H1" s="12"/>
      <c r="I1" s="12"/>
      <c r="J1" s="14" t="s">
        <v>10</v>
      </c>
      <c r="K1" s="15"/>
      <c r="L1" s="12"/>
      <c r="M1" s="12"/>
      <c r="N1" s="12"/>
      <c r="O1" s="12"/>
      <c r="P1" s="12"/>
      <c r="Q1" s="12"/>
      <c r="R1" s="12"/>
    </row>
    <row r="2" spans="1:42" ht="15.5" x14ac:dyDescent="0.35">
      <c r="A2" s="12"/>
      <c r="B2" s="13" t="s">
        <v>28</v>
      </c>
      <c r="C2" s="12"/>
      <c r="D2" s="13"/>
      <c r="E2" s="13"/>
      <c r="F2" s="12"/>
      <c r="G2" s="13" t="s">
        <v>31</v>
      </c>
      <c r="H2" s="12"/>
      <c r="I2" s="13"/>
      <c r="K2" s="12"/>
      <c r="L2" s="13" t="s">
        <v>2</v>
      </c>
      <c r="M2" s="13"/>
      <c r="N2" s="12"/>
      <c r="O2" s="12"/>
      <c r="P2" s="16"/>
      <c r="Q2" s="12"/>
      <c r="R2" s="13" t="s">
        <v>3</v>
      </c>
      <c r="S2" s="13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35">
      <c r="A3" s="12"/>
      <c r="B3" s="12" t="s">
        <v>4</v>
      </c>
      <c r="C3" s="12" t="s">
        <v>5</v>
      </c>
      <c r="D3" s="12" t="s">
        <v>6</v>
      </c>
      <c r="E3" s="12"/>
      <c r="F3" s="12"/>
      <c r="G3" s="12" t="s">
        <v>7</v>
      </c>
      <c r="H3" s="12" t="s">
        <v>8</v>
      </c>
      <c r="I3" s="12" t="s">
        <v>9</v>
      </c>
      <c r="K3" s="12"/>
      <c r="L3" s="12" t="s">
        <v>22</v>
      </c>
      <c r="M3" s="12" t="s">
        <v>23</v>
      </c>
      <c r="N3" s="12" t="s">
        <v>27</v>
      </c>
      <c r="O3" s="12" t="s">
        <v>24</v>
      </c>
      <c r="P3" s="12"/>
      <c r="Q3" s="12"/>
      <c r="R3" s="12"/>
      <c r="S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35">
      <c r="A4" s="12" t="s">
        <v>13</v>
      </c>
      <c r="B4" s="12">
        <v>0.30047136892691634</v>
      </c>
      <c r="C4" s="12">
        <v>0.58496640748516016</v>
      </c>
      <c r="D4" s="12">
        <v>1.9006668032369067E-2</v>
      </c>
      <c r="E4" s="12"/>
      <c r="F4" s="12" t="s">
        <v>13</v>
      </c>
      <c r="G4" s="12">
        <v>0.37959072147813655</v>
      </c>
      <c r="H4" s="12">
        <v>0.51055413135175653</v>
      </c>
      <c r="I4" s="12">
        <v>2.0235955236067839E-2</v>
      </c>
      <c r="K4" s="12" t="s">
        <v>13</v>
      </c>
      <c r="L4" s="12">
        <v>1.6398430533262041</v>
      </c>
      <c r="M4" s="12">
        <v>9.9233101480292463E-3</v>
      </c>
      <c r="N4" s="12">
        <v>3.5598359193864801E-3</v>
      </c>
      <c r="O4" s="12">
        <v>1.6533261993936212</v>
      </c>
      <c r="P4" s="12"/>
      <c r="Q4" s="12" t="s">
        <v>13</v>
      </c>
      <c r="R4" s="12">
        <f>628082/3150</f>
        <v>199.39111111111112</v>
      </c>
      <c r="S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35">
      <c r="A5" s="12" t="s">
        <v>14</v>
      </c>
      <c r="B5" s="12">
        <v>0.28172282823613504</v>
      </c>
      <c r="C5" s="12">
        <v>0.54278897745957932</v>
      </c>
      <c r="D5" s="12">
        <v>0.17548819430428494</v>
      </c>
      <c r="E5" s="12"/>
      <c r="F5" s="12" t="s">
        <v>14</v>
      </c>
      <c r="G5" s="12">
        <v>0.48004519491667502</v>
      </c>
      <c r="H5" s="12">
        <v>0.61912727642421506</v>
      </c>
      <c r="I5" s="12">
        <v>0.16378962260647312</v>
      </c>
      <c r="K5" s="12" t="s">
        <v>14</v>
      </c>
      <c r="L5" s="12">
        <v>1.7090779382914199</v>
      </c>
      <c r="M5" s="12">
        <v>7.0982700196183359E-3</v>
      </c>
      <c r="N5" s="12">
        <v>3.2388086320670577E-3</v>
      </c>
      <c r="O5" s="12">
        <v>1.7194150169431053</v>
      </c>
      <c r="P5" s="12"/>
      <c r="Q5" s="12" t="s">
        <v>14</v>
      </c>
      <c r="R5" s="12">
        <f>781257/3150</f>
        <v>248.01809523809524</v>
      </c>
      <c r="S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35">
      <c r="A6" s="12" t="s">
        <v>15</v>
      </c>
      <c r="B6" s="12">
        <v>0.34263581307011876</v>
      </c>
      <c r="C6" s="12">
        <v>0.56571540910430651</v>
      </c>
      <c r="D6" s="12">
        <v>9.1013857190653732E-2</v>
      </c>
      <c r="E6" s="12"/>
      <c r="F6" s="12" t="s">
        <v>15</v>
      </c>
      <c r="G6">
        <v>0.67843965086750868</v>
      </c>
      <c r="H6">
        <v>0.54462366738510093</v>
      </c>
      <c r="I6">
        <v>4.4665564477801477E-2</v>
      </c>
      <c r="K6" s="12" t="s">
        <v>15</v>
      </c>
      <c r="L6" s="12">
        <v>1.7395220260388784</v>
      </c>
      <c r="M6" s="12">
        <v>8.2254324950954173E-3</v>
      </c>
      <c r="N6" s="12">
        <v>3.1175316568574979E-3</v>
      </c>
      <c r="O6" s="12">
        <v>1.7508649901908324</v>
      </c>
      <c r="P6" s="12"/>
      <c r="Q6" s="12" t="s">
        <v>15</v>
      </c>
      <c r="R6" s="12">
        <f>642001/3150</f>
        <v>203.80984126984126</v>
      </c>
      <c r="S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35">
      <c r="A7" s="12" t="s">
        <v>16</v>
      </c>
      <c r="B7" s="12">
        <v>0.30173342258846142</v>
      </c>
      <c r="C7" s="12">
        <v>0.53442339340955647</v>
      </c>
      <c r="D7" s="12">
        <v>0.16384318400198339</v>
      </c>
      <c r="E7" s="12"/>
      <c r="F7" s="12" t="s">
        <v>16</v>
      </c>
      <c r="G7" s="12">
        <v>0.634675683346694</v>
      </c>
      <c r="H7" s="12">
        <v>0.59888751817269292</v>
      </c>
      <c r="I7" s="12">
        <v>0.14399466567991084</v>
      </c>
      <c r="K7" s="12" t="s">
        <v>16</v>
      </c>
      <c r="L7" s="12">
        <v>1.7058105939004806</v>
      </c>
      <c r="M7" s="12">
        <v>1.2145532370251478E-2</v>
      </c>
      <c r="N7" s="12">
        <v>3.3850543962903527E-3</v>
      </c>
      <c r="O7" s="12">
        <v>1.7213411806670238</v>
      </c>
      <c r="P7" s="12"/>
      <c r="Q7" s="12" t="s">
        <v>16</v>
      </c>
      <c r="R7" s="12">
        <f>760971/3150</f>
        <v>241.57809523809524</v>
      </c>
      <c r="S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35">
      <c r="A8" s="12" t="s">
        <v>17</v>
      </c>
      <c r="B8" s="12">
        <v>0.29921652738521504</v>
      </c>
      <c r="C8" s="12">
        <v>0.53745093325292403</v>
      </c>
      <c r="D8" s="12">
        <v>0.16333253936185949</v>
      </c>
      <c r="E8" s="12"/>
      <c r="F8" s="12" t="s">
        <v>17</v>
      </c>
      <c r="G8" s="12">
        <v>0.63860368742722484</v>
      </c>
      <c r="H8" s="12">
        <v>0.5994558563257848</v>
      </c>
      <c r="I8" s="12">
        <v>0.14424405868932097</v>
      </c>
      <c r="K8" s="12" t="s">
        <v>17</v>
      </c>
      <c r="L8" s="12">
        <v>1.6981380417335461</v>
      </c>
      <c r="M8" s="12">
        <v>8.1933297663634753E-3</v>
      </c>
      <c r="N8" s="12">
        <v>3.5491350098091662E-3</v>
      </c>
      <c r="O8" s="12">
        <v>1.7098805065097196</v>
      </c>
      <c r="P8" s="12"/>
      <c r="Q8" s="12" t="s">
        <v>17</v>
      </c>
      <c r="R8" s="12">
        <f>763711/3150</f>
        <v>242.4479365079365</v>
      </c>
      <c r="S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35">
      <c r="A9" s="12"/>
      <c r="B9" s="12"/>
      <c r="C9" s="12"/>
      <c r="D9" s="12"/>
      <c r="E9" s="12"/>
      <c r="F9" s="12"/>
      <c r="G9" s="12"/>
      <c r="H9" s="12"/>
      <c r="I9" s="12"/>
      <c r="K9" s="12"/>
      <c r="L9" s="12"/>
      <c r="M9" s="12"/>
      <c r="O9" s="12"/>
      <c r="P9" s="12"/>
      <c r="Q9" s="12"/>
      <c r="R9" s="12"/>
      <c r="S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5.5" x14ac:dyDescent="0.35">
      <c r="A10" s="12"/>
      <c r="B10" s="13" t="s">
        <v>29</v>
      </c>
      <c r="C10" s="12"/>
      <c r="D10" s="13"/>
      <c r="E10" s="13"/>
      <c r="F10" s="12"/>
      <c r="G10" s="13" t="s">
        <v>30</v>
      </c>
      <c r="H10" s="12"/>
      <c r="I10" s="13"/>
      <c r="J10" s="12"/>
      <c r="O10" s="12"/>
      <c r="P10" s="12"/>
      <c r="Q10" s="12"/>
      <c r="R10" s="12"/>
      <c r="S10" s="12"/>
      <c r="T10" s="12"/>
      <c r="U10" s="12"/>
      <c r="V10" s="12"/>
      <c r="W10" s="12"/>
      <c r="Y10" s="12"/>
      <c r="Z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x14ac:dyDescent="0.35">
      <c r="A11" s="12"/>
      <c r="B11" s="12" t="s">
        <v>4</v>
      </c>
      <c r="C11" s="12" t="s">
        <v>5</v>
      </c>
      <c r="D11" s="12" t="s">
        <v>6</v>
      </c>
      <c r="E11" s="12"/>
      <c r="F11" s="12"/>
      <c r="G11" s="12" t="s">
        <v>7</v>
      </c>
      <c r="H11" s="12" t="s">
        <v>8</v>
      </c>
      <c r="I11" s="12" t="s">
        <v>9</v>
      </c>
    </row>
    <row r="12" spans="1:42" x14ac:dyDescent="0.35">
      <c r="A12" s="12" t="s">
        <v>13</v>
      </c>
      <c r="B12" s="12">
        <v>0.84076171312295156</v>
      </c>
      <c r="C12" s="12">
        <v>2.9743994309522927E-2</v>
      </c>
      <c r="D12" s="12">
        <v>8.0230944516354629E-4</v>
      </c>
      <c r="E12" s="12"/>
      <c r="F12" s="12" t="s">
        <v>13</v>
      </c>
      <c r="G12">
        <v>0.59069748995990823</v>
      </c>
      <c r="H12">
        <v>0.62320875186515834</v>
      </c>
      <c r="I12">
        <v>1.9726223668682232E-2</v>
      </c>
    </row>
    <row r="13" spans="1:42" x14ac:dyDescent="0.35">
      <c r="A13" s="12" t="s">
        <v>14</v>
      </c>
      <c r="B13" s="12">
        <v>0.76967762196274714</v>
      </c>
      <c r="C13" s="12">
        <v>0.12405332675369102</v>
      </c>
      <c r="D13" s="12">
        <v>7.8381921605077021E-4</v>
      </c>
      <c r="E13" s="12"/>
      <c r="F13" s="12" t="s">
        <v>14</v>
      </c>
      <c r="G13" s="12">
        <v>0.72250943607154605</v>
      </c>
      <c r="H13" s="12">
        <v>0.72614847858151721</v>
      </c>
      <c r="I13" s="12">
        <v>0.22501922488766274</v>
      </c>
    </row>
    <row r="14" spans="1:42" x14ac:dyDescent="0.35">
      <c r="A14" s="12" t="s">
        <v>15</v>
      </c>
      <c r="B14" s="12">
        <v>0.83115966947281861</v>
      </c>
      <c r="C14" s="12">
        <v>3.8699939314741146E-2</v>
      </c>
      <c r="D14" s="12">
        <v>2.0435749862229471E-2</v>
      </c>
      <c r="E14" s="12"/>
      <c r="F14" s="12" t="s">
        <v>15</v>
      </c>
      <c r="G14" s="12">
        <v>0.69573215702641322</v>
      </c>
      <c r="H14" s="12">
        <v>0.62508913851184877</v>
      </c>
      <c r="I14" s="12">
        <v>5.8234598151936441E-2</v>
      </c>
    </row>
    <row r="15" spans="1:42" x14ac:dyDescent="0.35">
      <c r="A15" s="12" t="s">
        <v>16</v>
      </c>
      <c r="B15" s="12">
        <v>0.79874857077655492</v>
      </c>
      <c r="C15" s="12">
        <v>0.11596517722079577</v>
      </c>
      <c r="D15" s="12">
        <v>7.227180272691377E-3</v>
      </c>
      <c r="E15" s="12"/>
      <c r="F15" s="12" t="s">
        <v>16</v>
      </c>
      <c r="G15" s="12">
        <v>0.73104175189692466</v>
      </c>
      <c r="H15" s="12">
        <v>0.69312668652550147</v>
      </c>
      <c r="I15" s="12">
        <v>0.16719389618728309</v>
      </c>
    </row>
    <row r="16" spans="1:42" x14ac:dyDescent="0.35">
      <c r="A16" s="12" t="s">
        <v>17</v>
      </c>
      <c r="B16" s="12">
        <v>0.7600993729424721</v>
      </c>
      <c r="C16" s="12">
        <v>0.11877522305601899</v>
      </c>
      <c r="D16" s="12">
        <v>1.142076265129751E-2</v>
      </c>
      <c r="E16" s="12"/>
      <c r="F16" s="12" t="s">
        <v>17</v>
      </c>
      <c r="G16" s="12">
        <v>0.71402547341113221</v>
      </c>
      <c r="H16" s="12">
        <v>0.68009774488455754</v>
      </c>
      <c r="I16" s="12">
        <v>0.18176024156584711</v>
      </c>
    </row>
    <row r="17" spans="1:5" x14ac:dyDescent="0.35">
      <c r="A17" s="12"/>
      <c r="B17" s="12"/>
      <c r="C17" s="12"/>
      <c r="D17" s="12"/>
      <c r="E17" s="12"/>
    </row>
    <row r="44" spans="5:14" x14ac:dyDescent="0.35">
      <c r="E44" t="s">
        <v>2</v>
      </c>
      <c r="N44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Sumukhi kappa</dc:creator>
  <cp:lastModifiedBy>Sumukhi kappa</cp:lastModifiedBy>
  <dcterms:created xsi:type="dcterms:W3CDTF">2016-04-13T18:50:46Z</dcterms:created>
  <dcterms:modified xsi:type="dcterms:W3CDTF">2016-05-20T22:49:36Z</dcterms:modified>
</cp:coreProperties>
</file>