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ublication\Lichen Image Processing\Ecological Informatics\Revised MS\"/>
    </mc:Choice>
  </mc:AlternateContent>
  <xr:revisionPtr revIDLastSave="0" documentId="13_ncr:1_{419108DD-C3EF-410E-83C7-3418880B1981}" xr6:coauthVersionLast="47" xr6:coauthVersionMax="47" xr10:uidLastSave="{00000000-0000-0000-0000-000000000000}"/>
  <bookViews>
    <workbookView xWindow="-120" yWindow="-120" windowWidth="20730" windowHeight="11160" activeTab="1" xr2:uid="{3DC6FF8D-0A1A-48BD-AE8E-5AC821348475}"/>
  </bookViews>
  <sheets>
    <sheet name="Sheet3" sheetId="3" r:id="rId1"/>
    <sheet name="Sheet1" sheetId="1" r:id="rId2"/>
    <sheet name="Sheet2" sheetId="2" r:id="rId3"/>
    <sheet name="Sheet4" sheetId="4" r:id="rId4"/>
    <sheet name="Trellis Plot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I83" i="1"/>
  <c r="J83" i="1"/>
  <c r="K83" i="1"/>
  <c r="L83" i="1"/>
  <c r="M83" i="1"/>
  <c r="N83" i="1"/>
  <c r="O83" i="1"/>
  <c r="P83" i="1"/>
  <c r="Q83" i="1"/>
  <c r="R83" i="1"/>
  <c r="G83" i="1"/>
  <c r="H82" i="1"/>
  <c r="I82" i="1"/>
  <c r="J82" i="1"/>
  <c r="K82" i="1"/>
  <c r="L82" i="1"/>
  <c r="M82" i="1"/>
  <c r="N82" i="1"/>
  <c r="O82" i="1"/>
  <c r="P82" i="1"/>
  <c r="Q82" i="1"/>
  <c r="R82" i="1"/>
  <c r="G82" i="1"/>
  <c r="H81" i="1"/>
  <c r="I81" i="1"/>
  <c r="J81" i="1"/>
  <c r="K81" i="1"/>
  <c r="L81" i="1"/>
  <c r="M81" i="1"/>
  <c r="N81" i="1"/>
  <c r="O81" i="1"/>
  <c r="P81" i="1"/>
  <c r="Q81" i="1"/>
  <c r="R81" i="1"/>
  <c r="G81" i="1"/>
  <c r="Q84" i="4"/>
  <c r="D11" i="2"/>
  <c r="G24" i="2"/>
  <c r="J49" i="2"/>
  <c r="M8" i="2"/>
  <c r="R80" i="1"/>
  <c r="O80" i="1"/>
  <c r="H80" i="1"/>
  <c r="I80" i="1"/>
  <c r="J80" i="1"/>
  <c r="K80" i="1"/>
  <c r="L80" i="1"/>
  <c r="M80" i="1"/>
  <c r="N80" i="1"/>
  <c r="P80" i="1"/>
  <c r="Q80" i="1"/>
  <c r="G80" i="1"/>
  <c r="H79" i="1"/>
  <c r="I79" i="1"/>
  <c r="J79" i="1"/>
  <c r="K79" i="1"/>
  <c r="L79" i="1"/>
  <c r="M79" i="1"/>
  <c r="N79" i="1"/>
  <c r="O79" i="1"/>
  <c r="P79" i="1"/>
  <c r="Q79" i="1"/>
  <c r="R79" i="1"/>
  <c r="G79" i="1"/>
</calcChain>
</file>

<file path=xl/sharedStrings.xml><?xml version="1.0" encoding="utf-8"?>
<sst xmlns="http://schemas.openxmlformats.org/spreadsheetml/2006/main" count="808" uniqueCount="207">
  <si>
    <t>Class</t>
  </si>
  <si>
    <t>Cladonia stellaris</t>
  </si>
  <si>
    <t>Cladonia_bellidiflora</t>
  </si>
  <si>
    <t>Cladonia_transcendens</t>
  </si>
  <si>
    <t>Cornicularia_normoerica</t>
  </si>
  <si>
    <t>Dactylina_ramulosa</t>
  </si>
  <si>
    <t>Esslingeriana_idahoensis</t>
  </si>
  <si>
    <t>Flavocetraria_cucullata</t>
  </si>
  <si>
    <t>Fuscopannaria_saubinetii</t>
  </si>
  <si>
    <t>Hypocenomyce scalaris</t>
  </si>
  <si>
    <t>Hypogymnia_apinata</t>
  </si>
  <si>
    <t>Hypogymnia_imshaugii</t>
  </si>
  <si>
    <t>Hypogymnia_occidentalis</t>
  </si>
  <si>
    <t>Hypotrachyna_riparia</t>
  </si>
  <si>
    <t>Hypotrachyna_sinuosa</t>
  </si>
  <si>
    <t>Icmadophila_ericetorum</t>
  </si>
  <si>
    <t>Lecanora muralis</t>
  </si>
  <si>
    <t>Lecanora_polytropa</t>
  </si>
  <si>
    <t>Lecanora_tessellata</t>
  </si>
  <si>
    <t>Lecidea_atrobrunnea</t>
  </si>
  <si>
    <t>Leptogium_corniculatum</t>
  </si>
  <si>
    <t>Lobaria_hallii</t>
  </si>
  <si>
    <t>Lobaria_linita</t>
  </si>
  <si>
    <t>Lobaria_pulmonaria</t>
  </si>
  <si>
    <t>Lobaria_scrobiculata</t>
  </si>
  <si>
    <t>Masonhalea_richardsonii</t>
  </si>
  <si>
    <t>Melanelia_hepatizon</t>
  </si>
  <si>
    <t>Menegazzia_terebrata</t>
  </si>
  <si>
    <t>Nephroma_laevigatum</t>
  </si>
  <si>
    <t>Nephroma_resupinatum</t>
  </si>
  <si>
    <t>Normandina_pulchella</t>
  </si>
  <si>
    <t>Ochrolechia_frigida</t>
  </si>
  <si>
    <t>Ochrolechia_oregonensis</t>
  </si>
  <si>
    <t>Ochrolechia_subpallescens</t>
  </si>
  <si>
    <t>Ophioparma_lapponica</t>
  </si>
  <si>
    <t>Parmelia_hygrophylla</t>
  </si>
  <si>
    <t>Parmelia_saxatilis</t>
  </si>
  <si>
    <t>Parmotrema_arnoldii</t>
  </si>
  <si>
    <t>Parmotrema_crinitum</t>
  </si>
  <si>
    <t>Peltigera_britannica</t>
  </si>
  <si>
    <t>Peltigera_collina</t>
  </si>
  <si>
    <t>Peltigera_malacea</t>
  </si>
  <si>
    <t>Phaeorrhiza_sareptana</t>
  </si>
  <si>
    <t>Physcia_aipolia</t>
  </si>
  <si>
    <t>Physcia_phaea</t>
  </si>
  <si>
    <t>Pilophorus_clavatus</t>
  </si>
  <si>
    <t>Pilophorus_nigricaulis</t>
  </si>
  <si>
    <t>Placidium squamulosum</t>
  </si>
  <si>
    <t>Placopyrenium canellum</t>
  </si>
  <si>
    <t>Placopyrenium fuscellum</t>
  </si>
  <si>
    <t>Platismatia_glauca</t>
  </si>
  <si>
    <t>Protoparmelia_badia</t>
  </si>
  <si>
    <t>Pseudocyphellaria_anthraspis</t>
  </si>
  <si>
    <t>Pseudocyphellaria_perpetua</t>
  </si>
  <si>
    <t>Pseudocyphellaria_rainierensis</t>
  </si>
  <si>
    <t>Psora_cerebriformis</t>
  </si>
  <si>
    <t>Psora_nipponica</t>
  </si>
  <si>
    <t>Psora_tuckermanii</t>
  </si>
  <si>
    <t>Psoroma_hypnorum</t>
  </si>
  <si>
    <t>Punctelia_subrudecta</t>
  </si>
  <si>
    <t>Ramalina polymorpha</t>
  </si>
  <si>
    <t>Ramalina_subleptocarpa</t>
  </si>
  <si>
    <t>Rhizoplaca_melanophthalma</t>
  </si>
  <si>
    <t>Rhizoplaca_peltata</t>
  </si>
  <si>
    <t>Roccella_phycopsis</t>
  </si>
  <si>
    <t>Romjularia lurida</t>
  </si>
  <si>
    <t>Solenospora vulturiensis</t>
  </si>
  <si>
    <t>Sphaerophorus_fragilis</t>
  </si>
  <si>
    <t>Squamarina_lentigera</t>
  </si>
  <si>
    <t>Stereocaulon_sterile</t>
  </si>
  <si>
    <t>Usnea diplotypus</t>
  </si>
  <si>
    <t>Vulpicida_canadensis</t>
  </si>
  <si>
    <t>Vulpicida_tilesii</t>
  </si>
  <si>
    <t>Xanthoparmelia Chlorochroa</t>
  </si>
  <si>
    <t>Xanthoparmelia_conspersa</t>
  </si>
  <si>
    <t>Xanthoparmelia_cumberlandia</t>
  </si>
  <si>
    <t>arctoparmelia_centrifuga</t>
  </si>
  <si>
    <t>baeomyces_rufus</t>
  </si>
  <si>
    <t>Sl.No</t>
  </si>
  <si>
    <t>VGG16</t>
  </si>
  <si>
    <t>VGG19</t>
  </si>
  <si>
    <t>Res.Net50</t>
  </si>
  <si>
    <t>Lecanorales</t>
  </si>
  <si>
    <t>Cladoniaceae</t>
  </si>
  <si>
    <t>Cladonia</t>
  </si>
  <si>
    <t>Squamulose</t>
  </si>
  <si>
    <t>Parmeliaceae</t>
  </si>
  <si>
    <t>Cornicularia</t>
  </si>
  <si>
    <t>Fruticose </t>
  </si>
  <si>
    <t>Dactylina</t>
  </si>
  <si>
    <t>Order</t>
  </si>
  <si>
    <t>Family</t>
  </si>
  <si>
    <t>Genus</t>
  </si>
  <si>
    <t>Thallus</t>
  </si>
  <si>
    <t>Esslingeriana</t>
  </si>
  <si>
    <t>Foliose</t>
  </si>
  <si>
    <t>Flavocetraria</t>
  </si>
  <si>
    <t>Peltigerales</t>
  </si>
  <si>
    <t>Pannariaceae</t>
  </si>
  <si>
    <t>Fuscopannaria</t>
  </si>
  <si>
    <t>Hypogymnia</t>
  </si>
  <si>
    <t>Hypotrachyna</t>
  </si>
  <si>
    <t>Pertusariales</t>
  </si>
  <si>
    <t>Icmadophilaceae</t>
  </si>
  <si>
    <t>Icmadophila</t>
  </si>
  <si>
    <t>Crustose</t>
  </si>
  <si>
    <t>Lecanorineae</t>
  </si>
  <si>
    <t>Lecanora</t>
  </si>
  <si>
    <t>Placodioid</t>
  </si>
  <si>
    <t>incertae sedis</t>
  </si>
  <si>
    <t>Leprocaulaceae</t>
  </si>
  <si>
    <t>Leprocaulon</t>
  </si>
  <si>
    <t>Fruticose</t>
  </si>
  <si>
    <t>Lobariaceae</t>
  </si>
  <si>
    <t>Lobaria</t>
  </si>
  <si>
    <t>Masonhalea</t>
  </si>
  <si>
    <t>Melanelia</t>
  </si>
  <si>
    <t>Menegazzia</t>
  </si>
  <si>
    <t>Nephromataceae</t>
  </si>
  <si>
    <t>Nephroma</t>
  </si>
  <si>
    <t>Incertae sedis</t>
  </si>
  <si>
    <t>Normandina</t>
  </si>
  <si>
    <t>Ochrolechia</t>
  </si>
  <si>
    <t>Ophioparmaceae</t>
  </si>
  <si>
    <t>Ophioparma</t>
  </si>
  <si>
    <t>Parmelia</t>
  </si>
  <si>
    <t>Parmotrema</t>
  </si>
  <si>
    <t>Peltigeraceae</t>
  </si>
  <si>
    <t>Peltigera</t>
  </si>
  <si>
    <t>Teloschistales</t>
  </si>
  <si>
    <t>Physciaceae</t>
  </si>
  <si>
    <t>Phaeorrhiza</t>
  </si>
  <si>
    <t>Physcia</t>
  </si>
  <si>
    <t>Pilophorus</t>
  </si>
  <si>
    <t>Platismatia</t>
  </si>
  <si>
    <t>Protoparmelia</t>
  </si>
  <si>
    <t>Pseudocyphellaria</t>
  </si>
  <si>
    <t>Psoraceae</t>
  </si>
  <si>
    <t>Psora</t>
  </si>
  <si>
    <t>Psoroma</t>
  </si>
  <si>
    <t>Punctelia</t>
  </si>
  <si>
    <t>Ramalinaceae</t>
  </si>
  <si>
    <t>Ramalina</t>
  </si>
  <si>
    <t>Rhizoplaca</t>
  </si>
  <si>
    <t>Sphaerophoraceae</t>
  </si>
  <si>
    <t>Sphaerophorus</t>
  </si>
  <si>
    <t>Stereocaulaceae</t>
  </si>
  <si>
    <t>Squamarina</t>
  </si>
  <si>
    <t>Stereocaulon</t>
  </si>
  <si>
    <t>Vulpicida</t>
  </si>
  <si>
    <t>Xanthoparmelia</t>
  </si>
  <si>
    <t>Arctoparmelia</t>
  </si>
  <si>
    <t>Baeomycetales</t>
  </si>
  <si>
    <t>Baeomyces</t>
  </si>
  <si>
    <t>Hypocenomyce</t>
  </si>
  <si>
    <t>Lecidea</t>
  </si>
  <si>
    <t>Lecanoraceae</t>
  </si>
  <si>
    <t>Lecideaceae</t>
  </si>
  <si>
    <t>Verrucariales</t>
  </si>
  <si>
    <t>Verrucariaceae</t>
  </si>
  <si>
    <t>Placidium</t>
  </si>
  <si>
    <t>squamulose</t>
  </si>
  <si>
    <t>Roccellaceae</t>
  </si>
  <si>
    <t>Roccella</t>
  </si>
  <si>
    <t>Romjularia</t>
  </si>
  <si>
    <t>Usnea</t>
  </si>
  <si>
    <t>Arthoniales</t>
  </si>
  <si>
    <t>Catillariaceae</t>
  </si>
  <si>
    <t>Count</t>
  </si>
  <si>
    <t>Row Labels</t>
  </si>
  <si>
    <t>Grand Total</t>
  </si>
  <si>
    <t>Sensitivity</t>
  </si>
  <si>
    <t>Model</t>
  </si>
  <si>
    <t>Average of F1 Score (VGG16)</t>
  </si>
  <si>
    <t>Average of F1 Score (VGG19)</t>
  </si>
  <si>
    <t>Average of F1 Score (Res.Net50)</t>
  </si>
  <si>
    <t xml:space="preserve">mSE-VGG16 </t>
  </si>
  <si>
    <t>mSE-VGG19</t>
  </si>
  <si>
    <t>mSE-Res.Net50</t>
  </si>
  <si>
    <t>mSP-VGG16</t>
  </si>
  <si>
    <t>mSP-VGG19)</t>
  </si>
  <si>
    <t>mSP-Res.Net50)</t>
  </si>
  <si>
    <t>mPR-VGG16</t>
  </si>
  <si>
    <t>mPR-VGG19)</t>
  </si>
  <si>
    <t>mPR-Res.Net50)</t>
  </si>
  <si>
    <t>mF1-VGG16)</t>
  </si>
  <si>
    <t>mF1-VGG19)</t>
  </si>
  <si>
    <t>mF1-Res.Net50)</t>
  </si>
  <si>
    <t>mSE-VGG16</t>
  </si>
  <si>
    <t>mF1-VGG16</t>
  </si>
  <si>
    <t>mSP-VGG19</t>
  </si>
  <si>
    <t>mPR-VGG19</t>
  </si>
  <si>
    <t>mF1-VGG19</t>
  </si>
  <si>
    <t>mSP-Res.Net50</t>
  </si>
  <si>
    <t>mPR-Res.Net50</t>
  </si>
  <si>
    <t>mF1-Res.Net50</t>
  </si>
  <si>
    <t>mSE VGG16</t>
  </si>
  <si>
    <t>mPRE VGG16</t>
  </si>
  <si>
    <t>X</t>
  </si>
  <si>
    <t>Y</t>
  </si>
  <si>
    <t>Axis</t>
  </si>
  <si>
    <t>Harizandal</t>
  </si>
  <si>
    <t>Vertical</t>
  </si>
  <si>
    <t>c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</si>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</sst>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 applyAlignment="1">
      <alignment horizontal="right" wrapText="1"/>
    </xf>
    <xf numFmtId="0" fontId="0" fillId="0" borderId="4" xfId="0" applyBorder="1"/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/>
    <xf numFmtId="0" fontId="1" fillId="0" borderId="6" xfId="0" applyFont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2" fontId="1" fillId="2" borderId="1" xfId="0" applyNumberFormat="1" applyFont="1" applyFill="1" applyBorder="1"/>
    <xf numFmtId="2" fontId="0" fillId="0" borderId="1" xfId="0" applyNumberFormat="1" applyBorder="1" applyAlignment="1">
      <alignment horizontal="left"/>
    </xf>
    <xf numFmtId="0" fontId="0" fillId="0" borderId="1" xfId="0" applyBorder="1"/>
    <xf numFmtId="0" fontId="2" fillId="0" borderId="8" xfId="0" applyFont="1" applyBorder="1"/>
    <xf numFmtId="164" fontId="0" fillId="0" borderId="1" xfId="0" applyNumberFormat="1" applyBorder="1"/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2" borderId="1" xfId="0" applyFill="1" applyBorder="1" applyAlignment="1">
      <alignment horizontal="right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23"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[DNN data.xlsx]Sheet3!PivotTable1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558491570263459E-2"/>
          <c:y val="0.13227423501400751"/>
          <c:w val="0.92135627068355586"/>
          <c:h val="0.57046485914489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F1 Score (VGG16)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Crustose</c:v>
                </c:pt>
                <c:pt idx="1">
                  <c:v>Foliose</c:v>
                </c:pt>
                <c:pt idx="2">
                  <c:v>Fruticose</c:v>
                </c:pt>
                <c:pt idx="3">
                  <c:v>Fruticose </c:v>
                </c:pt>
                <c:pt idx="4">
                  <c:v>Placodioid</c:v>
                </c:pt>
                <c:pt idx="5">
                  <c:v>Squamulose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0.92857142857142849</c:v>
                </c:pt>
                <c:pt idx="1">
                  <c:v>0.90216216216216183</c:v>
                </c:pt>
                <c:pt idx="2">
                  <c:v>0.91285714285714292</c:v>
                </c:pt>
                <c:pt idx="3">
                  <c:v>0.95199999999999996</c:v>
                </c:pt>
                <c:pt idx="4">
                  <c:v>1</c:v>
                </c:pt>
                <c:pt idx="5">
                  <c:v>0.94461538461538475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4-4EF8-A721-0127051E07F8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F1 Score (VGG19)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Crustose</c:v>
                </c:pt>
                <c:pt idx="1">
                  <c:v>Foliose</c:v>
                </c:pt>
                <c:pt idx="2">
                  <c:v>Fruticose</c:v>
                </c:pt>
                <c:pt idx="3">
                  <c:v>Fruticose </c:v>
                </c:pt>
                <c:pt idx="4">
                  <c:v>Placodioid</c:v>
                </c:pt>
                <c:pt idx="5">
                  <c:v>Squamulose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6"/>
                <c:pt idx="0">
                  <c:v>0.90785714285714292</c:v>
                </c:pt>
                <c:pt idx="1">
                  <c:v>0.87216216216216202</c:v>
                </c:pt>
                <c:pt idx="2">
                  <c:v>0.89</c:v>
                </c:pt>
                <c:pt idx="3">
                  <c:v>0.89</c:v>
                </c:pt>
                <c:pt idx="4">
                  <c:v>0.92</c:v>
                </c:pt>
                <c:pt idx="5">
                  <c:v>0.91076923076923078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9-4AE6-A82A-788C6715FAD0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F1 Score (Res.Net50)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Crustose</c:v>
                </c:pt>
                <c:pt idx="1">
                  <c:v>Foliose</c:v>
                </c:pt>
                <c:pt idx="2">
                  <c:v>Fruticose</c:v>
                </c:pt>
                <c:pt idx="3">
                  <c:v>Fruticose </c:v>
                </c:pt>
                <c:pt idx="4">
                  <c:v>Placodioid</c:v>
                </c:pt>
                <c:pt idx="5">
                  <c:v>Squamulose</c:v>
                </c:pt>
              </c:strCache>
            </c:strRef>
          </c:cat>
          <c:val>
            <c:numRef>
              <c:f>Sheet3!$D$4:$D$10</c:f>
              <c:numCache>
                <c:formatCode>General</c:formatCode>
                <c:ptCount val="6"/>
                <c:pt idx="0">
                  <c:v>0.84499999999999997</c:v>
                </c:pt>
                <c:pt idx="1">
                  <c:v>0.96135135135135141</c:v>
                </c:pt>
                <c:pt idx="2">
                  <c:v>0.97571428571428576</c:v>
                </c:pt>
                <c:pt idx="3">
                  <c:v>1</c:v>
                </c:pt>
                <c:pt idx="4">
                  <c:v>0.83</c:v>
                </c:pt>
                <c:pt idx="5">
                  <c:v>0.98538461538461541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A9-4AE6-A82A-788C6715FA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585231"/>
        <c:axId val="1586988335"/>
      </c:barChart>
      <c:catAx>
        <c:axId val="12315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88335"/>
        <c:crosses val="autoZero"/>
        <c:auto val="1"/>
        <c:lblAlgn val="ctr"/>
        <c:lblOffset val="100"/>
        <c:noMultiLvlLbl val="0"/>
      </c:catAx>
      <c:valAx>
        <c:axId val="158698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8083489563804532E-2"/>
          <c:y val="0.87896676495684956"/>
          <c:w val="0.15932170738273102"/>
          <c:h val="0.12103323504315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21</xdr:col>
      <xdr:colOff>485775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6AEC8-F3DD-6DCB-471C-0ABB8C73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KSHANA" refreshedDate="45143.391970254626" createdVersion="8" refreshedVersion="8" minRefreshableVersion="3" recordCount="77" xr:uid="{9DF9B50F-98C1-4627-937E-3F07BFB9B6BD}">
  <cacheSource type="worksheet">
    <worksheetSource name="Table1"/>
  </cacheSource>
  <cacheFields count="18">
    <cacheField name="Sl.No" numFmtId="0">
      <sharedItems containsSemiMixedTypes="0" containsString="0" containsNumber="1" containsInteger="1" minValue="1" maxValue="77"/>
    </cacheField>
    <cacheField name="Class" numFmtId="0">
      <sharedItems count="77">
        <s v="Roccella_phycopsis"/>
        <s v="baeomyces_rufus"/>
        <s v="Normandina_pulchella"/>
        <s v="Leptogium_corniculatum"/>
        <s v="Ophioparma_lapponica"/>
        <s v="Solenospora vulturiensis"/>
        <s v="Cladonia stellaris"/>
        <s v="Cladonia_bellidiflora"/>
        <s v="Cladonia_transcendens"/>
        <s v="Pilophorus_clavatus"/>
        <s v="Pilophorus_nigricaulis"/>
        <s v="Lecanora muralis"/>
        <s v="Lecanora_polytropa"/>
        <s v="Romjularia lurida"/>
        <s v="Lecanora_tessellata"/>
        <s v="Ochrolechia_frigida"/>
        <s v="Ochrolechia_oregonensis"/>
        <s v="Ochrolechia_subpallescens"/>
        <s v="Rhizoplaca_melanophthalma"/>
        <s v="Rhizoplaca_peltata"/>
        <s v="Lecidea_atrobrunnea"/>
        <s v="Hypocenomyce scalaris"/>
        <s v="arctoparmelia_centrifuga"/>
        <s v="Cornicularia_normoerica"/>
        <s v="Dactylina_ramulosa"/>
        <s v="Esslingeriana_idahoensis"/>
        <s v="Flavocetraria_cucullata"/>
        <s v="Hypogymnia_apinata"/>
        <s v="Hypogymnia_imshaugii"/>
        <s v="Hypogymnia_occidentalis"/>
        <s v="Hypotrachyna_riparia"/>
        <s v="Hypotrachyna_sinuosa"/>
        <s v="Masonhalea_richardsonii"/>
        <s v="Melanelia_hepatizon"/>
        <s v="Menegazzia_terebrata"/>
        <s v="Parmelia_hygrophylla"/>
        <s v="Parmelia_saxatilis"/>
        <s v="Parmotrema_arnoldii"/>
        <s v="Parmotrema_crinitum"/>
        <s v="Platismatia_glauca"/>
        <s v="Protoparmelia_badia"/>
        <s v="Punctelia_subrudecta"/>
        <s v="Usnea diplotypus"/>
        <s v="Vulpicida_canadensis"/>
        <s v="Vulpicida_tilesii"/>
        <s v="Xanthoparmelia Chlorochroa"/>
        <s v="Xanthoparmelia_conspersa"/>
        <s v="Xanthoparmelia_cumberlandia"/>
        <s v="Psora_cerebriformis"/>
        <s v="Psora_nipponica"/>
        <s v="Psora_tuckermanii"/>
        <s v="Ramalina polymorpha"/>
        <s v="Ramalina_subleptocarpa"/>
        <s v="Sphaerophorus_fragilis"/>
        <s v="Squamarina_lentigera"/>
        <s v="Stereocaulon_sterile"/>
        <s v="Lobaria_hallii"/>
        <s v="Lobaria_linita"/>
        <s v="Lobaria_pulmonaria"/>
        <s v="Lobaria_scrobiculata"/>
        <s v="Pseudocyphellaria_anthraspis"/>
        <s v="Pseudocyphellaria_perpetua"/>
        <s v="Pseudocyphellaria_rainierensis"/>
        <s v="Nephroma_laevigatum"/>
        <s v="Nephroma_resupinatum"/>
        <s v="Fuscopannaria_saubinetii"/>
        <s v="Psoroma_hypnorum"/>
        <s v="Peltigera_britannica"/>
        <s v="Peltigera_collina"/>
        <s v="Peltigera_malacea"/>
        <s v="Icmadophila_ericetorum"/>
        <s v="Phaeorrhiza_sareptana"/>
        <s v="Physcia_aipolia"/>
        <s v="Physcia_phaea"/>
        <s v="Placidium squamulosum"/>
        <s v="Placopyrenium canellum"/>
        <s v="Placopyrenium fuscellum"/>
      </sharedItems>
    </cacheField>
    <cacheField name="Order" numFmtId="0">
      <sharedItems count="8">
        <s v="Arthoniales"/>
        <s v="Baeomycetales"/>
        <s v="Incertae sedis"/>
        <s v="Lecanorales"/>
        <s v="Peltigerales"/>
        <s v="Pertusariales"/>
        <s v="Teloschistales"/>
        <s v="Verrucariales"/>
      </sharedItems>
    </cacheField>
    <cacheField name="Family" numFmtId="0">
      <sharedItems count="22">
        <s v="Roccellaceae"/>
        <s v="Baeomycetales"/>
        <s v="Incertae sedis"/>
        <s v="Leprocaulaceae"/>
        <s v="Ophioparmaceae"/>
        <s v="Catillariaceae"/>
        <s v="Cladoniaceae"/>
        <s v="Lecanoraceae"/>
        <s v="Lecanorineae"/>
        <s v="Lecideaceae"/>
        <s v="Parmeliaceae"/>
        <s v="Psoraceae"/>
        <s v="Ramalinaceae"/>
        <s v="Sphaerophoraceae"/>
        <s v="Stereocaulaceae"/>
        <s v="Lobariaceae"/>
        <s v="Nephromataceae"/>
        <s v="Pannariaceae"/>
        <s v="Peltigeraceae"/>
        <s v="Icmadophilaceae"/>
        <s v="Physciaceae"/>
        <s v="Verrucariaceae"/>
      </sharedItems>
    </cacheField>
    <cacheField name="Genus" numFmtId="0">
      <sharedItems count="46">
        <s v="Roccella"/>
        <s v="Baeomyces"/>
        <s v="Normandina"/>
        <s v="Leprocaulon"/>
        <s v="Ophioparma"/>
        <s v="Romjularia"/>
        <s v="Cladonia"/>
        <s v="Pilophorus"/>
        <s v="Lecanora"/>
        <s v="Ochrolechia"/>
        <s v="Rhizoplaca"/>
        <s v="Lecidea"/>
        <s v="Hypocenomyce"/>
        <s v="Arctoparmelia"/>
        <s v="Cornicularia"/>
        <s v="Dactylina"/>
        <s v="Esslingeriana"/>
        <s v="Flavocetraria"/>
        <s v="Hypogymnia"/>
        <s v="Hypotrachyna"/>
        <s v="Masonhalea"/>
        <s v="Melanelia"/>
        <s v="Menegazzia"/>
        <s v="Parmelia"/>
        <s v="Parmotrema"/>
        <s v="Platismatia"/>
        <s v="Protoparmelia"/>
        <s v="Punctelia"/>
        <s v="Usnea"/>
        <s v="Vulpicida"/>
        <s v="Xanthoparmelia"/>
        <s v="Psora"/>
        <s v="Ramalina"/>
        <s v="Sphaerophorus"/>
        <s v="Squamarina"/>
        <s v="Stereocaulon"/>
        <s v="Lobaria"/>
        <s v="Pseudocyphellaria"/>
        <s v="Nephroma"/>
        <s v="Fuscopannaria"/>
        <s v="Psoroma"/>
        <s v="Peltigera"/>
        <s v="Icmadophila"/>
        <s v="Phaeorrhiza"/>
        <s v="Physcia"/>
        <s v="Placidium"/>
      </sharedItems>
    </cacheField>
    <cacheField name="Thallus" numFmtId="0">
      <sharedItems count="6">
        <s v="Fruticose"/>
        <s v="Fruticose "/>
        <s v="Squamulose"/>
        <s v="Crustose"/>
        <s v="Placodioid"/>
        <s v="Foliose"/>
      </sharedItems>
    </cacheField>
    <cacheField name="Sensitivity (VGG16)" numFmtId="0">
      <sharedItems containsSemiMixedTypes="0" containsString="0" containsNumber="1" minValue="0.53" maxValue="1"/>
    </cacheField>
    <cacheField name="Specificity (VGG16)" numFmtId="0">
      <sharedItems containsSemiMixedTypes="0" containsString="0" containsNumber="1" minValue="0" maxValue="0.47"/>
    </cacheField>
    <cacheField name="Precision (VGG16)" numFmtId="0">
      <sharedItems containsSemiMixedTypes="0" containsString="0" containsNumber="1" minValue="0.41" maxValue="1"/>
    </cacheField>
    <cacheField name="F1 Score (VGG16)" numFmtId="0">
      <sharedItems containsSemiMixedTypes="0" containsString="0" containsNumber="1" minValue="0.57999999999999996" maxValue="1"/>
    </cacheField>
    <cacheField name="Sensitivity (VGG19)" numFmtId="0">
      <sharedItems containsSemiMixedTypes="0" containsString="0" containsNumber="1" minValue="0.5" maxValue="1"/>
    </cacheField>
    <cacheField name="Specificity (VGG19)" numFmtId="0">
      <sharedItems containsSemiMixedTypes="0" containsString="0" containsNumber="1" minValue="0" maxValue="0.5"/>
    </cacheField>
    <cacheField name="Precision (VGG19)" numFmtId="0">
      <sharedItems containsSemiMixedTypes="0" containsString="0" containsNumber="1" minValue="0.59" maxValue="1"/>
    </cacheField>
    <cacheField name="F1 Score (VGG19)" numFmtId="0">
      <sharedItems containsSemiMixedTypes="0" containsString="0" containsNumber="1" minValue="0.67" maxValue="1"/>
    </cacheField>
    <cacheField name="Sensitivity (Res.Net50)" numFmtId="0">
      <sharedItems containsSemiMixedTypes="0" containsString="0" containsNumber="1" minValue="0" maxValue="1"/>
    </cacheField>
    <cacheField name="Specificity (Res.Net50)" numFmtId="0">
      <sharedItems containsSemiMixedTypes="0" containsString="0" containsNumber="1" minValue="0" maxValue="1"/>
    </cacheField>
    <cacheField name="Precision (Res.Net50)" numFmtId="0">
      <sharedItems containsSemiMixedTypes="0" containsString="0" containsNumber="1" minValue="0" maxValue="1"/>
    </cacheField>
    <cacheField name="F1 Score (Res.Net50)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64"/>
    <x v="0"/>
    <x v="0"/>
    <x v="0"/>
    <x v="0"/>
    <x v="0"/>
    <n v="0.92"/>
    <n v="0.08"/>
    <n v="1"/>
    <n v="0.96"/>
    <n v="1"/>
    <n v="0"/>
    <n v="0.8"/>
    <n v="0.89"/>
    <n v="1"/>
    <n v="0"/>
    <n v="1"/>
    <n v="1"/>
  </r>
  <r>
    <n v="77"/>
    <x v="1"/>
    <x v="1"/>
    <x v="1"/>
    <x v="1"/>
    <x v="1"/>
    <n v="1"/>
    <n v="0"/>
    <n v="0.94"/>
    <n v="0.97"/>
    <n v="0.93"/>
    <n v="7.0000000000000007E-2"/>
    <n v="0.9"/>
    <n v="0.92"/>
    <n v="1"/>
    <n v="0"/>
    <n v="1"/>
    <n v="1"/>
  </r>
  <r>
    <n v="30"/>
    <x v="2"/>
    <x v="2"/>
    <x v="2"/>
    <x v="2"/>
    <x v="2"/>
    <n v="0.93"/>
    <n v="7.0000000000000007E-2"/>
    <n v="0.97"/>
    <n v="0.95"/>
    <n v="0.9"/>
    <n v="0.1"/>
    <n v="1"/>
    <n v="0.95"/>
    <n v="1"/>
    <n v="0"/>
    <n v="1"/>
    <n v="1"/>
  </r>
  <r>
    <n v="20"/>
    <x v="3"/>
    <x v="2"/>
    <x v="3"/>
    <x v="3"/>
    <x v="0"/>
    <n v="1"/>
    <n v="0"/>
    <n v="0.86"/>
    <n v="0.92"/>
    <n v="0.83"/>
    <n v="0.17"/>
    <n v="1"/>
    <n v="0.91"/>
    <n v="0.83"/>
    <n v="0.17"/>
    <n v="0.83"/>
    <n v="0.83"/>
  </r>
  <r>
    <n v="34"/>
    <x v="4"/>
    <x v="2"/>
    <x v="4"/>
    <x v="4"/>
    <x v="3"/>
    <n v="0.97"/>
    <n v="0.03"/>
    <n v="0.97"/>
    <n v="0.97"/>
    <n v="0.83"/>
    <n v="0.17"/>
    <n v="0.93"/>
    <n v="0.88"/>
    <n v="1"/>
    <n v="0"/>
    <n v="0.97"/>
    <n v="0.98"/>
  </r>
  <r>
    <n v="66"/>
    <x v="5"/>
    <x v="3"/>
    <x v="5"/>
    <x v="5"/>
    <x v="3"/>
    <n v="0.97"/>
    <n v="0.03"/>
    <n v="0.91"/>
    <n v="0.94"/>
    <n v="1"/>
    <n v="0"/>
    <n v="1"/>
    <n v="1"/>
    <n v="0"/>
    <n v="1"/>
    <n v="0"/>
    <n v="0"/>
  </r>
  <r>
    <n v="1"/>
    <x v="6"/>
    <x v="3"/>
    <x v="6"/>
    <x v="6"/>
    <x v="1"/>
    <n v="0.85"/>
    <n v="0.15"/>
    <n v="1"/>
    <n v="0.92"/>
    <n v="0.78"/>
    <n v="0.22"/>
    <n v="0.88"/>
    <n v="0.82"/>
    <n v="1"/>
    <n v="0"/>
    <n v="1"/>
    <n v="1"/>
  </r>
  <r>
    <n v="2"/>
    <x v="7"/>
    <x v="3"/>
    <x v="6"/>
    <x v="6"/>
    <x v="2"/>
    <n v="0.97"/>
    <n v="0.03"/>
    <n v="1"/>
    <n v="0.98"/>
    <n v="1"/>
    <n v="0"/>
    <n v="0.91"/>
    <n v="0.95"/>
    <n v="1"/>
    <n v="0"/>
    <n v="0.94"/>
    <n v="0.97"/>
  </r>
  <r>
    <n v="3"/>
    <x v="8"/>
    <x v="3"/>
    <x v="6"/>
    <x v="6"/>
    <x v="2"/>
    <n v="1"/>
    <n v="0"/>
    <n v="1"/>
    <n v="1"/>
    <n v="1"/>
    <n v="0"/>
    <n v="1"/>
    <n v="1"/>
    <n v="1"/>
    <n v="0"/>
    <n v="1"/>
    <n v="1"/>
  </r>
  <r>
    <n v="45"/>
    <x v="9"/>
    <x v="3"/>
    <x v="6"/>
    <x v="7"/>
    <x v="3"/>
    <n v="0.8"/>
    <n v="0.2"/>
    <n v="1"/>
    <n v="0.89"/>
    <n v="0.97"/>
    <n v="0.03"/>
    <n v="0.88"/>
    <n v="0.92"/>
    <n v="1"/>
    <n v="0"/>
    <n v="0.97"/>
    <n v="0.98"/>
  </r>
  <r>
    <n v="46"/>
    <x v="10"/>
    <x v="3"/>
    <x v="6"/>
    <x v="7"/>
    <x v="3"/>
    <n v="0.9"/>
    <n v="0.1"/>
    <n v="1"/>
    <n v="0.95"/>
    <n v="1"/>
    <n v="0"/>
    <n v="0.77"/>
    <n v="0.87"/>
    <n v="1"/>
    <n v="0"/>
    <n v="1"/>
    <n v="1"/>
  </r>
  <r>
    <n v="16"/>
    <x v="11"/>
    <x v="3"/>
    <x v="7"/>
    <x v="8"/>
    <x v="3"/>
    <n v="1"/>
    <n v="0"/>
    <n v="0.91"/>
    <n v="0.95"/>
    <n v="0.93"/>
    <n v="7.0000000000000007E-2"/>
    <n v="1"/>
    <n v="0.97"/>
    <n v="1"/>
    <n v="0"/>
    <n v="1"/>
    <n v="1"/>
  </r>
  <r>
    <n v="17"/>
    <x v="12"/>
    <x v="3"/>
    <x v="7"/>
    <x v="8"/>
    <x v="3"/>
    <n v="0.9"/>
    <n v="0.1"/>
    <n v="1"/>
    <n v="0.95"/>
    <n v="0.9"/>
    <n v="0.1"/>
    <n v="0.87"/>
    <n v="0.89"/>
    <n v="1"/>
    <n v="0"/>
    <n v="0.97"/>
    <n v="0.98"/>
  </r>
  <r>
    <n v="65"/>
    <x v="13"/>
    <x v="3"/>
    <x v="7"/>
    <x v="5"/>
    <x v="3"/>
    <n v="0.98"/>
    <n v="0.02"/>
    <n v="0.96"/>
    <n v="0.97"/>
    <n v="0.96"/>
    <n v="0.04"/>
    <n v="0.94"/>
    <n v="0.95"/>
    <n v="0"/>
    <n v="1"/>
    <n v="0"/>
    <n v="0"/>
  </r>
  <r>
    <n v="18"/>
    <x v="14"/>
    <x v="3"/>
    <x v="8"/>
    <x v="8"/>
    <x v="4"/>
    <n v="1"/>
    <n v="0"/>
    <n v="1"/>
    <n v="1"/>
    <n v="1"/>
    <n v="0"/>
    <n v="0.86"/>
    <n v="0.92"/>
    <n v="0.83"/>
    <n v="0.17"/>
    <n v="0.83"/>
    <n v="0.83"/>
  </r>
  <r>
    <n v="31"/>
    <x v="15"/>
    <x v="3"/>
    <x v="8"/>
    <x v="9"/>
    <x v="3"/>
    <n v="1"/>
    <n v="0"/>
    <n v="0.77"/>
    <n v="0.87"/>
    <n v="0.87"/>
    <n v="0.13"/>
    <n v="0.84"/>
    <n v="0.85"/>
    <n v="1"/>
    <n v="0"/>
    <n v="1"/>
    <n v="1"/>
  </r>
  <r>
    <n v="32"/>
    <x v="16"/>
    <x v="3"/>
    <x v="8"/>
    <x v="9"/>
    <x v="3"/>
    <n v="0.73"/>
    <n v="0.27"/>
    <n v="1"/>
    <n v="0.85"/>
    <n v="0.83"/>
    <n v="0.17"/>
    <n v="0.89"/>
    <n v="0.86"/>
    <n v="1"/>
    <n v="0"/>
    <n v="1"/>
    <n v="1"/>
  </r>
  <r>
    <n v="33"/>
    <x v="17"/>
    <x v="3"/>
    <x v="8"/>
    <x v="9"/>
    <x v="3"/>
    <n v="1"/>
    <n v="0"/>
    <n v="0.83"/>
    <n v="0.91"/>
    <n v="0.93"/>
    <n v="7.0000000000000007E-2"/>
    <n v="0.88"/>
    <n v="0.9"/>
    <n v="0.97"/>
    <n v="0.03"/>
    <n v="1"/>
    <n v="0.98"/>
  </r>
  <r>
    <n v="62"/>
    <x v="18"/>
    <x v="3"/>
    <x v="8"/>
    <x v="10"/>
    <x v="5"/>
    <n v="0.89"/>
    <n v="0.11"/>
    <n v="1"/>
    <n v="0.94"/>
    <n v="0.67"/>
    <n v="0.33"/>
    <n v="1"/>
    <n v="0.8"/>
    <n v="1"/>
    <n v="0"/>
    <n v="1"/>
    <n v="1"/>
  </r>
  <r>
    <n v="63"/>
    <x v="19"/>
    <x v="3"/>
    <x v="8"/>
    <x v="10"/>
    <x v="5"/>
    <n v="0.92"/>
    <n v="0.08"/>
    <n v="1"/>
    <n v="0.96"/>
    <n v="0.83"/>
    <n v="0.17"/>
    <n v="1"/>
    <n v="0.91"/>
    <n v="0"/>
    <n v="1"/>
    <n v="0"/>
    <n v="0"/>
  </r>
  <r>
    <n v="19"/>
    <x v="20"/>
    <x v="3"/>
    <x v="9"/>
    <x v="11"/>
    <x v="3"/>
    <n v="1"/>
    <n v="0"/>
    <n v="1"/>
    <n v="1"/>
    <n v="0.83"/>
    <n v="0.17"/>
    <n v="1"/>
    <n v="0.91"/>
    <n v="1"/>
    <n v="0"/>
    <n v="1"/>
    <n v="1"/>
  </r>
  <r>
    <n v="9"/>
    <x v="21"/>
    <x v="3"/>
    <x v="4"/>
    <x v="12"/>
    <x v="3"/>
    <n v="0.88"/>
    <n v="0.12"/>
    <n v="1"/>
    <n v="0.94"/>
    <n v="0.94"/>
    <n v="0.06"/>
    <n v="1"/>
    <n v="0.97"/>
    <n v="0.97"/>
    <n v="0.03"/>
    <n v="1"/>
    <n v="0.98"/>
  </r>
  <r>
    <n v="76"/>
    <x v="22"/>
    <x v="3"/>
    <x v="10"/>
    <x v="13"/>
    <x v="5"/>
    <n v="1"/>
    <n v="0"/>
    <n v="0.97"/>
    <n v="0.98"/>
    <n v="1"/>
    <n v="0"/>
    <n v="0.94"/>
    <n v="0.97"/>
    <n v="1"/>
    <n v="0"/>
    <n v="1"/>
    <n v="1"/>
  </r>
  <r>
    <n v="4"/>
    <x v="23"/>
    <x v="3"/>
    <x v="10"/>
    <x v="14"/>
    <x v="1"/>
    <n v="0.93"/>
    <n v="7.0000000000000007E-2"/>
    <n v="0.97"/>
    <n v="0.95"/>
    <n v="0.97"/>
    <n v="0.03"/>
    <n v="0.67"/>
    <n v="0.79"/>
    <n v="1"/>
    <n v="0"/>
    <n v="1"/>
    <n v="1"/>
  </r>
  <r>
    <n v="5"/>
    <x v="24"/>
    <x v="3"/>
    <x v="10"/>
    <x v="15"/>
    <x v="1"/>
    <n v="0.9"/>
    <n v="0.1"/>
    <n v="1"/>
    <n v="0.95"/>
    <n v="0.93"/>
    <n v="7.0000000000000007E-2"/>
    <n v="1"/>
    <n v="0.97"/>
    <n v="1"/>
    <n v="0"/>
    <n v="1"/>
    <n v="1"/>
  </r>
  <r>
    <n v="6"/>
    <x v="25"/>
    <x v="3"/>
    <x v="10"/>
    <x v="16"/>
    <x v="5"/>
    <n v="0.81"/>
    <n v="0.19"/>
    <n v="1"/>
    <n v="0.9"/>
    <n v="0.93"/>
    <n v="7.0000000000000007E-2"/>
    <n v="0.89"/>
    <n v="0.91"/>
    <n v="1"/>
    <n v="0"/>
    <n v="1"/>
    <n v="1"/>
  </r>
  <r>
    <n v="7"/>
    <x v="26"/>
    <x v="3"/>
    <x v="10"/>
    <x v="17"/>
    <x v="1"/>
    <n v="0.97"/>
    <n v="0.03"/>
    <n v="0.97"/>
    <n v="0.97"/>
    <n v="0.91"/>
    <n v="0.09"/>
    <n v="1"/>
    <n v="0.95"/>
    <n v="1"/>
    <n v="0"/>
    <n v="1"/>
    <n v="1"/>
  </r>
  <r>
    <n v="10"/>
    <x v="27"/>
    <x v="3"/>
    <x v="10"/>
    <x v="18"/>
    <x v="5"/>
    <n v="0.9"/>
    <n v="0.1"/>
    <n v="1"/>
    <n v="0.95"/>
    <n v="1"/>
    <n v="0"/>
    <n v="0.86"/>
    <n v="0.92"/>
    <n v="1"/>
    <n v="0"/>
    <n v="1"/>
    <n v="1"/>
  </r>
  <r>
    <n v="11"/>
    <x v="28"/>
    <x v="3"/>
    <x v="10"/>
    <x v="18"/>
    <x v="5"/>
    <n v="0.81"/>
    <n v="0.19"/>
    <n v="0.94"/>
    <n v="0.87"/>
    <n v="0.89"/>
    <n v="0.11"/>
    <n v="0.91"/>
    <n v="0.9"/>
    <n v="0.92"/>
    <n v="0.08"/>
    <n v="0.92"/>
    <n v="0.92"/>
  </r>
  <r>
    <n v="12"/>
    <x v="29"/>
    <x v="3"/>
    <x v="10"/>
    <x v="18"/>
    <x v="5"/>
    <n v="0.94"/>
    <n v="0.06"/>
    <n v="0.91"/>
    <n v="0.93"/>
    <n v="0.76"/>
    <n v="0.24"/>
    <n v="0.93"/>
    <n v="0.83"/>
    <n v="0.91"/>
    <n v="0.09"/>
    <n v="1"/>
    <n v="0.95"/>
  </r>
  <r>
    <n v="13"/>
    <x v="30"/>
    <x v="3"/>
    <x v="10"/>
    <x v="19"/>
    <x v="5"/>
    <n v="0.85"/>
    <n v="0.15"/>
    <n v="0.97"/>
    <n v="0.9"/>
    <n v="0.91"/>
    <n v="0.09"/>
    <n v="0.83"/>
    <n v="0.87"/>
    <n v="1"/>
    <n v="0"/>
    <n v="1"/>
    <n v="1"/>
  </r>
  <r>
    <n v="14"/>
    <x v="31"/>
    <x v="3"/>
    <x v="10"/>
    <x v="19"/>
    <x v="5"/>
    <n v="0.9"/>
    <n v="0.1"/>
    <n v="0.96"/>
    <n v="0.93"/>
    <n v="1"/>
    <n v="0"/>
    <n v="0.91"/>
    <n v="0.95"/>
    <n v="1"/>
    <n v="0"/>
    <n v="1"/>
    <n v="1"/>
  </r>
  <r>
    <n v="25"/>
    <x v="32"/>
    <x v="3"/>
    <x v="10"/>
    <x v="20"/>
    <x v="5"/>
    <n v="1"/>
    <n v="0"/>
    <n v="0.67"/>
    <n v="0.8"/>
    <n v="0.9"/>
    <n v="0.1"/>
    <n v="1"/>
    <n v="0.95"/>
    <n v="1"/>
    <n v="0"/>
    <n v="0.97"/>
    <n v="0.98"/>
  </r>
  <r>
    <n v="26"/>
    <x v="33"/>
    <x v="3"/>
    <x v="10"/>
    <x v="21"/>
    <x v="5"/>
    <n v="1"/>
    <n v="0"/>
    <n v="0.61"/>
    <n v="0.76"/>
    <n v="0.97"/>
    <n v="0.03"/>
    <n v="0.59"/>
    <n v="0.73"/>
    <n v="1"/>
    <n v="0"/>
    <n v="1"/>
    <n v="1"/>
  </r>
  <r>
    <n v="27"/>
    <x v="34"/>
    <x v="3"/>
    <x v="10"/>
    <x v="22"/>
    <x v="5"/>
    <n v="0.9"/>
    <n v="0.1"/>
    <n v="1"/>
    <n v="0.95"/>
    <n v="0.97"/>
    <n v="0.03"/>
    <n v="0.94"/>
    <n v="0.95"/>
    <n v="1"/>
    <n v="0"/>
    <n v="1"/>
    <n v="1"/>
  </r>
  <r>
    <n v="35"/>
    <x v="35"/>
    <x v="3"/>
    <x v="10"/>
    <x v="23"/>
    <x v="5"/>
    <n v="0.87"/>
    <n v="0.13"/>
    <n v="0.96"/>
    <n v="0.91"/>
    <n v="0.77"/>
    <n v="0.23"/>
    <n v="0.88"/>
    <n v="0.82"/>
    <n v="1"/>
    <n v="0"/>
    <n v="1"/>
    <n v="1"/>
  </r>
  <r>
    <n v="36"/>
    <x v="36"/>
    <x v="3"/>
    <x v="10"/>
    <x v="23"/>
    <x v="5"/>
    <n v="0.73"/>
    <n v="0.27"/>
    <n v="1"/>
    <n v="0.85"/>
    <n v="0.77"/>
    <n v="0.23"/>
    <n v="0.82"/>
    <n v="0.79"/>
    <n v="1"/>
    <n v="0"/>
    <n v="0.97"/>
    <n v="0.98"/>
  </r>
  <r>
    <n v="37"/>
    <x v="37"/>
    <x v="3"/>
    <x v="10"/>
    <x v="24"/>
    <x v="5"/>
    <n v="0.93"/>
    <n v="7.0000000000000007E-2"/>
    <n v="0.93"/>
    <n v="0.93"/>
    <n v="0.9"/>
    <n v="0.1"/>
    <n v="0.84"/>
    <n v="0.87"/>
    <n v="1"/>
    <n v="0"/>
    <n v="0.97"/>
    <n v="0.98"/>
  </r>
  <r>
    <n v="38"/>
    <x v="38"/>
    <x v="3"/>
    <x v="10"/>
    <x v="24"/>
    <x v="5"/>
    <n v="0.93"/>
    <n v="7.0000000000000007E-2"/>
    <n v="0.97"/>
    <n v="0.95"/>
    <n v="0.8"/>
    <n v="0.2"/>
    <n v="0.92"/>
    <n v="0.86"/>
    <n v="0.97"/>
    <n v="0.03"/>
    <n v="1"/>
    <n v="0.98"/>
  </r>
  <r>
    <n v="50"/>
    <x v="39"/>
    <x v="3"/>
    <x v="10"/>
    <x v="25"/>
    <x v="5"/>
    <n v="0.9"/>
    <n v="0.1"/>
    <n v="1"/>
    <n v="0.95"/>
    <n v="0.77"/>
    <n v="0.23"/>
    <n v="0.96"/>
    <n v="0.85"/>
    <n v="1"/>
    <n v="0"/>
    <n v="1"/>
    <n v="1"/>
  </r>
  <r>
    <n v="51"/>
    <x v="40"/>
    <x v="3"/>
    <x v="10"/>
    <x v="26"/>
    <x v="3"/>
    <n v="1"/>
    <n v="0"/>
    <n v="0.88"/>
    <n v="0.94"/>
    <n v="0.9"/>
    <n v="0.1"/>
    <n v="0.87"/>
    <n v="0.89"/>
    <n v="0.9"/>
    <n v="0.1"/>
    <n v="1"/>
    <n v="0.95"/>
  </r>
  <r>
    <n v="59"/>
    <x v="41"/>
    <x v="3"/>
    <x v="10"/>
    <x v="27"/>
    <x v="5"/>
    <n v="0.63"/>
    <n v="0.37"/>
    <n v="0.95"/>
    <n v="0.76"/>
    <n v="0.6"/>
    <n v="0.4"/>
    <n v="1"/>
    <n v="0.75"/>
    <n v="1"/>
    <n v="0"/>
    <n v="0.97"/>
    <n v="0.98"/>
  </r>
  <r>
    <n v="70"/>
    <x v="42"/>
    <x v="3"/>
    <x v="10"/>
    <x v="28"/>
    <x v="0"/>
    <n v="0.53"/>
    <n v="0.47"/>
    <n v="1"/>
    <n v="0.7"/>
    <n v="0.73"/>
    <n v="0.27"/>
    <n v="0.85"/>
    <n v="0.79"/>
    <n v="1"/>
    <n v="0"/>
    <n v="1"/>
    <n v="1"/>
  </r>
  <r>
    <n v="71"/>
    <x v="43"/>
    <x v="3"/>
    <x v="10"/>
    <x v="29"/>
    <x v="5"/>
    <n v="0.87"/>
    <n v="0.13"/>
    <n v="0.79"/>
    <n v="0.83"/>
    <n v="0.9"/>
    <n v="0.1"/>
    <n v="0.71"/>
    <n v="0.79"/>
    <n v="0.93"/>
    <n v="7.0000000000000007E-2"/>
    <n v="1"/>
    <n v="0.97"/>
  </r>
  <r>
    <n v="72"/>
    <x v="44"/>
    <x v="3"/>
    <x v="10"/>
    <x v="29"/>
    <x v="5"/>
    <n v="0.87"/>
    <n v="0.13"/>
    <n v="1"/>
    <n v="0.93"/>
    <n v="0.93"/>
    <n v="7.0000000000000007E-2"/>
    <n v="0.8"/>
    <n v="0.86"/>
    <n v="0.91"/>
    <n v="0.09"/>
    <n v="1"/>
    <n v="0.95"/>
  </r>
  <r>
    <n v="73"/>
    <x v="45"/>
    <x v="3"/>
    <x v="10"/>
    <x v="30"/>
    <x v="5"/>
    <n v="1"/>
    <n v="0"/>
    <n v="0.94"/>
    <n v="0.97"/>
    <n v="0.9"/>
    <n v="0.1"/>
    <n v="0.96"/>
    <n v="0.93"/>
    <n v="0.9"/>
    <n v="0.1"/>
    <n v="0.93"/>
    <n v="0.92"/>
  </r>
  <r>
    <n v="74"/>
    <x v="46"/>
    <x v="3"/>
    <x v="10"/>
    <x v="30"/>
    <x v="5"/>
    <n v="0.93"/>
    <n v="7.0000000000000007E-2"/>
    <n v="1"/>
    <n v="0.97"/>
    <n v="0.97"/>
    <n v="0.03"/>
    <n v="0.97"/>
    <n v="0.97"/>
    <n v="1"/>
    <n v="0"/>
    <n v="1"/>
    <n v="1"/>
  </r>
  <r>
    <n v="75"/>
    <x v="47"/>
    <x v="3"/>
    <x v="10"/>
    <x v="30"/>
    <x v="5"/>
    <n v="1"/>
    <n v="0"/>
    <n v="0.88"/>
    <n v="0.94"/>
    <n v="0.93"/>
    <n v="7.0000000000000007E-2"/>
    <n v="0.9"/>
    <n v="0.92"/>
    <n v="1"/>
    <n v="0"/>
    <n v="1"/>
    <n v="1"/>
  </r>
  <r>
    <n v="55"/>
    <x v="48"/>
    <x v="3"/>
    <x v="11"/>
    <x v="31"/>
    <x v="2"/>
    <n v="0.93"/>
    <n v="7.0000000000000007E-2"/>
    <n v="1"/>
    <n v="0.97"/>
    <n v="0.93"/>
    <n v="7.0000000000000007E-2"/>
    <n v="1"/>
    <n v="0.97"/>
    <n v="1"/>
    <n v="0"/>
    <n v="1"/>
    <n v="1"/>
  </r>
  <r>
    <n v="56"/>
    <x v="49"/>
    <x v="3"/>
    <x v="11"/>
    <x v="31"/>
    <x v="2"/>
    <n v="1"/>
    <n v="0"/>
    <n v="0.94"/>
    <n v="0.97"/>
    <n v="1"/>
    <n v="0"/>
    <n v="0.94"/>
    <n v="0.97"/>
    <n v="1"/>
    <n v="0"/>
    <n v="0.97"/>
    <n v="0.98"/>
  </r>
  <r>
    <n v="57"/>
    <x v="50"/>
    <x v="3"/>
    <x v="11"/>
    <x v="31"/>
    <x v="2"/>
    <n v="0.9"/>
    <n v="0.1"/>
    <n v="1"/>
    <n v="0.95"/>
    <n v="0.97"/>
    <n v="0.03"/>
    <n v="0.97"/>
    <n v="0.97"/>
    <n v="0.97"/>
    <n v="0.03"/>
    <n v="1"/>
    <n v="0.98"/>
  </r>
  <r>
    <n v="60"/>
    <x v="51"/>
    <x v="3"/>
    <x v="12"/>
    <x v="32"/>
    <x v="0"/>
    <n v="1"/>
    <n v="0"/>
    <n v="0.97"/>
    <n v="0.98"/>
    <n v="0.9"/>
    <n v="0.1"/>
    <n v="1"/>
    <n v="0.95"/>
    <n v="1"/>
    <n v="0"/>
    <n v="1"/>
    <n v="1"/>
  </r>
  <r>
    <n v="61"/>
    <x v="52"/>
    <x v="3"/>
    <x v="12"/>
    <x v="32"/>
    <x v="0"/>
    <n v="1"/>
    <n v="0"/>
    <n v="1"/>
    <n v="1"/>
    <n v="0.95"/>
    <n v="0.05"/>
    <n v="0.91"/>
    <n v="0.93"/>
    <n v="1"/>
    <n v="0"/>
    <n v="1"/>
    <n v="1"/>
  </r>
  <r>
    <n v="67"/>
    <x v="53"/>
    <x v="3"/>
    <x v="13"/>
    <x v="33"/>
    <x v="0"/>
    <n v="0.97"/>
    <n v="0.03"/>
    <n v="0.94"/>
    <n v="0.95"/>
    <n v="0.9"/>
    <n v="0.1"/>
    <n v="1"/>
    <n v="0.95"/>
    <n v="1"/>
    <n v="0"/>
    <n v="1"/>
    <n v="1"/>
  </r>
  <r>
    <n v="68"/>
    <x v="54"/>
    <x v="3"/>
    <x v="14"/>
    <x v="34"/>
    <x v="2"/>
    <n v="1"/>
    <n v="0"/>
    <n v="0.81"/>
    <n v="0.9"/>
    <n v="0.9"/>
    <n v="0.1"/>
    <n v="0.93"/>
    <n v="0.92"/>
    <n v="0.98"/>
    <n v="0.02"/>
    <n v="1"/>
    <n v="0.99"/>
  </r>
  <r>
    <n v="69"/>
    <x v="55"/>
    <x v="3"/>
    <x v="14"/>
    <x v="35"/>
    <x v="0"/>
    <n v="0.91"/>
    <n v="0.09"/>
    <n v="0.85"/>
    <n v="0.88"/>
    <n v="0.8"/>
    <n v="0.2"/>
    <n v="0.82"/>
    <n v="0.81"/>
    <n v="1"/>
    <n v="0"/>
    <n v="1"/>
    <n v="1"/>
  </r>
  <r>
    <n v="21"/>
    <x v="56"/>
    <x v="4"/>
    <x v="15"/>
    <x v="36"/>
    <x v="5"/>
    <n v="0.83"/>
    <n v="0.17"/>
    <n v="0.93"/>
    <n v="0.88"/>
    <n v="1"/>
    <n v="0"/>
    <n v="0.77"/>
    <n v="0.87"/>
    <n v="1"/>
    <n v="0"/>
    <n v="1"/>
    <n v="1"/>
  </r>
  <r>
    <n v="22"/>
    <x v="57"/>
    <x v="4"/>
    <x v="15"/>
    <x v="36"/>
    <x v="5"/>
    <n v="0.9"/>
    <n v="0.1"/>
    <n v="0.96"/>
    <n v="0.93"/>
    <n v="0.5"/>
    <n v="0.5"/>
    <n v="1"/>
    <n v="0.67"/>
    <n v="1"/>
    <n v="0"/>
    <n v="1"/>
    <n v="1"/>
  </r>
  <r>
    <n v="23"/>
    <x v="58"/>
    <x v="4"/>
    <x v="15"/>
    <x v="36"/>
    <x v="5"/>
    <n v="0.93"/>
    <n v="7.0000000000000007E-2"/>
    <n v="0.97"/>
    <n v="0.95"/>
    <n v="0.97"/>
    <n v="0.03"/>
    <n v="0.85"/>
    <n v="0.91"/>
    <n v="1"/>
    <n v="0"/>
    <n v="1"/>
    <n v="1"/>
  </r>
  <r>
    <n v="24"/>
    <x v="59"/>
    <x v="4"/>
    <x v="15"/>
    <x v="36"/>
    <x v="5"/>
    <n v="0.77"/>
    <n v="0.23"/>
    <n v="0.92"/>
    <n v="0.84"/>
    <n v="0.87"/>
    <n v="0.13"/>
    <n v="0.87"/>
    <n v="0.87"/>
    <n v="1"/>
    <n v="0"/>
    <n v="1"/>
    <n v="1"/>
  </r>
  <r>
    <n v="52"/>
    <x v="60"/>
    <x v="4"/>
    <x v="15"/>
    <x v="37"/>
    <x v="5"/>
    <n v="1"/>
    <n v="0"/>
    <n v="0.41"/>
    <n v="0.57999999999999996"/>
    <n v="0.87"/>
    <n v="0.13"/>
    <n v="0.93"/>
    <n v="0.9"/>
    <n v="1"/>
    <n v="0"/>
    <n v="0.97"/>
    <n v="0.98"/>
  </r>
  <r>
    <n v="53"/>
    <x v="61"/>
    <x v="4"/>
    <x v="15"/>
    <x v="37"/>
    <x v="5"/>
    <n v="1"/>
    <n v="0"/>
    <n v="0.9"/>
    <n v="0.95"/>
    <n v="0.67"/>
    <n v="0.33"/>
    <n v="1"/>
    <n v="0.8"/>
    <n v="1"/>
    <n v="0"/>
    <n v="1"/>
    <n v="1"/>
  </r>
  <r>
    <n v="54"/>
    <x v="62"/>
    <x v="4"/>
    <x v="15"/>
    <x v="37"/>
    <x v="5"/>
    <n v="0.8"/>
    <n v="0.2"/>
    <n v="0.96"/>
    <n v="0.87"/>
    <n v="0.73"/>
    <n v="0.27"/>
    <n v="0.88"/>
    <n v="0.8"/>
    <n v="1"/>
    <n v="0"/>
    <n v="1"/>
    <n v="1"/>
  </r>
  <r>
    <n v="28"/>
    <x v="63"/>
    <x v="4"/>
    <x v="16"/>
    <x v="38"/>
    <x v="5"/>
    <n v="0.97"/>
    <n v="0.03"/>
    <n v="0.81"/>
    <n v="0.88"/>
    <n v="0.87"/>
    <n v="0.13"/>
    <n v="0.93"/>
    <n v="0.9"/>
    <n v="1"/>
    <n v="0"/>
    <n v="1"/>
    <n v="1"/>
  </r>
  <r>
    <n v="29"/>
    <x v="64"/>
    <x v="4"/>
    <x v="16"/>
    <x v="38"/>
    <x v="5"/>
    <n v="0.97"/>
    <n v="0.03"/>
    <n v="0.83"/>
    <n v="0.89"/>
    <n v="0.8"/>
    <n v="0.2"/>
    <n v="0.92"/>
    <n v="0.86"/>
    <n v="1"/>
    <n v="0"/>
    <n v="1"/>
    <n v="1"/>
  </r>
  <r>
    <n v="8"/>
    <x v="65"/>
    <x v="4"/>
    <x v="17"/>
    <x v="39"/>
    <x v="2"/>
    <n v="1"/>
    <n v="0"/>
    <n v="0.89"/>
    <n v="0.94"/>
    <n v="0.71"/>
    <n v="0.28999999999999998"/>
    <n v="0.94"/>
    <n v="0.81"/>
    <n v="0.92"/>
    <n v="0.08"/>
    <n v="1"/>
    <n v="0.96"/>
  </r>
  <r>
    <n v="58"/>
    <x v="66"/>
    <x v="4"/>
    <x v="17"/>
    <x v="40"/>
    <x v="2"/>
    <n v="0.93"/>
    <n v="7.0000000000000007E-2"/>
    <n v="0.88"/>
    <n v="0.9"/>
    <n v="0.93"/>
    <n v="7.0000000000000007E-2"/>
    <n v="0.78"/>
    <n v="0.85"/>
    <n v="1"/>
    <n v="0"/>
    <n v="1"/>
    <n v="1"/>
  </r>
  <r>
    <n v="39"/>
    <x v="67"/>
    <x v="4"/>
    <x v="18"/>
    <x v="41"/>
    <x v="5"/>
    <n v="0.93"/>
    <n v="7.0000000000000007E-2"/>
    <n v="1"/>
    <n v="0.97"/>
    <n v="0.97"/>
    <n v="0.03"/>
    <n v="0.81"/>
    <n v="0.88"/>
    <n v="1"/>
    <n v="0"/>
    <n v="1"/>
    <n v="1"/>
  </r>
  <r>
    <n v="40"/>
    <x v="68"/>
    <x v="4"/>
    <x v="18"/>
    <x v="41"/>
    <x v="5"/>
    <n v="1"/>
    <n v="0"/>
    <n v="0.88"/>
    <n v="0.94"/>
    <n v="0.97"/>
    <n v="0.03"/>
    <n v="0.88"/>
    <n v="0.92"/>
    <n v="1"/>
    <n v="0"/>
    <n v="1"/>
    <n v="1"/>
  </r>
  <r>
    <n v="41"/>
    <x v="69"/>
    <x v="4"/>
    <x v="18"/>
    <x v="41"/>
    <x v="5"/>
    <n v="1"/>
    <n v="0"/>
    <n v="0.94"/>
    <n v="0.97"/>
    <n v="0.9"/>
    <n v="0.1"/>
    <n v="0.96"/>
    <n v="0.93"/>
    <n v="1"/>
    <n v="0"/>
    <n v="1"/>
    <n v="1"/>
  </r>
  <r>
    <n v="15"/>
    <x v="70"/>
    <x v="5"/>
    <x v="19"/>
    <x v="42"/>
    <x v="3"/>
    <n v="0.77"/>
    <n v="0.23"/>
    <n v="1"/>
    <n v="0.87"/>
    <n v="0.97"/>
    <n v="0.03"/>
    <n v="0.76"/>
    <n v="0.85"/>
    <n v="1"/>
    <n v="0"/>
    <n v="0.97"/>
    <n v="0.98"/>
  </r>
  <r>
    <n v="42"/>
    <x v="71"/>
    <x v="6"/>
    <x v="20"/>
    <x v="43"/>
    <x v="2"/>
    <n v="1"/>
    <n v="0"/>
    <n v="1"/>
    <n v="1"/>
    <n v="0.83"/>
    <n v="0.17"/>
    <n v="1"/>
    <n v="0.91"/>
    <n v="1"/>
    <n v="0"/>
    <n v="1"/>
    <n v="1"/>
  </r>
  <r>
    <n v="43"/>
    <x v="72"/>
    <x v="6"/>
    <x v="20"/>
    <x v="44"/>
    <x v="5"/>
    <n v="0.97"/>
    <n v="0.03"/>
    <n v="1"/>
    <n v="0.98"/>
    <n v="0.9"/>
    <n v="0.1"/>
    <n v="1"/>
    <n v="0.95"/>
    <n v="1"/>
    <n v="0"/>
    <n v="1"/>
    <n v="1"/>
  </r>
  <r>
    <n v="44"/>
    <x v="73"/>
    <x v="6"/>
    <x v="20"/>
    <x v="44"/>
    <x v="5"/>
    <n v="0.83"/>
    <n v="0.17"/>
    <n v="0.96"/>
    <n v="0.89"/>
    <n v="0.83"/>
    <n v="0.17"/>
    <n v="1"/>
    <n v="0.91"/>
    <n v="0.97"/>
    <n v="0.03"/>
    <n v="1"/>
    <n v="0.98"/>
  </r>
  <r>
    <n v="47"/>
    <x v="74"/>
    <x v="7"/>
    <x v="21"/>
    <x v="45"/>
    <x v="2"/>
    <n v="0.67"/>
    <n v="0.33"/>
    <n v="1"/>
    <n v="0.8"/>
    <n v="0.9"/>
    <n v="0.1"/>
    <n v="0.71"/>
    <n v="0.79"/>
    <n v="1"/>
    <n v="0"/>
    <n v="0.97"/>
    <n v="0.98"/>
  </r>
  <r>
    <n v="48"/>
    <x v="75"/>
    <x v="7"/>
    <x v="21"/>
    <x v="45"/>
    <x v="2"/>
    <n v="0.93"/>
    <n v="7.0000000000000007E-2"/>
    <n v="1"/>
    <n v="0.97"/>
    <n v="0.83"/>
    <n v="0.17"/>
    <n v="1"/>
    <n v="0.91"/>
    <n v="0.97"/>
    <n v="0.03"/>
    <n v="0.97"/>
    <n v="0.97"/>
  </r>
  <r>
    <n v="49"/>
    <x v="76"/>
    <x v="7"/>
    <x v="21"/>
    <x v="45"/>
    <x v="2"/>
    <n v="0.9"/>
    <n v="0.1"/>
    <n v="1"/>
    <n v="0.95"/>
    <n v="0.87"/>
    <n v="0.13"/>
    <n v="0.81"/>
    <n v="0.84"/>
    <n v="1"/>
    <n v="0"/>
    <n v="0.97"/>
    <n v="0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7DCFA-EB52-4600-8BB7-0AFC6B88C5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0" firstDataRow="1" firstDataCol="1"/>
  <pivotFields count="18">
    <pivotField showAll="0"/>
    <pivotField showAll="0">
      <items count="78">
        <item x="22"/>
        <item x="1"/>
        <item x="6"/>
        <item x="7"/>
        <item x="8"/>
        <item x="23"/>
        <item x="24"/>
        <item x="25"/>
        <item x="26"/>
        <item x="65"/>
        <item x="21"/>
        <item x="27"/>
        <item x="28"/>
        <item x="29"/>
        <item x="30"/>
        <item x="31"/>
        <item x="70"/>
        <item x="11"/>
        <item x="12"/>
        <item x="14"/>
        <item x="20"/>
        <item x="3"/>
        <item x="56"/>
        <item x="57"/>
        <item x="58"/>
        <item x="59"/>
        <item x="32"/>
        <item x="33"/>
        <item x="34"/>
        <item x="63"/>
        <item x="64"/>
        <item x="2"/>
        <item x="15"/>
        <item x="16"/>
        <item x="17"/>
        <item x="4"/>
        <item x="35"/>
        <item x="36"/>
        <item x="37"/>
        <item x="38"/>
        <item x="67"/>
        <item x="68"/>
        <item x="69"/>
        <item x="71"/>
        <item x="72"/>
        <item x="73"/>
        <item x="9"/>
        <item x="10"/>
        <item x="74"/>
        <item x="75"/>
        <item x="76"/>
        <item x="39"/>
        <item x="40"/>
        <item x="60"/>
        <item x="61"/>
        <item x="62"/>
        <item x="48"/>
        <item x="49"/>
        <item x="50"/>
        <item x="66"/>
        <item x="41"/>
        <item x="51"/>
        <item x="52"/>
        <item x="18"/>
        <item x="19"/>
        <item x="0"/>
        <item x="13"/>
        <item x="5"/>
        <item x="53"/>
        <item x="54"/>
        <item x="55"/>
        <item x="42"/>
        <item x="43"/>
        <item x="44"/>
        <item x="45"/>
        <item x="46"/>
        <item x="4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23">
        <item x="1"/>
        <item x="5"/>
        <item x="6"/>
        <item x="19"/>
        <item x="2"/>
        <item x="7"/>
        <item x="8"/>
        <item x="9"/>
        <item x="3"/>
        <item x="15"/>
        <item x="16"/>
        <item x="4"/>
        <item x="17"/>
        <item x="10"/>
        <item x="18"/>
        <item x="20"/>
        <item x="11"/>
        <item x="12"/>
        <item x="0"/>
        <item x="13"/>
        <item x="14"/>
        <item x="21"/>
        <item t="default"/>
      </items>
    </pivotField>
    <pivotField showAll="0">
      <items count="47">
        <item x="13"/>
        <item x="1"/>
        <item x="6"/>
        <item x="14"/>
        <item x="15"/>
        <item x="16"/>
        <item x="17"/>
        <item x="39"/>
        <item x="12"/>
        <item x="18"/>
        <item x="19"/>
        <item x="42"/>
        <item x="8"/>
        <item x="11"/>
        <item x="3"/>
        <item x="36"/>
        <item x="20"/>
        <item x="21"/>
        <item x="22"/>
        <item x="38"/>
        <item x="2"/>
        <item x="9"/>
        <item x="4"/>
        <item x="23"/>
        <item x="24"/>
        <item x="41"/>
        <item x="43"/>
        <item x="44"/>
        <item x="7"/>
        <item x="45"/>
        <item x="25"/>
        <item x="26"/>
        <item x="37"/>
        <item x="31"/>
        <item x="40"/>
        <item x="27"/>
        <item x="32"/>
        <item x="10"/>
        <item x="0"/>
        <item x="5"/>
        <item x="33"/>
        <item x="34"/>
        <item x="35"/>
        <item x="28"/>
        <item x="29"/>
        <item x="30"/>
        <item t="default"/>
      </items>
    </pivotField>
    <pivotField axis="axisRow" showAll="0">
      <items count="7">
        <item x="3"/>
        <item x="5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1 Score (VGG16)" fld="9" subtotal="average" baseField="5" baseItem="0"/>
    <dataField name="Average of F1 Score (VGG19)" fld="13" subtotal="average" baseField="5" baseItem="0"/>
    <dataField name="Average of F1 Score (Res.Net50)" fld="17" subtotal="average" baseField="5" baseItem="0"/>
  </dataFields>
  <chartFormats count="3"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49940-DD96-400D-87B9-33BB9409D18D}" name="Table1" displayName="Table1" ref="A1:R78" totalsRowShown="0" headerRowDxfId="22" dataDxfId="20" headerRowBorderDxfId="21" tableBorderDxfId="19" totalsRowBorderDxfId="18">
  <autoFilter ref="A1:R78" xr:uid="{5EB49940-DD96-400D-87B9-33BB9409D18D}"/>
  <sortState xmlns:xlrd2="http://schemas.microsoft.com/office/spreadsheetml/2017/richdata2" ref="A2:R78">
    <sortCondition ref="R1:R78"/>
  </sortState>
  <tableColumns count="18">
    <tableColumn id="1" xr3:uid="{F5273156-4D55-4D41-B973-036ECACC0A88}" name="Sl.No" dataDxfId="17"/>
    <tableColumn id="2" xr3:uid="{243820E6-795D-42BA-96E9-E53FDA95DC63}" name="Class" dataDxfId="16"/>
    <tableColumn id="3" xr3:uid="{66DE7584-ECDA-4F7B-97F4-B56F0ACC4331}" name="Order" dataDxfId="15"/>
    <tableColumn id="5" xr3:uid="{7AA7ECD0-5894-4817-B8B6-782AD30C379F}" name="Family" dataDxfId="14"/>
    <tableColumn id="7" xr3:uid="{0A9F12B0-93A5-4123-8F43-D69D9A308AA2}" name="Genus" dataDxfId="13"/>
    <tableColumn id="9" xr3:uid="{4321FB9C-957E-4D0D-9B5C-F8CA93D62277}" name="Thallus" dataDxfId="12"/>
    <tableColumn id="11" xr3:uid="{A0C2D4E3-7FCF-4B68-AC57-CADE868D8BFD}" name="mSE-VGG16" dataDxfId="11"/>
    <tableColumn id="12" xr3:uid="{EE823906-E4DE-41C1-AA5E-2394EA25EF99}" name="mSP-VGG16" dataDxfId="10"/>
    <tableColumn id="13" xr3:uid="{A13CA5E2-5515-4C57-B8DA-A0E9DED77970}" name="mPR-VGG16" dataDxfId="9"/>
    <tableColumn id="14" xr3:uid="{DF7C04D7-0241-427F-96C0-BD6833737AD1}" name="mF1-VGG16" dataDxfId="8"/>
    <tableColumn id="15" xr3:uid="{4428DBAB-B943-47F4-94EC-E8ADA5260E1D}" name="mSE-VGG19" dataDxfId="7"/>
    <tableColumn id="16" xr3:uid="{C479F18D-AF0A-48BE-9985-C1A23B710522}" name="mSP-VGG19" dataDxfId="6"/>
    <tableColumn id="17" xr3:uid="{960C38BC-EB50-4F6C-B407-31930B170210}" name="mPR-VGG19" dataDxfId="5"/>
    <tableColumn id="18" xr3:uid="{2347D66A-0350-47CB-83FB-7790EF147CC0}" name="mF1-VGG19" dataDxfId="4"/>
    <tableColumn id="19" xr3:uid="{BFE508C9-A92A-4E53-81AC-B6ACC17603EC}" name="mSE-Res.Net50" dataDxfId="3"/>
    <tableColumn id="20" xr3:uid="{D69D8E9C-5D5E-47BF-88BD-656802A5380E}" name="mSP-Res.Net50" dataDxfId="2"/>
    <tableColumn id="21" xr3:uid="{7235D77E-0FB3-4DCC-B622-A17FBE3F8CB7}" name="mPR-Res.Net50" dataDxfId="1"/>
    <tableColumn id="22" xr3:uid="{2EE02F31-41B0-4C3F-9949-B36EFB7EB307}" name="mF1-Res.Net50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4F2C-AC56-4155-B589-92F1667C76AD}">
  <dimension ref="A3:D10"/>
  <sheetViews>
    <sheetView workbookViewId="0">
      <selection activeCell="A7" sqref="A4:A9"/>
      <pivotSelection pane="bottomRight" showHeader="1" axis="axisRow" activeRow="6" previousRow="6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3" width="26.85546875" bestFit="1" customWidth="1"/>
    <col min="4" max="4" width="29.85546875" bestFit="1" customWidth="1"/>
    <col min="5" max="5" width="27.140625" bestFit="1" customWidth="1"/>
    <col min="6" max="7" width="23.28515625" bestFit="1" customWidth="1"/>
  </cols>
  <sheetData>
    <row r="3" spans="1:4" x14ac:dyDescent="0.25">
      <c r="A3" s="24" t="s">
        <v>169</v>
      </c>
      <c r="B3" t="s">
        <v>173</v>
      </c>
      <c r="C3" t="s">
        <v>174</v>
      </c>
      <c r="D3" t="s">
        <v>175</v>
      </c>
    </row>
    <row r="4" spans="1:4" x14ac:dyDescent="0.25">
      <c r="A4" s="25" t="s">
        <v>105</v>
      </c>
      <c r="B4">
        <v>0.92857142857142849</v>
      </c>
      <c r="C4">
        <v>0.90785714285714292</v>
      </c>
      <c r="D4">
        <v>0.84499999999999997</v>
      </c>
    </row>
    <row r="5" spans="1:4" x14ac:dyDescent="0.25">
      <c r="A5" s="25" t="s">
        <v>95</v>
      </c>
      <c r="B5">
        <v>0.90216216216216183</v>
      </c>
      <c r="C5">
        <v>0.87216216216216202</v>
      </c>
      <c r="D5">
        <v>0.96135135135135141</v>
      </c>
    </row>
    <row r="6" spans="1:4" x14ac:dyDescent="0.25">
      <c r="A6" s="25" t="s">
        <v>112</v>
      </c>
      <c r="B6">
        <v>0.91285714285714292</v>
      </c>
      <c r="C6">
        <v>0.89</v>
      </c>
      <c r="D6">
        <v>0.97571428571428576</v>
      </c>
    </row>
    <row r="7" spans="1:4" x14ac:dyDescent="0.25">
      <c r="A7" s="25" t="s">
        <v>88</v>
      </c>
      <c r="B7">
        <v>0.95199999999999996</v>
      </c>
      <c r="C7">
        <v>0.89</v>
      </c>
      <c r="D7">
        <v>1</v>
      </c>
    </row>
    <row r="8" spans="1:4" x14ac:dyDescent="0.25">
      <c r="A8" s="25" t="s">
        <v>108</v>
      </c>
      <c r="B8">
        <v>1</v>
      </c>
      <c r="C8">
        <v>0.92</v>
      </c>
      <c r="D8">
        <v>0.83</v>
      </c>
    </row>
    <row r="9" spans="1:4" x14ac:dyDescent="0.25">
      <c r="A9" s="25" t="s">
        <v>85</v>
      </c>
      <c r="B9">
        <v>0.94461538461538475</v>
      </c>
      <c r="C9">
        <v>0.91076923076923078</v>
      </c>
      <c r="D9">
        <v>0.98538461538461541</v>
      </c>
    </row>
    <row r="10" spans="1:4" x14ac:dyDescent="0.25">
      <c r="A10" s="25" t="s">
        <v>170</v>
      </c>
      <c r="B10">
        <v>0.91961038961038988</v>
      </c>
      <c r="C10">
        <v>0.88857142857142846</v>
      </c>
      <c r="D10">
        <v>0.94636363636363618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9678-7D8F-4782-9F4D-805C39EEDAB8}">
  <dimension ref="A1:R83"/>
  <sheetViews>
    <sheetView tabSelected="1" zoomScale="90" zoomScaleNormal="90" workbookViewId="0">
      <selection activeCell="S79" sqref="S79"/>
    </sheetView>
  </sheetViews>
  <sheetFormatPr defaultRowHeight="15" x14ac:dyDescent="0.25"/>
  <cols>
    <col min="1" max="1" width="7.5703125" customWidth="1"/>
    <col min="2" max="2" width="18.85546875" customWidth="1"/>
    <col min="3" max="3" width="15.28515625" bestFit="1" customWidth="1"/>
    <col min="4" max="4" width="18.42578125" bestFit="1" customWidth="1"/>
    <col min="5" max="5" width="10.5703125" customWidth="1"/>
    <col min="6" max="6" width="12.140625" bestFit="1" customWidth="1"/>
    <col min="7" max="7" width="9.5703125" customWidth="1"/>
    <col min="8" max="8" width="9" customWidth="1"/>
    <col min="9" max="9" width="11" customWidth="1"/>
    <col min="10" max="10" width="9.85546875" customWidth="1"/>
    <col min="11" max="11" width="9.7109375" customWidth="1"/>
    <col min="12" max="12" width="8.85546875" customWidth="1"/>
    <col min="13" max="13" width="8.140625" customWidth="1"/>
    <col min="14" max="14" width="7.140625" customWidth="1"/>
    <col min="15" max="15" width="10.42578125" customWidth="1"/>
    <col min="16" max="16" width="11.5703125" customWidth="1"/>
    <col min="17" max="17" width="10.5703125" customWidth="1"/>
    <col min="18" max="18" width="12.7109375" customWidth="1"/>
  </cols>
  <sheetData>
    <row r="1" spans="1:18" ht="30" x14ac:dyDescent="0.25">
      <c r="A1" s="9" t="s">
        <v>78</v>
      </c>
      <c r="B1" s="10" t="s">
        <v>0</v>
      </c>
      <c r="C1" s="11" t="s">
        <v>90</v>
      </c>
      <c r="D1" s="11" t="s">
        <v>91</v>
      </c>
      <c r="E1" s="11" t="s">
        <v>92</v>
      </c>
      <c r="F1" s="11" t="s">
        <v>93</v>
      </c>
      <c r="G1" s="10" t="s">
        <v>188</v>
      </c>
      <c r="H1" s="10" t="s">
        <v>179</v>
      </c>
      <c r="I1" s="10" t="s">
        <v>182</v>
      </c>
      <c r="J1" s="10" t="s">
        <v>189</v>
      </c>
      <c r="K1" s="10" t="s">
        <v>177</v>
      </c>
      <c r="L1" s="10" t="s">
        <v>190</v>
      </c>
      <c r="M1" s="10" t="s">
        <v>191</v>
      </c>
      <c r="N1" s="10" t="s">
        <v>192</v>
      </c>
      <c r="O1" s="10" t="s">
        <v>178</v>
      </c>
      <c r="P1" s="10" t="s">
        <v>193</v>
      </c>
      <c r="Q1" s="10" t="s">
        <v>194</v>
      </c>
      <c r="R1" s="12" t="s">
        <v>195</v>
      </c>
    </row>
    <row r="2" spans="1:18" ht="15.75" x14ac:dyDescent="0.25">
      <c r="A2" s="7">
        <v>63</v>
      </c>
      <c r="B2" s="1" t="s">
        <v>63</v>
      </c>
      <c r="C2" s="5" t="s">
        <v>82</v>
      </c>
      <c r="D2" s="5" t="s">
        <v>106</v>
      </c>
      <c r="E2" s="5" t="s">
        <v>143</v>
      </c>
      <c r="F2" s="5" t="s">
        <v>95</v>
      </c>
      <c r="G2" s="2">
        <v>0.92</v>
      </c>
      <c r="H2" s="2">
        <v>0.08</v>
      </c>
      <c r="I2" s="2">
        <v>1</v>
      </c>
      <c r="J2" s="2">
        <v>0.96</v>
      </c>
      <c r="K2" s="2">
        <v>0.83</v>
      </c>
      <c r="L2" s="2">
        <v>0.17</v>
      </c>
      <c r="M2" s="2">
        <v>1</v>
      </c>
      <c r="N2" s="2">
        <v>0.91</v>
      </c>
      <c r="O2" s="2">
        <v>0</v>
      </c>
      <c r="P2" s="2">
        <v>1</v>
      </c>
      <c r="Q2" s="2">
        <v>0</v>
      </c>
      <c r="R2" s="8">
        <v>0</v>
      </c>
    </row>
    <row r="3" spans="1:18" x14ac:dyDescent="0.25">
      <c r="A3" s="7">
        <v>65</v>
      </c>
      <c r="B3" s="1" t="s">
        <v>65</v>
      </c>
      <c r="C3" s="1" t="s">
        <v>82</v>
      </c>
      <c r="D3" s="1" t="s">
        <v>156</v>
      </c>
      <c r="E3" s="1" t="s">
        <v>164</v>
      </c>
      <c r="F3" s="1" t="s">
        <v>105</v>
      </c>
      <c r="G3" s="2">
        <v>0.98</v>
      </c>
      <c r="H3" s="2">
        <v>0.02</v>
      </c>
      <c r="I3" s="2">
        <v>0.96</v>
      </c>
      <c r="J3" s="2">
        <v>0.97</v>
      </c>
      <c r="K3" s="2">
        <v>0.96</v>
      </c>
      <c r="L3" s="2">
        <v>0.04</v>
      </c>
      <c r="M3" s="2">
        <v>0.94</v>
      </c>
      <c r="N3" s="2">
        <v>0.95</v>
      </c>
      <c r="O3" s="2">
        <v>0</v>
      </c>
      <c r="P3" s="2">
        <v>1</v>
      </c>
      <c r="Q3" s="2">
        <v>0</v>
      </c>
      <c r="R3" s="8">
        <v>0</v>
      </c>
    </row>
    <row r="4" spans="1:18" ht="30" x14ac:dyDescent="0.25">
      <c r="A4" s="7">
        <v>66</v>
      </c>
      <c r="B4" s="1" t="s">
        <v>66</v>
      </c>
      <c r="C4" s="1" t="s">
        <v>82</v>
      </c>
      <c r="D4" s="1" t="s">
        <v>167</v>
      </c>
      <c r="E4" s="1" t="s">
        <v>164</v>
      </c>
      <c r="F4" s="1" t="s">
        <v>105</v>
      </c>
      <c r="G4" s="2">
        <v>0.97</v>
      </c>
      <c r="H4" s="2">
        <v>0.03</v>
      </c>
      <c r="I4" s="2">
        <v>0.91</v>
      </c>
      <c r="J4" s="2">
        <v>0.94</v>
      </c>
      <c r="K4" s="2">
        <v>1</v>
      </c>
      <c r="L4" s="2">
        <v>0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8">
        <v>0</v>
      </c>
    </row>
    <row r="5" spans="1:18" ht="15.75" x14ac:dyDescent="0.25">
      <c r="A5" s="7">
        <v>18</v>
      </c>
      <c r="B5" s="1" t="s">
        <v>18</v>
      </c>
      <c r="C5" s="5" t="s">
        <v>82</v>
      </c>
      <c r="D5" s="5" t="s">
        <v>106</v>
      </c>
      <c r="E5" s="5" t="s">
        <v>107</v>
      </c>
      <c r="F5" s="5" t="s">
        <v>108</v>
      </c>
      <c r="G5" s="2">
        <v>1</v>
      </c>
      <c r="H5" s="2">
        <v>0</v>
      </c>
      <c r="I5" s="2">
        <v>1</v>
      </c>
      <c r="J5" s="2">
        <v>1</v>
      </c>
      <c r="K5" s="2">
        <v>1</v>
      </c>
      <c r="L5" s="2">
        <v>0</v>
      </c>
      <c r="M5" s="2">
        <v>0.86</v>
      </c>
      <c r="N5" s="2">
        <v>0.92</v>
      </c>
      <c r="O5" s="2">
        <v>0.83</v>
      </c>
      <c r="P5" s="2">
        <v>0.17</v>
      </c>
      <c r="Q5" s="2">
        <v>0.83</v>
      </c>
      <c r="R5" s="8">
        <v>0.83</v>
      </c>
    </row>
    <row r="6" spans="1:18" ht="30" x14ac:dyDescent="0.25">
      <c r="A6" s="7">
        <v>20</v>
      </c>
      <c r="B6" s="1" t="s">
        <v>20</v>
      </c>
      <c r="C6" s="5" t="s">
        <v>109</v>
      </c>
      <c r="D6" s="5" t="s">
        <v>110</v>
      </c>
      <c r="E6" s="5" t="s">
        <v>111</v>
      </c>
      <c r="F6" s="5" t="s">
        <v>112</v>
      </c>
      <c r="G6" s="2">
        <v>1</v>
      </c>
      <c r="H6" s="2">
        <v>0</v>
      </c>
      <c r="I6" s="2">
        <v>0.86</v>
      </c>
      <c r="J6" s="2">
        <v>0.92</v>
      </c>
      <c r="K6" s="2">
        <v>0.83</v>
      </c>
      <c r="L6" s="2">
        <v>0.17</v>
      </c>
      <c r="M6" s="2">
        <v>1</v>
      </c>
      <c r="N6" s="2">
        <v>0.91</v>
      </c>
      <c r="O6" s="2">
        <v>0.83</v>
      </c>
      <c r="P6" s="2">
        <v>0.17</v>
      </c>
      <c r="Q6" s="2">
        <v>0.83</v>
      </c>
      <c r="R6" s="8">
        <v>0.83</v>
      </c>
    </row>
    <row r="7" spans="1:18" ht="30" x14ac:dyDescent="0.25">
      <c r="A7" s="7">
        <v>11</v>
      </c>
      <c r="B7" s="1" t="s">
        <v>11</v>
      </c>
      <c r="C7" s="5" t="s">
        <v>82</v>
      </c>
      <c r="D7" s="5" t="s">
        <v>86</v>
      </c>
      <c r="E7" s="5" t="s">
        <v>100</v>
      </c>
      <c r="F7" s="5" t="s">
        <v>95</v>
      </c>
      <c r="G7" s="2">
        <v>0.81</v>
      </c>
      <c r="H7" s="2">
        <v>0.19</v>
      </c>
      <c r="I7" s="2">
        <v>0.94</v>
      </c>
      <c r="J7" s="2">
        <v>0.87</v>
      </c>
      <c r="K7" s="2">
        <v>0.89</v>
      </c>
      <c r="L7" s="2">
        <v>0.11</v>
      </c>
      <c r="M7" s="2">
        <v>0.91</v>
      </c>
      <c r="N7" s="2">
        <v>0.9</v>
      </c>
      <c r="O7" s="2">
        <v>0.92</v>
      </c>
      <c r="P7" s="2">
        <v>0.08</v>
      </c>
      <c r="Q7" s="2">
        <v>0.92</v>
      </c>
      <c r="R7" s="8">
        <v>0.92</v>
      </c>
    </row>
    <row r="8" spans="1:18" ht="30" x14ac:dyDescent="0.25">
      <c r="A8" s="7">
        <v>73</v>
      </c>
      <c r="B8" s="1" t="s">
        <v>73</v>
      </c>
      <c r="C8" s="5" t="s">
        <v>82</v>
      </c>
      <c r="D8" s="5" t="s">
        <v>86</v>
      </c>
      <c r="E8" s="5" t="s">
        <v>150</v>
      </c>
      <c r="F8" s="5" t="s">
        <v>95</v>
      </c>
      <c r="G8" s="2">
        <v>1</v>
      </c>
      <c r="H8" s="2">
        <v>0</v>
      </c>
      <c r="I8" s="2">
        <v>0.94</v>
      </c>
      <c r="J8" s="2">
        <v>0.97</v>
      </c>
      <c r="K8" s="2">
        <v>0.9</v>
      </c>
      <c r="L8" s="2">
        <v>0.1</v>
      </c>
      <c r="M8" s="2">
        <v>0.96</v>
      </c>
      <c r="N8" s="2">
        <v>0.93</v>
      </c>
      <c r="O8" s="2">
        <v>0.9</v>
      </c>
      <c r="P8" s="2">
        <v>0.1</v>
      </c>
      <c r="Q8" s="2">
        <v>0.93</v>
      </c>
      <c r="R8" s="8">
        <v>0.92</v>
      </c>
    </row>
    <row r="9" spans="1:18" ht="30" x14ac:dyDescent="0.25">
      <c r="A9" s="7">
        <v>12</v>
      </c>
      <c r="B9" s="1" t="s">
        <v>12</v>
      </c>
      <c r="C9" s="5" t="s">
        <v>82</v>
      </c>
      <c r="D9" s="5" t="s">
        <v>86</v>
      </c>
      <c r="E9" s="5" t="s">
        <v>100</v>
      </c>
      <c r="F9" s="5" t="s">
        <v>95</v>
      </c>
      <c r="G9" s="2">
        <v>0.94</v>
      </c>
      <c r="H9" s="2">
        <v>0.06</v>
      </c>
      <c r="I9" s="2">
        <v>0.91</v>
      </c>
      <c r="J9" s="2">
        <v>0.93</v>
      </c>
      <c r="K9" s="2">
        <v>0.76</v>
      </c>
      <c r="L9" s="2">
        <v>0.24</v>
      </c>
      <c r="M9" s="2">
        <v>0.93</v>
      </c>
      <c r="N9" s="2">
        <v>0.83</v>
      </c>
      <c r="O9" s="2">
        <v>0.91</v>
      </c>
      <c r="P9" s="2">
        <v>0.09</v>
      </c>
      <c r="Q9" s="2">
        <v>1</v>
      </c>
      <c r="R9" s="8">
        <v>0.95</v>
      </c>
    </row>
    <row r="10" spans="1:18" ht="30" x14ac:dyDescent="0.25">
      <c r="A10" s="7">
        <v>51</v>
      </c>
      <c r="B10" s="1" t="s">
        <v>51</v>
      </c>
      <c r="C10" s="5" t="s">
        <v>82</v>
      </c>
      <c r="D10" s="5" t="s">
        <v>86</v>
      </c>
      <c r="E10" s="5" t="s">
        <v>135</v>
      </c>
      <c r="F10" s="5" t="s">
        <v>105</v>
      </c>
      <c r="G10" s="2">
        <v>1</v>
      </c>
      <c r="H10" s="2">
        <v>0</v>
      </c>
      <c r="I10" s="2">
        <v>0.88</v>
      </c>
      <c r="J10" s="2">
        <v>0.94</v>
      </c>
      <c r="K10" s="2">
        <v>0.9</v>
      </c>
      <c r="L10" s="2">
        <v>0.1</v>
      </c>
      <c r="M10" s="2">
        <v>0.87</v>
      </c>
      <c r="N10" s="2">
        <v>0.89</v>
      </c>
      <c r="O10" s="2">
        <v>0.9</v>
      </c>
      <c r="P10" s="2">
        <v>0.1</v>
      </c>
      <c r="Q10" s="2">
        <v>1</v>
      </c>
      <c r="R10" s="8">
        <v>0.95</v>
      </c>
    </row>
    <row r="11" spans="1:18" ht="15.75" x14ac:dyDescent="0.25">
      <c r="A11" s="7">
        <v>72</v>
      </c>
      <c r="B11" s="1" t="s">
        <v>72</v>
      </c>
      <c r="C11" s="5" t="s">
        <v>82</v>
      </c>
      <c r="D11" s="5" t="s">
        <v>86</v>
      </c>
      <c r="E11" s="5" t="s">
        <v>149</v>
      </c>
      <c r="F11" s="5" t="s">
        <v>95</v>
      </c>
      <c r="G11" s="2">
        <v>0.87</v>
      </c>
      <c r="H11" s="2">
        <v>0.13</v>
      </c>
      <c r="I11" s="2">
        <v>1</v>
      </c>
      <c r="J11" s="2">
        <v>0.93</v>
      </c>
      <c r="K11" s="2">
        <v>0.93</v>
      </c>
      <c r="L11" s="2">
        <v>7.0000000000000007E-2</v>
      </c>
      <c r="M11" s="2">
        <v>0.8</v>
      </c>
      <c r="N11" s="2">
        <v>0.86</v>
      </c>
      <c r="O11" s="2">
        <v>0.91</v>
      </c>
      <c r="P11" s="2">
        <v>0.09</v>
      </c>
      <c r="Q11" s="2">
        <v>1</v>
      </c>
      <c r="R11" s="8">
        <v>0.95</v>
      </c>
    </row>
    <row r="12" spans="1:18" ht="30" x14ac:dyDescent="0.25">
      <c r="A12" s="7">
        <v>8</v>
      </c>
      <c r="B12" s="1" t="s">
        <v>8</v>
      </c>
      <c r="C12" s="5" t="s">
        <v>97</v>
      </c>
      <c r="D12" s="5" t="s">
        <v>98</v>
      </c>
      <c r="E12" s="5" t="s">
        <v>99</v>
      </c>
      <c r="F12" s="5" t="s">
        <v>85</v>
      </c>
      <c r="G12" s="2">
        <v>1</v>
      </c>
      <c r="H12" s="2">
        <v>0</v>
      </c>
      <c r="I12" s="2">
        <v>0.89</v>
      </c>
      <c r="J12" s="2">
        <v>0.94</v>
      </c>
      <c r="K12" s="2">
        <v>0.71</v>
      </c>
      <c r="L12" s="2">
        <v>0.28999999999999998</v>
      </c>
      <c r="M12" s="2">
        <v>0.94</v>
      </c>
      <c r="N12" s="2">
        <v>0.81</v>
      </c>
      <c r="O12" s="2">
        <v>0.92</v>
      </c>
      <c r="P12" s="2">
        <v>0.08</v>
      </c>
      <c r="Q12" s="2">
        <v>1</v>
      </c>
      <c r="R12" s="8">
        <v>0.96</v>
      </c>
    </row>
    <row r="13" spans="1:18" ht="30" x14ac:dyDescent="0.25">
      <c r="A13" s="7">
        <v>2</v>
      </c>
      <c r="B13" s="1" t="s">
        <v>2</v>
      </c>
      <c r="C13" s="5" t="s">
        <v>82</v>
      </c>
      <c r="D13" s="5" t="s">
        <v>83</v>
      </c>
      <c r="E13" s="5" t="s">
        <v>84</v>
      </c>
      <c r="F13" s="5" t="s">
        <v>85</v>
      </c>
      <c r="G13" s="2">
        <v>0.97</v>
      </c>
      <c r="H13" s="2">
        <v>0.03</v>
      </c>
      <c r="I13" s="2">
        <v>1</v>
      </c>
      <c r="J13" s="2">
        <v>0.98</v>
      </c>
      <c r="K13" s="2">
        <v>1</v>
      </c>
      <c r="L13" s="2">
        <v>0</v>
      </c>
      <c r="M13" s="2">
        <v>0.91</v>
      </c>
      <c r="N13" s="2">
        <v>0.95</v>
      </c>
      <c r="O13" s="2">
        <v>1</v>
      </c>
      <c r="P13" s="2">
        <v>0</v>
      </c>
      <c r="Q13" s="2">
        <v>0.94</v>
      </c>
      <c r="R13" s="8">
        <v>0.97</v>
      </c>
    </row>
    <row r="14" spans="1:18" ht="30" x14ac:dyDescent="0.25">
      <c r="A14" s="7">
        <v>48</v>
      </c>
      <c r="B14" s="1" t="s">
        <v>48</v>
      </c>
      <c r="C14" s="1" t="s">
        <v>158</v>
      </c>
      <c r="D14" s="1" t="s">
        <v>159</v>
      </c>
      <c r="E14" s="1" t="s">
        <v>160</v>
      </c>
      <c r="F14" s="1" t="s">
        <v>161</v>
      </c>
      <c r="G14" s="2">
        <v>0.93</v>
      </c>
      <c r="H14" s="2">
        <v>7.0000000000000007E-2</v>
      </c>
      <c r="I14" s="2">
        <v>1</v>
      </c>
      <c r="J14" s="2">
        <v>0.97</v>
      </c>
      <c r="K14" s="2">
        <v>0.83</v>
      </c>
      <c r="L14" s="2">
        <v>0.17</v>
      </c>
      <c r="M14" s="2">
        <v>1</v>
      </c>
      <c r="N14" s="2">
        <v>0.91</v>
      </c>
      <c r="O14" s="2">
        <v>0.97</v>
      </c>
      <c r="P14" s="2">
        <v>0.03</v>
      </c>
      <c r="Q14" s="2">
        <v>0.97</v>
      </c>
      <c r="R14" s="8">
        <v>0.97</v>
      </c>
    </row>
    <row r="15" spans="1:18" ht="30" x14ac:dyDescent="0.25">
      <c r="A15" s="7">
        <v>71</v>
      </c>
      <c r="B15" s="1" t="s">
        <v>71</v>
      </c>
      <c r="C15" s="5" t="s">
        <v>82</v>
      </c>
      <c r="D15" s="5" t="s">
        <v>86</v>
      </c>
      <c r="E15" s="5" t="s">
        <v>149</v>
      </c>
      <c r="F15" s="5" t="s">
        <v>95</v>
      </c>
      <c r="G15" s="2">
        <v>0.87</v>
      </c>
      <c r="H15" s="2">
        <v>0.13</v>
      </c>
      <c r="I15" s="2">
        <v>0.79</v>
      </c>
      <c r="J15" s="2">
        <v>0.83</v>
      </c>
      <c r="K15" s="2">
        <v>0.9</v>
      </c>
      <c r="L15" s="2">
        <v>0.1</v>
      </c>
      <c r="M15" s="2">
        <v>0.71</v>
      </c>
      <c r="N15" s="2">
        <v>0.79</v>
      </c>
      <c r="O15" s="2">
        <v>0.93</v>
      </c>
      <c r="P15" s="2">
        <v>7.0000000000000007E-2</v>
      </c>
      <c r="Q15" s="2">
        <v>1</v>
      </c>
      <c r="R15" s="8">
        <v>0.97</v>
      </c>
    </row>
    <row r="16" spans="1:18" ht="30" x14ac:dyDescent="0.25">
      <c r="A16" s="7">
        <v>9</v>
      </c>
      <c r="B16" s="1" t="s">
        <v>9</v>
      </c>
      <c r="C16" s="1" t="s">
        <v>82</v>
      </c>
      <c r="D16" s="1" t="s">
        <v>123</v>
      </c>
      <c r="E16" s="1" t="s">
        <v>154</v>
      </c>
      <c r="F16" s="1" t="s">
        <v>105</v>
      </c>
      <c r="G16" s="2">
        <v>0.88</v>
      </c>
      <c r="H16" s="2">
        <v>0.12</v>
      </c>
      <c r="I16" s="2">
        <v>1</v>
      </c>
      <c r="J16" s="2">
        <v>0.94</v>
      </c>
      <c r="K16" s="2">
        <v>0.94</v>
      </c>
      <c r="L16" s="2">
        <v>0.06</v>
      </c>
      <c r="M16" s="2">
        <v>1</v>
      </c>
      <c r="N16" s="2">
        <v>0.97</v>
      </c>
      <c r="O16" s="2">
        <v>0.97</v>
      </c>
      <c r="P16" s="2">
        <v>0.03</v>
      </c>
      <c r="Q16" s="2">
        <v>1</v>
      </c>
      <c r="R16" s="8">
        <v>0.98</v>
      </c>
    </row>
    <row r="17" spans="1:18" ht="30" x14ac:dyDescent="0.25">
      <c r="A17" s="7">
        <v>15</v>
      </c>
      <c r="B17" s="1" t="s">
        <v>15</v>
      </c>
      <c r="C17" s="5" t="s">
        <v>102</v>
      </c>
      <c r="D17" s="5" t="s">
        <v>103</v>
      </c>
      <c r="E17" s="5" t="s">
        <v>104</v>
      </c>
      <c r="F17" s="5" t="s">
        <v>105</v>
      </c>
      <c r="G17" s="2">
        <v>0.77</v>
      </c>
      <c r="H17" s="2">
        <v>0.23</v>
      </c>
      <c r="I17" s="2">
        <v>1</v>
      </c>
      <c r="J17" s="2">
        <v>0.87</v>
      </c>
      <c r="K17" s="2">
        <v>0.97</v>
      </c>
      <c r="L17" s="2">
        <v>0.03</v>
      </c>
      <c r="M17" s="2">
        <v>0.76</v>
      </c>
      <c r="N17" s="2">
        <v>0.85</v>
      </c>
      <c r="O17" s="2">
        <v>1</v>
      </c>
      <c r="P17" s="2">
        <v>0</v>
      </c>
      <c r="Q17" s="2">
        <v>0.97</v>
      </c>
      <c r="R17" s="8">
        <v>0.98</v>
      </c>
    </row>
    <row r="18" spans="1:18" ht="15.75" x14ac:dyDescent="0.25">
      <c r="A18" s="7">
        <v>17</v>
      </c>
      <c r="B18" s="1" t="s">
        <v>17</v>
      </c>
      <c r="C18" s="5" t="s">
        <v>82</v>
      </c>
      <c r="D18" s="1" t="s">
        <v>156</v>
      </c>
      <c r="E18" s="1" t="s">
        <v>107</v>
      </c>
      <c r="F18" s="5" t="s">
        <v>105</v>
      </c>
      <c r="G18" s="2">
        <v>0.9</v>
      </c>
      <c r="H18" s="2">
        <v>0.1</v>
      </c>
      <c r="I18" s="2">
        <v>1</v>
      </c>
      <c r="J18" s="2">
        <v>0.95</v>
      </c>
      <c r="K18" s="2">
        <v>0.9</v>
      </c>
      <c r="L18" s="2">
        <v>0.1</v>
      </c>
      <c r="M18" s="2">
        <v>0.87</v>
      </c>
      <c r="N18" s="2">
        <v>0.89</v>
      </c>
      <c r="O18" s="2">
        <v>1</v>
      </c>
      <c r="P18" s="2">
        <v>0</v>
      </c>
      <c r="Q18" s="2">
        <v>0.97</v>
      </c>
      <c r="R18" s="8">
        <v>0.98</v>
      </c>
    </row>
    <row r="19" spans="1:18" ht="30" x14ac:dyDescent="0.25">
      <c r="A19" s="7">
        <v>25</v>
      </c>
      <c r="B19" s="1" t="s">
        <v>25</v>
      </c>
      <c r="C19" s="5" t="s">
        <v>82</v>
      </c>
      <c r="D19" s="5" t="s">
        <v>86</v>
      </c>
      <c r="E19" s="5" t="s">
        <v>115</v>
      </c>
      <c r="F19" s="5" t="s">
        <v>95</v>
      </c>
      <c r="G19" s="2">
        <v>1</v>
      </c>
      <c r="H19" s="2">
        <v>0</v>
      </c>
      <c r="I19" s="2">
        <v>0.67</v>
      </c>
      <c r="J19" s="2">
        <v>0.8</v>
      </c>
      <c r="K19" s="2">
        <v>0.9</v>
      </c>
      <c r="L19" s="2">
        <v>0.1</v>
      </c>
      <c r="M19" s="2">
        <v>1</v>
      </c>
      <c r="N19" s="2">
        <v>0.95</v>
      </c>
      <c r="O19" s="2">
        <v>1</v>
      </c>
      <c r="P19" s="2">
        <v>0</v>
      </c>
      <c r="Q19" s="2">
        <v>0.97</v>
      </c>
      <c r="R19" s="8">
        <v>0.98</v>
      </c>
    </row>
    <row r="20" spans="1:18" ht="30" x14ac:dyDescent="0.25">
      <c r="A20" s="7">
        <v>33</v>
      </c>
      <c r="B20" s="1" t="s">
        <v>33</v>
      </c>
      <c r="C20" s="5" t="s">
        <v>82</v>
      </c>
      <c r="D20" s="5" t="s">
        <v>106</v>
      </c>
      <c r="E20" s="5" t="s">
        <v>122</v>
      </c>
      <c r="F20" s="5" t="s">
        <v>105</v>
      </c>
      <c r="G20" s="2">
        <v>1</v>
      </c>
      <c r="H20" s="2">
        <v>0</v>
      </c>
      <c r="I20" s="2">
        <v>0.83</v>
      </c>
      <c r="J20" s="2">
        <v>0.91</v>
      </c>
      <c r="K20" s="2">
        <v>0.93</v>
      </c>
      <c r="L20" s="2">
        <v>7.0000000000000007E-2</v>
      </c>
      <c r="M20" s="2">
        <v>0.88</v>
      </c>
      <c r="N20" s="2">
        <v>0.9</v>
      </c>
      <c r="O20" s="2">
        <v>0.97</v>
      </c>
      <c r="P20" s="2">
        <v>0.03</v>
      </c>
      <c r="Q20" s="2">
        <v>1</v>
      </c>
      <c r="R20" s="8">
        <v>0.98</v>
      </c>
    </row>
    <row r="21" spans="1:18" ht="30" x14ac:dyDescent="0.25">
      <c r="A21" s="7">
        <v>34</v>
      </c>
      <c r="B21" s="1" t="s">
        <v>34</v>
      </c>
      <c r="C21" s="5" t="s">
        <v>120</v>
      </c>
      <c r="D21" s="5" t="s">
        <v>123</v>
      </c>
      <c r="E21" s="5" t="s">
        <v>124</v>
      </c>
      <c r="F21" s="5" t="s">
        <v>105</v>
      </c>
      <c r="G21" s="2">
        <v>0.97</v>
      </c>
      <c r="H21" s="2">
        <v>0.03</v>
      </c>
      <c r="I21" s="2">
        <v>0.97</v>
      </c>
      <c r="J21" s="2">
        <v>0.97</v>
      </c>
      <c r="K21" s="2">
        <v>0.83</v>
      </c>
      <c r="L21" s="2">
        <v>0.17</v>
      </c>
      <c r="M21" s="2">
        <v>0.93</v>
      </c>
      <c r="N21" s="2">
        <v>0.88</v>
      </c>
      <c r="O21" s="2">
        <v>1</v>
      </c>
      <c r="P21" s="2">
        <v>0</v>
      </c>
      <c r="Q21" s="2">
        <v>0.97</v>
      </c>
      <c r="R21" s="8">
        <v>0.98</v>
      </c>
    </row>
    <row r="22" spans="1:18" ht="15.75" x14ac:dyDescent="0.25">
      <c r="A22" s="7">
        <v>36</v>
      </c>
      <c r="B22" s="1" t="s">
        <v>36</v>
      </c>
      <c r="C22" s="5" t="s">
        <v>82</v>
      </c>
      <c r="D22" s="5" t="s">
        <v>86</v>
      </c>
      <c r="E22" s="5" t="s">
        <v>125</v>
      </c>
      <c r="F22" s="5" t="s">
        <v>95</v>
      </c>
      <c r="G22" s="2">
        <v>0.73</v>
      </c>
      <c r="H22" s="2">
        <v>0.27</v>
      </c>
      <c r="I22" s="2">
        <v>1</v>
      </c>
      <c r="J22" s="2">
        <v>0.85</v>
      </c>
      <c r="K22" s="2">
        <v>0.77</v>
      </c>
      <c r="L22" s="2">
        <v>0.23</v>
      </c>
      <c r="M22" s="2">
        <v>0.82</v>
      </c>
      <c r="N22" s="2">
        <v>0.79</v>
      </c>
      <c r="O22" s="2">
        <v>1</v>
      </c>
      <c r="P22" s="2">
        <v>0</v>
      </c>
      <c r="Q22" s="2">
        <v>0.97</v>
      </c>
      <c r="R22" s="8">
        <v>0.98</v>
      </c>
    </row>
    <row r="23" spans="1:18" ht="30" x14ac:dyDescent="0.25">
      <c r="A23" s="7">
        <v>37</v>
      </c>
      <c r="B23" s="1" t="s">
        <v>37</v>
      </c>
      <c r="C23" s="5" t="s">
        <v>82</v>
      </c>
      <c r="D23" s="5" t="s">
        <v>86</v>
      </c>
      <c r="E23" s="5" t="s">
        <v>126</v>
      </c>
      <c r="F23" s="5" t="s">
        <v>95</v>
      </c>
      <c r="G23" s="2">
        <v>0.93</v>
      </c>
      <c r="H23" s="2">
        <v>7.0000000000000007E-2</v>
      </c>
      <c r="I23" s="2">
        <v>0.93</v>
      </c>
      <c r="J23" s="2">
        <v>0.93</v>
      </c>
      <c r="K23" s="2">
        <v>0.9</v>
      </c>
      <c r="L23" s="2">
        <v>0.1</v>
      </c>
      <c r="M23" s="2">
        <v>0.84</v>
      </c>
      <c r="N23" s="2">
        <v>0.87</v>
      </c>
      <c r="O23" s="2">
        <v>1</v>
      </c>
      <c r="P23" s="2">
        <v>0</v>
      </c>
      <c r="Q23" s="2">
        <v>0.97</v>
      </c>
      <c r="R23" s="8">
        <v>0.98</v>
      </c>
    </row>
    <row r="24" spans="1:18" ht="30" x14ac:dyDescent="0.25">
      <c r="A24" s="7">
        <v>38</v>
      </c>
      <c r="B24" s="1" t="s">
        <v>38</v>
      </c>
      <c r="C24" s="5" t="s">
        <v>82</v>
      </c>
      <c r="D24" s="5" t="s">
        <v>86</v>
      </c>
      <c r="E24" s="5" t="s">
        <v>126</v>
      </c>
      <c r="F24" s="5" t="s">
        <v>95</v>
      </c>
      <c r="G24" s="2">
        <v>0.93</v>
      </c>
      <c r="H24" s="2">
        <v>7.0000000000000007E-2</v>
      </c>
      <c r="I24" s="2">
        <v>0.97</v>
      </c>
      <c r="J24" s="2">
        <v>0.95</v>
      </c>
      <c r="K24" s="2">
        <v>0.8</v>
      </c>
      <c r="L24" s="2">
        <v>0.2</v>
      </c>
      <c r="M24" s="2">
        <v>0.92</v>
      </c>
      <c r="N24" s="2">
        <v>0.86</v>
      </c>
      <c r="O24" s="2">
        <v>0.97</v>
      </c>
      <c r="P24" s="2">
        <v>0.03</v>
      </c>
      <c r="Q24" s="2">
        <v>1</v>
      </c>
      <c r="R24" s="8">
        <v>0.98</v>
      </c>
    </row>
    <row r="25" spans="1:18" ht="15.75" x14ac:dyDescent="0.25">
      <c r="A25" s="7">
        <v>44</v>
      </c>
      <c r="B25" s="1" t="s">
        <v>44</v>
      </c>
      <c r="C25" s="5" t="s">
        <v>129</v>
      </c>
      <c r="D25" s="5" t="s">
        <v>130</v>
      </c>
      <c r="E25" s="5" t="s">
        <v>132</v>
      </c>
      <c r="F25" s="5" t="s">
        <v>95</v>
      </c>
      <c r="G25" s="2">
        <v>0.83</v>
      </c>
      <c r="H25" s="2">
        <v>0.17</v>
      </c>
      <c r="I25" s="2">
        <v>0.96</v>
      </c>
      <c r="J25" s="2">
        <v>0.89</v>
      </c>
      <c r="K25" s="2">
        <v>0.83</v>
      </c>
      <c r="L25" s="2">
        <v>0.17</v>
      </c>
      <c r="M25" s="2">
        <v>1</v>
      </c>
      <c r="N25" s="2">
        <v>0.91</v>
      </c>
      <c r="O25" s="2">
        <v>0.97</v>
      </c>
      <c r="P25" s="2">
        <v>0.03</v>
      </c>
      <c r="Q25" s="2">
        <v>1</v>
      </c>
      <c r="R25" s="8">
        <v>0.98</v>
      </c>
    </row>
    <row r="26" spans="1:18" ht="30" x14ac:dyDescent="0.25">
      <c r="A26" s="7">
        <v>45</v>
      </c>
      <c r="B26" s="1" t="s">
        <v>45</v>
      </c>
      <c r="C26" s="5" t="s">
        <v>82</v>
      </c>
      <c r="D26" s="5" t="s">
        <v>83</v>
      </c>
      <c r="E26" s="5" t="s">
        <v>133</v>
      </c>
      <c r="F26" s="5" t="s">
        <v>105</v>
      </c>
      <c r="G26" s="2">
        <v>0.8</v>
      </c>
      <c r="H26" s="2">
        <v>0.2</v>
      </c>
      <c r="I26" s="2">
        <v>1</v>
      </c>
      <c r="J26" s="2">
        <v>0.89</v>
      </c>
      <c r="K26" s="2">
        <v>0.97</v>
      </c>
      <c r="L26" s="2">
        <v>0.03</v>
      </c>
      <c r="M26" s="2">
        <v>0.88</v>
      </c>
      <c r="N26" s="2">
        <v>0.92</v>
      </c>
      <c r="O26" s="2">
        <v>1</v>
      </c>
      <c r="P26" s="2">
        <v>0</v>
      </c>
      <c r="Q26" s="2">
        <v>0.97</v>
      </c>
      <c r="R26" s="8">
        <v>0.98</v>
      </c>
    </row>
    <row r="27" spans="1:18" ht="30" x14ac:dyDescent="0.25">
      <c r="A27" s="7">
        <v>47</v>
      </c>
      <c r="B27" s="1" t="s">
        <v>47</v>
      </c>
      <c r="C27" s="1" t="s">
        <v>158</v>
      </c>
      <c r="D27" s="1" t="s">
        <v>159</v>
      </c>
      <c r="E27" s="1" t="s">
        <v>160</v>
      </c>
      <c r="F27" s="1" t="s">
        <v>161</v>
      </c>
      <c r="G27" s="2">
        <v>0.67</v>
      </c>
      <c r="H27" s="2">
        <v>0.33</v>
      </c>
      <c r="I27" s="2">
        <v>1</v>
      </c>
      <c r="J27" s="2">
        <v>0.8</v>
      </c>
      <c r="K27" s="2">
        <v>0.9</v>
      </c>
      <c r="L27" s="2">
        <v>0.1</v>
      </c>
      <c r="M27" s="2">
        <v>0.71</v>
      </c>
      <c r="N27" s="2">
        <v>0.79</v>
      </c>
      <c r="O27" s="2">
        <v>1</v>
      </c>
      <c r="P27" s="2">
        <v>0</v>
      </c>
      <c r="Q27" s="2">
        <v>0.97</v>
      </c>
      <c r="R27" s="8">
        <v>0.98</v>
      </c>
    </row>
    <row r="28" spans="1:18" ht="30" x14ac:dyDescent="0.25">
      <c r="A28" s="7">
        <v>49</v>
      </c>
      <c r="B28" s="1" t="s">
        <v>49</v>
      </c>
      <c r="C28" s="1" t="s">
        <v>158</v>
      </c>
      <c r="D28" s="1" t="s">
        <v>159</v>
      </c>
      <c r="E28" s="1" t="s">
        <v>160</v>
      </c>
      <c r="F28" s="1" t="s">
        <v>161</v>
      </c>
      <c r="G28" s="2">
        <v>0.9</v>
      </c>
      <c r="H28" s="2">
        <v>0.1</v>
      </c>
      <c r="I28" s="2">
        <v>1</v>
      </c>
      <c r="J28" s="2">
        <v>0.95</v>
      </c>
      <c r="K28" s="2">
        <v>0.87</v>
      </c>
      <c r="L28" s="2">
        <v>0.13</v>
      </c>
      <c r="M28" s="2">
        <v>0.81</v>
      </c>
      <c r="N28" s="2">
        <v>0.84</v>
      </c>
      <c r="O28" s="2">
        <v>1</v>
      </c>
      <c r="P28" s="2">
        <v>0</v>
      </c>
      <c r="Q28" s="2">
        <v>0.97</v>
      </c>
      <c r="R28" s="8">
        <v>0.98</v>
      </c>
    </row>
    <row r="29" spans="1:18" ht="30" x14ac:dyDescent="0.25">
      <c r="A29" s="7">
        <v>52</v>
      </c>
      <c r="B29" s="1" t="s">
        <v>52</v>
      </c>
      <c r="C29" s="5" t="s">
        <v>97</v>
      </c>
      <c r="D29" s="5" t="s">
        <v>113</v>
      </c>
      <c r="E29" s="5" t="s">
        <v>136</v>
      </c>
      <c r="F29" s="5" t="s">
        <v>95</v>
      </c>
      <c r="G29" s="2">
        <v>1</v>
      </c>
      <c r="H29" s="2">
        <v>0</v>
      </c>
      <c r="I29" s="2">
        <v>0.41</v>
      </c>
      <c r="J29" s="2">
        <v>0.57999999999999996</v>
      </c>
      <c r="K29" s="2">
        <v>0.87</v>
      </c>
      <c r="L29" s="2">
        <v>0.13</v>
      </c>
      <c r="M29" s="2">
        <v>0.93</v>
      </c>
      <c r="N29" s="2">
        <v>0.9</v>
      </c>
      <c r="O29" s="2">
        <v>1</v>
      </c>
      <c r="P29" s="2">
        <v>0</v>
      </c>
      <c r="Q29" s="2">
        <v>0.97</v>
      </c>
      <c r="R29" s="8">
        <v>0.98</v>
      </c>
    </row>
    <row r="30" spans="1:18" ht="15.75" x14ac:dyDescent="0.25">
      <c r="A30" s="7">
        <v>56</v>
      </c>
      <c r="B30" s="1" t="s">
        <v>56</v>
      </c>
      <c r="C30" s="5" t="s">
        <v>82</v>
      </c>
      <c r="D30" s="5" t="s">
        <v>137</v>
      </c>
      <c r="E30" s="5" t="s">
        <v>138</v>
      </c>
      <c r="F30" s="5" t="s">
        <v>85</v>
      </c>
      <c r="G30" s="2">
        <v>1</v>
      </c>
      <c r="H30" s="2">
        <v>0</v>
      </c>
      <c r="I30" s="2">
        <v>0.94</v>
      </c>
      <c r="J30" s="2">
        <v>0.97</v>
      </c>
      <c r="K30" s="2">
        <v>1</v>
      </c>
      <c r="L30" s="2">
        <v>0</v>
      </c>
      <c r="M30" s="2">
        <v>0.94</v>
      </c>
      <c r="N30" s="2">
        <v>0.97</v>
      </c>
      <c r="O30" s="2">
        <v>1</v>
      </c>
      <c r="P30" s="2">
        <v>0</v>
      </c>
      <c r="Q30" s="2">
        <v>0.97</v>
      </c>
      <c r="R30" s="8">
        <v>0.98</v>
      </c>
    </row>
    <row r="31" spans="1:18" ht="15.75" x14ac:dyDescent="0.25">
      <c r="A31" s="7">
        <v>57</v>
      </c>
      <c r="B31" s="1" t="s">
        <v>57</v>
      </c>
      <c r="C31" s="5" t="s">
        <v>82</v>
      </c>
      <c r="D31" s="5" t="s">
        <v>137</v>
      </c>
      <c r="E31" s="5" t="s">
        <v>138</v>
      </c>
      <c r="F31" s="5" t="s">
        <v>85</v>
      </c>
      <c r="G31" s="2">
        <v>0.9</v>
      </c>
      <c r="H31" s="2">
        <v>0.1</v>
      </c>
      <c r="I31" s="2">
        <v>1</v>
      </c>
      <c r="J31" s="2">
        <v>0.95</v>
      </c>
      <c r="K31" s="2">
        <v>0.97</v>
      </c>
      <c r="L31" s="2">
        <v>0.03</v>
      </c>
      <c r="M31" s="2">
        <v>0.97</v>
      </c>
      <c r="N31" s="2">
        <v>0.97</v>
      </c>
      <c r="O31" s="2">
        <v>0.97</v>
      </c>
      <c r="P31" s="2">
        <v>0.03</v>
      </c>
      <c r="Q31" s="2">
        <v>1</v>
      </c>
      <c r="R31" s="8">
        <v>0.98</v>
      </c>
    </row>
    <row r="32" spans="1:18" ht="30" x14ac:dyDescent="0.25">
      <c r="A32" s="7">
        <v>59</v>
      </c>
      <c r="B32" s="1" t="s">
        <v>59</v>
      </c>
      <c r="C32" s="5" t="s">
        <v>82</v>
      </c>
      <c r="D32" s="5" t="s">
        <v>86</v>
      </c>
      <c r="E32" s="5" t="s">
        <v>140</v>
      </c>
      <c r="F32" s="5" t="s">
        <v>95</v>
      </c>
      <c r="G32" s="2">
        <v>0.63</v>
      </c>
      <c r="H32" s="2">
        <v>0.37</v>
      </c>
      <c r="I32" s="2">
        <v>0.95</v>
      </c>
      <c r="J32" s="2">
        <v>0.76</v>
      </c>
      <c r="K32" s="2">
        <v>0.6</v>
      </c>
      <c r="L32" s="2">
        <v>0.4</v>
      </c>
      <c r="M32" s="2">
        <v>1</v>
      </c>
      <c r="N32" s="2">
        <v>0.75</v>
      </c>
      <c r="O32" s="2">
        <v>1</v>
      </c>
      <c r="P32" s="2">
        <v>0</v>
      </c>
      <c r="Q32" s="2">
        <v>0.97</v>
      </c>
      <c r="R32" s="8">
        <v>0.98</v>
      </c>
    </row>
    <row r="33" spans="1:18" ht="30" x14ac:dyDescent="0.25">
      <c r="A33" s="7">
        <v>68</v>
      </c>
      <c r="B33" s="1" t="s">
        <v>68</v>
      </c>
      <c r="C33" s="5" t="s">
        <v>82</v>
      </c>
      <c r="D33" s="5" t="s">
        <v>146</v>
      </c>
      <c r="E33" s="5" t="s">
        <v>147</v>
      </c>
      <c r="F33" s="5" t="s">
        <v>85</v>
      </c>
      <c r="G33" s="2">
        <v>1</v>
      </c>
      <c r="H33" s="2">
        <v>0</v>
      </c>
      <c r="I33" s="2">
        <v>0.81</v>
      </c>
      <c r="J33" s="2">
        <v>0.9</v>
      </c>
      <c r="K33" s="2">
        <v>0.9</v>
      </c>
      <c r="L33" s="2">
        <v>0.1</v>
      </c>
      <c r="M33" s="2">
        <v>0.93</v>
      </c>
      <c r="N33" s="2">
        <v>0.92</v>
      </c>
      <c r="O33" s="2">
        <v>0.98</v>
      </c>
      <c r="P33" s="2">
        <v>0.02</v>
      </c>
      <c r="Q33" s="2">
        <v>1</v>
      </c>
      <c r="R33" s="8">
        <v>0.99</v>
      </c>
    </row>
    <row r="34" spans="1:18" ht="15.75" x14ac:dyDescent="0.25">
      <c r="A34" s="7">
        <v>1</v>
      </c>
      <c r="B34" s="1" t="s">
        <v>1</v>
      </c>
      <c r="C34" s="1" t="s">
        <v>82</v>
      </c>
      <c r="D34" s="1" t="s">
        <v>83</v>
      </c>
      <c r="E34" s="1" t="s">
        <v>84</v>
      </c>
      <c r="F34" s="5" t="s">
        <v>88</v>
      </c>
      <c r="G34" s="2">
        <v>0.85</v>
      </c>
      <c r="H34" s="2">
        <v>0.15</v>
      </c>
      <c r="I34" s="2">
        <v>1</v>
      </c>
      <c r="J34" s="2">
        <v>0.92</v>
      </c>
      <c r="K34" s="2">
        <v>0.78</v>
      </c>
      <c r="L34" s="2">
        <v>0.22</v>
      </c>
      <c r="M34" s="2">
        <v>0.88</v>
      </c>
      <c r="N34" s="2">
        <v>0.82</v>
      </c>
      <c r="O34" s="2">
        <v>1</v>
      </c>
      <c r="P34" s="2">
        <v>0</v>
      </c>
      <c r="Q34" s="2">
        <v>1</v>
      </c>
      <c r="R34" s="8">
        <v>1</v>
      </c>
    </row>
    <row r="35" spans="1:18" ht="30" x14ac:dyDescent="0.25">
      <c r="A35" s="7">
        <v>3</v>
      </c>
      <c r="B35" s="1" t="s">
        <v>3</v>
      </c>
      <c r="C35" s="5" t="s">
        <v>82</v>
      </c>
      <c r="D35" s="5" t="s">
        <v>83</v>
      </c>
      <c r="E35" s="5" t="s">
        <v>84</v>
      </c>
      <c r="F35" s="5" t="s">
        <v>85</v>
      </c>
      <c r="G35" s="2">
        <v>1</v>
      </c>
      <c r="H35" s="2">
        <v>0</v>
      </c>
      <c r="I35" s="2">
        <v>1</v>
      </c>
      <c r="J35" s="2">
        <v>1</v>
      </c>
      <c r="K35" s="2">
        <v>1</v>
      </c>
      <c r="L35" s="2">
        <v>0</v>
      </c>
      <c r="M35" s="2">
        <v>1</v>
      </c>
      <c r="N35" s="2">
        <v>1</v>
      </c>
      <c r="O35" s="2">
        <v>1</v>
      </c>
      <c r="P35" s="2">
        <v>0</v>
      </c>
      <c r="Q35" s="2">
        <v>1</v>
      </c>
      <c r="R35" s="8">
        <v>1</v>
      </c>
    </row>
    <row r="36" spans="1:18" ht="30" x14ac:dyDescent="0.25">
      <c r="A36" s="7">
        <v>4</v>
      </c>
      <c r="B36" s="1" t="s">
        <v>4</v>
      </c>
      <c r="C36" s="5" t="s">
        <v>82</v>
      </c>
      <c r="D36" s="5" t="s">
        <v>86</v>
      </c>
      <c r="E36" s="5" t="s">
        <v>87</v>
      </c>
      <c r="F36" s="5" t="s">
        <v>88</v>
      </c>
      <c r="G36" s="2">
        <v>0.93</v>
      </c>
      <c r="H36" s="2">
        <v>7.0000000000000007E-2</v>
      </c>
      <c r="I36" s="2">
        <v>0.97</v>
      </c>
      <c r="J36" s="2">
        <v>0.95</v>
      </c>
      <c r="K36" s="2">
        <v>0.97</v>
      </c>
      <c r="L36" s="2">
        <v>0.03</v>
      </c>
      <c r="M36" s="2">
        <v>0.67</v>
      </c>
      <c r="N36" s="2">
        <v>0.79</v>
      </c>
      <c r="O36" s="2">
        <v>1</v>
      </c>
      <c r="P36" s="2">
        <v>0</v>
      </c>
      <c r="Q36" s="2">
        <v>1</v>
      </c>
      <c r="R36" s="8">
        <v>1</v>
      </c>
    </row>
    <row r="37" spans="1:18" ht="15.75" x14ac:dyDescent="0.25">
      <c r="A37" s="7">
        <v>5</v>
      </c>
      <c r="B37" s="1" t="s">
        <v>5</v>
      </c>
      <c r="C37" s="5" t="s">
        <v>82</v>
      </c>
      <c r="D37" s="5" t="s">
        <v>86</v>
      </c>
      <c r="E37" s="5" t="s">
        <v>89</v>
      </c>
      <c r="F37" s="5" t="s">
        <v>88</v>
      </c>
      <c r="G37" s="2">
        <v>0.9</v>
      </c>
      <c r="H37" s="2">
        <v>0.1</v>
      </c>
      <c r="I37" s="2">
        <v>1</v>
      </c>
      <c r="J37" s="2">
        <v>0.95</v>
      </c>
      <c r="K37" s="2">
        <v>0.93</v>
      </c>
      <c r="L37" s="2">
        <v>7.0000000000000007E-2</v>
      </c>
      <c r="M37" s="2">
        <v>1</v>
      </c>
      <c r="N37" s="2">
        <v>0.97</v>
      </c>
      <c r="O37" s="2">
        <v>1</v>
      </c>
      <c r="P37" s="2">
        <v>0</v>
      </c>
      <c r="Q37" s="2">
        <v>1</v>
      </c>
      <c r="R37" s="8">
        <v>1</v>
      </c>
    </row>
    <row r="38" spans="1:18" ht="30" x14ac:dyDescent="0.25">
      <c r="A38" s="7">
        <v>6</v>
      </c>
      <c r="B38" s="1" t="s">
        <v>6</v>
      </c>
      <c r="C38" s="5" t="s">
        <v>82</v>
      </c>
      <c r="D38" s="5" t="s">
        <v>86</v>
      </c>
      <c r="E38" s="5" t="s">
        <v>94</v>
      </c>
      <c r="F38" s="5" t="s">
        <v>95</v>
      </c>
      <c r="G38" s="2">
        <v>0.81</v>
      </c>
      <c r="H38" s="2">
        <v>0.19</v>
      </c>
      <c r="I38" s="2">
        <v>1</v>
      </c>
      <c r="J38" s="2">
        <v>0.9</v>
      </c>
      <c r="K38" s="2">
        <v>0.93</v>
      </c>
      <c r="L38" s="2">
        <v>7.0000000000000007E-2</v>
      </c>
      <c r="M38" s="2">
        <v>0.89</v>
      </c>
      <c r="N38" s="2">
        <v>0.91</v>
      </c>
      <c r="O38" s="2">
        <v>1</v>
      </c>
      <c r="P38" s="2">
        <v>0</v>
      </c>
      <c r="Q38" s="2">
        <v>1</v>
      </c>
      <c r="R38" s="8">
        <v>1</v>
      </c>
    </row>
    <row r="39" spans="1:18" ht="30" x14ac:dyDescent="0.25">
      <c r="A39" s="7">
        <v>7</v>
      </c>
      <c r="B39" s="1" t="s">
        <v>7</v>
      </c>
      <c r="C39" s="5" t="s">
        <v>82</v>
      </c>
      <c r="D39" s="5" t="s">
        <v>86</v>
      </c>
      <c r="E39" s="5" t="s">
        <v>96</v>
      </c>
      <c r="F39" s="5" t="s">
        <v>88</v>
      </c>
      <c r="G39" s="2">
        <v>0.97</v>
      </c>
      <c r="H39" s="2">
        <v>0.03</v>
      </c>
      <c r="I39" s="2">
        <v>0.97</v>
      </c>
      <c r="J39" s="2">
        <v>0.97</v>
      </c>
      <c r="K39" s="2">
        <v>0.91</v>
      </c>
      <c r="L39" s="2">
        <v>0.09</v>
      </c>
      <c r="M39" s="2">
        <v>1</v>
      </c>
      <c r="N39" s="2">
        <v>0.95</v>
      </c>
      <c r="O39" s="2">
        <v>1</v>
      </c>
      <c r="P39" s="2">
        <v>0</v>
      </c>
      <c r="Q39" s="2">
        <v>1</v>
      </c>
      <c r="R39" s="8">
        <v>1</v>
      </c>
    </row>
    <row r="40" spans="1:18" ht="30" x14ac:dyDescent="0.25">
      <c r="A40" s="7">
        <v>10</v>
      </c>
      <c r="B40" s="1" t="s">
        <v>10</v>
      </c>
      <c r="C40" s="5" t="s">
        <v>82</v>
      </c>
      <c r="D40" s="5" t="s">
        <v>86</v>
      </c>
      <c r="E40" s="5" t="s">
        <v>100</v>
      </c>
      <c r="F40" s="5" t="s">
        <v>95</v>
      </c>
      <c r="G40" s="2">
        <v>0.9</v>
      </c>
      <c r="H40" s="2">
        <v>0.1</v>
      </c>
      <c r="I40" s="2">
        <v>1</v>
      </c>
      <c r="J40" s="2">
        <v>0.95</v>
      </c>
      <c r="K40" s="2">
        <v>1</v>
      </c>
      <c r="L40" s="2">
        <v>0</v>
      </c>
      <c r="M40" s="2">
        <v>0.86</v>
      </c>
      <c r="N40" s="2">
        <v>0.92</v>
      </c>
      <c r="O40" s="2">
        <v>1</v>
      </c>
      <c r="P40" s="2">
        <v>0</v>
      </c>
      <c r="Q40" s="2">
        <v>1</v>
      </c>
      <c r="R40" s="8">
        <v>1</v>
      </c>
    </row>
    <row r="41" spans="1:18" ht="30" x14ac:dyDescent="0.25">
      <c r="A41" s="7">
        <v>13</v>
      </c>
      <c r="B41" s="1" t="s">
        <v>13</v>
      </c>
      <c r="C41" s="5" t="s">
        <v>82</v>
      </c>
      <c r="D41" s="5" t="s">
        <v>86</v>
      </c>
      <c r="E41" s="5" t="s">
        <v>101</v>
      </c>
      <c r="F41" s="5" t="s">
        <v>95</v>
      </c>
      <c r="G41" s="2">
        <v>0.85</v>
      </c>
      <c r="H41" s="2">
        <v>0.15</v>
      </c>
      <c r="I41" s="2">
        <v>0.97</v>
      </c>
      <c r="J41" s="2">
        <v>0.9</v>
      </c>
      <c r="K41" s="2">
        <v>0.91</v>
      </c>
      <c r="L41" s="2">
        <v>0.09</v>
      </c>
      <c r="M41" s="2">
        <v>0.83</v>
      </c>
      <c r="N41" s="2">
        <v>0.87</v>
      </c>
      <c r="O41" s="2">
        <v>1</v>
      </c>
      <c r="P41" s="2">
        <v>0</v>
      </c>
      <c r="Q41" s="2">
        <v>1</v>
      </c>
      <c r="R41" s="8">
        <v>1</v>
      </c>
    </row>
    <row r="42" spans="1:18" ht="30" x14ac:dyDescent="0.25">
      <c r="A42" s="7">
        <v>14</v>
      </c>
      <c r="B42" s="1" t="s">
        <v>14</v>
      </c>
      <c r="C42" s="5" t="s">
        <v>82</v>
      </c>
      <c r="D42" s="5" t="s">
        <v>86</v>
      </c>
      <c r="E42" s="5" t="s">
        <v>101</v>
      </c>
      <c r="F42" s="5" t="s">
        <v>95</v>
      </c>
      <c r="G42" s="2">
        <v>0.9</v>
      </c>
      <c r="H42" s="2">
        <v>0.1</v>
      </c>
      <c r="I42" s="2">
        <v>0.96</v>
      </c>
      <c r="J42" s="2">
        <v>0.93</v>
      </c>
      <c r="K42" s="2">
        <v>1</v>
      </c>
      <c r="L42" s="2">
        <v>0</v>
      </c>
      <c r="M42" s="2">
        <v>0.91</v>
      </c>
      <c r="N42" s="2">
        <v>0.95</v>
      </c>
      <c r="O42" s="2">
        <v>1</v>
      </c>
      <c r="P42" s="2">
        <v>0</v>
      </c>
      <c r="Q42" s="2">
        <v>1</v>
      </c>
      <c r="R42" s="8">
        <v>1</v>
      </c>
    </row>
    <row r="43" spans="1:18" ht="15.75" x14ac:dyDescent="0.25">
      <c r="A43" s="7">
        <v>16</v>
      </c>
      <c r="B43" s="1" t="s">
        <v>16</v>
      </c>
      <c r="C43" s="5" t="s">
        <v>82</v>
      </c>
      <c r="D43" s="1" t="s">
        <v>156</v>
      </c>
      <c r="E43" s="1" t="s">
        <v>107</v>
      </c>
      <c r="F43" s="5" t="s">
        <v>105</v>
      </c>
      <c r="G43" s="2">
        <v>1</v>
      </c>
      <c r="H43" s="2">
        <v>0</v>
      </c>
      <c r="I43" s="2">
        <v>0.91</v>
      </c>
      <c r="J43" s="2">
        <v>0.95</v>
      </c>
      <c r="K43" s="2">
        <v>0.93</v>
      </c>
      <c r="L43" s="2">
        <v>7.0000000000000007E-2</v>
      </c>
      <c r="M43" s="2">
        <v>1</v>
      </c>
      <c r="N43" s="2">
        <v>0.97</v>
      </c>
      <c r="O43" s="2">
        <v>1</v>
      </c>
      <c r="P43" s="2">
        <v>0</v>
      </c>
      <c r="Q43" s="2">
        <v>1</v>
      </c>
      <c r="R43" s="8">
        <v>1</v>
      </c>
    </row>
    <row r="44" spans="1:18" ht="30" x14ac:dyDescent="0.25">
      <c r="A44" s="7">
        <v>19</v>
      </c>
      <c r="B44" s="1" t="s">
        <v>19</v>
      </c>
      <c r="C44" s="1" t="s">
        <v>82</v>
      </c>
      <c r="D44" s="1" t="s">
        <v>157</v>
      </c>
      <c r="E44" s="1" t="s">
        <v>155</v>
      </c>
      <c r="F44" s="1" t="s">
        <v>105</v>
      </c>
      <c r="G44" s="2">
        <v>1</v>
      </c>
      <c r="H44" s="2">
        <v>0</v>
      </c>
      <c r="I44" s="2">
        <v>1</v>
      </c>
      <c r="J44" s="2">
        <v>1</v>
      </c>
      <c r="K44" s="2">
        <v>0.83</v>
      </c>
      <c r="L44" s="2">
        <v>0.17</v>
      </c>
      <c r="M44" s="2">
        <v>1</v>
      </c>
      <c r="N44" s="2">
        <v>0.91</v>
      </c>
      <c r="O44" s="2">
        <v>1</v>
      </c>
      <c r="P44" s="2">
        <v>0</v>
      </c>
      <c r="Q44" s="2">
        <v>1</v>
      </c>
      <c r="R44" s="8">
        <v>1</v>
      </c>
    </row>
    <row r="45" spans="1:18" ht="15.75" x14ac:dyDescent="0.25">
      <c r="A45" s="7">
        <v>21</v>
      </c>
      <c r="B45" s="1" t="s">
        <v>21</v>
      </c>
      <c r="C45" s="5" t="s">
        <v>97</v>
      </c>
      <c r="D45" s="5" t="s">
        <v>113</v>
      </c>
      <c r="E45" s="5" t="s">
        <v>114</v>
      </c>
      <c r="F45" s="5" t="s">
        <v>95</v>
      </c>
      <c r="G45" s="2">
        <v>0.83</v>
      </c>
      <c r="H45" s="2">
        <v>0.17</v>
      </c>
      <c r="I45" s="2">
        <v>0.93</v>
      </c>
      <c r="J45" s="2">
        <v>0.88</v>
      </c>
      <c r="K45" s="2">
        <v>1</v>
      </c>
      <c r="L45" s="2">
        <v>0</v>
      </c>
      <c r="M45" s="2">
        <v>0.77</v>
      </c>
      <c r="N45" s="2">
        <v>0.87</v>
      </c>
      <c r="O45" s="2">
        <v>1</v>
      </c>
      <c r="P45" s="2">
        <v>0</v>
      </c>
      <c r="Q45" s="2">
        <v>1</v>
      </c>
      <c r="R45" s="8">
        <v>1</v>
      </c>
    </row>
    <row r="46" spans="1:18" ht="15.75" x14ac:dyDescent="0.25">
      <c r="A46" s="7">
        <v>22</v>
      </c>
      <c r="B46" s="1" t="s">
        <v>22</v>
      </c>
      <c r="C46" s="5" t="s">
        <v>97</v>
      </c>
      <c r="D46" s="5" t="s">
        <v>113</v>
      </c>
      <c r="E46" s="5" t="s">
        <v>114</v>
      </c>
      <c r="F46" s="5" t="s">
        <v>95</v>
      </c>
      <c r="G46" s="2">
        <v>0.9</v>
      </c>
      <c r="H46" s="2">
        <v>0.1</v>
      </c>
      <c r="I46" s="2">
        <v>0.96</v>
      </c>
      <c r="J46" s="2">
        <v>0.93</v>
      </c>
      <c r="K46" s="2">
        <v>0.5</v>
      </c>
      <c r="L46" s="2">
        <v>0.5</v>
      </c>
      <c r="M46" s="2">
        <v>1</v>
      </c>
      <c r="N46" s="2">
        <v>0.67</v>
      </c>
      <c r="O46" s="2">
        <v>1</v>
      </c>
      <c r="P46" s="2">
        <v>0</v>
      </c>
      <c r="Q46" s="2">
        <v>1</v>
      </c>
      <c r="R46" s="8">
        <v>1</v>
      </c>
    </row>
    <row r="47" spans="1:18" ht="15.75" x14ac:dyDescent="0.25">
      <c r="A47" s="7">
        <v>23</v>
      </c>
      <c r="B47" s="1" t="s">
        <v>23</v>
      </c>
      <c r="C47" s="5" t="s">
        <v>97</v>
      </c>
      <c r="D47" s="5" t="s">
        <v>113</v>
      </c>
      <c r="E47" s="5" t="s">
        <v>114</v>
      </c>
      <c r="F47" s="5" t="s">
        <v>95</v>
      </c>
      <c r="G47" s="2">
        <v>0.93</v>
      </c>
      <c r="H47" s="2">
        <v>7.0000000000000007E-2</v>
      </c>
      <c r="I47" s="2">
        <v>0.97</v>
      </c>
      <c r="J47" s="2">
        <v>0.95</v>
      </c>
      <c r="K47" s="2">
        <v>0.97</v>
      </c>
      <c r="L47" s="2">
        <v>0.03</v>
      </c>
      <c r="M47" s="2">
        <v>0.85</v>
      </c>
      <c r="N47" s="2">
        <v>0.91</v>
      </c>
      <c r="O47" s="2">
        <v>1</v>
      </c>
      <c r="P47" s="2">
        <v>0</v>
      </c>
      <c r="Q47" s="2">
        <v>1</v>
      </c>
      <c r="R47" s="8">
        <v>1</v>
      </c>
    </row>
    <row r="48" spans="1:18" ht="30" x14ac:dyDescent="0.25">
      <c r="A48" s="7">
        <v>24</v>
      </c>
      <c r="B48" s="1" t="s">
        <v>24</v>
      </c>
      <c r="C48" s="5" t="s">
        <v>97</v>
      </c>
      <c r="D48" s="5" t="s">
        <v>113</v>
      </c>
      <c r="E48" s="5" t="s">
        <v>114</v>
      </c>
      <c r="F48" s="5" t="s">
        <v>95</v>
      </c>
      <c r="G48" s="2">
        <v>0.77</v>
      </c>
      <c r="H48" s="2">
        <v>0.23</v>
      </c>
      <c r="I48" s="2">
        <v>0.92</v>
      </c>
      <c r="J48" s="2">
        <v>0.84</v>
      </c>
      <c r="K48" s="2">
        <v>0.87</v>
      </c>
      <c r="L48" s="2">
        <v>0.13</v>
      </c>
      <c r="M48" s="2">
        <v>0.87</v>
      </c>
      <c r="N48" s="2">
        <v>0.87</v>
      </c>
      <c r="O48" s="2">
        <v>1</v>
      </c>
      <c r="P48" s="2">
        <v>0</v>
      </c>
      <c r="Q48" s="2">
        <v>1</v>
      </c>
      <c r="R48" s="8">
        <v>1</v>
      </c>
    </row>
    <row r="49" spans="1:18" ht="30" x14ac:dyDescent="0.25">
      <c r="A49" s="7">
        <v>26</v>
      </c>
      <c r="B49" s="1" t="s">
        <v>26</v>
      </c>
      <c r="C49" s="5" t="s">
        <v>82</v>
      </c>
      <c r="D49" s="5" t="s">
        <v>86</v>
      </c>
      <c r="E49" s="5" t="s">
        <v>116</v>
      </c>
      <c r="F49" s="5" t="s">
        <v>95</v>
      </c>
      <c r="G49" s="2">
        <v>1</v>
      </c>
      <c r="H49" s="2">
        <v>0</v>
      </c>
      <c r="I49" s="2">
        <v>0.61</v>
      </c>
      <c r="J49" s="2">
        <v>0.76</v>
      </c>
      <c r="K49" s="2">
        <v>0.97</v>
      </c>
      <c r="L49" s="2">
        <v>0.03</v>
      </c>
      <c r="M49" s="2">
        <v>0.59</v>
      </c>
      <c r="N49" s="2">
        <v>0.73</v>
      </c>
      <c r="O49" s="2">
        <v>1</v>
      </c>
      <c r="P49" s="2">
        <v>0</v>
      </c>
      <c r="Q49" s="2">
        <v>1</v>
      </c>
      <c r="R49" s="8">
        <v>1</v>
      </c>
    </row>
    <row r="50" spans="1:18" ht="30" x14ac:dyDescent="0.25">
      <c r="A50" s="7">
        <v>27</v>
      </c>
      <c r="B50" s="1" t="s">
        <v>27</v>
      </c>
      <c r="C50" s="5" t="s">
        <v>82</v>
      </c>
      <c r="D50" s="5" t="s">
        <v>86</v>
      </c>
      <c r="E50" s="5" t="s">
        <v>117</v>
      </c>
      <c r="F50" s="5" t="s">
        <v>95</v>
      </c>
      <c r="G50" s="2">
        <v>0.9</v>
      </c>
      <c r="H50" s="2">
        <v>0.1</v>
      </c>
      <c r="I50" s="2">
        <v>1</v>
      </c>
      <c r="J50" s="2">
        <v>0.95</v>
      </c>
      <c r="K50" s="2">
        <v>0.97</v>
      </c>
      <c r="L50" s="2">
        <v>0.03</v>
      </c>
      <c r="M50" s="2">
        <v>0.94</v>
      </c>
      <c r="N50" s="2">
        <v>0.95</v>
      </c>
      <c r="O50" s="2">
        <v>1</v>
      </c>
      <c r="P50" s="2">
        <v>0</v>
      </c>
      <c r="Q50" s="2">
        <v>1</v>
      </c>
      <c r="R50" s="8">
        <v>1</v>
      </c>
    </row>
    <row r="51" spans="1:18" ht="30" x14ac:dyDescent="0.25">
      <c r="A51" s="7">
        <v>28</v>
      </c>
      <c r="B51" s="1" t="s">
        <v>28</v>
      </c>
      <c r="C51" s="5" t="s">
        <v>97</v>
      </c>
      <c r="D51" s="5" t="s">
        <v>118</v>
      </c>
      <c r="E51" s="5" t="s">
        <v>119</v>
      </c>
      <c r="F51" s="5" t="s">
        <v>95</v>
      </c>
      <c r="G51" s="2">
        <v>0.97</v>
      </c>
      <c r="H51" s="2">
        <v>0.03</v>
      </c>
      <c r="I51" s="2">
        <v>0.81</v>
      </c>
      <c r="J51" s="2">
        <v>0.88</v>
      </c>
      <c r="K51" s="2">
        <v>0.87</v>
      </c>
      <c r="L51" s="2">
        <v>0.13</v>
      </c>
      <c r="M51" s="2">
        <v>0.93</v>
      </c>
      <c r="N51" s="2">
        <v>0.9</v>
      </c>
      <c r="O51" s="2">
        <v>1</v>
      </c>
      <c r="P51" s="2">
        <v>0</v>
      </c>
      <c r="Q51" s="2">
        <v>1</v>
      </c>
      <c r="R51" s="8">
        <v>1</v>
      </c>
    </row>
    <row r="52" spans="1:18" ht="30" x14ac:dyDescent="0.25">
      <c r="A52" s="7">
        <v>29</v>
      </c>
      <c r="B52" s="1" t="s">
        <v>29</v>
      </c>
      <c r="C52" s="5" t="s">
        <v>97</v>
      </c>
      <c r="D52" s="5" t="s">
        <v>118</v>
      </c>
      <c r="E52" s="5" t="s">
        <v>119</v>
      </c>
      <c r="F52" s="5" t="s">
        <v>95</v>
      </c>
      <c r="G52" s="2">
        <v>0.97</v>
      </c>
      <c r="H52" s="2">
        <v>0.03</v>
      </c>
      <c r="I52" s="2">
        <v>0.83</v>
      </c>
      <c r="J52" s="2">
        <v>0.89</v>
      </c>
      <c r="K52" s="2">
        <v>0.8</v>
      </c>
      <c r="L52" s="2">
        <v>0.2</v>
      </c>
      <c r="M52" s="2">
        <v>0.92</v>
      </c>
      <c r="N52" s="2">
        <v>0.86</v>
      </c>
      <c r="O52" s="2">
        <v>1</v>
      </c>
      <c r="P52" s="2">
        <v>0</v>
      </c>
      <c r="Q52" s="2">
        <v>1</v>
      </c>
      <c r="R52" s="8">
        <v>1</v>
      </c>
    </row>
    <row r="53" spans="1:18" ht="30" x14ac:dyDescent="0.25">
      <c r="A53" s="7">
        <v>30</v>
      </c>
      <c r="B53" s="1" t="s">
        <v>30</v>
      </c>
      <c r="C53" s="5" t="s">
        <v>120</v>
      </c>
      <c r="D53" s="5" t="s">
        <v>120</v>
      </c>
      <c r="E53" s="5" t="s">
        <v>121</v>
      </c>
      <c r="F53" s="5" t="s">
        <v>85</v>
      </c>
      <c r="G53" s="2">
        <v>0.93</v>
      </c>
      <c r="H53" s="2">
        <v>7.0000000000000007E-2</v>
      </c>
      <c r="I53" s="2">
        <v>0.97</v>
      </c>
      <c r="J53" s="2">
        <v>0.95</v>
      </c>
      <c r="K53" s="2">
        <v>0.9</v>
      </c>
      <c r="L53" s="2">
        <v>0.1</v>
      </c>
      <c r="M53" s="2">
        <v>1</v>
      </c>
      <c r="N53" s="2">
        <v>0.95</v>
      </c>
      <c r="O53" s="2">
        <v>1</v>
      </c>
      <c r="P53" s="2">
        <v>0</v>
      </c>
      <c r="Q53" s="2">
        <v>1</v>
      </c>
      <c r="R53" s="8">
        <v>1</v>
      </c>
    </row>
    <row r="54" spans="1:18" ht="15.75" x14ac:dyDescent="0.25">
      <c r="A54" s="7">
        <v>31</v>
      </c>
      <c r="B54" s="1" t="s">
        <v>31</v>
      </c>
      <c r="C54" s="5" t="s">
        <v>82</v>
      </c>
      <c r="D54" s="5" t="s">
        <v>106</v>
      </c>
      <c r="E54" s="5" t="s">
        <v>122</v>
      </c>
      <c r="F54" s="5" t="s">
        <v>105</v>
      </c>
      <c r="G54" s="2">
        <v>1</v>
      </c>
      <c r="H54" s="2">
        <v>0</v>
      </c>
      <c r="I54" s="2">
        <v>0.77</v>
      </c>
      <c r="J54" s="2">
        <v>0.87</v>
      </c>
      <c r="K54" s="2">
        <v>0.87</v>
      </c>
      <c r="L54" s="2">
        <v>0.13</v>
      </c>
      <c r="M54" s="2">
        <v>0.84</v>
      </c>
      <c r="N54" s="2">
        <v>0.85</v>
      </c>
      <c r="O54" s="2">
        <v>1</v>
      </c>
      <c r="P54" s="2">
        <v>0</v>
      </c>
      <c r="Q54" s="2">
        <v>1</v>
      </c>
      <c r="R54" s="8">
        <v>1</v>
      </c>
    </row>
    <row r="55" spans="1:18" ht="30" x14ac:dyDescent="0.25">
      <c r="A55" s="7">
        <v>32</v>
      </c>
      <c r="B55" s="1" t="s">
        <v>32</v>
      </c>
      <c r="C55" s="5" t="s">
        <v>82</v>
      </c>
      <c r="D55" s="5" t="s">
        <v>106</v>
      </c>
      <c r="E55" s="5" t="s">
        <v>122</v>
      </c>
      <c r="F55" s="5" t="s">
        <v>105</v>
      </c>
      <c r="G55" s="2">
        <v>0.73</v>
      </c>
      <c r="H55" s="2">
        <v>0.27</v>
      </c>
      <c r="I55" s="2">
        <v>1</v>
      </c>
      <c r="J55" s="2">
        <v>0.85</v>
      </c>
      <c r="K55" s="2">
        <v>0.83</v>
      </c>
      <c r="L55" s="2">
        <v>0.17</v>
      </c>
      <c r="M55" s="2">
        <v>0.89</v>
      </c>
      <c r="N55" s="2">
        <v>0.86</v>
      </c>
      <c r="O55" s="2">
        <v>1</v>
      </c>
      <c r="P55" s="2">
        <v>0</v>
      </c>
      <c r="Q55" s="2">
        <v>1</v>
      </c>
      <c r="R55" s="8">
        <v>1</v>
      </c>
    </row>
    <row r="56" spans="1:18" ht="30" x14ac:dyDescent="0.25">
      <c r="A56" s="7">
        <v>35</v>
      </c>
      <c r="B56" s="1" t="s">
        <v>35</v>
      </c>
      <c r="C56" s="5" t="s">
        <v>82</v>
      </c>
      <c r="D56" s="5" t="s">
        <v>86</v>
      </c>
      <c r="E56" s="5" t="s">
        <v>125</v>
      </c>
      <c r="F56" s="5" t="s">
        <v>95</v>
      </c>
      <c r="G56" s="2">
        <v>0.87</v>
      </c>
      <c r="H56" s="2">
        <v>0.13</v>
      </c>
      <c r="I56" s="2">
        <v>0.96</v>
      </c>
      <c r="J56" s="2">
        <v>0.91</v>
      </c>
      <c r="K56" s="2">
        <v>0.77</v>
      </c>
      <c r="L56" s="2">
        <v>0.23</v>
      </c>
      <c r="M56" s="2">
        <v>0.88</v>
      </c>
      <c r="N56" s="2">
        <v>0.82</v>
      </c>
      <c r="O56" s="2">
        <v>1</v>
      </c>
      <c r="P56" s="2">
        <v>0</v>
      </c>
      <c r="Q56" s="2">
        <v>1</v>
      </c>
      <c r="R56" s="8">
        <v>1</v>
      </c>
    </row>
    <row r="57" spans="1:18" ht="30" x14ac:dyDescent="0.25">
      <c r="A57" s="7">
        <v>39</v>
      </c>
      <c r="B57" s="1" t="s">
        <v>39</v>
      </c>
      <c r="C57" s="5" t="s">
        <v>97</v>
      </c>
      <c r="D57" s="5" t="s">
        <v>127</v>
      </c>
      <c r="E57" s="5" t="s">
        <v>128</v>
      </c>
      <c r="F57" s="5" t="s">
        <v>95</v>
      </c>
      <c r="G57" s="2">
        <v>0.93</v>
      </c>
      <c r="H57" s="2">
        <v>7.0000000000000007E-2</v>
      </c>
      <c r="I57" s="2">
        <v>1</v>
      </c>
      <c r="J57" s="2">
        <v>0.97</v>
      </c>
      <c r="K57" s="2">
        <v>0.97</v>
      </c>
      <c r="L57" s="2">
        <v>0.03</v>
      </c>
      <c r="M57" s="2">
        <v>0.81</v>
      </c>
      <c r="N57" s="2">
        <v>0.88</v>
      </c>
      <c r="O57" s="2">
        <v>1</v>
      </c>
      <c r="P57" s="2">
        <v>0</v>
      </c>
      <c r="Q57" s="2">
        <v>1</v>
      </c>
      <c r="R57" s="8">
        <v>1</v>
      </c>
    </row>
    <row r="58" spans="1:18" ht="15.75" x14ac:dyDescent="0.25">
      <c r="A58" s="7">
        <v>40</v>
      </c>
      <c r="B58" s="1" t="s">
        <v>40</v>
      </c>
      <c r="C58" s="5" t="s">
        <v>97</v>
      </c>
      <c r="D58" s="5" t="s">
        <v>127</v>
      </c>
      <c r="E58" s="5" t="s">
        <v>128</v>
      </c>
      <c r="F58" s="5" t="s">
        <v>95</v>
      </c>
      <c r="G58" s="2">
        <v>1</v>
      </c>
      <c r="H58" s="2">
        <v>0</v>
      </c>
      <c r="I58" s="2">
        <v>0.88</v>
      </c>
      <c r="J58" s="2">
        <v>0.94</v>
      </c>
      <c r="K58" s="2">
        <v>0.97</v>
      </c>
      <c r="L58" s="2">
        <v>0.03</v>
      </c>
      <c r="M58" s="2">
        <v>0.88</v>
      </c>
      <c r="N58" s="2">
        <v>0.92</v>
      </c>
      <c r="O58" s="2">
        <v>1</v>
      </c>
      <c r="P58" s="2">
        <v>0</v>
      </c>
      <c r="Q58" s="2">
        <v>1</v>
      </c>
      <c r="R58" s="8">
        <v>1</v>
      </c>
    </row>
    <row r="59" spans="1:18" ht="15.75" x14ac:dyDescent="0.25">
      <c r="A59" s="7">
        <v>41</v>
      </c>
      <c r="B59" s="1" t="s">
        <v>41</v>
      </c>
      <c r="C59" s="5" t="s">
        <v>97</v>
      </c>
      <c r="D59" s="5" t="s">
        <v>127</v>
      </c>
      <c r="E59" s="5" t="s">
        <v>128</v>
      </c>
      <c r="F59" s="5" t="s">
        <v>95</v>
      </c>
      <c r="G59" s="2">
        <v>1</v>
      </c>
      <c r="H59" s="2">
        <v>0</v>
      </c>
      <c r="I59" s="2">
        <v>0.94</v>
      </c>
      <c r="J59" s="2">
        <v>0.97</v>
      </c>
      <c r="K59" s="2">
        <v>0.9</v>
      </c>
      <c r="L59" s="2">
        <v>0.1</v>
      </c>
      <c r="M59" s="2">
        <v>0.96</v>
      </c>
      <c r="N59" s="2">
        <v>0.93</v>
      </c>
      <c r="O59" s="2">
        <v>1</v>
      </c>
      <c r="P59" s="2">
        <v>0</v>
      </c>
      <c r="Q59" s="2">
        <v>1</v>
      </c>
      <c r="R59" s="8">
        <v>1</v>
      </c>
    </row>
    <row r="60" spans="1:18" ht="30" x14ac:dyDescent="0.25">
      <c r="A60" s="7">
        <v>42</v>
      </c>
      <c r="B60" s="1" t="s">
        <v>42</v>
      </c>
      <c r="C60" s="5" t="s">
        <v>129</v>
      </c>
      <c r="D60" s="5" t="s">
        <v>130</v>
      </c>
      <c r="E60" s="5" t="s">
        <v>131</v>
      </c>
      <c r="F60" s="5" t="s">
        <v>85</v>
      </c>
      <c r="G60" s="2">
        <v>1</v>
      </c>
      <c r="H60" s="2">
        <v>0</v>
      </c>
      <c r="I60" s="2">
        <v>1</v>
      </c>
      <c r="J60" s="2">
        <v>1</v>
      </c>
      <c r="K60" s="2">
        <v>0.83</v>
      </c>
      <c r="L60" s="2">
        <v>0.17</v>
      </c>
      <c r="M60" s="2">
        <v>1</v>
      </c>
      <c r="N60" s="2">
        <v>0.91</v>
      </c>
      <c r="O60" s="2">
        <v>1</v>
      </c>
      <c r="P60" s="2">
        <v>0</v>
      </c>
      <c r="Q60" s="2">
        <v>1</v>
      </c>
      <c r="R60" s="8">
        <v>1</v>
      </c>
    </row>
    <row r="61" spans="1:18" ht="15.75" x14ac:dyDescent="0.25">
      <c r="A61" s="7">
        <v>43</v>
      </c>
      <c r="B61" s="1" t="s">
        <v>43</v>
      </c>
      <c r="C61" s="5" t="s">
        <v>129</v>
      </c>
      <c r="D61" s="5" t="s">
        <v>130</v>
      </c>
      <c r="E61" s="5" t="s">
        <v>132</v>
      </c>
      <c r="F61" s="5" t="s">
        <v>95</v>
      </c>
      <c r="G61" s="2">
        <v>0.97</v>
      </c>
      <c r="H61" s="2">
        <v>0.03</v>
      </c>
      <c r="I61" s="2">
        <v>1</v>
      </c>
      <c r="J61" s="2">
        <v>0.98</v>
      </c>
      <c r="K61" s="2">
        <v>0.9</v>
      </c>
      <c r="L61" s="2">
        <v>0.1</v>
      </c>
      <c r="M61" s="2">
        <v>1</v>
      </c>
      <c r="N61" s="2">
        <v>0.95</v>
      </c>
      <c r="O61" s="2">
        <v>1</v>
      </c>
      <c r="P61" s="2">
        <v>0</v>
      </c>
      <c r="Q61" s="2">
        <v>1</v>
      </c>
      <c r="R61" s="8">
        <v>1</v>
      </c>
    </row>
    <row r="62" spans="1:18" ht="30" x14ac:dyDescent="0.25">
      <c r="A62" s="7">
        <v>46</v>
      </c>
      <c r="B62" s="1" t="s">
        <v>46</v>
      </c>
      <c r="C62" s="5" t="s">
        <v>82</v>
      </c>
      <c r="D62" s="5" t="s">
        <v>83</v>
      </c>
      <c r="E62" s="5" t="s">
        <v>133</v>
      </c>
      <c r="F62" s="5" t="s">
        <v>105</v>
      </c>
      <c r="G62" s="2">
        <v>0.9</v>
      </c>
      <c r="H62" s="2">
        <v>0.1</v>
      </c>
      <c r="I62" s="2">
        <v>1</v>
      </c>
      <c r="J62" s="2">
        <v>0.95</v>
      </c>
      <c r="K62" s="2">
        <v>1</v>
      </c>
      <c r="L62" s="2">
        <v>0</v>
      </c>
      <c r="M62" s="2">
        <v>0.77</v>
      </c>
      <c r="N62" s="2">
        <v>0.87</v>
      </c>
      <c r="O62" s="2">
        <v>1</v>
      </c>
      <c r="P62" s="2">
        <v>0</v>
      </c>
      <c r="Q62" s="2">
        <v>1</v>
      </c>
      <c r="R62" s="8">
        <v>1</v>
      </c>
    </row>
    <row r="63" spans="1:18" ht="15.75" x14ac:dyDescent="0.25">
      <c r="A63" s="7">
        <v>50</v>
      </c>
      <c r="B63" s="1" t="s">
        <v>50</v>
      </c>
      <c r="C63" s="5" t="s">
        <v>82</v>
      </c>
      <c r="D63" s="5" t="s">
        <v>86</v>
      </c>
      <c r="E63" s="5" t="s">
        <v>134</v>
      </c>
      <c r="F63" s="5" t="s">
        <v>95</v>
      </c>
      <c r="G63" s="2">
        <v>0.9</v>
      </c>
      <c r="H63" s="2">
        <v>0.1</v>
      </c>
      <c r="I63" s="2">
        <v>1</v>
      </c>
      <c r="J63" s="2">
        <v>0.95</v>
      </c>
      <c r="K63" s="2">
        <v>0.77</v>
      </c>
      <c r="L63" s="2">
        <v>0.23</v>
      </c>
      <c r="M63" s="2">
        <v>0.96</v>
      </c>
      <c r="N63" s="2">
        <v>0.85</v>
      </c>
      <c r="O63" s="2">
        <v>1</v>
      </c>
      <c r="P63" s="2">
        <v>0</v>
      </c>
      <c r="Q63" s="2">
        <v>1</v>
      </c>
      <c r="R63" s="8">
        <v>1</v>
      </c>
    </row>
    <row r="64" spans="1:18" ht="30" x14ac:dyDescent="0.25">
      <c r="A64" s="7">
        <v>53</v>
      </c>
      <c r="B64" s="1" t="s">
        <v>53</v>
      </c>
      <c r="C64" s="5" t="s">
        <v>97</v>
      </c>
      <c r="D64" s="5" t="s">
        <v>113</v>
      </c>
      <c r="E64" s="5" t="s">
        <v>136</v>
      </c>
      <c r="F64" s="5" t="s">
        <v>95</v>
      </c>
      <c r="G64" s="2">
        <v>1</v>
      </c>
      <c r="H64" s="2">
        <v>0</v>
      </c>
      <c r="I64" s="2">
        <v>0.9</v>
      </c>
      <c r="J64" s="2">
        <v>0.95</v>
      </c>
      <c r="K64" s="2">
        <v>0.67</v>
      </c>
      <c r="L64" s="2">
        <v>0.33</v>
      </c>
      <c r="M64" s="2">
        <v>1</v>
      </c>
      <c r="N64" s="2">
        <v>0.8</v>
      </c>
      <c r="O64" s="2">
        <v>1</v>
      </c>
      <c r="P64" s="2">
        <v>0</v>
      </c>
      <c r="Q64" s="2">
        <v>1</v>
      </c>
      <c r="R64" s="8">
        <v>1</v>
      </c>
    </row>
    <row r="65" spans="1:18" ht="30" x14ac:dyDescent="0.25">
      <c r="A65" s="7">
        <v>54</v>
      </c>
      <c r="B65" s="1" t="s">
        <v>54</v>
      </c>
      <c r="C65" s="5" t="s">
        <v>97</v>
      </c>
      <c r="D65" s="5" t="s">
        <v>113</v>
      </c>
      <c r="E65" s="5" t="s">
        <v>136</v>
      </c>
      <c r="F65" s="5" t="s">
        <v>95</v>
      </c>
      <c r="G65" s="2">
        <v>0.8</v>
      </c>
      <c r="H65" s="2">
        <v>0.2</v>
      </c>
      <c r="I65" s="2">
        <v>0.96</v>
      </c>
      <c r="J65" s="2">
        <v>0.87</v>
      </c>
      <c r="K65" s="2">
        <v>0.73</v>
      </c>
      <c r="L65" s="2">
        <v>0.27</v>
      </c>
      <c r="M65" s="2">
        <v>0.88</v>
      </c>
      <c r="N65" s="2">
        <v>0.8</v>
      </c>
      <c r="O65" s="2">
        <v>1</v>
      </c>
      <c r="P65" s="2">
        <v>0</v>
      </c>
      <c r="Q65" s="2">
        <v>1</v>
      </c>
      <c r="R65" s="8">
        <v>1</v>
      </c>
    </row>
    <row r="66" spans="1:18" ht="30" x14ac:dyDescent="0.25">
      <c r="A66" s="7">
        <v>55</v>
      </c>
      <c r="B66" s="1" t="s">
        <v>55</v>
      </c>
      <c r="C66" s="5" t="s">
        <v>82</v>
      </c>
      <c r="D66" s="5" t="s">
        <v>137</v>
      </c>
      <c r="E66" s="5" t="s">
        <v>138</v>
      </c>
      <c r="F66" s="5" t="s">
        <v>85</v>
      </c>
      <c r="G66" s="2">
        <v>0.93</v>
      </c>
      <c r="H66" s="2">
        <v>7.0000000000000007E-2</v>
      </c>
      <c r="I66" s="2">
        <v>1</v>
      </c>
      <c r="J66" s="2">
        <v>0.97</v>
      </c>
      <c r="K66" s="2">
        <v>0.93</v>
      </c>
      <c r="L66" s="2">
        <v>7.0000000000000007E-2</v>
      </c>
      <c r="M66" s="2">
        <v>1</v>
      </c>
      <c r="N66" s="2">
        <v>0.97</v>
      </c>
      <c r="O66" s="2">
        <v>1</v>
      </c>
      <c r="P66" s="2">
        <v>0</v>
      </c>
      <c r="Q66" s="2">
        <v>1</v>
      </c>
      <c r="R66" s="8">
        <v>1</v>
      </c>
    </row>
    <row r="67" spans="1:18" ht="30" x14ac:dyDescent="0.25">
      <c r="A67" s="7">
        <v>58</v>
      </c>
      <c r="B67" s="1" t="s">
        <v>58</v>
      </c>
      <c r="C67" s="5" t="s">
        <v>97</v>
      </c>
      <c r="D67" s="5" t="s">
        <v>98</v>
      </c>
      <c r="E67" s="6" t="s">
        <v>139</v>
      </c>
      <c r="F67" s="5" t="s">
        <v>85</v>
      </c>
      <c r="G67" s="2">
        <v>0.93</v>
      </c>
      <c r="H67" s="2">
        <v>7.0000000000000007E-2</v>
      </c>
      <c r="I67" s="2">
        <v>0.88</v>
      </c>
      <c r="J67" s="2">
        <v>0.9</v>
      </c>
      <c r="K67" s="2">
        <v>0.93</v>
      </c>
      <c r="L67" s="2">
        <v>7.0000000000000007E-2</v>
      </c>
      <c r="M67" s="2">
        <v>0.78</v>
      </c>
      <c r="N67" s="2">
        <v>0.85</v>
      </c>
      <c r="O67" s="2">
        <v>1</v>
      </c>
      <c r="P67" s="2">
        <v>0</v>
      </c>
      <c r="Q67" s="2">
        <v>1</v>
      </c>
      <c r="R67" s="8">
        <v>1</v>
      </c>
    </row>
    <row r="68" spans="1:18" ht="30" x14ac:dyDescent="0.25">
      <c r="A68" s="7">
        <v>60</v>
      </c>
      <c r="B68" s="1" t="s">
        <v>60</v>
      </c>
      <c r="C68" s="5" t="s">
        <v>82</v>
      </c>
      <c r="D68" s="1" t="s">
        <v>141</v>
      </c>
      <c r="E68" s="1" t="s">
        <v>142</v>
      </c>
      <c r="F68" s="5" t="s">
        <v>88</v>
      </c>
      <c r="G68" s="2">
        <v>1</v>
      </c>
      <c r="H68" s="2">
        <v>0</v>
      </c>
      <c r="I68" s="2">
        <v>0.97</v>
      </c>
      <c r="J68" s="2">
        <v>0.98</v>
      </c>
      <c r="K68" s="2">
        <v>0.9</v>
      </c>
      <c r="L68" s="2">
        <v>0.1</v>
      </c>
      <c r="M68" s="2">
        <v>1</v>
      </c>
      <c r="N68" s="2">
        <v>0.95</v>
      </c>
      <c r="O68" s="2">
        <v>1</v>
      </c>
      <c r="P68" s="2">
        <v>0</v>
      </c>
      <c r="Q68" s="2">
        <v>1</v>
      </c>
      <c r="R68" s="8">
        <v>1</v>
      </c>
    </row>
    <row r="69" spans="1:18" ht="30" x14ac:dyDescent="0.25">
      <c r="A69" s="7">
        <v>61</v>
      </c>
      <c r="B69" s="1" t="s">
        <v>61</v>
      </c>
      <c r="C69" s="5" t="s">
        <v>82</v>
      </c>
      <c r="D69" s="5" t="s">
        <v>141</v>
      </c>
      <c r="E69" s="5" t="s">
        <v>142</v>
      </c>
      <c r="F69" s="5" t="s">
        <v>88</v>
      </c>
      <c r="G69" s="2">
        <v>1</v>
      </c>
      <c r="H69" s="2">
        <v>0</v>
      </c>
      <c r="I69" s="2">
        <v>1</v>
      </c>
      <c r="J69" s="2">
        <v>1</v>
      </c>
      <c r="K69" s="2">
        <v>0.95</v>
      </c>
      <c r="L69" s="2">
        <v>0.05</v>
      </c>
      <c r="M69" s="2">
        <v>0.91</v>
      </c>
      <c r="N69" s="2">
        <v>0.93</v>
      </c>
      <c r="O69" s="2">
        <v>1</v>
      </c>
      <c r="P69" s="2">
        <v>0</v>
      </c>
      <c r="Q69" s="2">
        <v>1</v>
      </c>
      <c r="R69" s="8">
        <v>1</v>
      </c>
    </row>
    <row r="70" spans="1:18" ht="30" x14ac:dyDescent="0.25">
      <c r="A70" s="7">
        <v>62</v>
      </c>
      <c r="B70" s="1" t="s">
        <v>62</v>
      </c>
      <c r="C70" s="5" t="s">
        <v>82</v>
      </c>
      <c r="D70" s="5" t="s">
        <v>106</v>
      </c>
      <c r="E70" s="5" t="s">
        <v>143</v>
      </c>
      <c r="F70" s="5" t="s">
        <v>95</v>
      </c>
      <c r="G70" s="2">
        <v>0.89</v>
      </c>
      <c r="H70" s="2">
        <v>0.11</v>
      </c>
      <c r="I70" s="2">
        <v>1</v>
      </c>
      <c r="J70" s="2">
        <v>0.94</v>
      </c>
      <c r="K70" s="2">
        <v>0.67</v>
      </c>
      <c r="L70" s="2">
        <v>0.33</v>
      </c>
      <c r="M70" s="2">
        <v>1</v>
      </c>
      <c r="N70" s="2">
        <v>0.8</v>
      </c>
      <c r="O70" s="2">
        <v>1</v>
      </c>
      <c r="P70" s="2">
        <v>0</v>
      </c>
      <c r="Q70" s="2">
        <v>1</v>
      </c>
      <c r="R70" s="8">
        <v>1</v>
      </c>
    </row>
    <row r="71" spans="1:18" ht="15.75" x14ac:dyDescent="0.25">
      <c r="A71" s="7">
        <v>64</v>
      </c>
      <c r="B71" s="1" t="s">
        <v>64</v>
      </c>
      <c r="C71" s="1" t="s">
        <v>166</v>
      </c>
      <c r="D71" s="1" t="s">
        <v>162</v>
      </c>
      <c r="E71" s="1" t="s">
        <v>163</v>
      </c>
      <c r="F71" s="5" t="s">
        <v>112</v>
      </c>
      <c r="G71" s="2">
        <v>0.92</v>
      </c>
      <c r="H71" s="2">
        <v>0.08</v>
      </c>
      <c r="I71" s="2">
        <v>1</v>
      </c>
      <c r="J71" s="2">
        <v>0.96</v>
      </c>
      <c r="K71" s="2">
        <v>1</v>
      </c>
      <c r="L71" s="2">
        <v>0</v>
      </c>
      <c r="M71" s="2">
        <v>0.8</v>
      </c>
      <c r="N71" s="2">
        <v>0.89</v>
      </c>
      <c r="O71" s="2">
        <v>1</v>
      </c>
      <c r="P71" s="2">
        <v>0</v>
      </c>
      <c r="Q71" s="2">
        <v>1</v>
      </c>
      <c r="R71" s="8">
        <v>1</v>
      </c>
    </row>
    <row r="72" spans="1:18" ht="30" x14ac:dyDescent="0.25">
      <c r="A72" s="7">
        <v>67</v>
      </c>
      <c r="B72" s="1" t="s">
        <v>67</v>
      </c>
      <c r="C72" s="5" t="s">
        <v>82</v>
      </c>
      <c r="D72" s="5" t="s">
        <v>144</v>
      </c>
      <c r="E72" s="5" t="s">
        <v>145</v>
      </c>
      <c r="F72" s="5" t="s">
        <v>88</v>
      </c>
      <c r="G72" s="2">
        <v>0.97</v>
      </c>
      <c r="H72" s="2">
        <v>0.03</v>
      </c>
      <c r="I72" s="2">
        <v>0.94</v>
      </c>
      <c r="J72" s="2">
        <v>0.95</v>
      </c>
      <c r="K72" s="2">
        <v>0.9</v>
      </c>
      <c r="L72" s="2">
        <v>0.1</v>
      </c>
      <c r="M72" s="2">
        <v>1</v>
      </c>
      <c r="N72" s="2">
        <v>0.95</v>
      </c>
      <c r="O72" s="2">
        <v>1</v>
      </c>
      <c r="P72" s="2">
        <v>0</v>
      </c>
      <c r="Q72" s="2">
        <v>1</v>
      </c>
      <c r="R72" s="8">
        <v>1</v>
      </c>
    </row>
    <row r="73" spans="1:18" ht="30" x14ac:dyDescent="0.25">
      <c r="A73" s="7">
        <v>69</v>
      </c>
      <c r="B73" s="1" t="s">
        <v>69</v>
      </c>
      <c r="C73" s="5" t="s">
        <v>82</v>
      </c>
      <c r="D73" s="5" t="s">
        <v>146</v>
      </c>
      <c r="E73" s="5" t="s">
        <v>148</v>
      </c>
      <c r="F73" s="5" t="s">
        <v>88</v>
      </c>
      <c r="G73" s="2">
        <v>0.91</v>
      </c>
      <c r="H73" s="2">
        <v>0.09</v>
      </c>
      <c r="I73" s="2">
        <v>0.85</v>
      </c>
      <c r="J73" s="2">
        <v>0.88</v>
      </c>
      <c r="K73" s="2">
        <v>0.8</v>
      </c>
      <c r="L73" s="2">
        <v>0.2</v>
      </c>
      <c r="M73" s="2">
        <v>0.82</v>
      </c>
      <c r="N73" s="2">
        <v>0.81</v>
      </c>
      <c r="O73" s="2">
        <v>1</v>
      </c>
      <c r="P73" s="2">
        <v>0</v>
      </c>
      <c r="Q73" s="2">
        <v>1</v>
      </c>
      <c r="R73" s="8">
        <v>1</v>
      </c>
    </row>
    <row r="74" spans="1:18" x14ac:dyDescent="0.25">
      <c r="A74" s="7">
        <v>70</v>
      </c>
      <c r="B74" s="1" t="s">
        <v>70</v>
      </c>
      <c r="C74" s="1" t="s">
        <v>82</v>
      </c>
      <c r="D74" s="1" t="s">
        <v>86</v>
      </c>
      <c r="E74" s="1" t="s">
        <v>165</v>
      </c>
      <c r="F74" s="1" t="s">
        <v>112</v>
      </c>
      <c r="G74" s="2">
        <v>0.53</v>
      </c>
      <c r="H74" s="2">
        <v>0.47</v>
      </c>
      <c r="I74" s="2">
        <v>1</v>
      </c>
      <c r="J74" s="2">
        <v>0.7</v>
      </c>
      <c r="K74" s="2">
        <v>0.73</v>
      </c>
      <c r="L74" s="2">
        <v>0.27</v>
      </c>
      <c r="M74" s="2">
        <v>0.85</v>
      </c>
      <c r="N74" s="2">
        <v>0.79</v>
      </c>
      <c r="O74" s="2">
        <v>0</v>
      </c>
      <c r="P74" s="2">
        <v>0</v>
      </c>
      <c r="Q74" s="2">
        <v>1</v>
      </c>
      <c r="R74" s="8">
        <v>1</v>
      </c>
    </row>
    <row r="75" spans="1:18" ht="30" x14ac:dyDescent="0.25">
      <c r="A75" s="7">
        <v>74</v>
      </c>
      <c r="B75" s="1" t="s">
        <v>74</v>
      </c>
      <c r="C75" s="5" t="s">
        <v>82</v>
      </c>
      <c r="D75" s="5" t="s">
        <v>86</v>
      </c>
      <c r="E75" s="5" t="s">
        <v>150</v>
      </c>
      <c r="F75" s="5" t="s">
        <v>95</v>
      </c>
      <c r="G75" s="2">
        <v>0.93</v>
      </c>
      <c r="H75" s="2">
        <v>7.0000000000000007E-2</v>
      </c>
      <c r="I75" s="2">
        <v>1</v>
      </c>
      <c r="J75" s="2">
        <v>0.97</v>
      </c>
      <c r="K75" s="2">
        <v>0.97</v>
      </c>
      <c r="L75" s="2">
        <v>0.03</v>
      </c>
      <c r="M75" s="2">
        <v>0.97</v>
      </c>
      <c r="N75" s="2">
        <v>0.97</v>
      </c>
      <c r="O75" s="2">
        <v>1</v>
      </c>
      <c r="P75" s="2">
        <v>0</v>
      </c>
      <c r="Q75" s="2">
        <v>1</v>
      </c>
      <c r="R75" s="8">
        <v>1</v>
      </c>
    </row>
    <row r="76" spans="1:18" ht="30" x14ac:dyDescent="0.25">
      <c r="A76" s="7">
        <v>75</v>
      </c>
      <c r="B76" s="1" t="s">
        <v>75</v>
      </c>
      <c r="C76" s="5" t="s">
        <v>82</v>
      </c>
      <c r="D76" s="5" t="s">
        <v>86</v>
      </c>
      <c r="E76" s="5" t="s">
        <v>150</v>
      </c>
      <c r="F76" s="5" t="s">
        <v>95</v>
      </c>
      <c r="G76" s="2">
        <v>1</v>
      </c>
      <c r="H76" s="2">
        <v>0</v>
      </c>
      <c r="I76" s="2">
        <v>0.88</v>
      </c>
      <c r="J76" s="2">
        <v>0.94</v>
      </c>
      <c r="K76" s="2">
        <v>0.93</v>
      </c>
      <c r="L76" s="2">
        <v>7.0000000000000007E-2</v>
      </c>
      <c r="M76" s="2">
        <v>0.9</v>
      </c>
      <c r="N76" s="2">
        <v>0.92</v>
      </c>
      <c r="O76" s="2">
        <v>1</v>
      </c>
      <c r="P76" s="2">
        <v>0</v>
      </c>
      <c r="Q76" s="2">
        <v>1</v>
      </c>
      <c r="R76" s="8">
        <v>1</v>
      </c>
    </row>
    <row r="77" spans="1:18" ht="30" x14ac:dyDescent="0.25">
      <c r="A77" s="7">
        <v>76</v>
      </c>
      <c r="B77" s="1" t="s">
        <v>76</v>
      </c>
      <c r="C77" s="5" t="s">
        <v>82</v>
      </c>
      <c r="D77" s="5" t="s">
        <v>86</v>
      </c>
      <c r="E77" s="5" t="s">
        <v>151</v>
      </c>
      <c r="F77" s="5" t="s">
        <v>95</v>
      </c>
      <c r="G77" s="2">
        <v>1</v>
      </c>
      <c r="H77" s="2">
        <v>0</v>
      </c>
      <c r="I77" s="2">
        <v>0.97</v>
      </c>
      <c r="J77" s="2">
        <v>0.98</v>
      </c>
      <c r="K77" s="2">
        <v>1</v>
      </c>
      <c r="L77" s="2">
        <v>0</v>
      </c>
      <c r="M77" s="2">
        <v>0.94</v>
      </c>
      <c r="N77" s="2">
        <v>0.97</v>
      </c>
      <c r="O77" s="2">
        <v>1</v>
      </c>
      <c r="P77" s="2">
        <v>0</v>
      </c>
      <c r="Q77" s="2">
        <v>1</v>
      </c>
      <c r="R77" s="8">
        <v>1</v>
      </c>
    </row>
    <row r="78" spans="1:18" ht="15.75" x14ac:dyDescent="0.25">
      <c r="A78" s="13">
        <v>77</v>
      </c>
      <c r="B78" s="14" t="s">
        <v>77</v>
      </c>
      <c r="C78" s="32" t="s">
        <v>152</v>
      </c>
      <c r="D78" s="32" t="s">
        <v>152</v>
      </c>
      <c r="E78" s="32" t="s">
        <v>153</v>
      </c>
      <c r="F78" s="32" t="s">
        <v>88</v>
      </c>
      <c r="G78" s="15">
        <v>1</v>
      </c>
      <c r="H78" s="15">
        <v>0</v>
      </c>
      <c r="I78" s="15">
        <v>0.94</v>
      </c>
      <c r="J78" s="15">
        <v>0.97</v>
      </c>
      <c r="K78" s="15">
        <v>0.93</v>
      </c>
      <c r="L78" s="15">
        <v>7.0000000000000007E-2</v>
      </c>
      <c r="M78" s="15">
        <v>0.9</v>
      </c>
      <c r="N78" s="15">
        <v>0.92</v>
      </c>
      <c r="O78" s="15">
        <v>1</v>
      </c>
      <c r="P78" s="15">
        <v>0</v>
      </c>
      <c r="Q78" s="15">
        <v>1</v>
      </c>
      <c r="R78" s="16">
        <v>1</v>
      </c>
    </row>
    <row r="79" spans="1:18" x14ac:dyDescent="0.25">
      <c r="G79" s="3">
        <f>AVERAGE(G2:G78)</f>
        <v>0.91584415584415557</v>
      </c>
      <c r="H79" s="3">
        <f t="shared" ref="H79:R79" si="0">AVERAGE(H2:H78)</f>
        <v>8.4155844155844178E-2</v>
      </c>
      <c r="I79" s="3">
        <f t="shared" si="0"/>
        <v>0.93688311688311665</v>
      </c>
      <c r="J79" s="3">
        <f t="shared" si="0"/>
        <v>0.91961038961038966</v>
      </c>
      <c r="K79" s="3">
        <f t="shared" si="0"/>
        <v>0.88545454545454516</v>
      </c>
      <c r="L79" s="3">
        <f t="shared" si="0"/>
        <v>0.11454545454545452</v>
      </c>
      <c r="M79" s="3">
        <f t="shared" si="0"/>
        <v>0.90480519480519483</v>
      </c>
      <c r="N79" s="3">
        <f t="shared" si="0"/>
        <v>0.88857142857142846</v>
      </c>
      <c r="O79" s="3">
        <f t="shared" si="0"/>
        <v>0.93311688311688301</v>
      </c>
      <c r="P79" s="3">
        <f t="shared" si="0"/>
        <v>4.0909090909090888E-2</v>
      </c>
      <c r="Q79" s="3">
        <f t="shared" si="0"/>
        <v>0.94883116883116869</v>
      </c>
      <c r="R79" s="3">
        <f t="shared" si="0"/>
        <v>0.94636363636363641</v>
      </c>
    </row>
    <row r="80" spans="1:18" ht="36.75" customHeight="1" x14ac:dyDescent="0.25">
      <c r="G80" s="4" t="str">
        <f>G1</f>
        <v>mSE-VGG16</v>
      </c>
      <c r="H80" s="4" t="str">
        <f t="shared" ref="H80:Q80" si="1">H1</f>
        <v>mSP-VGG16</v>
      </c>
      <c r="I80" s="4" t="str">
        <f t="shared" si="1"/>
        <v>mPR-VGG16</v>
      </c>
      <c r="J80" s="4" t="str">
        <f t="shared" si="1"/>
        <v>mF1-VGG16</v>
      </c>
      <c r="K80" s="4" t="str">
        <f t="shared" si="1"/>
        <v>mSE-VGG19</v>
      </c>
      <c r="L80" s="4" t="str">
        <f t="shared" si="1"/>
        <v>mSP-VGG19</v>
      </c>
      <c r="M80" s="4" t="str">
        <f t="shared" si="1"/>
        <v>mPR-VGG19</v>
      </c>
      <c r="N80" s="4" t="str">
        <f t="shared" si="1"/>
        <v>mF1-VGG19</v>
      </c>
      <c r="O80" s="4" t="str">
        <f>O1</f>
        <v>mSE-Res.Net50</v>
      </c>
      <c r="P80" s="4" t="str">
        <f t="shared" si="1"/>
        <v>mSP-Res.Net50</v>
      </c>
      <c r="Q80" s="4" t="str">
        <f t="shared" si="1"/>
        <v>mPR-Res.Net50</v>
      </c>
      <c r="R80" s="4" t="str">
        <f>R1</f>
        <v>mF1-Res.Net50</v>
      </c>
    </row>
    <row r="81" spans="6:18" x14ac:dyDescent="0.25">
      <c r="F81" t="s">
        <v>204</v>
      </c>
      <c r="G81">
        <f>MIN(Table1[mSE-VGG16])</f>
        <v>0.53</v>
      </c>
      <c r="H81">
        <f>MIN(Table1[mSP-VGG16])</f>
        <v>0</v>
      </c>
      <c r="I81">
        <f>MIN(Table1[mPR-VGG16])</f>
        <v>0.41</v>
      </c>
      <c r="J81">
        <f>MIN(Table1[mF1-VGG16])</f>
        <v>0.57999999999999996</v>
      </c>
      <c r="K81">
        <f>MIN(Table1[mSE-VGG19])</f>
        <v>0.5</v>
      </c>
      <c r="L81">
        <f>MIN(Table1[mSP-VGG19])</f>
        <v>0</v>
      </c>
      <c r="M81">
        <f>MIN(Table1[mPR-VGG19])</f>
        <v>0.59</v>
      </c>
      <c r="N81">
        <f>MIN(Table1[mF1-VGG19])</f>
        <v>0.67</v>
      </c>
      <c r="O81">
        <f>MIN(Table1[mSE-Res.Net50])</f>
        <v>0</v>
      </c>
      <c r="P81">
        <f>MIN(Table1[mSP-Res.Net50])</f>
        <v>0</v>
      </c>
      <c r="Q81">
        <f>MIN(Table1[mPR-Res.Net50])</f>
        <v>0</v>
      </c>
      <c r="R81">
        <f>MIN(Table1[mF1-Res.Net50])</f>
        <v>0</v>
      </c>
    </row>
    <row r="82" spans="6:18" x14ac:dyDescent="0.25">
      <c r="F82" t="s">
        <v>205</v>
      </c>
      <c r="G82">
        <f>MAX(Table1[mSE-VGG16])</f>
        <v>1</v>
      </c>
      <c r="H82">
        <f>MAX(Table1[mSP-VGG16])</f>
        <v>0.47</v>
      </c>
      <c r="I82">
        <f>MAX(Table1[mPR-VGG16])</f>
        <v>1</v>
      </c>
      <c r="J82">
        <f>MAX(Table1[mF1-VGG16])</f>
        <v>1</v>
      </c>
      <c r="K82">
        <f>MAX(Table1[mSE-VGG19])</f>
        <v>1</v>
      </c>
      <c r="L82">
        <f>MAX(Table1[mSP-VGG19])</f>
        <v>0.5</v>
      </c>
      <c r="M82">
        <f>MAX(Table1[mPR-VGG19])</f>
        <v>1</v>
      </c>
      <c r="N82">
        <f>MAX(Table1[mF1-VGG19])</f>
        <v>1</v>
      </c>
      <c r="O82">
        <f>MAX(Table1[mSE-Res.Net50])</f>
        <v>1</v>
      </c>
      <c r="P82">
        <f>MAX(Table1[mSP-Res.Net50])</f>
        <v>1</v>
      </c>
      <c r="Q82">
        <f>MAX(Table1[mPR-Res.Net50])</f>
        <v>1</v>
      </c>
      <c r="R82">
        <f>MAX(Table1[mF1-Res.Net50])</f>
        <v>1</v>
      </c>
    </row>
    <row r="83" spans="6:18" x14ac:dyDescent="0.25">
      <c r="F83" t="s">
        <v>206</v>
      </c>
      <c r="G83" s="3">
        <f>G79</f>
        <v>0.91584415584415557</v>
      </c>
      <c r="H83" s="3">
        <f t="shared" ref="H83:R83" si="2">H79</f>
        <v>8.4155844155844178E-2</v>
      </c>
      <c r="I83" s="3">
        <f t="shared" si="2"/>
        <v>0.93688311688311665</v>
      </c>
      <c r="J83" s="3">
        <f t="shared" si="2"/>
        <v>0.91961038961038966</v>
      </c>
      <c r="K83" s="3">
        <f t="shared" si="2"/>
        <v>0.88545454545454516</v>
      </c>
      <c r="L83" s="3">
        <f t="shared" si="2"/>
        <v>0.11454545454545452</v>
      </c>
      <c r="M83" s="3">
        <f t="shared" si="2"/>
        <v>0.90480519480519483</v>
      </c>
      <c r="N83" s="3">
        <f t="shared" si="2"/>
        <v>0.88857142857142846</v>
      </c>
      <c r="O83" s="3">
        <f t="shared" si="2"/>
        <v>0.93311688311688301</v>
      </c>
      <c r="P83" s="3">
        <f t="shared" si="2"/>
        <v>4.0909090909090888E-2</v>
      </c>
      <c r="Q83" s="3">
        <f t="shared" si="2"/>
        <v>0.94883116883116869</v>
      </c>
      <c r="R83" s="3">
        <f t="shared" si="2"/>
        <v>0.94636363636363641</v>
      </c>
    </row>
  </sheetData>
  <phoneticPr fontId="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09C-E5C4-43D4-82AF-3C546E4C3E08}">
  <dimension ref="B2:M49"/>
  <sheetViews>
    <sheetView topLeftCell="B1" workbookViewId="0">
      <selection activeCell="D12" sqref="D12"/>
    </sheetView>
  </sheetViews>
  <sheetFormatPr defaultRowHeight="15" x14ac:dyDescent="0.25"/>
  <cols>
    <col min="3" max="3" width="15.28515625" bestFit="1" customWidth="1"/>
    <col min="4" max="4" width="15.28515625" customWidth="1"/>
    <col min="6" max="7" width="22.7109375" customWidth="1"/>
    <col min="9" max="10" width="17.42578125" customWidth="1"/>
    <col min="12" max="12" width="12.140625" bestFit="1" customWidth="1"/>
  </cols>
  <sheetData>
    <row r="2" spans="2:13" x14ac:dyDescent="0.25">
      <c r="C2" t="s">
        <v>90</v>
      </c>
      <c r="F2" t="s">
        <v>91</v>
      </c>
      <c r="I2" t="s">
        <v>92</v>
      </c>
      <c r="L2" t="s">
        <v>93</v>
      </c>
      <c r="M2" t="s">
        <v>168</v>
      </c>
    </row>
    <row r="3" spans="2:13" ht="15.75" x14ac:dyDescent="0.25">
      <c r="B3">
        <v>1</v>
      </c>
      <c r="C3" s="17" t="s">
        <v>166</v>
      </c>
      <c r="D3" s="19">
        <v>1</v>
      </c>
      <c r="E3">
        <v>1</v>
      </c>
      <c r="F3" s="18" t="s">
        <v>152</v>
      </c>
      <c r="G3" s="21">
        <v>1</v>
      </c>
      <c r="H3">
        <v>1</v>
      </c>
      <c r="I3" s="18" t="s">
        <v>151</v>
      </c>
      <c r="J3" s="21">
        <v>1</v>
      </c>
      <c r="K3">
        <v>1</v>
      </c>
      <c r="L3" s="1" t="s">
        <v>105</v>
      </c>
      <c r="M3">
        <v>14</v>
      </c>
    </row>
    <row r="4" spans="2:13" ht="15.75" x14ac:dyDescent="0.25">
      <c r="B4">
        <v>2</v>
      </c>
      <c r="C4" s="5" t="s">
        <v>152</v>
      </c>
      <c r="D4" s="20">
        <v>1</v>
      </c>
      <c r="E4">
        <v>2</v>
      </c>
      <c r="F4" s="1" t="s">
        <v>167</v>
      </c>
      <c r="G4" s="22">
        <v>1</v>
      </c>
      <c r="H4">
        <v>2</v>
      </c>
      <c r="I4" s="5" t="s">
        <v>153</v>
      </c>
      <c r="J4" s="20">
        <v>1</v>
      </c>
      <c r="K4">
        <v>2</v>
      </c>
      <c r="L4" s="18" t="s">
        <v>95</v>
      </c>
      <c r="M4">
        <v>37</v>
      </c>
    </row>
    <row r="5" spans="2:13" ht="15.75" x14ac:dyDescent="0.25">
      <c r="B5">
        <v>3</v>
      </c>
      <c r="C5" s="18" t="s">
        <v>109</v>
      </c>
      <c r="D5" s="21">
        <v>3</v>
      </c>
      <c r="E5">
        <v>3</v>
      </c>
      <c r="F5" s="17" t="s">
        <v>83</v>
      </c>
      <c r="G5" s="19">
        <v>5</v>
      </c>
      <c r="H5">
        <v>3</v>
      </c>
      <c r="I5" s="17" t="s">
        <v>84</v>
      </c>
      <c r="J5" s="19">
        <v>3</v>
      </c>
      <c r="K5">
        <v>3</v>
      </c>
      <c r="L5" s="5" t="s">
        <v>112</v>
      </c>
      <c r="M5">
        <v>12</v>
      </c>
    </row>
    <row r="6" spans="2:13" ht="15.75" x14ac:dyDescent="0.25">
      <c r="B6">
        <v>4</v>
      </c>
      <c r="C6" s="1" t="s">
        <v>82</v>
      </c>
      <c r="D6" s="22">
        <v>51</v>
      </c>
      <c r="E6">
        <v>4</v>
      </c>
      <c r="F6" s="5" t="s">
        <v>103</v>
      </c>
      <c r="G6" s="20">
        <v>1</v>
      </c>
      <c r="H6">
        <v>4</v>
      </c>
      <c r="I6" s="5" t="s">
        <v>87</v>
      </c>
      <c r="J6" s="20">
        <v>1</v>
      </c>
      <c r="K6">
        <v>4</v>
      </c>
      <c r="L6" s="5" t="s">
        <v>108</v>
      </c>
      <c r="M6">
        <v>1</v>
      </c>
    </row>
    <row r="7" spans="2:13" ht="15.75" x14ac:dyDescent="0.25">
      <c r="B7">
        <v>5</v>
      </c>
      <c r="C7" s="18" t="s">
        <v>97</v>
      </c>
      <c r="D7" s="21">
        <v>14</v>
      </c>
      <c r="E7">
        <v>5</v>
      </c>
      <c r="F7" s="18" t="s">
        <v>120</v>
      </c>
      <c r="G7" s="21">
        <v>1</v>
      </c>
      <c r="H7">
        <v>5</v>
      </c>
      <c r="I7" s="18" t="s">
        <v>89</v>
      </c>
      <c r="J7" s="21">
        <v>1</v>
      </c>
      <c r="K7">
        <v>5</v>
      </c>
      <c r="L7" s="18" t="s">
        <v>85</v>
      </c>
      <c r="M7">
        <v>13</v>
      </c>
    </row>
    <row r="8" spans="2:13" ht="15.75" x14ac:dyDescent="0.25">
      <c r="B8">
        <v>6</v>
      </c>
      <c r="C8" s="18" t="s">
        <v>102</v>
      </c>
      <c r="D8" s="21">
        <v>1</v>
      </c>
      <c r="E8">
        <v>6</v>
      </c>
      <c r="F8" s="1" t="s">
        <v>156</v>
      </c>
      <c r="G8" s="22">
        <v>9</v>
      </c>
      <c r="H8">
        <v>6</v>
      </c>
      <c r="I8" s="5" t="s">
        <v>94</v>
      </c>
      <c r="J8" s="20">
        <v>1</v>
      </c>
      <c r="M8">
        <f>SUM(M3:M7)</f>
        <v>77</v>
      </c>
    </row>
    <row r="9" spans="2:13" ht="15.75" x14ac:dyDescent="0.25">
      <c r="B9">
        <v>7</v>
      </c>
      <c r="C9" s="5" t="s">
        <v>129</v>
      </c>
      <c r="D9" s="20">
        <v>3</v>
      </c>
      <c r="E9">
        <v>7</v>
      </c>
      <c r="F9" s="17" t="s">
        <v>157</v>
      </c>
      <c r="G9" s="19">
        <v>1</v>
      </c>
      <c r="H9">
        <v>7</v>
      </c>
      <c r="I9" s="18" t="s">
        <v>96</v>
      </c>
      <c r="J9" s="21">
        <v>1</v>
      </c>
    </row>
    <row r="10" spans="2:13" ht="15.75" x14ac:dyDescent="0.25">
      <c r="B10">
        <v>8</v>
      </c>
      <c r="C10" s="17" t="s">
        <v>158</v>
      </c>
      <c r="D10" s="19">
        <v>3</v>
      </c>
      <c r="E10">
        <v>8</v>
      </c>
      <c r="F10" s="5" t="s">
        <v>110</v>
      </c>
      <c r="G10" s="20">
        <v>1</v>
      </c>
      <c r="H10">
        <v>8</v>
      </c>
      <c r="I10" s="5" t="s">
        <v>99</v>
      </c>
      <c r="J10" s="20">
        <v>1</v>
      </c>
    </row>
    <row r="11" spans="2:13" ht="15.75" x14ac:dyDescent="0.25">
      <c r="D11">
        <f>SUM(D3:D10)</f>
        <v>77</v>
      </c>
      <c r="E11">
        <v>9</v>
      </c>
      <c r="F11" s="18" t="s">
        <v>113</v>
      </c>
      <c r="G11" s="21">
        <v>7</v>
      </c>
      <c r="H11">
        <v>9</v>
      </c>
      <c r="I11" s="17" t="s">
        <v>154</v>
      </c>
      <c r="J11" s="19">
        <v>1</v>
      </c>
    </row>
    <row r="12" spans="2:13" ht="15.75" x14ac:dyDescent="0.25">
      <c r="E12">
        <v>10</v>
      </c>
      <c r="F12" s="18" t="s">
        <v>118</v>
      </c>
      <c r="G12" s="21">
        <v>2</v>
      </c>
      <c r="H12">
        <v>10</v>
      </c>
      <c r="I12" s="5" t="s">
        <v>100</v>
      </c>
      <c r="J12" s="20">
        <v>3</v>
      </c>
    </row>
    <row r="13" spans="2:13" ht="15.75" x14ac:dyDescent="0.25">
      <c r="E13">
        <v>11</v>
      </c>
      <c r="F13" s="5" t="s">
        <v>123</v>
      </c>
      <c r="G13" s="20">
        <v>2</v>
      </c>
      <c r="H13">
        <v>11</v>
      </c>
      <c r="I13" s="5" t="s">
        <v>101</v>
      </c>
      <c r="J13" s="20">
        <v>2</v>
      </c>
    </row>
    <row r="14" spans="2:13" ht="15.75" x14ac:dyDescent="0.25">
      <c r="E14">
        <v>12</v>
      </c>
      <c r="F14" s="18" t="s">
        <v>98</v>
      </c>
      <c r="G14" s="21">
        <v>2</v>
      </c>
      <c r="H14">
        <v>12</v>
      </c>
      <c r="I14" s="18" t="s">
        <v>104</v>
      </c>
      <c r="J14" s="21">
        <v>1</v>
      </c>
    </row>
    <row r="15" spans="2:13" ht="15.75" x14ac:dyDescent="0.25">
      <c r="E15">
        <v>13</v>
      </c>
      <c r="F15" s="5" t="s">
        <v>86</v>
      </c>
      <c r="G15" s="20">
        <v>26</v>
      </c>
      <c r="H15">
        <v>13</v>
      </c>
      <c r="I15" s="1" t="s">
        <v>107</v>
      </c>
      <c r="J15" s="22">
        <v>3</v>
      </c>
    </row>
    <row r="16" spans="2:13" ht="15.75" x14ac:dyDescent="0.25">
      <c r="E16">
        <v>14</v>
      </c>
      <c r="F16" s="5" t="s">
        <v>127</v>
      </c>
      <c r="G16" s="20">
        <v>3</v>
      </c>
      <c r="H16">
        <v>14</v>
      </c>
      <c r="I16" s="17" t="s">
        <v>155</v>
      </c>
      <c r="J16" s="19">
        <v>1</v>
      </c>
    </row>
    <row r="17" spans="5:10" ht="15.75" x14ac:dyDescent="0.25">
      <c r="E17">
        <v>15</v>
      </c>
      <c r="F17" s="18" t="s">
        <v>130</v>
      </c>
      <c r="G17" s="21">
        <v>3</v>
      </c>
      <c r="H17">
        <v>15</v>
      </c>
      <c r="I17" s="5" t="s">
        <v>111</v>
      </c>
      <c r="J17" s="20">
        <v>1</v>
      </c>
    </row>
    <row r="18" spans="5:10" ht="15.75" x14ac:dyDescent="0.25">
      <c r="E18">
        <v>16</v>
      </c>
      <c r="F18" s="5" t="s">
        <v>137</v>
      </c>
      <c r="G18" s="20">
        <v>3</v>
      </c>
      <c r="H18">
        <v>16</v>
      </c>
      <c r="I18" s="18" t="s">
        <v>114</v>
      </c>
      <c r="J18" s="21">
        <v>4</v>
      </c>
    </row>
    <row r="19" spans="5:10" ht="15.75" x14ac:dyDescent="0.25">
      <c r="E19">
        <v>17</v>
      </c>
      <c r="F19" s="17" t="s">
        <v>141</v>
      </c>
      <c r="G19" s="19">
        <v>2</v>
      </c>
      <c r="H19">
        <v>17</v>
      </c>
      <c r="I19" s="18" t="s">
        <v>115</v>
      </c>
      <c r="J19" s="21">
        <v>1</v>
      </c>
    </row>
    <row r="20" spans="5:10" ht="15.75" x14ac:dyDescent="0.25">
      <c r="E20">
        <v>18</v>
      </c>
      <c r="F20" s="17" t="s">
        <v>162</v>
      </c>
      <c r="G20" s="19">
        <v>1</v>
      </c>
      <c r="H20">
        <v>18</v>
      </c>
      <c r="I20" s="5" t="s">
        <v>116</v>
      </c>
      <c r="J20" s="20">
        <v>1</v>
      </c>
    </row>
    <row r="21" spans="5:10" ht="15.75" x14ac:dyDescent="0.25">
      <c r="E21">
        <v>19</v>
      </c>
      <c r="F21" s="5" t="s">
        <v>144</v>
      </c>
      <c r="G21" s="20">
        <v>1</v>
      </c>
      <c r="H21">
        <v>19</v>
      </c>
      <c r="I21" s="18" t="s">
        <v>117</v>
      </c>
      <c r="J21" s="21">
        <v>1</v>
      </c>
    </row>
    <row r="22" spans="5:10" ht="15.75" x14ac:dyDescent="0.25">
      <c r="E22">
        <v>20</v>
      </c>
      <c r="F22" s="18" t="s">
        <v>146</v>
      </c>
      <c r="G22" s="21">
        <v>2</v>
      </c>
      <c r="H22">
        <v>20</v>
      </c>
      <c r="I22" s="5" t="s">
        <v>119</v>
      </c>
      <c r="J22" s="20">
        <v>2</v>
      </c>
    </row>
    <row r="23" spans="5:10" ht="15.75" x14ac:dyDescent="0.25">
      <c r="E23">
        <v>21</v>
      </c>
      <c r="F23" s="17" t="s">
        <v>159</v>
      </c>
      <c r="G23" s="19">
        <v>3</v>
      </c>
      <c r="H23">
        <v>21</v>
      </c>
      <c r="I23" s="5" t="s">
        <v>121</v>
      </c>
      <c r="J23" s="20">
        <v>1</v>
      </c>
    </row>
    <row r="24" spans="5:10" ht="15.75" x14ac:dyDescent="0.25">
      <c r="G24">
        <f>SUM(G3:G23)</f>
        <v>77</v>
      </c>
      <c r="H24">
        <v>22</v>
      </c>
      <c r="I24" s="18" t="s">
        <v>122</v>
      </c>
      <c r="J24" s="21">
        <v>3</v>
      </c>
    </row>
    <row r="25" spans="5:10" ht="15.75" x14ac:dyDescent="0.25">
      <c r="H25">
        <v>23</v>
      </c>
      <c r="I25" s="5" t="s">
        <v>124</v>
      </c>
      <c r="J25" s="20">
        <v>2</v>
      </c>
    </row>
    <row r="26" spans="5:10" ht="15.75" x14ac:dyDescent="0.25">
      <c r="H26">
        <v>24</v>
      </c>
      <c r="I26" s="18" t="s">
        <v>125</v>
      </c>
      <c r="J26" s="21">
        <v>2</v>
      </c>
    </row>
    <row r="27" spans="5:10" ht="15.75" x14ac:dyDescent="0.25">
      <c r="H27">
        <v>25</v>
      </c>
      <c r="I27" s="5" t="s">
        <v>126</v>
      </c>
      <c r="J27" s="20">
        <v>3</v>
      </c>
    </row>
    <row r="28" spans="5:10" ht="15.75" x14ac:dyDescent="0.25">
      <c r="H28">
        <v>26</v>
      </c>
      <c r="I28" s="18" t="s">
        <v>128</v>
      </c>
      <c r="J28" s="21">
        <v>1</v>
      </c>
    </row>
    <row r="29" spans="5:10" ht="15.75" x14ac:dyDescent="0.25">
      <c r="H29">
        <v>27</v>
      </c>
      <c r="I29" s="5" t="s">
        <v>131</v>
      </c>
      <c r="J29" s="20">
        <v>1</v>
      </c>
    </row>
    <row r="30" spans="5:10" ht="15.75" x14ac:dyDescent="0.25">
      <c r="H30">
        <v>28</v>
      </c>
      <c r="I30" s="18" t="s">
        <v>132</v>
      </c>
      <c r="J30" s="21">
        <v>2</v>
      </c>
    </row>
    <row r="31" spans="5:10" ht="15.75" x14ac:dyDescent="0.25">
      <c r="H31">
        <v>29</v>
      </c>
      <c r="I31" s="5" t="s">
        <v>133</v>
      </c>
      <c r="J31" s="20">
        <v>2</v>
      </c>
    </row>
    <row r="32" spans="5:10" x14ac:dyDescent="0.25">
      <c r="H32">
        <v>30</v>
      </c>
      <c r="I32" s="17" t="s">
        <v>160</v>
      </c>
      <c r="J32" s="19">
        <v>3</v>
      </c>
    </row>
    <row r="33" spans="8:10" ht="15.75" x14ac:dyDescent="0.25">
      <c r="H33">
        <v>31</v>
      </c>
      <c r="I33" s="5" t="s">
        <v>134</v>
      </c>
      <c r="J33" s="20">
        <v>1</v>
      </c>
    </row>
    <row r="34" spans="8:10" ht="15.75" x14ac:dyDescent="0.25">
      <c r="H34">
        <v>32</v>
      </c>
      <c r="I34" s="18" t="s">
        <v>135</v>
      </c>
      <c r="J34" s="21">
        <v>1</v>
      </c>
    </row>
    <row r="35" spans="8:10" ht="15.75" x14ac:dyDescent="0.25">
      <c r="H35">
        <v>33</v>
      </c>
      <c r="I35" s="5" t="s">
        <v>136</v>
      </c>
      <c r="J35" s="20">
        <v>3</v>
      </c>
    </row>
    <row r="36" spans="8:10" ht="15.75" x14ac:dyDescent="0.25">
      <c r="H36">
        <v>34</v>
      </c>
      <c r="I36" s="18" t="s">
        <v>138</v>
      </c>
      <c r="J36" s="21">
        <v>3</v>
      </c>
    </row>
    <row r="37" spans="8:10" ht="15.75" x14ac:dyDescent="0.25">
      <c r="H37">
        <v>35</v>
      </c>
      <c r="I37" s="6" t="s">
        <v>139</v>
      </c>
      <c r="J37" s="23">
        <v>1</v>
      </c>
    </row>
    <row r="38" spans="8:10" ht="15.75" x14ac:dyDescent="0.25">
      <c r="H38">
        <v>36</v>
      </c>
      <c r="I38" s="18" t="s">
        <v>140</v>
      </c>
      <c r="J38" s="21">
        <v>1</v>
      </c>
    </row>
    <row r="39" spans="8:10" x14ac:dyDescent="0.25">
      <c r="H39">
        <v>37</v>
      </c>
      <c r="I39" s="1" t="s">
        <v>142</v>
      </c>
      <c r="J39" s="22">
        <v>2</v>
      </c>
    </row>
    <row r="40" spans="8:10" ht="15.75" x14ac:dyDescent="0.25">
      <c r="H40">
        <v>38</v>
      </c>
      <c r="I40" s="18" t="s">
        <v>143</v>
      </c>
      <c r="J40" s="21">
        <v>2</v>
      </c>
    </row>
    <row r="41" spans="8:10" x14ac:dyDescent="0.25">
      <c r="H41">
        <v>39</v>
      </c>
      <c r="I41" s="1" t="s">
        <v>163</v>
      </c>
      <c r="J41" s="22">
        <v>1</v>
      </c>
    </row>
    <row r="42" spans="8:10" x14ac:dyDescent="0.25">
      <c r="H42">
        <v>40</v>
      </c>
      <c r="I42" s="17" t="s">
        <v>164</v>
      </c>
      <c r="J42" s="19">
        <v>2</v>
      </c>
    </row>
    <row r="43" spans="8:10" ht="15.75" x14ac:dyDescent="0.25">
      <c r="H43">
        <v>41</v>
      </c>
      <c r="I43" s="18" t="s">
        <v>145</v>
      </c>
      <c r="J43" s="21">
        <v>1</v>
      </c>
    </row>
    <row r="44" spans="8:10" ht="15.75" x14ac:dyDescent="0.25">
      <c r="H44">
        <v>42</v>
      </c>
      <c r="I44" s="5" t="s">
        <v>147</v>
      </c>
      <c r="J44" s="20">
        <v>1</v>
      </c>
    </row>
    <row r="45" spans="8:10" ht="15.75" x14ac:dyDescent="0.25">
      <c r="H45">
        <v>43</v>
      </c>
      <c r="I45" s="18" t="s">
        <v>148</v>
      </c>
      <c r="J45" s="21">
        <v>1</v>
      </c>
    </row>
    <row r="46" spans="8:10" x14ac:dyDescent="0.25">
      <c r="H46">
        <v>44</v>
      </c>
      <c r="I46" s="1" t="s">
        <v>165</v>
      </c>
      <c r="J46" s="22">
        <v>1</v>
      </c>
    </row>
    <row r="47" spans="8:10" ht="15.75" x14ac:dyDescent="0.25">
      <c r="H47">
        <v>45</v>
      </c>
      <c r="I47" s="18" t="s">
        <v>149</v>
      </c>
      <c r="J47" s="21">
        <v>2</v>
      </c>
    </row>
    <row r="48" spans="8:10" ht="15.75" x14ac:dyDescent="0.25">
      <c r="H48">
        <v>46</v>
      </c>
      <c r="I48" s="18" t="s">
        <v>150</v>
      </c>
      <c r="J48" s="21">
        <v>1</v>
      </c>
    </row>
    <row r="49" spans="10:10" x14ac:dyDescent="0.25">
      <c r="J49">
        <f>SUM(J3:J48)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AE49-00A7-42E5-A20E-5D9593AE5BF1}">
  <dimension ref="B4:Q100"/>
  <sheetViews>
    <sheetView topLeftCell="A79" workbookViewId="0">
      <selection activeCell="Q85" sqref="Q85"/>
    </sheetView>
  </sheetViews>
  <sheetFormatPr defaultRowHeight="15" x14ac:dyDescent="0.25"/>
  <cols>
    <col min="2" max="2" width="14.5703125" bestFit="1" customWidth="1"/>
    <col min="3" max="3" width="10.28515625" bestFit="1" customWidth="1"/>
  </cols>
  <sheetData>
    <row r="4" spans="2:14" x14ac:dyDescent="0.25">
      <c r="B4" s="31" t="s">
        <v>172</v>
      </c>
      <c r="C4" s="31" t="s">
        <v>171</v>
      </c>
    </row>
    <row r="5" spans="2:14" x14ac:dyDescent="0.25">
      <c r="B5" s="31" t="s">
        <v>79</v>
      </c>
      <c r="C5" s="31">
        <v>0.91</v>
      </c>
    </row>
    <row r="6" spans="2:14" x14ac:dyDescent="0.25">
      <c r="B6" s="31" t="s">
        <v>80</v>
      </c>
      <c r="C6" s="31">
        <v>0.88</v>
      </c>
    </row>
    <row r="7" spans="2:14" x14ac:dyDescent="0.25">
      <c r="B7" s="31" t="s">
        <v>81</v>
      </c>
      <c r="C7" s="31">
        <v>0.94</v>
      </c>
    </row>
    <row r="10" spans="2:14" ht="15.75" thickBot="1" x14ac:dyDescent="0.3"/>
    <row r="11" spans="2:14" ht="16.5" thickBot="1" x14ac:dyDescent="0.3">
      <c r="B11" s="26" t="s">
        <v>90</v>
      </c>
      <c r="C11" s="35" t="s">
        <v>176</v>
      </c>
      <c r="D11" s="34" t="s">
        <v>177</v>
      </c>
      <c r="E11" s="34" t="s">
        <v>178</v>
      </c>
      <c r="F11" s="34" t="s">
        <v>179</v>
      </c>
      <c r="G11" s="34" t="s">
        <v>180</v>
      </c>
      <c r="H11" s="34" t="s">
        <v>181</v>
      </c>
      <c r="I11" s="34" t="s">
        <v>182</v>
      </c>
      <c r="J11" s="34" t="s">
        <v>183</v>
      </c>
      <c r="K11" s="34" t="s">
        <v>184</v>
      </c>
      <c r="L11" s="34" t="s">
        <v>185</v>
      </c>
      <c r="M11" s="34" t="s">
        <v>186</v>
      </c>
      <c r="N11" s="34" t="s">
        <v>187</v>
      </c>
    </row>
    <row r="12" spans="2:14" x14ac:dyDescent="0.25">
      <c r="B12" s="27" t="s">
        <v>166</v>
      </c>
      <c r="C12" s="28">
        <v>0.92</v>
      </c>
      <c r="D12" s="28">
        <v>1</v>
      </c>
      <c r="E12" s="28">
        <v>1</v>
      </c>
      <c r="F12" s="28">
        <v>0.08</v>
      </c>
      <c r="G12" s="28">
        <v>0</v>
      </c>
      <c r="H12" s="28">
        <v>0</v>
      </c>
      <c r="I12" s="28">
        <v>1</v>
      </c>
      <c r="J12" s="28">
        <v>0.8</v>
      </c>
      <c r="K12" s="28">
        <v>1</v>
      </c>
      <c r="L12" s="28">
        <v>0.96</v>
      </c>
      <c r="M12" s="28">
        <v>0.89</v>
      </c>
      <c r="N12" s="28">
        <v>1</v>
      </c>
    </row>
    <row r="13" spans="2:14" x14ac:dyDescent="0.25">
      <c r="B13" s="27" t="s">
        <v>152</v>
      </c>
      <c r="C13" s="28">
        <v>1</v>
      </c>
      <c r="D13" s="28">
        <v>0.93</v>
      </c>
      <c r="E13" s="28">
        <v>1</v>
      </c>
      <c r="F13" s="28">
        <v>0</v>
      </c>
      <c r="G13" s="28">
        <v>7.0000000000000007E-2</v>
      </c>
      <c r="H13" s="28">
        <v>0</v>
      </c>
      <c r="I13" s="28">
        <v>0.94</v>
      </c>
      <c r="J13" s="28">
        <v>0.9</v>
      </c>
      <c r="K13" s="28">
        <v>1</v>
      </c>
      <c r="L13" s="28">
        <v>0.97</v>
      </c>
      <c r="M13" s="28">
        <v>0.92</v>
      </c>
      <c r="N13" s="28">
        <v>1</v>
      </c>
    </row>
    <row r="14" spans="2:14" x14ac:dyDescent="0.25">
      <c r="B14" s="27" t="s">
        <v>120</v>
      </c>
      <c r="C14" s="28">
        <v>0.96666666666666679</v>
      </c>
      <c r="D14" s="28">
        <v>0.85333333333333339</v>
      </c>
      <c r="E14" s="28">
        <v>0.94333333333333336</v>
      </c>
      <c r="F14" s="28">
        <v>3.3333333333333333E-2</v>
      </c>
      <c r="G14" s="28">
        <v>0.1466666666666667</v>
      </c>
      <c r="H14" s="28">
        <v>5.6666666666666671E-2</v>
      </c>
      <c r="I14" s="28">
        <v>0.93333333333333324</v>
      </c>
      <c r="J14" s="28">
        <v>0.97666666666666668</v>
      </c>
      <c r="K14" s="28">
        <v>0.93333333333333324</v>
      </c>
      <c r="L14" s="28">
        <v>0.94666666666666666</v>
      </c>
      <c r="M14" s="28">
        <v>0.91333333333333322</v>
      </c>
      <c r="N14" s="28">
        <v>0.93666666666666665</v>
      </c>
    </row>
    <row r="15" spans="2:14" x14ac:dyDescent="0.25">
      <c r="B15" s="27" t="s">
        <v>82</v>
      </c>
      <c r="C15" s="28">
        <v>0.91372549019607818</v>
      </c>
      <c r="D15" s="28">
        <v>0.89803921568627421</v>
      </c>
      <c r="E15" s="28">
        <v>0.92470588235294116</v>
      </c>
      <c r="F15" s="28">
        <v>8.6274509803921581E-2</v>
      </c>
      <c r="G15" s="28">
        <v>0.10196078431372547</v>
      </c>
      <c r="H15" s="28">
        <v>7.5294117647058803E-2</v>
      </c>
      <c r="I15" s="28">
        <v>0.9443137254901961</v>
      </c>
      <c r="J15" s="28">
        <v>0.90666666666666662</v>
      </c>
      <c r="K15" s="28">
        <v>0.92960784313725486</v>
      </c>
      <c r="L15" s="28">
        <v>0.92333333333333312</v>
      </c>
      <c r="M15" s="28">
        <v>0.8968627450980392</v>
      </c>
      <c r="N15" s="28">
        <v>0.92607843137254897</v>
      </c>
    </row>
    <row r="16" spans="2:14" x14ac:dyDescent="0.25">
      <c r="B16" s="27" t="s">
        <v>97</v>
      </c>
      <c r="C16" s="28">
        <v>0.93071428571428572</v>
      </c>
      <c r="D16" s="28">
        <v>0.84000000000000008</v>
      </c>
      <c r="E16" s="28">
        <v>0.99428571428571433</v>
      </c>
      <c r="F16" s="28">
        <v>6.9285714285714298E-2</v>
      </c>
      <c r="G16" s="28">
        <v>0.15999999999999995</v>
      </c>
      <c r="H16" s="28">
        <v>5.7142857142857143E-3</v>
      </c>
      <c r="I16" s="28">
        <v>0.87714285714285734</v>
      </c>
      <c r="J16" s="28">
        <v>0.89428571428571424</v>
      </c>
      <c r="K16" s="28">
        <v>0.99785714285714278</v>
      </c>
      <c r="L16" s="28">
        <v>0.89214285714285713</v>
      </c>
      <c r="M16" s="28">
        <v>0.85500000000000009</v>
      </c>
      <c r="N16" s="28">
        <v>0.99571428571428577</v>
      </c>
    </row>
    <row r="17" spans="2:14" x14ac:dyDescent="0.25">
      <c r="B17" s="27" t="s">
        <v>102</v>
      </c>
      <c r="C17" s="28">
        <v>0.77</v>
      </c>
      <c r="D17" s="28">
        <v>0.97</v>
      </c>
      <c r="E17" s="28">
        <v>1</v>
      </c>
      <c r="F17" s="28">
        <v>0.23</v>
      </c>
      <c r="G17" s="28">
        <v>0.03</v>
      </c>
      <c r="H17" s="28">
        <v>0</v>
      </c>
      <c r="I17" s="28">
        <v>1</v>
      </c>
      <c r="J17" s="28">
        <v>0.76</v>
      </c>
      <c r="K17" s="28">
        <v>0.97</v>
      </c>
      <c r="L17" s="28">
        <v>0.87</v>
      </c>
      <c r="M17" s="28">
        <v>0.85</v>
      </c>
      <c r="N17" s="28">
        <v>0.98</v>
      </c>
    </row>
    <row r="18" spans="2:14" x14ac:dyDescent="0.25">
      <c r="B18" s="27" t="s">
        <v>129</v>
      </c>
      <c r="C18" s="28">
        <v>0.93333333333333324</v>
      </c>
      <c r="D18" s="28">
        <v>0.85333333333333339</v>
      </c>
      <c r="E18" s="28">
        <v>0.98999999999999988</v>
      </c>
      <c r="F18" s="28">
        <v>6.6666666666666666E-2</v>
      </c>
      <c r="G18" s="28">
        <v>0.1466666666666667</v>
      </c>
      <c r="H18" s="28">
        <v>0.01</v>
      </c>
      <c r="I18" s="28">
        <v>0.98666666666666669</v>
      </c>
      <c r="J18" s="28">
        <v>1</v>
      </c>
      <c r="K18" s="28">
        <v>1</v>
      </c>
      <c r="L18" s="28">
        <v>0.95666666666666667</v>
      </c>
      <c r="M18" s="28">
        <v>0.92333333333333334</v>
      </c>
      <c r="N18" s="28">
        <v>0.99333333333333329</v>
      </c>
    </row>
    <row r="19" spans="2:14" x14ac:dyDescent="0.25">
      <c r="B19" s="27" t="s">
        <v>158</v>
      </c>
      <c r="C19" s="28">
        <v>0.83333333333333337</v>
      </c>
      <c r="D19" s="28">
        <v>0.8666666666666667</v>
      </c>
      <c r="E19" s="28">
        <v>0.98999999999999988</v>
      </c>
      <c r="F19" s="28">
        <v>0.16666666666666666</v>
      </c>
      <c r="G19" s="28">
        <v>0.13333333333333333</v>
      </c>
      <c r="H19" s="28">
        <v>0.01</v>
      </c>
      <c r="I19" s="28">
        <v>1</v>
      </c>
      <c r="J19" s="28">
        <v>0.84</v>
      </c>
      <c r="K19" s="28">
        <v>0.97000000000000008</v>
      </c>
      <c r="L19" s="28">
        <v>0.90666666666666662</v>
      </c>
      <c r="M19" s="28">
        <v>0.84666666666666668</v>
      </c>
      <c r="N19" s="28">
        <v>0.97666666666666657</v>
      </c>
    </row>
    <row r="20" spans="2:14" ht="15.75" thickBot="1" x14ac:dyDescent="0.3"/>
    <row r="21" spans="2:14" ht="16.5" thickBot="1" x14ac:dyDescent="0.3">
      <c r="B21" s="29" t="s">
        <v>91</v>
      </c>
      <c r="C21" s="35" t="s">
        <v>176</v>
      </c>
      <c r="D21" s="34" t="s">
        <v>177</v>
      </c>
      <c r="E21" s="34" t="s">
        <v>178</v>
      </c>
      <c r="F21" s="34" t="s">
        <v>179</v>
      </c>
      <c r="G21" s="34" t="s">
        <v>180</v>
      </c>
      <c r="H21" s="34" t="s">
        <v>181</v>
      </c>
      <c r="I21" s="34" t="s">
        <v>182</v>
      </c>
      <c r="J21" s="34" t="s">
        <v>183</v>
      </c>
      <c r="K21" s="34" t="s">
        <v>184</v>
      </c>
      <c r="L21" s="34" t="s">
        <v>185</v>
      </c>
      <c r="M21" s="34" t="s">
        <v>186</v>
      </c>
      <c r="N21" s="34" t="s">
        <v>187</v>
      </c>
    </row>
    <row r="22" spans="2:14" x14ac:dyDescent="0.25">
      <c r="B22" s="30" t="s">
        <v>152</v>
      </c>
      <c r="C22" s="28">
        <v>1</v>
      </c>
      <c r="D22" s="28">
        <v>0.93</v>
      </c>
      <c r="E22" s="28">
        <v>1</v>
      </c>
      <c r="F22" s="28">
        <v>0</v>
      </c>
      <c r="G22" s="28">
        <v>7.0000000000000007E-2</v>
      </c>
      <c r="H22" s="28">
        <v>0</v>
      </c>
      <c r="I22" s="28">
        <v>0.94</v>
      </c>
      <c r="J22" s="28">
        <v>0.9</v>
      </c>
      <c r="K22" s="28">
        <v>1</v>
      </c>
      <c r="L22" s="28">
        <v>0.97</v>
      </c>
      <c r="M22" s="28">
        <v>0.92</v>
      </c>
      <c r="N22" s="28">
        <v>1</v>
      </c>
    </row>
    <row r="23" spans="2:14" x14ac:dyDescent="0.25">
      <c r="B23" s="30" t="s">
        <v>167</v>
      </c>
      <c r="C23" s="28">
        <v>0.97</v>
      </c>
      <c r="D23" s="28">
        <v>1</v>
      </c>
      <c r="E23" s="28">
        <v>0</v>
      </c>
      <c r="F23" s="28">
        <v>0.03</v>
      </c>
      <c r="G23" s="28">
        <v>0</v>
      </c>
      <c r="H23" s="28">
        <v>0</v>
      </c>
      <c r="I23" s="28">
        <v>0.91</v>
      </c>
      <c r="J23" s="28">
        <v>1</v>
      </c>
      <c r="K23" s="28">
        <v>0</v>
      </c>
      <c r="L23" s="28">
        <v>0.94</v>
      </c>
      <c r="M23" s="28">
        <v>1</v>
      </c>
      <c r="N23" s="28">
        <v>0</v>
      </c>
    </row>
    <row r="24" spans="2:14" x14ac:dyDescent="0.25">
      <c r="B24" s="30" t="s">
        <v>83</v>
      </c>
      <c r="C24" s="28">
        <v>0.90400000000000014</v>
      </c>
      <c r="D24" s="28">
        <v>0.95</v>
      </c>
      <c r="E24" s="28">
        <v>1</v>
      </c>
      <c r="F24" s="28">
        <v>9.6000000000000002E-2</v>
      </c>
      <c r="G24" s="28">
        <v>0.05</v>
      </c>
      <c r="H24" s="28">
        <v>0</v>
      </c>
      <c r="I24" s="28">
        <v>1</v>
      </c>
      <c r="J24" s="28">
        <v>0.8879999999999999</v>
      </c>
      <c r="K24" s="28">
        <v>0.98199999999999998</v>
      </c>
      <c r="L24" s="28">
        <v>0.94800000000000006</v>
      </c>
      <c r="M24" s="28">
        <v>0.91199999999999992</v>
      </c>
      <c r="N24" s="28">
        <v>0.98999999999999988</v>
      </c>
    </row>
    <row r="25" spans="2:14" x14ac:dyDescent="0.25">
      <c r="B25" s="30" t="s">
        <v>103</v>
      </c>
      <c r="C25" s="28">
        <v>0.77</v>
      </c>
      <c r="D25" s="28">
        <v>0.97</v>
      </c>
      <c r="E25" s="28">
        <v>1</v>
      </c>
      <c r="F25" s="28">
        <v>0.23</v>
      </c>
      <c r="G25" s="28">
        <v>0.03</v>
      </c>
      <c r="H25" s="28">
        <v>0</v>
      </c>
      <c r="I25" s="28">
        <v>1</v>
      </c>
      <c r="J25" s="28">
        <v>0.76</v>
      </c>
      <c r="K25" s="28">
        <v>0.97</v>
      </c>
      <c r="L25" s="28">
        <v>0.87</v>
      </c>
      <c r="M25" s="28">
        <v>0.85</v>
      </c>
      <c r="N25" s="28">
        <v>0.98</v>
      </c>
    </row>
    <row r="26" spans="2:14" x14ac:dyDescent="0.25">
      <c r="B26" s="30" t="s">
        <v>120</v>
      </c>
      <c r="C26" s="28">
        <v>0.93</v>
      </c>
      <c r="D26" s="28">
        <v>0.9</v>
      </c>
      <c r="E26" s="28">
        <v>1</v>
      </c>
      <c r="F26" s="28">
        <v>7.0000000000000007E-2</v>
      </c>
      <c r="G26" s="28">
        <v>0.1</v>
      </c>
      <c r="H26" s="28">
        <v>0</v>
      </c>
      <c r="I26" s="28">
        <v>0.97</v>
      </c>
      <c r="J26" s="28">
        <v>1</v>
      </c>
      <c r="K26" s="28">
        <v>1</v>
      </c>
      <c r="L26" s="28">
        <v>0.95</v>
      </c>
      <c r="M26" s="28">
        <v>0.95</v>
      </c>
      <c r="N26" s="28">
        <v>1</v>
      </c>
    </row>
    <row r="27" spans="2:14" x14ac:dyDescent="0.25">
      <c r="B27" s="30" t="s">
        <v>156</v>
      </c>
      <c r="C27" s="28">
        <v>0.96</v>
      </c>
      <c r="D27" s="28">
        <v>0.93</v>
      </c>
      <c r="E27" s="28">
        <v>0.66666666666666663</v>
      </c>
      <c r="F27" s="28">
        <v>0.04</v>
      </c>
      <c r="G27" s="28">
        <v>7.0000000000000007E-2</v>
      </c>
      <c r="H27" s="28">
        <v>0.33333333333333331</v>
      </c>
      <c r="I27" s="28">
        <v>0.95666666666666667</v>
      </c>
      <c r="J27" s="28">
        <v>0.93666666666666665</v>
      </c>
      <c r="K27" s="28">
        <v>0.65666666666666662</v>
      </c>
      <c r="L27" s="28">
        <v>0.95666666666666667</v>
      </c>
      <c r="M27" s="28">
        <v>0.93666666666666654</v>
      </c>
      <c r="N27" s="28">
        <v>0.66</v>
      </c>
    </row>
    <row r="28" spans="2:14" x14ac:dyDescent="0.25">
      <c r="B28" s="30" t="s">
        <v>106</v>
      </c>
      <c r="C28" s="28">
        <v>0.92333333333333334</v>
      </c>
      <c r="D28" s="28">
        <v>0.85500000000000009</v>
      </c>
      <c r="E28" s="28">
        <v>0.79999999999999993</v>
      </c>
      <c r="F28" s="28">
        <v>7.6666666666666675E-2</v>
      </c>
      <c r="G28" s="28">
        <v>0.14500000000000002</v>
      </c>
      <c r="H28" s="28">
        <v>0.19999999999999998</v>
      </c>
      <c r="I28" s="28">
        <v>0.93333333333333324</v>
      </c>
      <c r="J28" s="28">
        <v>0.91166666666666663</v>
      </c>
      <c r="K28" s="28">
        <v>0.80500000000000005</v>
      </c>
      <c r="L28" s="28">
        <v>0.92166666666666675</v>
      </c>
      <c r="M28" s="28">
        <v>0.87333333333333341</v>
      </c>
      <c r="N28" s="28">
        <v>0.80166666666666675</v>
      </c>
    </row>
    <row r="29" spans="2:14" x14ac:dyDescent="0.25">
      <c r="B29" s="30" t="s">
        <v>157</v>
      </c>
      <c r="C29" s="28">
        <v>1</v>
      </c>
      <c r="D29" s="28">
        <v>0.83</v>
      </c>
      <c r="E29" s="28">
        <v>1</v>
      </c>
      <c r="F29" s="28">
        <v>0</v>
      </c>
      <c r="G29" s="28">
        <v>0.17</v>
      </c>
      <c r="H29" s="28">
        <v>0</v>
      </c>
      <c r="I29" s="28">
        <v>1</v>
      </c>
      <c r="J29" s="28">
        <v>1</v>
      </c>
      <c r="K29" s="28">
        <v>1</v>
      </c>
      <c r="L29" s="28">
        <v>1</v>
      </c>
      <c r="M29" s="28">
        <v>0.91</v>
      </c>
      <c r="N29" s="28">
        <v>1</v>
      </c>
    </row>
    <row r="30" spans="2:14" x14ac:dyDescent="0.25">
      <c r="B30" s="30" t="s">
        <v>110</v>
      </c>
      <c r="C30" s="28">
        <v>1</v>
      </c>
      <c r="D30" s="28">
        <v>0.83</v>
      </c>
      <c r="E30" s="28">
        <v>0.83</v>
      </c>
      <c r="F30" s="28">
        <v>0</v>
      </c>
      <c r="G30" s="28">
        <v>0.17</v>
      </c>
      <c r="H30" s="28">
        <v>0.17</v>
      </c>
      <c r="I30" s="28">
        <v>0.86</v>
      </c>
      <c r="J30" s="28">
        <v>1</v>
      </c>
      <c r="K30" s="28">
        <v>0.83</v>
      </c>
      <c r="L30" s="28">
        <v>0.92</v>
      </c>
      <c r="M30" s="28">
        <v>0.91</v>
      </c>
      <c r="N30" s="28">
        <v>0.83</v>
      </c>
    </row>
    <row r="31" spans="2:14" x14ac:dyDescent="0.25">
      <c r="B31" s="30" t="s">
        <v>113</v>
      </c>
      <c r="C31" s="28">
        <v>0.8899999999999999</v>
      </c>
      <c r="D31" s="28">
        <v>0.80142857142857138</v>
      </c>
      <c r="E31" s="28">
        <v>1</v>
      </c>
      <c r="F31" s="28">
        <v>0.11</v>
      </c>
      <c r="G31" s="28">
        <v>0.19857142857142859</v>
      </c>
      <c r="H31" s="28">
        <v>0</v>
      </c>
      <c r="I31" s="28">
        <v>0.86428571428571443</v>
      </c>
      <c r="J31" s="28">
        <v>0.9</v>
      </c>
      <c r="K31" s="28">
        <v>0.99571428571428566</v>
      </c>
      <c r="L31" s="28">
        <v>0.8571428571428571</v>
      </c>
      <c r="M31" s="28">
        <v>0.83142857142857152</v>
      </c>
      <c r="N31" s="28">
        <v>0.99714285714285722</v>
      </c>
    </row>
    <row r="32" spans="2:14" x14ac:dyDescent="0.25">
      <c r="B32" s="30" t="s">
        <v>118</v>
      </c>
      <c r="C32" s="28">
        <v>0.97</v>
      </c>
      <c r="D32" s="28">
        <v>0.83499999999999996</v>
      </c>
      <c r="E32" s="28">
        <v>1</v>
      </c>
      <c r="F32" s="28">
        <v>0.03</v>
      </c>
      <c r="G32" s="28">
        <v>0.16500000000000001</v>
      </c>
      <c r="H32" s="28">
        <v>0</v>
      </c>
      <c r="I32" s="28">
        <v>0.82000000000000006</v>
      </c>
      <c r="J32" s="28">
        <v>0.92500000000000004</v>
      </c>
      <c r="K32" s="28">
        <v>1</v>
      </c>
      <c r="L32" s="28">
        <v>0.88500000000000001</v>
      </c>
      <c r="M32" s="28">
        <v>0.88</v>
      </c>
      <c r="N32" s="28">
        <v>1</v>
      </c>
    </row>
    <row r="33" spans="2:14" x14ac:dyDescent="0.25">
      <c r="B33" s="30" t="s">
        <v>123</v>
      </c>
      <c r="C33" s="28">
        <v>0.92500000000000004</v>
      </c>
      <c r="D33" s="28">
        <v>0.88500000000000001</v>
      </c>
      <c r="E33" s="28">
        <v>0.98499999999999999</v>
      </c>
      <c r="F33" s="28">
        <v>7.4999999999999997E-2</v>
      </c>
      <c r="G33" s="28">
        <v>0.115</v>
      </c>
      <c r="H33" s="28">
        <v>1.4999999999999999E-2</v>
      </c>
      <c r="I33" s="28">
        <v>0.98499999999999999</v>
      </c>
      <c r="J33" s="28">
        <v>0.96500000000000008</v>
      </c>
      <c r="K33" s="28">
        <v>0.98499999999999999</v>
      </c>
      <c r="L33" s="28">
        <v>0.95499999999999996</v>
      </c>
      <c r="M33" s="28">
        <v>0.92500000000000004</v>
      </c>
      <c r="N33" s="28">
        <v>0.98</v>
      </c>
    </row>
    <row r="34" spans="2:14" x14ac:dyDescent="0.25">
      <c r="B34" s="30" t="s">
        <v>98</v>
      </c>
      <c r="C34" s="28">
        <v>0.96500000000000008</v>
      </c>
      <c r="D34" s="28">
        <v>0.82000000000000006</v>
      </c>
      <c r="E34" s="28">
        <v>0.96</v>
      </c>
      <c r="F34" s="28">
        <v>3.5000000000000003E-2</v>
      </c>
      <c r="G34" s="28">
        <v>0.18</v>
      </c>
      <c r="H34" s="28">
        <v>0.04</v>
      </c>
      <c r="I34" s="28">
        <v>0.88500000000000001</v>
      </c>
      <c r="J34" s="28">
        <v>0.86</v>
      </c>
      <c r="K34" s="28">
        <v>1</v>
      </c>
      <c r="L34" s="28">
        <v>0.91999999999999993</v>
      </c>
      <c r="M34" s="28">
        <v>0.83000000000000007</v>
      </c>
      <c r="N34" s="28">
        <v>0.98</v>
      </c>
    </row>
    <row r="35" spans="2:14" x14ac:dyDescent="0.25">
      <c r="B35" s="30" t="s">
        <v>86</v>
      </c>
      <c r="C35" s="28">
        <v>0.88846153846153852</v>
      </c>
      <c r="D35" s="28">
        <v>0.8849999999999999</v>
      </c>
      <c r="E35" s="28">
        <v>0.97846153846153838</v>
      </c>
      <c r="F35" s="28">
        <v>0.11153846153846153</v>
      </c>
      <c r="G35" s="28">
        <v>0.11499999999999999</v>
      </c>
      <c r="H35" s="28">
        <v>2.1538461538461538E-2</v>
      </c>
      <c r="I35" s="28">
        <v>0.93346153846153834</v>
      </c>
      <c r="J35" s="28">
        <v>0.88269230769230778</v>
      </c>
      <c r="K35" s="28">
        <v>0.98961538461538467</v>
      </c>
      <c r="L35" s="28">
        <v>0.90269230769230768</v>
      </c>
      <c r="M35" s="28">
        <v>0.87615384615384595</v>
      </c>
      <c r="N35" s="28">
        <v>0.98307692307692318</v>
      </c>
    </row>
    <row r="36" spans="2:14" x14ac:dyDescent="0.25">
      <c r="B36" s="30" t="s">
        <v>127</v>
      </c>
      <c r="C36" s="28">
        <v>0.97666666666666668</v>
      </c>
      <c r="D36" s="28">
        <v>0.94666666666666666</v>
      </c>
      <c r="E36" s="28">
        <v>1</v>
      </c>
      <c r="F36" s="28">
        <v>2.3333333333333334E-2</v>
      </c>
      <c r="G36" s="28">
        <v>5.3333333333333337E-2</v>
      </c>
      <c r="H36" s="28">
        <v>0</v>
      </c>
      <c r="I36" s="28">
        <v>0.94</v>
      </c>
      <c r="J36" s="28">
        <v>0.8833333333333333</v>
      </c>
      <c r="K36" s="28">
        <v>1</v>
      </c>
      <c r="L36" s="28">
        <v>0.96</v>
      </c>
      <c r="M36" s="28">
        <v>0.91</v>
      </c>
      <c r="N36" s="28">
        <v>1</v>
      </c>
    </row>
    <row r="37" spans="2:14" x14ac:dyDescent="0.25">
      <c r="B37" s="30" t="s">
        <v>130</v>
      </c>
      <c r="C37" s="28">
        <v>0.93333333333333324</v>
      </c>
      <c r="D37" s="28">
        <v>0.85333333333333339</v>
      </c>
      <c r="E37" s="28">
        <v>0.98999999999999988</v>
      </c>
      <c r="F37" s="28">
        <v>6.6666666666666666E-2</v>
      </c>
      <c r="G37" s="28">
        <v>0.1466666666666667</v>
      </c>
      <c r="H37" s="28">
        <v>0.01</v>
      </c>
      <c r="I37" s="28">
        <v>0.98666666666666669</v>
      </c>
      <c r="J37" s="28">
        <v>1</v>
      </c>
      <c r="K37" s="28">
        <v>1</v>
      </c>
      <c r="L37" s="28">
        <v>0.95666666666666667</v>
      </c>
      <c r="M37" s="28">
        <v>0.92333333333333334</v>
      </c>
      <c r="N37" s="28">
        <v>0.99333333333333329</v>
      </c>
    </row>
    <row r="38" spans="2:14" x14ac:dyDescent="0.25">
      <c r="B38" s="30" t="s">
        <v>137</v>
      </c>
      <c r="C38" s="28">
        <v>0.94333333333333336</v>
      </c>
      <c r="D38" s="28">
        <v>0.96666666666666679</v>
      </c>
      <c r="E38" s="28">
        <v>0.98999999999999988</v>
      </c>
      <c r="F38" s="28">
        <v>5.6666666666666671E-2</v>
      </c>
      <c r="G38" s="28">
        <v>3.3333333333333333E-2</v>
      </c>
      <c r="H38" s="28">
        <v>0.01</v>
      </c>
      <c r="I38" s="28">
        <v>0.98</v>
      </c>
      <c r="J38" s="28">
        <v>0.97000000000000008</v>
      </c>
      <c r="K38" s="28">
        <v>0.98999999999999988</v>
      </c>
      <c r="L38" s="28">
        <v>0.96333333333333326</v>
      </c>
      <c r="M38" s="28">
        <v>0.97000000000000008</v>
      </c>
      <c r="N38" s="28">
        <v>0.98666666666666669</v>
      </c>
    </row>
    <row r="39" spans="2:14" x14ac:dyDescent="0.25">
      <c r="B39" s="30" t="s">
        <v>141</v>
      </c>
      <c r="C39" s="28">
        <v>1</v>
      </c>
      <c r="D39" s="28">
        <v>0.92500000000000004</v>
      </c>
      <c r="E39" s="28">
        <v>1</v>
      </c>
      <c r="F39" s="28">
        <v>0</v>
      </c>
      <c r="G39" s="28">
        <v>7.5000000000000011E-2</v>
      </c>
      <c r="H39" s="28">
        <v>0</v>
      </c>
      <c r="I39" s="28">
        <v>0.98499999999999999</v>
      </c>
      <c r="J39" s="28">
        <v>0.95500000000000007</v>
      </c>
      <c r="K39" s="28">
        <v>1</v>
      </c>
      <c r="L39" s="28">
        <v>0.99</v>
      </c>
      <c r="M39" s="28">
        <v>0.94</v>
      </c>
      <c r="N39" s="28">
        <v>1</v>
      </c>
    </row>
    <row r="40" spans="2:14" x14ac:dyDescent="0.25">
      <c r="B40" s="30" t="s">
        <v>162</v>
      </c>
      <c r="C40" s="28">
        <v>0.92</v>
      </c>
      <c r="D40" s="28">
        <v>1</v>
      </c>
      <c r="E40" s="28">
        <v>1</v>
      </c>
      <c r="F40" s="28">
        <v>0.08</v>
      </c>
      <c r="G40" s="28">
        <v>0</v>
      </c>
      <c r="H40" s="28">
        <v>0</v>
      </c>
      <c r="I40" s="28">
        <v>1</v>
      </c>
      <c r="J40" s="28">
        <v>0.8</v>
      </c>
      <c r="K40" s="28">
        <v>1</v>
      </c>
      <c r="L40" s="28">
        <v>0.96</v>
      </c>
      <c r="M40" s="28">
        <v>0.89</v>
      </c>
      <c r="N40" s="28">
        <v>1</v>
      </c>
    </row>
    <row r="41" spans="2:14" x14ac:dyDescent="0.25">
      <c r="B41" s="30" t="s">
        <v>144</v>
      </c>
      <c r="C41" s="28">
        <v>0.97</v>
      </c>
      <c r="D41" s="28">
        <v>0.9</v>
      </c>
      <c r="E41" s="28">
        <v>1</v>
      </c>
      <c r="F41" s="28">
        <v>0.03</v>
      </c>
      <c r="G41" s="28">
        <v>0.1</v>
      </c>
      <c r="H41" s="28">
        <v>0</v>
      </c>
      <c r="I41" s="28">
        <v>0.94</v>
      </c>
      <c r="J41" s="28">
        <v>1</v>
      </c>
      <c r="K41" s="28">
        <v>1</v>
      </c>
      <c r="L41" s="28">
        <v>0.95</v>
      </c>
      <c r="M41" s="28">
        <v>0.95</v>
      </c>
      <c r="N41" s="28">
        <v>1</v>
      </c>
    </row>
    <row r="42" spans="2:14" x14ac:dyDescent="0.25">
      <c r="B42" s="30" t="s">
        <v>146</v>
      </c>
      <c r="C42" s="28">
        <v>0.95500000000000007</v>
      </c>
      <c r="D42" s="28">
        <v>0.85000000000000009</v>
      </c>
      <c r="E42" s="28">
        <v>0.99</v>
      </c>
      <c r="F42" s="28">
        <v>4.4999999999999998E-2</v>
      </c>
      <c r="G42" s="28">
        <v>0.15000000000000002</v>
      </c>
      <c r="H42" s="28">
        <v>0.01</v>
      </c>
      <c r="I42" s="28">
        <v>0.83000000000000007</v>
      </c>
      <c r="J42" s="28">
        <v>0.875</v>
      </c>
      <c r="K42" s="28">
        <v>1</v>
      </c>
      <c r="L42" s="28">
        <v>0.89</v>
      </c>
      <c r="M42" s="28">
        <v>0.86499999999999999</v>
      </c>
      <c r="N42" s="28">
        <v>0.995</v>
      </c>
    </row>
    <row r="43" spans="2:14" x14ac:dyDescent="0.25">
      <c r="B43" s="30" t="s">
        <v>159</v>
      </c>
      <c r="C43" s="28">
        <v>0.83333333333333337</v>
      </c>
      <c r="D43" s="28">
        <v>0.8666666666666667</v>
      </c>
      <c r="E43" s="28">
        <v>0.98999999999999988</v>
      </c>
      <c r="F43" s="28">
        <v>0.16666666666666666</v>
      </c>
      <c r="G43" s="28">
        <v>0.13333333333333333</v>
      </c>
      <c r="H43" s="28">
        <v>0.01</v>
      </c>
      <c r="I43" s="28">
        <v>1</v>
      </c>
      <c r="J43" s="28">
        <v>0.84</v>
      </c>
      <c r="K43" s="28">
        <v>0.97000000000000008</v>
      </c>
      <c r="L43" s="28">
        <v>0.90666666666666662</v>
      </c>
      <c r="M43" s="28">
        <v>0.84666666666666668</v>
      </c>
      <c r="N43" s="28">
        <v>0.97666666666666657</v>
      </c>
    </row>
    <row r="45" spans="2:14" ht="15.75" thickBot="1" x14ac:dyDescent="0.3"/>
    <row r="46" spans="2:14" ht="16.5" thickBot="1" x14ac:dyDescent="0.3">
      <c r="B46" s="29" t="s">
        <v>92</v>
      </c>
      <c r="C46" s="35" t="s">
        <v>176</v>
      </c>
      <c r="D46" s="34" t="s">
        <v>177</v>
      </c>
      <c r="E46" s="34" t="s">
        <v>178</v>
      </c>
      <c r="F46" s="34" t="s">
        <v>179</v>
      </c>
      <c r="G46" s="34" t="s">
        <v>180</v>
      </c>
      <c r="H46" s="34" t="s">
        <v>181</v>
      </c>
      <c r="I46" s="34" t="s">
        <v>182</v>
      </c>
      <c r="J46" s="34" t="s">
        <v>183</v>
      </c>
      <c r="K46" s="34" t="s">
        <v>184</v>
      </c>
      <c r="L46" s="34" t="s">
        <v>185</v>
      </c>
      <c r="M46" s="34" t="s">
        <v>186</v>
      </c>
      <c r="N46" s="34" t="s">
        <v>187</v>
      </c>
    </row>
    <row r="47" spans="2:14" x14ac:dyDescent="0.25">
      <c r="B47" s="30" t="s">
        <v>151</v>
      </c>
      <c r="C47" s="28">
        <v>1</v>
      </c>
      <c r="D47" s="28">
        <v>1</v>
      </c>
      <c r="E47" s="28">
        <v>1</v>
      </c>
      <c r="F47" s="28">
        <v>0</v>
      </c>
      <c r="G47" s="28">
        <v>0</v>
      </c>
      <c r="H47" s="28">
        <v>0</v>
      </c>
      <c r="I47" s="33">
        <v>0.97</v>
      </c>
      <c r="J47" s="33">
        <v>0.94</v>
      </c>
      <c r="K47" s="33">
        <v>1</v>
      </c>
      <c r="L47" s="28">
        <v>0.98</v>
      </c>
      <c r="M47" s="28">
        <v>0.97</v>
      </c>
      <c r="N47" s="28">
        <v>1</v>
      </c>
    </row>
    <row r="48" spans="2:14" x14ac:dyDescent="0.25">
      <c r="B48" s="30" t="s">
        <v>153</v>
      </c>
      <c r="C48" s="28">
        <v>1</v>
      </c>
      <c r="D48" s="28">
        <v>0.93</v>
      </c>
      <c r="E48" s="28">
        <v>1</v>
      </c>
      <c r="F48" s="28">
        <v>7.0000000000000007E-2</v>
      </c>
      <c r="G48" s="28">
        <v>0</v>
      </c>
      <c r="H48" s="28">
        <v>0</v>
      </c>
      <c r="I48" s="33">
        <v>0.94</v>
      </c>
      <c r="J48" s="33">
        <v>0.9</v>
      </c>
      <c r="K48" s="33">
        <v>1</v>
      </c>
      <c r="L48" s="28">
        <v>0.97</v>
      </c>
      <c r="M48" s="28">
        <v>0.92</v>
      </c>
      <c r="N48" s="28">
        <v>1</v>
      </c>
    </row>
    <row r="49" spans="2:14" x14ac:dyDescent="0.25">
      <c r="B49" s="30" t="s">
        <v>84</v>
      </c>
      <c r="C49" s="28">
        <v>0.94</v>
      </c>
      <c r="D49" s="28">
        <v>0.92666666666666675</v>
      </c>
      <c r="E49" s="28">
        <v>1</v>
      </c>
      <c r="F49" s="28">
        <v>7.3333333333333334E-2</v>
      </c>
      <c r="G49" s="28">
        <v>0</v>
      </c>
      <c r="H49" s="28">
        <v>0.18</v>
      </c>
      <c r="I49" s="33">
        <v>1</v>
      </c>
      <c r="J49" s="33">
        <v>0.93</v>
      </c>
      <c r="K49" s="33">
        <v>0.98</v>
      </c>
      <c r="L49" s="28">
        <v>0.96666666666666667</v>
      </c>
      <c r="M49" s="28">
        <v>0.92333333333333334</v>
      </c>
      <c r="N49" s="28">
        <v>0.98999999999999988</v>
      </c>
    </row>
    <row r="50" spans="2:14" x14ac:dyDescent="0.25">
      <c r="B50" s="30" t="s">
        <v>87</v>
      </c>
      <c r="C50" s="28">
        <v>0.93</v>
      </c>
      <c r="D50" s="28">
        <v>0.97</v>
      </c>
      <c r="E50" s="28">
        <v>1</v>
      </c>
      <c r="F50" s="28">
        <v>0.03</v>
      </c>
      <c r="G50" s="28">
        <v>0</v>
      </c>
      <c r="H50" s="28">
        <v>7.0000000000000007E-2</v>
      </c>
      <c r="I50" s="33">
        <v>0.97</v>
      </c>
      <c r="J50" s="33">
        <v>0.67</v>
      </c>
      <c r="K50" s="33">
        <v>1</v>
      </c>
      <c r="L50" s="28">
        <v>0.95</v>
      </c>
      <c r="M50" s="28">
        <v>0.79</v>
      </c>
      <c r="N50" s="28">
        <v>1</v>
      </c>
    </row>
    <row r="51" spans="2:14" x14ac:dyDescent="0.25">
      <c r="B51" s="30" t="s">
        <v>89</v>
      </c>
      <c r="C51" s="28">
        <v>0.9</v>
      </c>
      <c r="D51" s="28">
        <v>0.93</v>
      </c>
      <c r="E51" s="28">
        <v>1</v>
      </c>
      <c r="F51" s="28">
        <v>7.0000000000000007E-2</v>
      </c>
      <c r="G51" s="28">
        <v>0</v>
      </c>
      <c r="H51" s="28">
        <v>0.1</v>
      </c>
      <c r="I51" s="33">
        <v>1</v>
      </c>
      <c r="J51" s="33">
        <v>1</v>
      </c>
      <c r="K51" s="33">
        <v>1</v>
      </c>
      <c r="L51" s="28">
        <v>0.95</v>
      </c>
      <c r="M51" s="28">
        <v>0.97</v>
      </c>
      <c r="N51" s="28">
        <v>1</v>
      </c>
    </row>
    <row r="52" spans="2:14" x14ac:dyDescent="0.25">
      <c r="B52" s="30" t="s">
        <v>94</v>
      </c>
      <c r="C52" s="28">
        <v>0.81</v>
      </c>
      <c r="D52" s="28">
        <v>0.93</v>
      </c>
      <c r="E52" s="28">
        <v>1</v>
      </c>
      <c r="F52" s="28">
        <v>7.0000000000000007E-2</v>
      </c>
      <c r="G52" s="28">
        <v>0</v>
      </c>
      <c r="H52" s="28">
        <v>0.19</v>
      </c>
      <c r="I52" s="33">
        <v>1</v>
      </c>
      <c r="J52" s="33">
        <v>0.89</v>
      </c>
      <c r="K52" s="33">
        <v>1</v>
      </c>
      <c r="L52" s="28">
        <v>0.9</v>
      </c>
      <c r="M52" s="28">
        <v>0.91</v>
      </c>
      <c r="N52" s="28">
        <v>1</v>
      </c>
    </row>
    <row r="53" spans="2:14" x14ac:dyDescent="0.25">
      <c r="B53" s="30" t="s">
        <v>96</v>
      </c>
      <c r="C53" s="28">
        <v>0.97</v>
      </c>
      <c r="D53" s="28">
        <v>0.91</v>
      </c>
      <c r="E53" s="28">
        <v>1</v>
      </c>
      <c r="F53" s="28">
        <v>0.09</v>
      </c>
      <c r="G53" s="28">
        <v>0</v>
      </c>
      <c r="H53" s="28">
        <v>0.03</v>
      </c>
      <c r="I53" s="33">
        <v>0.97</v>
      </c>
      <c r="J53" s="33">
        <v>1</v>
      </c>
      <c r="K53" s="33">
        <v>1</v>
      </c>
      <c r="L53" s="28">
        <v>0.97</v>
      </c>
      <c r="M53" s="28">
        <v>0.95</v>
      </c>
      <c r="N53" s="28">
        <v>1</v>
      </c>
    </row>
    <row r="54" spans="2:14" x14ac:dyDescent="0.25">
      <c r="B54" s="30" t="s">
        <v>99</v>
      </c>
      <c r="C54" s="28">
        <v>1</v>
      </c>
      <c r="D54" s="28">
        <v>0.71</v>
      </c>
      <c r="E54" s="28">
        <v>0.92</v>
      </c>
      <c r="F54" s="28">
        <v>0.28999999999999998</v>
      </c>
      <c r="G54" s="28">
        <v>0.08</v>
      </c>
      <c r="H54" s="28">
        <v>0</v>
      </c>
      <c r="I54" s="33">
        <v>0.89</v>
      </c>
      <c r="J54" s="33">
        <v>0.94</v>
      </c>
      <c r="K54" s="33">
        <v>1</v>
      </c>
      <c r="L54" s="28">
        <v>0.94</v>
      </c>
      <c r="M54" s="28">
        <v>0.81</v>
      </c>
      <c r="N54" s="28">
        <v>0.96</v>
      </c>
    </row>
    <row r="55" spans="2:14" x14ac:dyDescent="0.25">
      <c r="B55" s="30" t="s">
        <v>154</v>
      </c>
      <c r="C55" s="28">
        <v>0.88</v>
      </c>
      <c r="D55" s="28">
        <v>0.94</v>
      </c>
      <c r="E55" s="28">
        <v>0.97</v>
      </c>
      <c r="F55" s="28">
        <v>0.06</v>
      </c>
      <c r="G55" s="28">
        <v>0.03</v>
      </c>
      <c r="H55" s="28">
        <v>0.12</v>
      </c>
      <c r="I55" s="33">
        <v>1</v>
      </c>
      <c r="J55" s="33">
        <v>1</v>
      </c>
      <c r="K55" s="33">
        <v>1</v>
      </c>
      <c r="L55" s="28">
        <v>0.94</v>
      </c>
      <c r="M55" s="28">
        <v>0.97</v>
      </c>
      <c r="N55" s="28">
        <v>0.98</v>
      </c>
    </row>
    <row r="56" spans="2:14" x14ac:dyDescent="0.25">
      <c r="B56" s="30" t="s">
        <v>100</v>
      </c>
      <c r="C56" s="28">
        <v>0.8833333333333333</v>
      </c>
      <c r="D56" s="28">
        <v>0.88333333333333341</v>
      </c>
      <c r="E56" s="28">
        <v>0.94333333333333336</v>
      </c>
      <c r="F56" s="28">
        <v>0.11666666666666665</v>
      </c>
      <c r="G56" s="28">
        <v>5.6666666666666664E-2</v>
      </c>
      <c r="H56" s="28">
        <v>0.35000000000000003</v>
      </c>
      <c r="I56" s="33">
        <v>0.95000000000000007</v>
      </c>
      <c r="J56" s="33">
        <v>0.9</v>
      </c>
      <c r="K56" s="33">
        <v>0.97333333333333327</v>
      </c>
      <c r="L56" s="28">
        <v>0.91666666666666663</v>
      </c>
      <c r="M56" s="28">
        <v>0.8833333333333333</v>
      </c>
      <c r="N56" s="28">
        <v>0.95666666666666667</v>
      </c>
    </row>
    <row r="57" spans="2:14" x14ac:dyDescent="0.25">
      <c r="B57" s="30" t="s">
        <v>101</v>
      </c>
      <c r="C57" s="28">
        <v>0.875</v>
      </c>
      <c r="D57" s="28">
        <v>0.95500000000000007</v>
      </c>
      <c r="E57" s="28">
        <v>1</v>
      </c>
      <c r="F57" s="28">
        <v>4.4999999999999998E-2</v>
      </c>
      <c r="G57" s="28">
        <v>0</v>
      </c>
      <c r="H57" s="28">
        <v>0.25</v>
      </c>
      <c r="I57" s="33">
        <v>0.96499999999999997</v>
      </c>
      <c r="J57" s="33">
        <v>0.87</v>
      </c>
      <c r="K57" s="33">
        <v>1</v>
      </c>
      <c r="L57" s="28">
        <v>0.91500000000000004</v>
      </c>
      <c r="M57" s="28">
        <v>0.90999999999999992</v>
      </c>
      <c r="N57" s="28">
        <v>1</v>
      </c>
    </row>
    <row r="58" spans="2:14" x14ac:dyDescent="0.25">
      <c r="B58" s="30" t="s">
        <v>104</v>
      </c>
      <c r="C58" s="28">
        <v>0.77</v>
      </c>
      <c r="D58" s="28">
        <v>0.97</v>
      </c>
      <c r="E58" s="28">
        <v>1</v>
      </c>
      <c r="F58" s="28">
        <v>0.03</v>
      </c>
      <c r="G58" s="28">
        <v>0</v>
      </c>
      <c r="H58" s="28">
        <v>0.23</v>
      </c>
      <c r="I58" s="33">
        <v>1</v>
      </c>
      <c r="J58" s="33">
        <v>0.76</v>
      </c>
      <c r="K58" s="33">
        <v>0.97</v>
      </c>
      <c r="L58" s="28">
        <v>0.87</v>
      </c>
      <c r="M58" s="28">
        <v>0.85</v>
      </c>
      <c r="N58" s="28">
        <v>0.98</v>
      </c>
    </row>
    <row r="59" spans="2:14" x14ac:dyDescent="0.25">
      <c r="B59" s="30" t="s">
        <v>107</v>
      </c>
      <c r="C59" s="28">
        <v>0.96666666666666667</v>
      </c>
      <c r="D59" s="28">
        <v>0.94333333333333336</v>
      </c>
      <c r="E59" s="28">
        <v>0.94333333333333336</v>
      </c>
      <c r="F59" s="28">
        <v>5.6666666666666671E-2</v>
      </c>
      <c r="G59" s="28">
        <v>5.6666666666666671E-2</v>
      </c>
      <c r="H59" s="28">
        <v>0.1</v>
      </c>
      <c r="I59" s="33">
        <v>0.97000000000000008</v>
      </c>
      <c r="J59" s="33">
        <v>0.91</v>
      </c>
      <c r="K59" s="33">
        <v>0.93333333333333324</v>
      </c>
      <c r="L59" s="28">
        <v>0.96666666666666667</v>
      </c>
      <c r="M59" s="28">
        <v>0.92666666666666664</v>
      </c>
      <c r="N59" s="28">
        <v>0.93666666666666665</v>
      </c>
    </row>
    <row r="60" spans="2:14" x14ac:dyDescent="0.25">
      <c r="B60" s="30" t="s">
        <v>155</v>
      </c>
      <c r="C60" s="28">
        <v>1</v>
      </c>
      <c r="D60" s="28">
        <v>0.83</v>
      </c>
      <c r="E60" s="28">
        <v>1</v>
      </c>
      <c r="F60" s="28">
        <v>0.17</v>
      </c>
      <c r="G60" s="28">
        <v>0</v>
      </c>
      <c r="H60" s="28">
        <v>0</v>
      </c>
      <c r="I60" s="33">
        <v>1</v>
      </c>
      <c r="J60" s="33">
        <v>1</v>
      </c>
      <c r="K60" s="33">
        <v>1</v>
      </c>
      <c r="L60" s="28">
        <v>1</v>
      </c>
      <c r="M60" s="28">
        <v>0.91</v>
      </c>
      <c r="N60" s="28">
        <v>1</v>
      </c>
    </row>
    <row r="61" spans="2:14" x14ac:dyDescent="0.25">
      <c r="B61" s="30" t="s">
        <v>111</v>
      </c>
      <c r="C61" s="28">
        <v>1</v>
      </c>
      <c r="D61" s="28">
        <v>0.83</v>
      </c>
      <c r="E61" s="28">
        <v>0.83</v>
      </c>
      <c r="F61" s="28">
        <v>0.17</v>
      </c>
      <c r="G61" s="28">
        <v>0.17</v>
      </c>
      <c r="H61" s="28">
        <v>0</v>
      </c>
      <c r="I61" s="33">
        <v>0.86</v>
      </c>
      <c r="J61" s="33">
        <v>1</v>
      </c>
      <c r="K61" s="33">
        <v>0.83</v>
      </c>
      <c r="L61" s="28">
        <v>0.92</v>
      </c>
      <c r="M61" s="28">
        <v>0.91</v>
      </c>
      <c r="N61" s="28">
        <v>0.83</v>
      </c>
    </row>
    <row r="62" spans="2:14" x14ac:dyDescent="0.25">
      <c r="B62" s="30" t="s">
        <v>114</v>
      </c>
      <c r="C62" s="28">
        <v>0.85750000000000004</v>
      </c>
      <c r="D62" s="28">
        <v>0.83499999999999996</v>
      </c>
      <c r="E62" s="28">
        <v>1</v>
      </c>
      <c r="F62" s="28">
        <v>0.16500000000000001</v>
      </c>
      <c r="G62" s="28">
        <v>0</v>
      </c>
      <c r="H62" s="28">
        <v>0.57000000000000006</v>
      </c>
      <c r="I62" s="33">
        <v>0.94500000000000006</v>
      </c>
      <c r="J62" s="33">
        <v>0.87250000000000005</v>
      </c>
      <c r="K62" s="33">
        <v>1</v>
      </c>
      <c r="L62" s="28">
        <v>0.89999999999999991</v>
      </c>
      <c r="M62" s="28">
        <v>0.83000000000000007</v>
      </c>
      <c r="N62" s="28">
        <v>1</v>
      </c>
    </row>
    <row r="63" spans="2:14" x14ac:dyDescent="0.25">
      <c r="B63" s="30" t="s">
        <v>115</v>
      </c>
      <c r="C63" s="28">
        <v>1</v>
      </c>
      <c r="D63" s="28">
        <v>0.9</v>
      </c>
      <c r="E63" s="28">
        <v>1</v>
      </c>
      <c r="F63" s="28">
        <v>0.1</v>
      </c>
      <c r="G63" s="28">
        <v>0</v>
      </c>
      <c r="H63" s="28">
        <v>0</v>
      </c>
      <c r="I63" s="33">
        <v>0.67</v>
      </c>
      <c r="J63" s="33">
        <v>1</v>
      </c>
      <c r="K63" s="33">
        <v>0.97</v>
      </c>
      <c r="L63" s="28">
        <v>0.8</v>
      </c>
      <c r="M63" s="28">
        <v>0.95</v>
      </c>
      <c r="N63" s="28">
        <v>0.98</v>
      </c>
    </row>
    <row r="64" spans="2:14" x14ac:dyDescent="0.25">
      <c r="B64" s="30" t="s">
        <v>116</v>
      </c>
      <c r="C64" s="28">
        <v>1</v>
      </c>
      <c r="D64" s="28">
        <v>0.97</v>
      </c>
      <c r="E64" s="28">
        <v>1</v>
      </c>
      <c r="F64" s="28">
        <v>0.03</v>
      </c>
      <c r="G64" s="28">
        <v>0</v>
      </c>
      <c r="H64" s="28">
        <v>0</v>
      </c>
      <c r="I64" s="33">
        <v>0.61</v>
      </c>
      <c r="J64" s="33">
        <v>0.59</v>
      </c>
      <c r="K64" s="33">
        <v>1</v>
      </c>
      <c r="L64" s="28">
        <v>0.76</v>
      </c>
      <c r="M64" s="28">
        <v>0.73</v>
      </c>
      <c r="N64" s="28">
        <v>1</v>
      </c>
    </row>
    <row r="65" spans="2:14" x14ac:dyDescent="0.25">
      <c r="B65" s="30" t="s">
        <v>117</v>
      </c>
      <c r="C65" s="28">
        <v>0.9</v>
      </c>
      <c r="D65" s="28">
        <v>0.97</v>
      </c>
      <c r="E65" s="28">
        <v>1</v>
      </c>
      <c r="F65" s="28">
        <v>0.03</v>
      </c>
      <c r="G65" s="28">
        <v>0</v>
      </c>
      <c r="H65" s="28">
        <v>0.1</v>
      </c>
      <c r="I65" s="33">
        <v>1</v>
      </c>
      <c r="J65" s="33">
        <v>0.94</v>
      </c>
      <c r="K65" s="33">
        <v>1</v>
      </c>
      <c r="L65" s="28">
        <v>0.95</v>
      </c>
      <c r="M65" s="28">
        <v>0.95</v>
      </c>
      <c r="N65" s="28">
        <v>1</v>
      </c>
    </row>
    <row r="66" spans="2:14" x14ac:dyDescent="0.25">
      <c r="B66" s="30" t="s">
        <v>119</v>
      </c>
      <c r="C66" s="28">
        <v>0.97</v>
      </c>
      <c r="D66" s="28">
        <v>0.83499999999999996</v>
      </c>
      <c r="E66" s="28">
        <v>1</v>
      </c>
      <c r="F66" s="28">
        <v>0.16500000000000001</v>
      </c>
      <c r="G66" s="28">
        <v>0</v>
      </c>
      <c r="H66" s="28">
        <v>0.06</v>
      </c>
      <c r="I66" s="33">
        <v>0.82000000000000006</v>
      </c>
      <c r="J66" s="33">
        <v>0.92500000000000004</v>
      </c>
      <c r="K66" s="33">
        <v>1</v>
      </c>
      <c r="L66" s="28">
        <v>0.88500000000000001</v>
      </c>
      <c r="M66" s="28">
        <v>0.88</v>
      </c>
      <c r="N66" s="28">
        <v>1</v>
      </c>
    </row>
    <row r="67" spans="2:14" x14ac:dyDescent="0.25">
      <c r="B67" s="30" t="s">
        <v>121</v>
      </c>
      <c r="C67" s="28">
        <v>0.93</v>
      </c>
      <c r="D67" s="28">
        <v>0.9</v>
      </c>
      <c r="E67" s="28">
        <v>1</v>
      </c>
      <c r="F67" s="28">
        <v>0.1</v>
      </c>
      <c r="G67" s="28">
        <v>0</v>
      </c>
      <c r="H67" s="28">
        <v>7.0000000000000007E-2</v>
      </c>
      <c r="I67" s="33">
        <v>0.97</v>
      </c>
      <c r="J67" s="33">
        <v>1</v>
      </c>
      <c r="K67" s="33">
        <v>1</v>
      </c>
      <c r="L67" s="28">
        <v>0.95</v>
      </c>
      <c r="M67" s="28">
        <v>0.95</v>
      </c>
      <c r="N67" s="28">
        <v>1</v>
      </c>
    </row>
    <row r="68" spans="2:14" x14ac:dyDescent="0.25">
      <c r="B68" s="30" t="s">
        <v>122</v>
      </c>
      <c r="C68" s="28">
        <v>0.91</v>
      </c>
      <c r="D68" s="28">
        <v>0.87666666666666659</v>
      </c>
      <c r="E68" s="28">
        <v>0.98999999999999988</v>
      </c>
      <c r="F68" s="28">
        <v>0.12333333333333335</v>
      </c>
      <c r="G68" s="28">
        <v>0.01</v>
      </c>
      <c r="H68" s="28">
        <v>0.27</v>
      </c>
      <c r="I68" s="33">
        <v>0.8666666666666667</v>
      </c>
      <c r="J68" s="33">
        <v>0.87</v>
      </c>
      <c r="K68" s="33">
        <v>1</v>
      </c>
      <c r="L68" s="28">
        <v>0.87666666666666659</v>
      </c>
      <c r="M68" s="28">
        <v>0.87</v>
      </c>
      <c r="N68" s="28">
        <v>0.99333333333333329</v>
      </c>
    </row>
    <row r="69" spans="2:14" x14ac:dyDescent="0.25">
      <c r="B69" s="30" t="s">
        <v>124</v>
      </c>
      <c r="C69" s="28">
        <v>0.97</v>
      </c>
      <c r="D69" s="28">
        <v>0.83</v>
      </c>
      <c r="E69" s="28">
        <v>1</v>
      </c>
      <c r="F69" s="28">
        <v>0.17</v>
      </c>
      <c r="G69" s="28">
        <v>0</v>
      </c>
      <c r="H69" s="28">
        <v>0.03</v>
      </c>
      <c r="I69" s="33">
        <v>0.97</v>
      </c>
      <c r="J69" s="33">
        <v>0.93</v>
      </c>
      <c r="K69" s="33">
        <v>0.97</v>
      </c>
      <c r="L69" s="28">
        <v>0.97</v>
      </c>
      <c r="M69" s="28">
        <v>0.88</v>
      </c>
      <c r="N69" s="28">
        <v>0.98</v>
      </c>
    </row>
    <row r="70" spans="2:14" x14ac:dyDescent="0.25">
      <c r="B70" s="30" t="s">
        <v>125</v>
      </c>
      <c r="C70" s="28">
        <v>0.8</v>
      </c>
      <c r="D70" s="28">
        <v>0.77</v>
      </c>
      <c r="E70" s="28">
        <v>1</v>
      </c>
      <c r="F70" s="28">
        <v>0.23</v>
      </c>
      <c r="G70" s="28">
        <v>0</v>
      </c>
      <c r="H70" s="28">
        <v>0.4</v>
      </c>
      <c r="I70" s="33">
        <v>0.98</v>
      </c>
      <c r="J70" s="33">
        <v>0.85</v>
      </c>
      <c r="K70" s="33">
        <v>0.98499999999999999</v>
      </c>
      <c r="L70" s="28">
        <v>0.88</v>
      </c>
      <c r="M70" s="28">
        <v>0.80499999999999994</v>
      </c>
      <c r="N70" s="28">
        <v>0.99</v>
      </c>
    </row>
    <row r="71" spans="2:14" x14ac:dyDescent="0.25">
      <c r="B71" s="30" t="s">
        <v>126</v>
      </c>
      <c r="C71" s="28">
        <v>0.93</v>
      </c>
      <c r="D71" s="28">
        <v>0.85000000000000009</v>
      </c>
      <c r="E71" s="28">
        <v>0.98499999999999999</v>
      </c>
      <c r="F71" s="28">
        <v>0.15000000000000002</v>
      </c>
      <c r="G71" s="28">
        <v>1.4999999999999999E-2</v>
      </c>
      <c r="H71" s="28">
        <v>0.14000000000000001</v>
      </c>
      <c r="I71" s="33">
        <v>0.95</v>
      </c>
      <c r="J71" s="33">
        <v>0.88</v>
      </c>
      <c r="K71" s="33">
        <v>0.98499999999999999</v>
      </c>
      <c r="L71" s="28">
        <v>0.94</v>
      </c>
      <c r="M71" s="28">
        <v>0.86499999999999999</v>
      </c>
      <c r="N71" s="28">
        <v>0.98</v>
      </c>
    </row>
    <row r="72" spans="2:14" x14ac:dyDescent="0.25">
      <c r="B72" s="30" t="s">
        <v>128</v>
      </c>
      <c r="C72" s="28">
        <v>0.97666666666666668</v>
      </c>
      <c r="D72" s="28">
        <v>0.94666666666666666</v>
      </c>
      <c r="E72" s="28">
        <v>1</v>
      </c>
      <c r="F72" s="28">
        <v>5.3333333333333337E-2</v>
      </c>
      <c r="G72" s="28">
        <v>0</v>
      </c>
      <c r="H72" s="28">
        <v>7.0000000000000007E-2</v>
      </c>
      <c r="I72" s="33">
        <v>0.94</v>
      </c>
      <c r="J72" s="33">
        <v>0.8833333333333333</v>
      </c>
      <c r="K72" s="33">
        <v>1</v>
      </c>
      <c r="L72" s="28">
        <v>0.96</v>
      </c>
      <c r="M72" s="28">
        <v>0.91</v>
      </c>
      <c r="N72" s="28">
        <v>1</v>
      </c>
    </row>
    <row r="73" spans="2:14" x14ac:dyDescent="0.25">
      <c r="B73" s="30" t="s">
        <v>131</v>
      </c>
      <c r="C73" s="28">
        <v>1</v>
      </c>
      <c r="D73" s="28">
        <v>0.83</v>
      </c>
      <c r="E73" s="28">
        <v>1</v>
      </c>
      <c r="F73" s="28">
        <v>0.17</v>
      </c>
      <c r="G73" s="28">
        <v>0</v>
      </c>
      <c r="H73" s="28">
        <v>0</v>
      </c>
      <c r="I73" s="33">
        <v>1</v>
      </c>
      <c r="J73" s="33">
        <v>1</v>
      </c>
      <c r="K73" s="33">
        <v>1</v>
      </c>
      <c r="L73" s="28">
        <v>1</v>
      </c>
      <c r="M73" s="28">
        <v>0.91</v>
      </c>
      <c r="N73" s="28">
        <v>1</v>
      </c>
    </row>
    <row r="74" spans="2:14" x14ac:dyDescent="0.25">
      <c r="B74" s="30" t="s">
        <v>132</v>
      </c>
      <c r="C74" s="28">
        <v>0.89999999999999991</v>
      </c>
      <c r="D74" s="28">
        <v>0.86499999999999999</v>
      </c>
      <c r="E74" s="28">
        <v>0.98499999999999999</v>
      </c>
      <c r="F74" s="28">
        <v>0.13500000000000001</v>
      </c>
      <c r="G74" s="28">
        <v>1.4999999999999999E-2</v>
      </c>
      <c r="H74" s="28">
        <v>0.2</v>
      </c>
      <c r="I74" s="33">
        <v>0.98</v>
      </c>
      <c r="J74" s="33">
        <v>1</v>
      </c>
      <c r="K74" s="33">
        <v>1</v>
      </c>
      <c r="L74" s="28">
        <v>0.93500000000000005</v>
      </c>
      <c r="M74" s="28">
        <v>0.92999999999999994</v>
      </c>
      <c r="N74" s="28">
        <v>0.99</v>
      </c>
    </row>
    <row r="75" spans="2:14" x14ac:dyDescent="0.25">
      <c r="B75" s="30" t="s">
        <v>133</v>
      </c>
      <c r="C75" s="28">
        <v>0.85000000000000009</v>
      </c>
      <c r="D75" s="28">
        <v>0.98499999999999999</v>
      </c>
      <c r="E75" s="28">
        <v>1</v>
      </c>
      <c r="F75" s="28">
        <v>1.4999999999999999E-2</v>
      </c>
      <c r="G75" s="28">
        <v>0</v>
      </c>
      <c r="H75" s="28">
        <v>0.30000000000000004</v>
      </c>
      <c r="I75" s="33">
        <v>1</v>
      </c>
      <c r="J75" s="33">
        <v>0.82499999999999996</v>
      </c>
      <c r="K75" s="33">
        <v>0.98499999999999999</v>
      </c>
      <c r="L75" s="28">
        <v>0.91999999999999993</v>
      </c>
      <c r="M75" s="28">
        <v>0.89500000000000002</v>
      </c>
      <c r="N75" s="28">
        <v>0.99</v>
      </c>
    </row>
    <row r="76" spans="2:14" x14ac:dyDescent="0.25">
      <c r="B76" s="30" t="s">
        <v>160</v>
      </c>
      <c r="C76" s="28">
        <v>0.83333333333333337</v>
      </c>
      <c r="D76" s="28">
        <v>0.8666666666666667</v>
      </c>
      <c r="E76" s="28">
        <v>0.98999999999999988</v>
      </c>
      <c r="F76" s="28">
        <v>0.13333333333333333</v>
      </c>
      <c r="G76" s="28">
        <v>0.01</v>
      </c>
      <c r="H76" s="28">
        <v>0.5</v>
      </c>
      <c r="I76" s="33">
        <v>1</v>
      </c>
      <c r="J76" s="33">
        <v>0.84</v>
      </c>
      <c r="K76" s="33">
        <v>0.97000000000000008</v>
      </c>
      <c r="L76" s="28">
        <v>0.90666666666666662</v>
      </c>
      <c r="M76" s="28">
        <v>0.84666666666666668</v>
      </c>
      <c r="N76" s="28">
        <v>0.97666666666666657</v>
      </c>
    </row>
    <row r="77" spans="2:14" x14ac:dyDescent="0.25">
      <c r="B77" s="30" t="s">
        <v>134</v>
      </c>
      <c r="C77" s="28">
        <v>0.9</v>
      </c>
      <c r="D77" s="28">
        <v>0.77</v>
      </c>
      <c r="E77" s="28">
        <v>1</v>
      </c>
      <c r="F77" s="28">
        <v>0.23</v>
      </c>
      <c r="G77" s="28">
        <v>0</v>
      </c>
      <c r="H77" s="28">
        <v>0.1</v>
      </c>
      <c r="I77" s="33">
        <v>1</v>
      </c>
      <c r="J77" s="33">
        <v>0.96</v>
      </c>
      <c r="K77" s="33">
        <v>1</v>
      </c>
      <c r="L77" s="28">
        <v>0.95</v>
      </c>
      <c r="M77" s="28">
        <v>0.85</v>
      </c>
      <c r="N77" s="28">
        <v>1</v>
      </c>
    </row>
    <row r="78" spans="2:14" x14ac:dyDescent="0.25">
      <c r="B78" s="30" t="s">
        <v>135</v>
      </c>
      <c r="C78" s="28">
        <v>1</v>
      </c>
      <c r="D78" s="28">
        <v>0.9</v>
      </c>
      <c r="E78" s="28">
        <v>0.9</v>
      </c>
      <c r="F78" s="28">
        <v>0.1</v>
      </c>
      <c r="G78" s="28">
        <v>0.1</v>
      </c>
      <c r="H78" s="28">
        <v>0</v>
      </c>
      <c r="I78" s="33">
        <v>0.88</v>
      </c>
      <c r="J78" s="33">
        <v>0.87</v>
      </c>
      <c r="K78" s="33">
        <v>1</v>
      </c>
      <c r="L78" s="28">
        <v>0.94</v>
      </c>
      <c r="M78" s="28">
        <v>0.89</v>
      </c>
      <c r="N78" s="28">
        <v>0.95</v>
      </c>
    </row>
    <row r="79" spans="2:14" x14ac:dyDescent="0.25">
      <c r="B79" s="30" t="s">
        <v>136</v>
      </c>
      <c r="C79" s="28">
        <v>0.93333333333333324</v>
      </c>
      <c r="D79" s="28">
        <v>0.75666666666666671</v>
      </c>
      <c r="E79" s="28">
        <v>1</v>
      </c>
      <c r="F79" s="28">
        <v>0.24333333333333332</v>
      </c>
      <c r="G79" s="28">
        <v>0</v>
      </c>
      <c r="H79" s="28">
        <v>0.2</v>
      </c>
      <c r="I79" s="33">
        <v>0.75666666666666671</v>
      </c>
      <c r="J79" s="33">
        <v>0.93666666666666665</v>
      </c>
      <c r="K79" s="33">
        <v>0.98999999999999988</v>
      </c>
      <c r="L79" s="28">
        <v>0.79999999999999993</v>
      </c>
      <c r="M79" s="28">
        <v>0.83333333333333337</v>
      </c>
      <c r="N79" s="28">
        <v>0.99333333333333329</v>
      </c>
    </row>
    <row r="80" spans="2:14" x14ac:dyDescent="0.25">
      <c r="B80" s="30" t="s">
        <v>138</v>
      </c>
      <c r="C80" s="28">
        <v>0.94333333333333336</v>
      </c>
      <c r="D80" s="28">
        <v>0.96666666666666679</v>
      </c>
      <c r="E80" s="28">
        <v>0.98999999999999988</v>
      </c>
      <c r="F80" s="28">
        <v>3.3333333333333333E-2</v>
      </c>
      <c r="G80" s="28">
        <v>0.01</v>
      </c>
      <c r="H80" s="28">
        <v>0.17</v>
      </c>
      <c r="I80" s="33">
        <v>0.98</v>
      </c>
      <c r="J80" s="33">
        <v>0.97000000000000008</v>
      </c>
      <c r="K80" s="33">
        <v>0.98999999999999988</v>
      </c>
      <c r="L80" s="28">
        <v>0.96333333333333326</v>
      </c>
      <c r="M80" s="28">
        <v>0.97000000000000008</v>
      </c>
      <c r="N80" s="28">
        <v>0.98666666666666669</v>
      </c>
    </row>
    <row r="81" spans="2:17" x14ac:dyDescent="0.25">
      <c r="B81" s="30" t="s">
        <v>139</v>
      </c>
      <c r="C81" s="28">
        <v>0.93</v>
      </c>
      <c r="D81" s="28">
        <v>0.93</v>
      </c>
      <c r="E81" s="28">
        <v>1</v>
      </c>
      <c r="F81" s="28">
        <v>7.0000000000000007E-2</v>
      </c>
      <c r="G81" s="28">
        <v>0</v>
      </c>
      <c r="H81" s="28">
        <v>7.0000000000000007E-2</v>
      </c>
      <c r="I81" s="33">
        <v>0.88</v>
      </c>
      <c r="J81" s="33">
        <v>0.78</v>
      </c>
      <c r="K81" s="33">
        <v>1</v>
      </c>
      <c r="L81" s="28">
        <v>0.9</v>
      </c>
      <c r="M81" s="28">
        <v>0.85</v>
      </c>
      <c r="N81" s="28">
        <v>1</v>
      </c>
    </row>
    <row r="82" spans="2:17" x14ac:dyDescent="0.25">
      <c r="B82" s="30" t="s">
        <v>140</v>
      </c>
      <c r="C82" s="28">
        <v>0.63</v>
      </c>
      <c r="D82" s="28">
        <v>0.6</v>
      </c>
      <c r="E82" s="28">
        <v>1</v>
      </c>
      <c r="F82" s="28">
        <v>0.4</v>
      </c>
      <c r="G82" s="28">
        <v>0</v>
      </c>
      <c r="H82" s="28">
        <v>0.37</v>
      </c>
      <c r="I82" s="33">
        <v>0.95</v>
      </c>
      <c r="J82" s="33">
        <v>1</v>
      </c>
      <c r="K82" s="33">
        <v>0.97</v>
      </c>
      <c r="L82" s="28">
        <v>0.76</v>
      </c>
      <c r="M82" s="28">
        <v>0.75</v>
      </c>
      <c r="N82" s="28">
        <v>0.98</v>
      </c>
    </row>
    <row r="83" spans="2:17" x14ac:dyDescent="0.25">
      <c r="B83" s="30" t="s">
        <v>142</v>
      </c>
      <c r="C83" s="28">
        <v>1</v>
      </c>
      <c r="D83" s="28">
        <v>0.92500000000000004</v>
      </c>
      <c r="E83" s="28">
        <v>1</v>
      </c>
      <c r="F83" s="28">
        <v>7.5000000000000011E-2</v>
      </c>
      <c r="G83" s="28">
        <v>0</v>
      </c>
      <c r="H83" s="28">
        <v>0</v>
      </c>
      <c r="I83" s="33">
        <v>0.98499999999999999</v>
      </c>
      <c r="J83" s="33">
        <v>0.95500000000000007</v>
      </c>
      <c r="K83" s="33">
        <v>1</v>
      </c>
      <c r="L83" s="28">
        <v>0.99</v>
      </c>
      <c r="M83" s="28">
        <v>0.94</v>
      </c>
      <c r="N83" s="28">
        <v>1</v>
      </c>
    </row>
    <row r="84" spans="2:17" x14ac:dyDescent="0.25">
      <c r="B84" s="30" t="s">
        <v>143</v>
      </c>
      <c r="C84" s="28">
        <v>0.90500000000000003</v>
      </c>
      <c r="D84" s="28">
        <v>0.75</v>
      </c>
      <c r="E84" s="28">
        <v>0.5</v>
      </c>
      <c r="F84" s="28">
        <v>0.25</v>
      </c>
      <c r="G84" s="28">
        <v>0.5</v>
      </c>
      <c r="H84" s="28">
        <v>0.19</v>
      </c>
      <c r="I84" s="33">
        <v>1</v>
      </c>
      <c r="J84" s="33">
        <v>1</v>
      </c>
      <c r="K84" s="33">
        <v>0.5</v>
      </c>
      <c r="L84" s="28">
        <v>0.95</v>
      </c>
      <c r="M84" s="28">
        <v>0.85499999999999998</v>
      </c>
      <c r="N84" s="28">
        <v>0.5</v>
      </c>
      <c r="Q84">
        <f>45/77</f>
        <v>0.58441558441558439</v>
      </c>
    </row>
    <row r="85" spans="2:17" x14ac:dyDescent="0.25">
      <c r="B85" s="30" t="s">
        <v>163</v>
      </c>
      <c r="C85" s="28">
        <v>0.92</v>
      </c>
      <c r="D85" s="28">
        <v>1</v>
      </c>
      <c r="E85" s="28">
        <v>1</v>
      </c>
      <c r="F85" s="28">
        <v>0</v>
      </c>
      <c r="G85" s="28">
        <v>0</v>
      </c>
      <c r="H85" s="28">
        <v>0.08</v>
      </c>
      <c r="I85" s="33">
        <v>1</v>
      </c>
      <c r="J85" s="33">
        <v>0.8</v>
      </c>
      <c r="K85" s="33">
        <v>1</v>
      </c>
      <c r="L85" s="28">
        <v>0.96</v>
      </c>
      <c r="M85" s="28">
        <v>0.89</v>
      </c>
      <c r="N85" s="28">
        <v>1</v>
      </c>
    </row>
    <row r="86" spans="2:17" x14ac:dyDescent="0.25">
      <c r="B86" s="30" t="s">
        <v>164</v>
      </c>
      <c r="C86" s="28">
        <v>0.97499999999999998</v>
      </c>
      <c r="D86" s="28">
        <v>0.98</v>
      </c>
      <c r="E86" s="28">
        <v>0</v>
      </c>
      <c r="F86" s="28">
        <v>0.02</v>
      </c>
      <c r="G86" s="28">
        <v>1</v>
      </c>
      <c r="H86" s="28">
        <v>0.05</v>
      </c>
      <c r="I86" s="33">
        <v>0.93500000000000005</v>
      </c>
      <c r="J86" s="33">
        <v>0.97</v>
      </c>
      <c r="K86" s="33">
        <v>0</v>
      </c>
      <c r="L86" s="28">
        <v>0.95499999999999996</v>
      </c>
      <c r="M86" s="28">
        <v>0.97499999999999998</v>
      </c>
      <c r="N86" s="28">
        <v>0</v>
      </c>
    </row>
    <row r="87" spans="2:17" x14ac:dyDescent="0.25">
      <c r="B87" s="30" t="s">
        <v>145</v>
      </c>
      <c r="C87" s="28">
        <v>0.97</v>
      </c>
      <c r="D87" s="28">
        <v>0.9</v>
      </c>
      <c r="E87" s="28">
        <v>1</v>
      </c>
      <c r="F87" s="28">
        <v>0.1</v>
      </c>
      <c r="G87" s="28">
        <v>0</v>
      </c>
      <c r="H87" s="28">
        <v>0.03</v>
      </c>
      <c r="I87" s="33">
        <v>0.94</v>
      </c>
      <c r="J87" s="33">
        <v>1</v>
      </c>
      <c r="K87" s="33">
        <v>1</v>
      </c>
      <c r="L87" s="28">
        <v>0.95</v>
      </c>
      <c r="M87" s="28">
        <v>0.95</v>
      </c>
      <c r="N87" s="28">
        <v>1</v>
      </c>
    </row>
    <row r="88" spans="2:17" x14ac:dyDescent="0.25">
      <c r="B88" s="30" t="s">
        <v>147</v>
      </c>
      <c r="C88" s="28">
        <v>1</v>
      </c>
      <c r="D88" s="28">
        <v>0.9</v>
      </c>
      <c r="E88" s="28">
        <v>0.98</v>
      </c>
      <c r="F88" s="28">
        <v>0.1</v>
      </c>
      <c r="G88" s="28">
        <v>0.02</v>
      </c>
      <c r="H88" s="28">
        <v>0</v>
      </c>
      <c r="I88" s="33">
        <v>0.81</v>
      </c>
      <c r="J88" s="33">
        <v>0.93</v>
      </c>
      <c r="K88" s="33">
        <v>1</v>
      </c>
      <c r="L88" s="28">
        <v>0.9</v>
      </c>
      <c r="M88" s="28">
        <v>0.92</v>
      </c>
      <c r="N88" s="28">
        <v>0.99</v>
      </c>
    </row>
    <row r="89" spans="2:17" x14ac:dyDescent="0.25">
      <c r="B89" s="30" t="s">
        <v>148</v>
      </c>
      <c r="C89" s="28">
        <v>0.91</v>
      </c>
      <c r="D89" s="28">
        <v>0.8</v>
      </c>
      <c r="E89" s="28">
        <v>1</v>
      </c>
      <c r="F89" s="28">
        <v>0.2</v>
      </c>
      <c r="G89" s="28">
        <v>0</v>
      </c>
      <c r="H89" s="28">
        <v>0.09</v>
      </c>
      <c r="I89" s="33">
        <v>0.85</v>
      </c>
      <c r="J89" s="33">
        <v>0.82</v>
      </c>
      <c r="K89" s="33">
        <v>1</v>
      </c>
      <c r="L89" s="28">
        <v>0.88</v>
      </c>
      <c r="M89" s="28">
        <v>0.81</v>
      </c>
      <c r="N89" s="28">
        <v>1</v>
      </c>
    </row>
    <row r="90" spans="2:17" x14ac:dyDescent="0.25">
      <c r="B90" s="30" t="s">
        <v>165</v>
      </c>
      <c r="C90" s="28">
        <v>0.53</v>
      </c>
      <c r="D90" s="28">
        <v>0.73</v>
      </c>
      <c r="E90" s="28">
        <v>1</v>
      </c>
      <c r="F90" s="28">
        <v>0.27</v>
      </c>
      <c r="G90" s="28">
        <v>0</v>
      </c>
      <c r="H90" s="28">
        <v>0.47</v>
      </c>
      <c r="I90" s="33">
        <v>1</v>
      </c>
      <c r="J90" s="33">
        <v>0.85</v>
      </c>
      <c r="K90" s="33">
        <v>1</v>
      </c>
      <c r="L90" s="28">
        <v>0.7</v>
      </c>
      <c r="M90" s="28">
        <v>0.79</v>
      </c>
      <c r="N90" s="28">
        <v>1</v>
      </c>
    </row>
    <row r="91" spans="2:17" x14ac:dyDescent="0.25">
      <c r="B91" s="30" t="s">
        <v>149</v>
      </c>
      <c r="C91" s="28">
        <v>0.87</v>
      </c>
      <c r="D91" s="28">
        <v>0.91500000000000004</v>
      </c>
      <c r="E91" s="28">
        <v>0.92</v>
      </c>
      <c r="F91" s="28">
        <v>8.5000000000000006E-2</v>
      </c>
      <c r="G91" s="28">
        <v>0.08</v>
      </c>
      <c r="H91" s="28">
        <v>0.26</v>
      </c>
      <c r="I91" s="33">
        <v>0.89500000000000002</v>
      </c>
      <c r="J91" s="33">
        <v>0.755</v>
      </c>
      <c r="K91" s="33">
        <v>1</v>
      </c>
      <c r="L91" s="28">
        <v>0.88</v>
      </c>
      <c r="M91" s="28">
        <v>0.82499999999999996</v>
      </c>
      <c r="N91" s="28">
        <v>0.96</v>
      </c>
    </row>
    <row r="92" spans="2:17" x14ac:dyDescent="0.25">
      <c r="B92" s="30" t="s">
        <v>150</v>
      </c>
      <c r="C92" s="28">
        <v>0.97666666666666668</v>
      </c>
      <c r="D92" s="28">
        <v>0.93333333333333346</v>
      </c>
      <c r="E92" s="28">
        <v>0.96666666666666667</v>
      </c>
      <c r="F92" s="28">
        <v>6.6666666666666666E-2</v>
      </c>
      <c r="G92" s="28">
        <v>3.3333333333333333E-2</v>
      </c>
      <c r="H92" s="28">
        <v>7.0000000000000007E-2</v>
      </c>
      <c r="I92" s="33">
        <v>0.94</v>
      </c>
      <c r="J92" s="33">
        <v>0.94333333333333336</v>
      </c>
      <c r="K92" s="33">
        <v>0.97666666666666668</v>
      </c>
      <c r="L92" s="28">
        <v>0.96</v>
      </c>
      <c r="M92" s="28">
        <v>0.94</v>
      </c>
      <c r="N92" s="28">
        <v>0.97333333333333327</v>
      </c>
    </row>
    <row r="94" spans="2:17" ht="15.75" thickBot="1" x14ac:dyDescent="0.3"/>
    <row r="95" spans="2:17" ht="16.5" thickBot="1" x14ac:dyDescent="0.3">
      <c r="B95" s="26" t="s">
        <v>93</v>
      </c>
      <c r="C95" s="35" t="s">
        <v>176</v>
      </c>
      <c r="D95" s="34" t="s">
        <v>177</v>
      </c>
      <c r="E95" s="34" t="s">
        <v>178</v>
      </c>
      <c r="F95" s="34" t="s">
        <v>179</v>
      </c>
      <c r="G95" s="34" t="s">
        <v>180</v>
      </c>
      <c r="H95" s="34" t="s">
        <v>181</v>
      </c>
      <c r="I95" s="34" t="s">
        <v>182</v>
      </c>
      <c r="J95" s="34" t="s">
        <v>183</v>
      </c>
      <c r="K95" s="34" t="s">
        <v>184</v>
      </c>
      <c r="L95" s="34" t="s">
        <v>185</v>
      </c>
      <c r="M95" s="34" t="s">
        <v>186</v>
      </c>
      <c r="N95" s="34" t="s">
        <v>187</v>
      </c>
    </row>
    <row r="96" spans="2:17" x14ac:dyDescent="0.25">
      <c r="B96" s="27" t="s">
        <v>105</v>
      </c>
      <c r="C96" s="28">
        <v>0.9214285714285716</v>
      </c>
      <c r="D96" s="28">
        <v>0.91857142857142848</v>
      </c>
      <c r="E96" s="28">
        <v>0.84571428571428575</v>
      </c>
      <c r="F96" s="28">
        <v>7.8571428571428584E-2</v>
      </c>
      <c r="G96" s="28">
        <v>8.1428571428571433E-2</v>
      </c>
      <c r="H96" s="28">
        <v>0.15428571428571428</v>
      </c>
      <c r="I96" s="28">
        <v>0.94500000000000006</v>
      </c>
      <c r="J96" s="28">
        <v>0.90214285714285725</v>
      </c>
      <c r="K96" s="28">
        <v>0.84857142857142864</v>
      </c>
      <c r="L96" s="28">
        <v>0.92857142857142849</v>
      </c>
      <c r="M96" s="28">
        <v>0.90785714285714292</v>
      </c>
      <c r="N96" s="28">
        <v>0.84499999999999997</v>
      </c>
    </row>
    <row r="97" spans="2:14" x14ac:dyDescent="0.25">
      <c r="B97" s="27" t="s">
        <v>95</v>
      </c>
      <c r="C97" s="28">
        <v>0.90486486486486473</v>
      </c>
      <c r="D97" s="28">
        <v>0.86270270270270255</v>
      </c>
      <c r="E97" s="28">
        <v>0.9597297297297297</v>
      </c>
      <c r="F97" s="28">
        <v>9.5135135135135107E-2</v>
      </c>
      <c r="G97" s="28">
        <v>0.13729729729729725</v>
      </c>
      <c r="H97" s="28">
        <v>4.0270270270270282E-2</v>
      </c>
      <c r="I97" s="28">
        <v>0.91675675675675661</v>
      </c>
      <c r="J97" s="28">
        <v>0.90162162162162163</v>
      </c>
      <c r="K97" s="28">
        <v>0.96486486486486489</v>
      </c>
      <c r="L97" s="28">
        <v>0.90216216216216183</v>
      </c>
      <c r="M97" s="28">
        <v>0.87216216216216202</v>
      </c>
      <c r="N97" s="28">
        <v>0.96135135135135141</v>
      </c>
    </row>
    <row r="98" spans="2:14" x14ac:dyDescent="0.25">
      <c r="B98" s="27" t="s">
        <v>112</v>
      </c>
      <c r="C98" s="28">
        <v>0.90428571428571425</v>
      </c>
      <c r="D98" s="28">
        <v>0.87285714285714289</v>
      </c>
      <c r="E98" s="28">
        <v>0.97571428571428576</v>
      </c>
      <c r="F98" s="28">
        <v>9.571428571428571E-2</v>
      </c>
      <c r="G98" s="28">
        <v>0.12714285714285717</v>
      </c>
      <c r="H98" s="28">
        <v>2.4285714285714289E-2</v>
      </c>
      <c r="I98" s="28">
        <v>0.94571428571428562</v>
      </c>
      <c r="J98" s="28">
        <v>0.91142857142857137</v>
      </c>
      <c r="K98" s="28">
        <v>0.97571428571428576</v>
      </c>
      <c r="L98" s="28">
        <v>0.91285714285714292</v>
      </c>
      <c r="M98" s="28">
        <v>0.89</v>
      </c>
      <c r="N98" s="28">
        <v>0.97571428571428576</v>
      </c>
    </row>
    <row r="99" spans="2:14" x14ac:dyDescent="0.25">
      <c r="B99" s="27" t="s">
        <v>108</v>
      </c>
      <c r="C99" s="28">
        <v>1</v>
      </c>
      <c r="D99" s="28">
        <v>1</v>
      </c>
      <c r="E99" s="28">
        <v>0.83</v>
      </c>
      <c r="F99" s="28">
        <v>0</v>
      </c>
      <c r="G99" s="28">
        <v>0</v>
      </c>
      <c r="H99" s="28">
        <v>0.17</v>
      </c>
      <c r="I99" s="28">
        <v>1</v>
      </c>
      <c r="J99" s="28">
        <v>0.86</v>
      </c>
      <c r="K99" s="28">
        <v>0.83</v>
      </c>
      <c r="L99" s="28">
        <v>1</v>
      </c>
      <c r="M99" s="28">
        <v>0.92</v>
      </c>
      <c r="N99" s="28">
        <v>0.83</v>
      </c>
    </row>
    <row r="100" spans="2:14" x14ac:dyDescent="0.25">
      <c r="B100" s="27" t="s">
        <v>85</v>
      </c>
      <c r="C100" s="28">
        <v>0.93538461538461537</v>
      </c>
      <c r="D100" s="28">
        <v>0.90538461538461534</v>
      </c>
      <c r="E100" s="28">
        <v>0.98769230769230765</v>
      </c>
      <c r="F100" s="28">
        <v>6.4615384615384616E-2</v>
      </c>
      <c r="G100" s="28">
        <v>9.4615384615384615E-2</v>
      </c>
      <c r="H100" s="28">
        <v>1.2307692307692308E-2</v>
      </c>
      <c r="I100" s="28">
        <v>0.96076923076923082</v>
      </c>
      <c r="J100" s="28">
        <v>0.92230769230769227</v>
      </c>
      <c r="K100" s="28">
        <v>0.98615384615384627</v>
      </c>
      <c r="L100" s="28">
        <v>0.94461538461538475</v>
      </c>
      <c r="M100" s="28">
        <v>0.91076923076923078</v>
      </c>
      <c r="N100" s="28">
        <v>0.98538461538461541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84E-A11A-45B3-BBAB-50219647C132}">
  <dimension ref="D1:N80"/>
  <sheetViews>
    <sheetView workbookViewId="0">
      <selection activeCell="I10" sqref="I10"/>
    </sheetView>
  </sheetViews>
  <sheetFormatPr defaultRowHeight="15" x14ac:dyDescent="0.25"/>
  <cols>
    <col min="5" max="5" width="11" bestFit="1" customWidth="1"/>
    <col min="6" max="6" width="12.28515625" bestFit="1" customWidth="1"/>
    <col min="11" max="11" width="19.85546875" customWidth="1"/>
    <col min="12" max="12" width="12" customWidth="1"/>
    <col min="13" max="13" width="15.28515625" bestFit="1" customWidth="1"/>
    <col min="14" max="14" width="12.140625" bestFit="1" customWidth="1"/>
  </cols>
  <sheetData>
    <row r="1" spans="4:14" ht="30" x14ac:dyDescent="0.25">
      <c r="K1" s="37" t="s">
        <v>178</v>
      </c>
      <c r="L1" s="37" t="s">
        <v>194</v>
      </c>
      <c r="M1" s="11" t="s">
        <v>90</v>
      </c>
      <c r="N1" s="11" t="s">
        <v>93</v>
      </c>
    </row>
    <row r="2" spans="4:14" x14ac:dyDescent="0.25">
      <c r="K2" s="36" t="s">
        <v>203</v>
      </c>
      <c r="L2" s="36">
        <v>1</v>
      </c>
      <c r="M2" s="1" t="s">
        <v>82</v>
      </c>
      <c r="N2" s="1" t="s">
        <v>112</v>
      </c>
    </row>
    <row r="3" spans="4:14" ht="15.75" x14ac:dyDescent="0.25">
      <c r="D3" t="s">
        <v>200</v>
      </c>
      <c r="E3" t="s">
        <v>198</v>
      </c>
      <c r="F3" t="s">
        <v>199</v>
      </c>
      <c r="G3" t="s">
        <v>201</v>
      </c>
      <c r="H3" t="s">
        <v>202</v>
      </c>
      <c r="K3" s="2">
        <v>1</v>
      </c>
      <c r="L3" s="2">
        <v>1</v>
      </c>
      <c r="M3" s="5" t="s">
        <v>152</v>
      </c>
      <c r="N3" s="5" t="s">
        <v>88</v>
      </c>
    </row>
    <row r="4" spans="4:14" ht="15.75" x14ac:dyDescent="0.25">
      <c r="E4" t="s">
        <v>196</v>
      </c>
      <c r="F4" t="s">
        <v>197</v>
      </c>
      <c r="G4" t="s">
        <v>90</v>
      </c>
      <c r="H4" t="s">
        <v>93</v>
      </c>
      <c r="K4" s="36">
        <v>1</v>
      </c>
      <c r="L4" s="36">
        <v>0.97</v>
      </c>
      <c r="M4" s="5" t="s">
        <v>82</v>
      </c>
      <c r="N4" s="5" t="s">
        <v>95</v>
      </c>
    </row>
    <row r="5" spans="4:14" ht="15.75" x14ac:dyDescent="0.25">
      <c r="K5" s="2">
        <v>1</v>
      </c>
      <c r="L5" s="2">
        <v>0.97</v>
      </c>
      <c r="M5" s="5" t="s">
        <v>82</v>
      </c>
      <c r="N5" s="5" t="s">
        <v>95</v>
      </c>
    </row>
    <row r="6" spans="4:14" ht="15.75" x14ac:dyDescent="0.25">
      <c r="K6" s="36">
        <v>1</v>
      </c>
      <c r="L6" s="36">
        <v>1</v>
      </c>
      <c r="M6" s="5" t="s">
        <v>82</v>
      </c>
      <c r="N6" s="5" t="s">
        <v>105</v>
      </c>
    </row>
    <row r="7" spans="4:14" ht="15.75" x14ac:dyDescent="0.25">
      <c r="K7" s="2">
        <v>1</v>
      </c>
      <c r="L7" s="2">
        <v>0.97</v>
      </c>
      <c r="M7" s="5" t="s">
        <v>82</v>
      </c>
      <c r="N7" s="5" t="s">
        <v>105</v>
      </c>
    </row>
    <row r="8" spans="4:14" ht="15.75" x14ac:dyDescent="0.25">
      <c r="K8" s="36">
        <v>0.92</v>
      </c>
      <c r="L8" s="36">
        <v>0.92</v>
      </c>
      <c r="M8" s="5" t="s">
        <v>82</v>
      </c>
      <c r="N8" s="5" t="s">
        <v>95</v>
      </c>
    </row>
    <row r="9" spans="4:14" ht="15.75" x14ac:dyDescent="0.25">
      <c r="K9" s="2">
        <v>1</v>
      </c>
      <c r="L9" s="2">
        <v>1</v>
      </c>
      <c r="M9" s="5" t="s">
        <v>82</v>
      </c>
      <c r="N9" s="5" t="s">
        <v>95</v>
      </c>
    </row>
    <row r="10" spans="4:14" ht="15.75" x14ac:dyDescent="0.25">
      <c r="K10" s="36">
        <v>1</v>
      </c>
      <c r="L10" s="36">
        <v>1</v>
      </c>
      <c r="M10" s="1" t="s">
        <v>82</v>
      </c>
      <c r="N10" s="5" t="s">
        <v>88</v>
      </c>
    </row>
    <row r="11" spans="4:14" ht="15.75" x14ac:dyDescent="0.25">
      <c r="K11" s="2">
        <v>0.92</v>
      </c>
      <c r="L11" s="2">
        <v>1</v>
      </c>
      <c r="M11" s="5" t="s">
        <v>97</v>
      </c>
      <c r="N11" s="5" t="s">
        <v>85</v>
      </c>
    </row>
    <row r="12" spans="4:14" ht="15.75" x14ac:dyDescent="0.25">
      <c r="K12" s="36">
        <v>1</v>
      </c>
      <c r="L12" s="36">
        <v>1</v>
      </c>
      <c r="M12" s="5" t="s">
        <v>82</v>
      </c>
      <c r="N12" s="5" t="s">
        <v>95</v>
      </c>
    </row>
    <row r="13" spans="4:14" ht="15.75" x14ac:dyDescent="0.25">
      <c r="K13" s="2">
        <v>1</v>
      </c>
      <c r="L13" s="2">
        <v>1</v>
      </c>
      <c r="M13" s="5" t="s">
        <v>82</v>
      </c>
      <c r="N13" s="5" t="s">
        <v>95</v>
      </c>
    </row>
    <row r="14" spans="4:14" ht="15.75" x14ac:dyDescent="0.25">
      <c r="K14" s="36">
        <v>0.93</v>
      </c>
      <c r="L14" s="36">
        <v>1</v>
      </c>
      <c r="M14" s="5" t="s">
        <v>82</v>
      </c>
      <c r="N14" s="5" t="s">
        <v>95</v>
      </c>
    </row>
    <row r="15" spans="4:14" ht="15.75" x14ac:dyDescent="0.25">
      <c r="K15" s="2">
        <v>0.91</v>
      </c>
      <c r="L15" s="2">
        <v>1</v>
      </c>
      <c r="M15" s="5" t="s">
        <v>82</v>
      </c>
      <c r="N15" s="5" t="s">
        <v>95</v>
      </c>
    </row>
    <row r="16" spans="4:14" x14ac:dyDescent="0.25">
      <c r="K16" s="36">
        <v>0.97</v>
      </c>
      <c r="L16" s="36">
        <v>1</v>
      </c>
      <c r="M16" s="1" t="s">
        <v>82</v>
      </c>
      <c r="N16" s="1" t="s">
        <v>105</v>
      </c>
    </row>
    <row r="17" spans="11:14" ht="15.75" x14ac:dyDescent="0.25">
      <c r="K17" s="2">
        <v>1</v>
      </c>
      <c r="L17" s="2">
        <v>1</v>
      </c>
      <c r="M17" s="5" t="s">
        <v>82</v>
      </c>
      <c r="N17" s="5" t="s">
        <v>95</v>
      </c>
    </row>
    <row r="18" spans="11:14" ht="15.75" x14ac:dyDescent="0.25">
      <c r="K18" s="36">
        <v>1</v>
      </c>
      <c r="L18" s="36">
        <v>0.97</v>
      </c>
      <c r="M18" s="5" t="s">
        <v>102</v>
      </c>
      <c r="N18" s="5" t="s">
        <v>105</v>
      </c>
    </row>
    <row r="19" spans="11:14" ht="15.75" x14ac:dyDescent="0.25">
      <c r="K19" s="2">
        <v>1</v>
      </c>
      <c r="L19" s="2">
        <v>1</v>
      </c>
      <c r="M19" s="5" t="s">
        <v>82</v>
      </c>
      <c r="N19" s="5" t="s">
        <v>95</v>
      </c>
    </row>
    <row r="20" spans="11:14" ht="15.75" x14ac:dyDescent="0.25">
      <c r="K20" s="36">
        <v>1</v>
      </c>
      <c r="L20" s="36">
        <v>0.97</v>
      </c>
      <c r="M20" s="5" t="s">
        <v>82</v>
      </c>
      <c r="N20" s="5" t="s">
        <v>105</v>
      </c>
    </row>
    <row r="21" spans="11:14" ht="15.75" x14ac:dyDescent="0.25">
      <c r="K21" s="2">
        <v>1</v>
      </c>
      <c r="L21" s="2">
        <v>1</v>
      </c>
      <c r="M21" s="5" t="s">
        <v>82</v>
      </c>
      <c r="N21" s="5" t="s">
        <v>88</v>
      </c>
    </row>
    <row r="22" spans="11:14" ht="15.75" x14ac:dyDescent="0.25">
      <c r="K22" s="36">
        <v>1</v>
      </c>
      <c r="L22" s="36">
        <v>1</v>
      </c>
      <c r="M22" s="5" t="s">
        <v>82</v>
      </c>
      <c r="N22" s="5" t="s">
        <v>95</v>
      </c>
    </row>
    <row r="23" spans="11:14" ht="15.75" x14ac:dyDescent="0.25">
      <c r="K23" s="2">
        <v>0.83</v>
      </c>
      <c r="L23" s="2">
        <v>0.83</v>
      </c>
      <c r="M23" s="5" t="s">
        <v>109</v>
      </c>
      <c r="N23" s="5" t="s">
        <v>112</v>
      </c>
    </row>
    <row r="24" spans="11:14" ht="15.75" x14ac:dyDescent="0.25">
      <c r="K24" s="36">
        <v>1</v>
      </c>
      <c r="L24" s="36">
        <v>1</v>
      </c>
      <c r="M24" s="5" t="s">
        <v>97</v>
      </c>
      <c r="N24" s="5" t="s">
        <v>95</v>
      </c>
    </row>
    <row r="25" spans="11:14" ht="15.75" x14ac:dyDescent="0.25">
      <c r="K25" s="2">
        <v>1</v>
      </c>
      <c r="L25" s="2">
        <v>1</v>
      </c>
      <c r="M25" s="5" t="s">
        <v>97</v>
      </c>
      <c r="N25" s="5" t="s">
        <v>95</v>
      </c>
    </row>
    <row r="26" spans="11:14" ht="15.75" x14ac:dyDescent="0.25">
      <c r="K26" s="36">
        <v>1</v>
      </c>
      <c r="L26" s="36">
        <v>1</v>
      </c>
      <c r="M26" s="5" t="s">
        <v>97</v>
      </c>
      <c r="N26" s="5" t="s">
        <v>95</v>
      </c>
    </row>
    <row r="27" spans="11:14" ht="15.75" x14ac:dyDescent="0.25">
      <c r="K27" s="2">
        <v>1</v>
      </c>
      <c r="L27" s="2">
        <v>1</v>
      </c>
      <c r="M27" s="5" t="s">
        <v>97</v>
      </c>
      <c r="N27" s="5" t="s">
        <v>95</v>
      </c>
    </row>
    <row r="28" spans="11:14" ht="15.75" x14ac:dyDescent="0.25">
      <c r="K28" s="36">
        <v>0.97</v>
      </c>
      <c r="L28" s="36">
        <v>1</v>
      </c>
      <c r="M28" s="5" t="s">
        <v>82</v>
      </c>
      <c r="N28" s="5" t="s">
        <v>85</v>
      </c>
    </row>
    <row r="29" spans="11:14" ht="15.75" x14ac:dyDescent="0.25">
      <c r="K29" s="2">
        <v>1</v>
      </c>
      <c r="L29" s="2">
        <v>1</v>
      </c>
      <c r="M29" s="5" t="s">
        <v>82</v>
      </c>
      <c r="N29" s="5" t="s">
        <v>95</v>
      </c>
    </row>
    <row r="30" spans="11:14" ht="15.75" x14ac:dyDescent="0.25">
      <c r="K30" s="36">
        <v>1</v>
      </c>
      <c r="L30" s="36">
        <v>1</v>
      </c>
      <c r="M30" s="5" t="s">
        <v>82</v>
      </c>
      <c r="N30" s="5" t="s">
        <v>95</v>
      </c>
    </row>
    <row r="31" spans="11:14" ht="15.75" x14ac:dyDescent="0.25">
      <c r="K31" s="2">
        <v>1</v>
      </c>
      <c r="L31" s="2">
        <v>1</v>
      </c>
      <c r="M31" s="5" t="s">
        <v>97</v>
      </c>
      <c r="N31" s="5" t="s">
        <v>95</v>
      </c>
    </row>
    <row r="32" spans="11:14" ht="15.75" x14ac:dyDescent="0.25">
      <c r="K32" s="36">
        <v>1</v>
      </c>
      <c r="L32" s="36">
        <v>1</v>
      </c>
      <c r="M32" s="5" t="s">
        <v>97</v>
      </c>
      <c r="N32" s="5" t="s">
        <v>95</v>
      </c>
    </row>
    <row r="33" spans="11:14" ht="15.75" x14ac:dyDescent="0.25">
      <c r="K33" s="2">
        <v>1</v>
      </c>
      <c r="L33" s="2">
        <v>1</v>
      </c>
      <c r="M33" s="5" t="s">
        <v>120</v>
      </c>
      <c r="N33" s="5" t="s">
        <v>85</v>
      </c>
    </row>
    <row r="34" spans="11:14" ht="15.75" x14ac:dyDescent="0.25">
      <c r="K34" s="36">
        <v>1</v>
      </c>
      <c r="L34" s="36">
        <v>1</v>
      </c>
      <c r="M34" s="5" t="s">
        <v>82</v>
      </c>
      <c r="N34" s="5" t="s">
        <v>105</v>
      </c>
    </row>
    <row r="35" spans="11:14" ht="15.75" x14ac:dyDescent="0.25">
      <c r="K35" s="2">
        <v>1</v>
      </c>
      <c r="L35" s="2">
        <v>1</v>
      </c>
      <c r="M35" s="5" t="s">
        <v>82</v>
      </c>
      <c r="N35" s="5" t="s">
        <v>88</v>
      </c>
    </row>
    <row r="36" spans="11:14" ht="15.75" x14ac:dyDescent="0.25">
      <c r="K36" s="36">
        <v>0</v>
      </c>
      <c r="L36" s="36">
        <v>0</v>
      </c>
      <c r="M36" s="5" t="s">
        <v>82</v>
      </c>
      <c r="N36" s="5" t="s">
        <v>95</v>
      </c>
    </row>
    <row r="37" spans="11:14" ht="15.75" x14ac:dyDescent="0.25">
      <c r="K37" s="2">
        <v>1</v>
      </c>
      <c r="L37" s="2">
        <v>0.97</v>
      </c>
      <c r="M37" s="5" t="s">
        <v>120</v>
      </c>
      <c r="N37" s="5" t="s">
        <v>105</v>
      </c>
    </row>
    <row r="38" spans="11:14" ht="15.75" x14ac:dyDescent="0.25">
      <c r="K38" s="36">
        <v>0.97</v>
      </c>
      <c r="L38" s="36">
        <v>1</v>
      </c>
      <c r="M38" s="5" t="s">
        <v>82</v>
      </c>
      <c r="N38" s="5" t="s">
        <v>95</v>
      </c>
    </row>
    <row r="39" spans="11:14" ht="15.75" x14ac:dyDescent="0.25">
      <c r="K39" s="2">
        <v>1</v>
      </c>
      <c r="L39" s="2">
        <v>0.97</v>
      </c>
      <c r="M39" s="5" t="s">
        <v>82</v>
      </c>
      <c r="N39" s="5" t="s">
        <v>95</v>
      </c>
    </row>
    <row r="40" spans="11:14" ht="15.75" x14ac:dyDescent="0.25">
      <c r="K40" s="36">
        <v>1</v>
      </c>
      <c r="L40" s="36">
        <v>1</v>
      </c>
      <c r="M40" s="5" t="s">
        <v>82</v>
      </c>
      <c r="N40" s="5" t="s">
        <v>85</v>
      </c>
    </row>
    <row r="41" spans="11:14" ht="15.75" x14ac:dyDescent="0.25">
      <c r="K41" s="2">
        <v>1</v>
      </c>
      <c r="L41" s="2">
        <v>1</v>
      </c>
      <c r="M41" s="5" t="s">
        <v>82</v>
      </c>
      <c r="N41" s="5" t="s">
        <v>88</v>
      </c>
    </row>
    <row r="42" spans="11:14" ht="15.75" x14ac:dyDescent="0.25">
      <c r="K42" s="36">
        <v>1</v>
      </c>
      <c r="L42" s="36">
        <v>1</v>
      </c>
      <c r="M42" s="5" t="s">
        <v>97</v>
      </c>
      <c r="N42" s="5" t="s">
        <v>95</v>
      </c>
    </row>
    <row r="43" spans="11:14" ht="15.75" x14ac:dyDescent="0.25">
      <c r="K43" s="2">
        <v>1</v>
      </c>
      <c r="L43" s="2">
        <v>1</v>
      </c>
      <c r="M43" s="5" t="s">
        <v>97</v>
      </c>
      <c r="N43" s="5" t="s">
        <v>95</v>
      </c>
    </row>
    <row r="44" spans="11:14" ht="15.75" x14ac:dyDescent="0.25">
      <c r="K44" s="36">
        <v>1</v>
      </c>
      <c r="L44" s="36">
        <v>1</v>
      </c>
      <c r="M44" s="5" t="s">
        <v>97</v>
      </c>
      <c r="N44" s="5" t="s">
        <v>95</v>
      </c>
    </row>
    <row r="45" spans="11:14" ht="15.75" x14ac:dyDescent="0.25">
      <c r="K45" s="2">
        <v>1</v>
      </c>
      <c r="L45" s="2">
        <v>1</v>
      </c>
      <c r="M45" s="5" t="s">
        <v>129</v>
      </c>
      <c r="N45" s="5" t="s">
        <v>85</v>
      </c>
    </row>
    <row r="46" spans="11:14" ht="15.75" x14ac:dyDescent="0.25">
      <c r="K46" s="36">
        <v>1</v>
      </c>
      <c r="L46" s="36">
        <v>1</v>
      </c>
      <c r="M46" s="5" t="s">
        <v>129</v>
      </c>
      <c r="N46" s="5" t="s">
        <v>95</v>
      </c>
    </row>
    <row r="47" spans="11:14" ht="15.75" x14ac:dyDescent="0.25">
      <c r="K47" s="2">
        <v>0.97</v>
      </c>
      <c r="L47" s="2">
        <v>1</v>
      </c>
      <c r="M47" s="5" t="s">
        <v>129</v>
      </c>
      <c r="N47" s="5" t="s">
        <v>95</v>
      </c>
    </row>
    <row r="48" spans="11:14" ht="15.75" x14ac:dyDescent="0.25">
      <c r="K48" s="36">
        <v>1</v>
      </c>
      <c r="L48" s="36">
        <v>1</v>
      </c>
      <c r="M48" s="5" t="s">
        <v>82</v>
      </c>
      <c r="N48" s="5" t="s">
        <v>95</v>
      </c>
    </row>
    <row r="49" spans="11:14" ht="15.75" x14ac:dyDescent="0.25">
      <c r="K49" s="2">
        <v>0.91</v>
      </c>
      <c r="L49" s="2">
        <v>1</v>
      </c>
      <c r="M49" s="5" t="s">
        <v>82</v>
      </c>
      <c r="N49" s="5" t="s">
        <v>95</v>
      </c>
    </row>
    <row r="50" spans="11:14" x14ac:dyDescent="0.25">
      <c r="K50" s="36">
        <v>1</v>
      </c>
      <c r="L50" s="36">
        <v>0.97</v>
      </c>
      <c r="M50" s="1" t="s">
        <v>158</v>
      </c>
      <c r="N50" s="1" t="s">
        <v>161</v>
      </c>
    </row>
    <row r="51" spans="11:14" x14ac:dyDescent="0.25">
      <c r="K51" s="2">
        <v>0.97</v>
      </c>
      <c r="L51" s="2">
        <v>0.97</v>
      </c>
      <c r="M51" s="1" t="s">
        <v>158</v>
      </c>
      <c r="N51" s="1" t="s">
        <v>161</v>
      </c>
    </row>
    <row r="52" spans="11:14" x14ac:dyDescent="0.25">
      <c r="K52" s="36">
        <v>1</v>
      </c>
      <c r="L52" s="36">
        <v>0.97</v>
      </c>
      <c r="M52" s="1" t="s">
        <v>158</v>
      </c>
      <c r="N52" s="1" t="s">
        <v>161</v>
      </c>
    </row>
    <row r="53" spans="11:14" ht="15.75" x14ac:dyDescent="0.25">
      <c r="K53" s="2">
        <v>1</v>
      </c>
      <c r="L53" s="2">
        <v>1</v>
      </c>
      <c r="M53" s="5" t="s">
        <v>82</v>
      </c>
      <c r="N53" s="5" t="s">
        <v>88</v>
      </c>
    </row>
    <row r="54" spans="11:14" ht="15.75" x14ac:dyDescent="0.25">
      <c r="K54" s="36">
        <v>1</v>
      </c>
      <c r="L54" s="36">
        <v>1</v>
      </c>
      <c r="M54" s="5" t="s">
        <v>82</v>
      </c>
      <c r="N54" s="5" t="s">
        <v>88</v>
      </c>
    </row>
    <row r="55" spans="11:14" ht="15.75" x14ac:dyDescent="0.25">
      <c r="K55" s="2">
        <v>1</v>
      </c>
      <c r="L55" s="2">
        <v>0.97</v>
      </c>
      <c r="M55" s="5" t="s">
        <v>97</v>
      </c>
      <c r="N55" s="5" t="s">
        <v>95</v>
      </c>
    </row>
    <row r="56" spans="11:14" ht="15.75" x14ac:dyDescent="0.25">
      <c r="K56" s="36">
        <v>1</v>
      </c>
      <c r="L56" s="36">
        <v>1</v>
      </c>
      <c r="M56" s="5" t="s">
        <v>97</v>
      </c>
      <c r="N56" s="5" t="s">
        <v>95</v>
      </c>
    </row>
    <row r="57" spans="11:14" ht="15.75" x14ac:dyDescent="0.25">
      <c r="K57" s="2">
        <v>1</v>
      </c>
      <c r="L57" s="2">
        <v>1</v>
      </c>
      <c r="M57" s="5" t="s">
        <v>97</v>
      </c>
      <c r="N57" s="5" t="s">
        <v>95</v>
      </c>
    </row>
    <row r="58" spans="11:14" ht="15.75" x14ac:dyDescent="0.25">
      <c r="K58" s="36">
        <v>1</v>
      </c>
      <c r="L58" s="36">
        <v>0.94</v>
      </c>
      <c r="M58" s="5" t="s">
        <v>82</v>
      </c>
      <c r="N58" s="5" t="s">
        <v>85</v>
      </c>
    </row>
    <row r="59" spans="11:14" x14ac:dyDescent="0.25">
      <c r="K59" s="2">
        <v>0</v>
      </c>
      <c r="L59" s="2">
        <v>0</v>
      </c>
      <c r="M59" s="1" t="s">
        <v>82</v>
      </c>
      <c r="N59" s="1" t="s">
        <v>105</v>
      </c>
    </row>
    <row r="60" spans="11:14" x14ac:dyDescent="0.25">
      <c r="K60" s="36">
        <v>0</v>
      </c>
      <c r="L60" s="36">
        <v>0</v>
      </c>
      <c r="M60" s="1" t="s">
        <v>82</v>
      </c>
      <c r="N60" s="1" t="s">
        <v>105</v>
      </c>
    </row>
    <row r="61" spans="11:14" ht="15.75" x14ac:dyDescent="0.25">
      <c r="K61" s="2">
        <v>1</v>
      </c>
      <c r="L61" s="2">
        <v>1</v>
      </c>
      <c r="M61" s="5" t="s">
        <v>97</v>
      </c>
      <c r="N61" s="5" t="s">
        <v>85</v>
      </c>
    </row>
    <row r="62" spans="11:14" x14ac:dyDescent="0.25">
      <c r="K62" s="36">
        <v>1</v>
      </c>
      <c r="L62" s="36">
        <v>1</v>
      </c>
      <c r="M62" s="1" t="s">
        <v>82</v>
      </c>
      <c r="N62" s="1" t="s">
        <v>105</v>
      </c>
    </row>
    <row r="63" spans="11:14" ht="15.75" x14ac:dyDescent="0.25">
      <c r="K63" s="2">
        <v>1</v>
      </c>
      <c r="L63" s="2">
        <v>1</v>
      </c>
      <c r="M63" s="5" t="s">
        <v>82</v>
      </c>
      <c r="N63" s="5" t="s">
        <v>105</v>
      </c>
    </row>
    <row r="64" spans="11:14" ht="15.75" x14ac:dyDescent="0.25">
      <c r="K64" s="36">
        <v>1</v>
      </c>
      <c r="L64" s="36">
        <v>0.97</v>
      </c>
      <c r="M64" s="5" t="s">
        <v>82</v>
      </c>
      <c r="N64" s="5" t="s">
        <v>95</v>
      </c>
    </row>
    <row r="65" spans="11:14" ht="15.75" x14ac:dyDescent="0.25">
      <c r="K65" s="2">
        <v>0.9</v>
      </c>
      <c r="L65" s="2">
        <v>1</v>
      </c>
      <c r="M65" s="5" t="s">
        <v>82</v>
      </c>
      <c r="N65" s="5" t="s">
        <v>105</v>
      </c>
    </row>
    <row r="66" spans="11:14" ht="15.75" x14ac:dyDescent="0.25">
      <c r="K66" s="36">
        <v>1</v>
      </c>
      <c r="L66" s="36">
        <v>1</v>
      </c>
      <c r="M66" s="5" t="s">
        <v>82</v>
      </c>
      <c r="N66" s="5" t="s">
        <v>88</v>
      </c>
    </row>
    <row r="67" spans="11:14" ht="15.75" x14ac:dyDescent="0.25">
      <c r="K67" s="2">
        <v>1</v>
      </c>
      <c r="L67" s="2">
        <v>1</v>
      </c>
      <c r="M67" s="1" t="s">
        <v>166</v>
      </c>
      <c r="N67" s="5" t="s">
        <v>112</v>
      </c>
    </row>
    <row r="68" spans="11:14" ht="15.75" x14ac:dyDescent="0.25">
      <c r="K68" s="36">
        <v>0.98</v>
      </c>
      <c r="L68" s="36">
        <v>1</v>
      </c>
      <c r="M68" s="5" t="s">
        <v>82</v>
      </c>
      <c r="N68" s="5" t="s">
        <v>85</v>
      </c>
    </row>
    <row r="69" spans="11:14" ht="15.75" x14ac:dyDescent="0.25">
      <c r="K69" s="2">
        <v>0.9</v>
      </c>
      <c r="L69" s="2">
        <v>0.93</v>
      </c>
      <c r="M69" s="5" t="s">
        <v>82</v>
      </c>
      <c r="N69" s="5" t="s">
        <v>95</v>
      </c>
    </row>
    <row r="70" spans="11:14" ht="15.75" x14ac:dyDescent="0.25">
      <c r="K70" s="36">
        <v>1</v>
      </c>
      <c r="L70" s="36">
        <v>1</v>
      </c>
      <c r="M70" s="5" t="s">
        <v>82</v>
      </c>
      <c r="N70" s="5" t="s">
        <v>105</v>
      </c>
    </row>
    <row r="71" spans="11:14" ht="15.75" x14ac:dyDescent="0.25">
      <c r="K71" s="2">
        <v>0.97</v>
      </c>
      <c r="L71" s="2">
        <v>1</v>
      </c>
      <c r="M71" s="5" t="s">
        <v>82</v>
      </c>
      <c r="N71" s="5" t="s">
        <v>105</v>
      </c>
    </row>
    <row r="72" spans="11:14" ht="15.75" x14ac:dyDescent="0.25">
      <c r="K72" s="36">
        <v>1</v>
      </c>
      <c r="L72" s="36">
        <v>1</v>
      </c>
      <c r="M72" s="5" t="s">
        <v>82</v>
      </c>
      <c r="N72" s="5" t="s">
        <v>95</v>
      </c>
    </row>
    <row r="73" spans="11:14" ht="15.75" x14ac:dyDescent="0.25">
      <c r="K73" s="2">
        <v>1</v>
      </c>
      <c r="L73" s="2">
        <v>1</v>
      </c>
      <c r="M73" s="5" t="s">
        <v>82</v>
      </c>
      <c r="N73" s="5" t="s">
        <v>88</v>
      </c>
    </row>
    <row r="74" spans="11:14" ht="15.75" x14ac:dyDescent="0.25">
      <c r="K74" s="36">
        <v>1</v>
      </c>
      <c r="L74" s="36">
        <v>1</v>
      </c>
      <c r="M74" s="5" t="s">
        <v>82</v>
      </c>
      <c r="N74" s="5" t="s">
        <v>95</v>
      </c>
    </row>
    <row r="75" spans="11:14" ht="15.75" x14ac:dyDescent="0.25">
      <c r="K75" s="2">
        <v>1</v>
      </c>
      <c r="L75" s="2">
        <v>1</v>
      </c>
      <c r="M75" s="5" t="s">
        <v>82</v>
      </c>
      <c r="N75" s="5" t="s">
        <v>95</v>
      </c>
    </row>
    <row r="76" spans="11:14" ht="15.75" x14ac:dyDescent="0.25">
      <c r="K76" s="36">
        <v>1</v>
      </c>
      <c r="L76" s="36">
        <v>1</v>
      </c>
      <c r="M76" s="5" t="s">
        <v>82</v>
      </c>
      <c r="N76" s="5" t="s">
        <v>85</v>
      </c>
    </row>
    <row r="77" spans="11:14" ht="15.75" x14ac:dyDescent="0.25">
      <c r="K77" s="2">
        <v>0.83</v>
      </c>
      <c r="L77" s="2">
        <v>0.83</v>
      </c>
      <c r="M77" s="5" t="s">
        <v>82</v>
      </c>
      <c r="N77" s="5" t="s">
        <v>108</v>
      </c>
    </row>
    <row r="78" spans="11:14" ht="15.75" x14ac:dyDescent="0.25">
      <c r="K78" s="36">
        <v>1</v>
      </c>
      <c r="L78" s="36">
        <v>0.97</v>
      </c>
      <c r="M78" s="32" t="s">
        <v>82</v>
      </c>
      <c r="N78" s="32" t="s">
        <v>85</v>
      </c>
    </row>
    <row r="79" spans="11:14" x14ac:dyDescent="0.25">
      <c r="K79" s="3"/>
      <c r="L79" s="3"/>
    </row>
    <row r="80" spans="11:14" x14ac:dyDescent="0.25">
      <c r="K80" s="4"/>
      <c r="L8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Trellis Plot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THAKSHANA</dc:creator>
  <cp:lastModifiedBy>THAKSHANA</cp:lastModifiedBy>
  <dcterms:created xsi:type="dcterms:W3CDTF">2023-08-03T17:51:15Z</dcterms:created>
  <dcterms:modified xsi:type="dcterms:W3CDTF">2023-08-26T11:32:10Z</dcterms:modified>
</cp:coreProperties>
</file>