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en\git\ProjeMode2016-O1\modelisation\ressources\"/>
    </mc:Choice>
  </mc:AlternateContent>
  <bookViews>
    <workbookView xWindow="0" yWindow="0" windowWidth="20880" windowHeight="841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5" i="1"/>
  <c r="S12" i="1"/>
  <c r="S11" i="1"/>
  <c r="S10" i="1"/>
  <c r="S9" i="1"/>
  <c r="S8" i="1"/>
  <c r="S7" i="1"/>
  <c r="S6" i="1"/>
  <c r="S5" i="1"/>
  <c r="S4" i="1"/>
  <c r="B22" i="1"/>
  <c r="S3" i="1"/>
  <c r="S2" i="1"/>
  <c r="S1" i="1"/>
  <c r="D20" i="1"/>
  <c r="D21" i="1"/>
  <c r="D22" i="1"/>
  <c r="D19" i="1"/>
  <c r="C20" i="1"/>
  <c r="C21" i="1"/>
  <c r="C22" i="1"/>
  <c r="C19" i="1"/>
  <c r="B20" i="1"/>
  <c r="B21" i="1"/>
  <c r="B19" i="1"/>
  <c r="J9" i="1"/>
  <c r="O3" i="1"/>
  <c r="O5" i="1"/>
  <c r="O2" i="1"/>
  <c r="M3" i="1"/>
  <c r="M2" i="1"/>
  <c r="N3" i="1"/>
  <c r="N2" i="1"/>
  <c r="M4" i="1"/>
  <c r="M5" i="1"/>
  <c r="L5" i="1"/>
  <c r="I3" i="1"/>
  <c r="I2" i="1"/>
  <c r="H5" i="1"/>
  <c r="H4" i="1"/>
  <c r="H3" i="1"/>
  <c r="H2" i="1"/>
  <c r="G5" i="1"/>
  <c r="G4" i="1"/>
  <c r="L4" i="1" s="1"/>
  <c r="O4" i="1" s="1"/>
  <c r="O6" i="1" l="1"/>
  <c r="P4" i="1"/>
  <c r="C12" i="1" l="1"/>
  <c r="D12" i="1"/>
  <c r="B12" i="1"/>
  <c r="P2" i="1"/>
  <c r="P3" i="1"/>
  <c r="P5" i="1"/>
  <c r="D11" i="1" l="1"/>
  <c r="B11" i="1"/>
  <c r="C11" i="1"/>
  <c r="B10" i="1"/>
  <c r="C10" i="1"/>
  <c r="D10" i="1"/>
  <c r="P6" i="1"/>
  <c r="C13" i="1"/>
  <c r="D13" i="1"/>
  <c r="B13" i="1"/>
  <c r="I9" i="1" l="1"/>
  <c r="H9" i="1" s="1"/>
  <c r="H10" i="1" s="1"/>
  <c r="G14" i="1" l="1"/>
  <c r="J14" i="1"/>
  <c r="I14" i="1"/>
  <c r="H14" i="1"/>
</calcChain>
</file>

<file path=xl/sharedStrings.xml><?xml version="1.0" encoding="utf-8"?>
<sst xmlns="http://schemas.openxmlformats.org/spreadsheetml/2006/main" count="14" uniqueCount="14">
  <si>
    <t>Serie</t>
  </si>
  <si>
    <t>Moy Mobiles</t>
  </si>
  <si>
    <t>Saisonalité</t>
  </si>
  <si>
    <t>Estimation</t>
  </si>
  <si>
    <t>Coefficients normalisés</t>
  </si>
  <si>
    <t>Somme</t>
  </si>
  <si>
    <t>Serie sans saisonailté</t>
  </si>
  <si>
    <t>a</t>
  </si>
  <si>
    <t>b</t>
  </si>
  <si>
    <t>Prévisions</t>
  </si>
  <si>
    <t>Résidus</t>
  </si>
  <si>
    <t>Variance résiduelle</t>
  </si>
  <si>
    <r>
      <t>Cov( ɛ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</rPr>
      <t>ɛ</t>
    </r>
    <r>
      <rPr>
        <b/>
        <vertAlign val="subscript"/>
        <sz val="11"/>
        <color theme="1"/>
        <rFont val="Calibri"/>
        <family val="2"/>
        <scheme val="minor"/>
      </rPr>
      <t>t+h</t>
    </r>
    <r>
      <rPr>
        <b/>
        <sz val="11"/>
        <color theme="1"/>
        <rFont val="Calibri"/>
        <family val="2"/>
        <scheme val="minor"/>
      </rPr>
      <t>)</t>
    </r>
  </si>
  <si>
    <t>avec h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</si>
</sst>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Résidus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Feuil1!$R$1:$R$12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Feuil1!$S$1:$S$12</c:f>
              <c:numCache>
                <c:formatCode>General</c:formatCode>
                <c:ptCount val="12"/>
                <c:pt idx="0">
                  <c:v>-1.5718750000000004</c:v>
                </c:pt>
                <c:pt idx="1">
                  <c:v>-1.2126201923076936</c:v>
                </c:pt>
                <c:pt idx="2">
                  <c:v>-0.82836538461538467</c:v>
                </c:pt>
                <c:pt idx="3">
                  <c:v>-0.98161057692307807</c:v>
                </c:pt>
                <c:pt idx="4">
                  <c:v>-1.0348557692307701</c:v>
                </c:pt>
                <c:pt idx="5">
                  <c:v>-0.87560096153846168</c:v>
                </c:pt>
                <c:pt idx="6">
                  <c:v>-0.59134615384615419</c:v>
                </c:pt>
                <c:pt idx="7">
                  <c:v>-4.4591346153846523E-2</c:v>
                </c:pt>
                <c:pt idx="8">
                  <c:v>0.20216346153846132</c:v>
                </c:pt>
                <c:pt idx="9">
                  <c:v>0.16141826923076863</c:v>
                </c:pt>
                <c:pt idx="10">
                  <c:v>-0.65432692307692353</c:v>
                </c:pt>
                <c:pt idx="11">
                  <c:v>-0.2075721153846164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4-4F29-9D26-EBA625D6D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122832"/>
        <c:axId val="1124506704"/>
      </c:scatterChart>
      <c:valAx>
        <c:axId val="111712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4506704"/>
        <c:crosses val="autoZero"/>
        <c:crossBetween val="midCat"/>
      </c:valAx>
      <c:valAx>
        <c:axId val="1124506704"/>
        <c:scaling>
          <c:orientation val="minMax"/>
          <c:max val="1"/>
          <c:min val="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712283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4762</xdr:rowOff>
    </xdr:from>
    <xdr:to>
      <xdr:col>10</xdr:col>
      <xdr:colOff>466725</xdr:colOff>
      <xdr:row>30</xdr:row>
      <xdr:rowOff>80962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C932DF3-57BB-4825-9897-18856AD7F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workbookViewId="0">
      <selection activeCell="D28" sqref="D28"/>
    </sheetView>
  </sheetViews>
  <sheetFormatPr baseColWidth="10" defaultRowHeight="15" x14ac:dyDescent="0.25"/>
  <cols>
    <col min="1" max="1" width="24.140625" customWidth="1"/>
    <col min="6" max="6" width="12.85546875" customWidth="1"/>
    <col min="8" max="8" width="14.42578125" customWidth="1"/>
    <col min="16" max="16" width="23.85546875" customWidth="1"/>
    <col min="17" max="17" width="14.140625" customWidth="1"/>
  </cols>
  <sheetData>
    <row r="1" spans="1:21" x14ac:dyDescent="0.25">
      <c r="A1" s="2" t="s">
        <v>0</v>
      </c>
      <c r="B1" s="2">
        <v>1997</v>
      </c>
      <c r="C1" s="2">
        <v>1998</v>
      </c>
      <c r="D1" s="2">
        <v>1999</v>
      </c>
      <c r="E1" s="7"/>
      <c r="F1" s="8" t="s">
        <v>1</v>
      </c>
      <c r="G1" s="4">
        <v>1997</v>
      </c>
      <c r="H1" s="4">
        <v>1998</v>
      </c>
      <c r="I1" s="4">
        <v>1999</v>
      </c>
      <c r="J1" s="7"/>
      <c r="K1" s="8" t="s">
        <v>2</v>
      </c>
      <c r="L1" s="4">
        <v>1997</v>
      </c>
      <c r="M1" s="4">
        <v>1998</v>
      </c>
      <c r="N1" s="4">
        <v>1999</v>
      </c>
      <c r="O1" s="8" t="s">
        <v>3</v>
      </c>
      <c r="P1" s="8" t="s">
        <v>4</v>
      </c>
      <c r="R1" s="2">
        <v>1</v>
      </c>
      <c r="S1" s="18">
        <f>B19</f>
        <v>-1.5718750000000004</v>
      </c>
      <c r="T1" s="14"/>
      <c r="U1" s="14"/>
    </row>
    <row r="2" spans="1:21" x14ac:dyDescent="0.25">
      <c r="A2" s="2">
        <v>1</v>
      </c>
      <c r="B2" s="3">
        <v>4.5</v>
      </c>
      <c r="C2" s="3">
        <v>5.5</v>
      </c>
      <c r="D2" s="3">
        <v>7.2</v>
      </c>
      <c r="E2" s="7"/>
      <c r="F2" s="4">
        <v>1</v>
      </c>
      <c r="G2" s="9"/>
      <c r="H2" s="6">
        <f>1/4*(1/2*B4+B5+C2+C3+1/2*C4)</f>
        <v>4.8875000000000002</v>
      </c>
      <c r="I2" s="6">
        <f>1/4*(1/2*C4+C5+D2+D3+1/2*D4)</f>
        <v>6.1749999999999989</v>
      </c>
      <c r="J2" s="7"/>
      <c r="K2" s="8">
        <v>1</v>
      </c>
      <c r="L2" s="9"/>
      <c r="M2" s="6">
        <f>C2-H2</f>
        <v>0.61249999999999982</v>
      </c>
      <c r="N2" s="6">
        <f>D2-I2</f>
        <v>1.0250000000000012</v>
      </c>
      <c r="O2" s="6">
        <f>AVERAGE(L2:N2)</f>
        <v>0.81875000000000053</v>
      </c>
      <c r="P2" s="6">
        <f>O2-(1/4*$O$6)</f>
        <v>0.7468750000000004</v>
      </c>
      <c r="R2" s="2">
        <v>2</v>
      </c>
      <c r="S2" s="3">
        <f>B20</f>
        <v>-1.2126201923076936</v>
      </c>
      <c r="T2" s="15"/>
      <c r="U2" s="15"/>
    </row>
    <row r="3" spans="1:21" x14ac:dyDescent="0.25">
      <c r="A3" s="2">
        <v>2</v>
      </c>
      <c r="B3" s="3">
        <v>4.0999999999999996</v>
      </c>
      <c r="C3" s="3">
        <v>4.9000000000000004</v>
      </c>
      <c r="D3" s="3">
        <v>6.4</v>
      </c>
      <c r="E3" s="7"/>
      <c r="F3" s="4">
        <v>2</v>
      </c>
      <c r="G3" s="9"/>
      <c r="H3" s="6">
        <f>1/4*(1/2*B5+C2+C3+C4+1/2*C5)</f>
        <v>5.15</v>
      </c>
      <c r="I3" s="6">
        <f>1/4*(1/2*C5+D2+D3+D4+1/2*D5)</f>
        <v>6.2625000000000002</v>
      </c>
      <c r="J3" s="7"/>
      <c r="K3" s="8">
        <v>2</v>
      </c>
      <c r="L3" s="9"/>
      <c r="M3" s="6">
        <f>C3-H3</f>
        <v>-0.25</v>
      </c>
      <c r="N3" s="6">
        <f>D3-I3</f>
        <v>0.13750000000000018</v>
      </c>
      <c r="O3" s="6">
        <f t="shared" ref="O3:O5" si="0">AVERAGE(L3:N3)</f>
        <v>-5.6249999999999911E-2</v>
      </c>
      <c r="P3" s="6">
        <f>O3-(1/4*$O$6)</f>
        <v>-0.12812500000000004</v>
      </c>
      <c r="R3" s="2">
        <v>3</v>
      </c>
      <c r="S3" s="3">
        <f>B21</f>
        <v>-0.82836538461538467</v>
      </c>
      <c r="T3" s="15"/>
      <c r="U3" s="15"/>
    </row>
    <row r="4" spans="1:21" x14ac:dyDescent="0.25">
      <c r="A4" s="2">
        <v>3</v>
      </c>
      <c r="B4" s="3">
        <v>3.7</v>
      </c>
      <c r="C4" s="3">
        <v>4.4000000000000004</v>
      </c>
      <c r="D4" s="3">
        <v>4.8</v>
      </c>
      <c r="E4" s="7"/>
      <c r="F4" s="4">
        <v>3</v>
      </c>
      <c r="G4" s="6">
        <f>1/4*(1/2*B2+B3+B4+B5+1/2*C2)</f>
        <v>4.4749999999999996</v>
      </c>
      <c r="H4" s="6">
        <f>1/4*(1/2*C2+C3+C4+C5+1/2*D2)</f>
        <v>5.5375000000000005</v>
      </c>
      <c r="I4" s="9"/>
      <c r="J4" s="7"/>
      <c r="K4" s="8">
        <v>3</v>
      </c>
      <c r="L4" s="6">
        <f>B4-G4</f>
        <v>-0.77499999999999947</v>
      </c>
      <c r="M4" s="6">
        <f t="shared" ref="M2:N4" si="1">C4-H4</f>
        <v>-1.1375000000000002</v>
      </c>
      <c r="N4" s="9"/>
      <c r="O4" s="6">
        <f t="shared" si="0"/>
        <v>-0.95624999999999982</v>
      </c>
      <c r="P4" s="6">
        <f>O4-(1/4*$O$6)</f>
        <v>-1.028125</v>
      </c>
      <c r="R4" s="2">
        <v>4</v>
      </c>
      <c r="S4" s="3">
        <f>B22</f>
        <v>-0.98161057692307807</v>
      </c>
      <c r="T4" s="15"/>
      <c r="U4" s="15"/>
    </row>
    <row r="5" spans="1:21" x14ac:dyDescent="0.25">
      <c r="A5" s="2">
        <v>4</v>
      </c>
      <c r="B5" s="3">
        <v>5.0999999999999996</v>
      </c>
      <c r="C5" s="3">
        <v>6.5</v>
      </c>
      <c r="D5" s="3">
        <v>6.8</v>
      </c>
      <c r="E5" s="7"/>
      <c r="F5" s="4">
        <v>4</v>
      </c>
      <c r="G5" s="6">
        <f>1/4*(1/2*B3+B4+B5+C2+1/2*C3)</f>
        <v>4.7</v>
      </c>
      <c r="H5" s="6">
        <f>1/4*(1/2*C3+C4+C5+D2+1/2*D3)</f>
        <v>5.9375</v>
      </c>
      <c r="I5" s="9"/>
      <c r="J5" s="7"/>
      <c r="K5" s="8">
        <v>4</v>
      </c>
      <c r="L5" s="6">
        <f>B5-G5</f>
        <v>0.39999999999999947</v>
      </c>
      <c r="M5" s="6">
        <f>C5-H5</f>
        <v>0.5625</v>
      </c>
      <c r="N5" s="10"/>
      <c r="O5" s="11">
        <f t="shared" si="0"/>
        <v>0.48124999999999973</v>
      </c>
      <c r="P5" s="6">
        <f>O5-(1/4*$O$6)</f>
        <v>0.4093749999999996</v>
      </c>
      <c r="R5" s="2">
        <v>5</v>
      </c>
      <c r="S5" s="3">
        <f>C19</f>
        <v>-1.0348557692307701</v>
      </c>
      <c r="T5" s="15"/>
      <c r="U5" s="15"/>
    </row>
    <row r="6" spans="1:2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 t="s">
        <v>5</v>
      </c>
      <c r="O6" s="12">
        <f>SUM(O2:O5)</f>
        <v>0.28750000000000053</v>
      </c>
      <c r="P6" s="6">
        <f>SUM(P2:P5)</f>
        <v>0</v>
      </c>
      <c r="R6" s="2">
        <v>6</v>
      </c>
      <c r="S6" s="5">
        <f>C20</f>
        <v>-0.87560096153846168</v>
      </c>
    </row>
    <row r="7" spans="1:2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R7" s="2">
        <v>7</v>
      </c>
      <c r="S7" s="1">
        <f>C21</f>
        <v>-0.59134615384615419</v>
      </c>
    </row>
    <row r="8" spans="1:21" ht="15.75" thickBot="1" x14ac:dyDescent="0.3">
      <c r="R8" s="2">
        <v>8</v>
      </c>
      <c r="S8" s="1">
        <f>C22</f>
        <v>-4.4591346153846523E-2</v>
      </c>
    </row>
    <row r="9" spans="1:21" ht="15.75" thickBot="1" x14ac:dyDescent="0.3">
      <c r="A9" s="8" t="s">
        <v>6</v>
      </c>
      <c r="B9" s="8">
        <v>1997</v>
      </c>
      <c r="C9" s="8">
        <v>1998</v>
      </c>
      <c r="D9" s="8">
        <v>1999</v>
      </c>
      <c r="G9" s="16" t="s">
        <v>7</v>
      </c>
      <c r="H9" s="16">
        <f>I9/J9</f>
        <v>0.11574519230769233</v>
      </c>
      <c r="I9">
        <f>COVAR(R1:R12,B10:D13)</f>
        <v>1.5046875000000002</v>
      </c>
      <c r="J9">
        <f>VAR(R1:R12)</f>
        <v>13</v>
      </c>
      <c r="R9" s="2">
        <v>9</v>
      </c>
      <c r="S9" s="5">
        <f>D19</f>
        <v>0.20216346153846132</v>
      </c>
    </row>
    <row r="10" spans="1:21" ht="15.75" thickBot="1" x14ac:dyDescent="0.3">
      <c r="A10" s="8">
        <v>1</v>
      </c>
      <c r="B10" s="13">
        <f>B2-$P$2</f>
        <v>3.7531249999999998</v>
      </c>
      <c r="C10" s="13">
        <f t="shared" ref="C10:D10" si="2">C2-$P$2</f>
        <v>4.7531249999999998</v>
      </c>
      <c r="D10" s="13">
        <f t="shared" si="2"/>
        <v>6.453125</v>
      </c>
      <c r="G10" s="16" t="s">
        <v>8</v>
      </c>
      <c r="H10" s="17">
        <f>AVERAGE(B10:D13)-H9</f>
        <v>5.2092548076923082</v>
      </c>
      <c r="R10" s="2">
        <v>10</v>
      </c>
      <c r="S10" s="5">
        <f>D20</f>
        <v>0.16141826923076863</v>
      </c>
    </row>
    <row r="11" spans="1:21" x14ac:dyDescent="0.25">
      <c r="A11" s="8">
        <v>2</v>
      </c>
      <c r="B11" s="13">
        <f>B3-$P$3</f>
        <v>4.2281249999999995</v>
      </c>
      <c r="C11" s="13">
        <f t="shared" ref="C11:D11" si="3">C3-$P$3</f>
        <v>5.0281250000000002</v>
      </c>
      <c r="D11" s="13">
        <f t="shared" si="3"/>
        <v>6.5281250000000002</v>
      </c>
      <c r="R11" s="2">
        <v>11</v>
      </c>
      <c r="S11" s="1">
        <f>D21</f>
        <v>-0.65432692307692353</v>
      </c>
    </row>
    <row r="12" spans="1:21" x14ac:dyDescent="0.25">
      <c r="A12" s="8">
        <v>3</v>
      </c>
      <c r="B12" s="13">
        <f>B4-$P$4</f>
        <v>4.7281250000000004</v>
      </c>
      <c r="C12" s="13">
        <f t="shared" ref="C12:D12" si="4">C4-$P$4</f>
        <v>5.4281250000000005</v>
      </c>
      <c r="D12" s="13">
        <f t="shared" si="4"/>
        <v>5.828125</v>
      </c>
      <c r="R12" s="2">
        <v>12</v>
      </c>
      <c r="S12" s="1">
        <f>D22</f>
        <v>-0.2075721153846164</v>
      </c>
    </row>
    <row r="13" spans="1:21" x14ac:dyDescent="0.25">
      <c r="A13" s="8">
        <v>4</v>
      </c>
      <c r="B13" s="13">
        <f>B5-$P$5</f>
        <v>4.6906249999999998</v>
      </c>
      <c r="C13" s="13">
        <f t="shared" ref="C13:D13" si="5">C5-$P$5</f>
        <v>6.0906250000000002</v>
      </c>
      <c r="D13" s="13">
        <f t="shared" si="5"/>
        <v>6.390625</v>
      </c>
      <c r="F13" s="6"/>
      <c r="G13" s="6">
        <v>13</v>
      </c>
      <c r="H13" s="6">
        <v>14</v>
      </c>
      <c r="I13" s="6">
        <v>15</v>
      </c>
      <c r="J13" s="6">
        <v>16</v>
      </c>
    </row>
    <row r="14" spans="1:21" x14ac:dyDescent="0.25">
      <c r="F14" s="8" t="s">
        <v>9</v>
      </c>
      <c r="G14" s="6">
        <f>H9*13+H10+P2</f>
        <v>7.4608173076923086</v>
      </c>
      <c r="H14" s="6">
        <f>H9*14+H10+P3</f>
        <v>6.7015625000000005</v>
      </c>
      <c r="I14" s="6">
        <f>H9*15+H10+P4</f>
        <v>5.917307692307693</v>
      </c>
      <c r="J14" s="6">
        <f>H9*16+H10+P5</f>
        <v>7.470552884615385</v>
      </c>
    </row>
    <row r="18" spans="1:4" x14ac:dyDescent="0.25">
      <c r="A18" s="8" t="s">
        <v>10</v>
      </c>
      <c r="B18" s="8">
        <v>1997</v>
      </c>
      <c r="C18" s="8">
        <v>1998</v>
      </c>
      <c r="D18" s="8">
        <v>1999</v>
      </c>
    </row>
    <row r="19" spans="1:4" x14ac:dyDescent="0.25">
      <c r="A19" s="8">
        <v>1</v>
      </c>
      <c r="B19" s="13">
        <f>B10-($H$9*R1+$H$10)</f>
        <v>-1.5718750000000004</v>
      </c>
      <c r="C19" s="13">
        <f>C10-($H$9*R5+$H$10)</f>
        <v>-1.0348557692307701</v>
      </c>
      <c r="D19" s="13">
        <f>D10-($H$9*R9+$H$10)</f>
        <v>0.20216346153846132</v>
      </c>
    </row>
    <row r="20" spans="1:4" x14ac:dyDescent="0.25">
      <c r="A20" s="8">
        <v>2</v>
      </c>
      <c r="B20" s="13">
        <f t="shared" ref="B19:C22" si="6">B11-($H$9*R2+$H$10)</f>
        <v>-1.2126201923076936</v>
      </c>
      <c r="C20" s="13">
        <f t="shared" ref="C19:D22" si="7">C11-($H$9*R6+$H$10)</f>
        <v>-0.87560096153846168</v>
      </c>
      <c r="D20" s="13">
        <f t="shared" ref="D20:D22" si="8">D11-($H$9*R10+$H$10)</f>
        <v>0.16141826923076863</v>
      </c>
    </row>
    <row r="21" spans="1:4" x14ac:dyDescent="0.25">
      <c r="A21" s="8">
        <v>3</v>
      </c>
      <c r="B21" s="13">
        <f t="shared" si="6"/>
        <v>-0.82836538461538467</v>
      </c>
      <c r="C21" s="13">
        <f t="shared" si="7"/>
        <v>-0.59134615384615419</v>
      </c>
      <c r="D21" s="13">
        <f t="shared" si="8"/>
        <v>-0.65432692307692353</v>
      </c>
    </row>
    <row r="22" spans="1:4" x14ac:dyDescent="0.25">
      <c r="A22" s="8">
        <v>4</v>
      </c>
      <c r="B22" s="13">
        <f>B13-($H$9*R4+$H$10)</f>
        <v>-0.98161057692307807</v>
      </c>
      <c r="C22" s="13">
        <f t="shared" si="7"/>
        <v>-4.4591346153846523E-2</v>
      </c>
      <c r="D22" s="13">
        <f t="shared" si="8"/>
        <v>-0.2075721153846164</v>
      </c>
    </row>
    <row r="25" spans="1:4" x14ac:dyDescent="0.25">
      <c r="A25" s="8" t="s">
        <v>11</v>
      </c>
      <c r="B25" s="6">
        <f>VAR(B19:D22)</f>
        <v>0.31412114496831306</v>
      </c>
    </row>
    <row r="27" spans="1:4" ht="18" x14ac:dyDescent="0.25">
      <c r="A27" s="2" t="s">
        <v>12</v>
      </c>
      <c r="B27" s="1">
        <f>COVAR(B19:C22,C19:D22)</f>
        <v>6.874556863096333E-2</v>
      </c>
    </row>
    <row r="28" spans="1:4" x14ac:dyDescent="0.25">
      <c r="A28" s="19" t="s">
        <v>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</dc:creator>
  <cp:lastModifiedBy>Perso</cp:lastModifiedBy>
  <dcterms:created xsi:type="dcterms:W3CDTF">2017-03-26T13:51:32Z</dcterms:created>
  <dcterms:modified xsi:type="dcterms:W3CDTF">2017-03-26T15:14:41Z</dcterms:modified>
</cp:coreProperties>
</file>