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na/Desktop/아이디이노랩/"/>
    </mc:Choice>
  </mc:AlternateContent>
  <xr:revisionPtr revIDLastSave="0" documentId="8_{EBF78792-97CF-E846-A665-1CC7C136F4D5}" xr6:coauthVersionLast="47" xr6:coauthVersionMax="47" xr10:uidLastSave="{00000000-0000-0000-0000-000000000000}"/>
  <bookViews>
    <workbookView xWindow="640" yWindow="1000" windowWidth="27900" windowHeight="15020" xr2:uid="{FE6C3D4C-6155-904F-A221-A96213BA581B}"/>
  </bookViews>
  <sheets>
    <sheet name="페르소나 키워드" sheetId="1" r:id="rId1"/>
  </sheets>
  <externalReferences>
    <externalReference r:id="rId2"/>
  </externalReferences>
  <definedNames>
    <definedName name="color">[1]아이템코드!#REF!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23" i="1" l="1"/>
  <c r="AR123" i="1"/>
  <c r="AQ123" i="1"/>
  <c r="AP123" i="1"/>
  <c r="AH123" i="1"/>
  <c r="AF123" i="1"/>
  <c r="AE123" i="1"/>
  <c r="AD123" i="1"/>
  <c r="Z123" i="1"/>
  <c r="X123" i="1"/>
  <c r="W123" i="1"/>
  <c r="AB123" i="1" s="1"/>
  <c r="U123" i="1"/>
  <c r="AS122" i="1"/>
  <c r="AR122" i="1"/>
  <c r="AQ122" i="1"/>
  <c r="AP122" i="1"/>
  <c r="AE122" i="1"/>
  <c r="AD122" i="1"/>
  <c r="Z122" i="1"/>
  <c r="AF122" i="1" s="1"/>
  <c r="W122" i="1"/>
  <c r="U122" i="1"/>
  <c r="AS121" i="1"/>
  <c r="AR121" i="1"/>
  <c r="AQ121" i="1"/>
  <c r="AP121" i="1"/>
  <c r="AE121" i="1"/>
  <c r="AD121" i="1"/>
  <c r="Z121" i="1"/>
  <c r="AF121" i="1" s="1"/>
  <c r="AH121" i="1" s="1"/>
  <c r="X121" i="1"/>
  <c r="W121" i="1"/>
  <c r="AB121" i="1" s="1"/>
  <c r="U121" i="1"/>
  <c r="AS120" i="1"/>
  <c r="AR120" i="1"/>
  <c r="AQ120" i="1"/>
  <c r="AP120" i="1"/>
  <c r="AF120" i="1"/>
  <c r="AH120" i="1" s="1"/>
  <c r="AE120" i="1"/>
  <c r="AD120" i="1"/>
  <c r="Z120" i="1"/>
  <c r="X120" i="1"/>
  <c r="W120" i="1"/>
  <c r="AB120" i="1" s="1"/>
  <c r="V120" i="1"/>
  <c r="U120" i="1"/>
  <c r="M120" i="1"/>
  <c r="L120" i="1"/>
  <c r="K120" i="1"/>
  <c r="J120" i="1"/>
  <c r="AS119" i="1"/>
  <c r="AR119" i="1"/>
  <c r="AQ119" i="1"/>
  <c r="AP119" i="1"/>
  <c r="AE119" i="1"/>
  <c r="AD119" i="1"/>
  <c r="Z119" i="1"/>
  <c r="AF119" i="1" s="1"/>
  <c r="AH119" i="1" s="1"/>
  <c r="X119" i="1"/>
  <c r="W119" i="1"/>
  <c r="AB119" i="1" s="1"/>
  <c r="U119" i="1"/>
  <c r="AS118" i="1"/>
  <c r="AR118" i="1"/>
  <c r="AQ118" i="1"/>
  <c r="AP118" i="1"/>
  <c r="AF118" i="1"/>
  <c r="AE118" i="1"/>
  <c r="AH118" i="1" s="1"/>
  <c r="AD118" i="1"/>
  <c r="AB118" i="1"/>
  <c r="Z118" i="1"/>
  <c r="X118" i="1"/>
  <c r="W118" i="1"/>
  <c r="U118" i="1"/>
  <c r="V116" i="1" s="1"/>
  <c r="AS117" i="1"/>
  <c r="AR117" i="1"/>
  <c r="AQ117" i="1"/>
  <c r="AP117" i="1"/>
  <c r="AE117" i="1"/>
  <c r="AD117" i="1"/>
  <c r="Z117" i="1"/>
  <c r="AF117" i="1" s="1"/>
  <c r="W117" i="1"/>
  <c r="U117" i="1"/>
  <c r="AS116" i="1"/>
  <c r="AR116" i="1"/>
  <c r="AQ116" i="1"/>
  <c r="AP116" i="1"/>
  <c r="AE116" i="1"/>
  <c r="AD116" i="1"/>
  <c r="Z116" i="1"/>
  <c r="AF116" i="1" s="1"/>
  <c r="AH116" i="1" s="1"/>
  <c r="X116" i="1"/>
  <c r="W116" i="1"/>
  <c r="AB116" i="1" s="1"/>
  <c r="U116" i="1"/>
  <c r="M116" i="1"/>
  <c r="L116" i="1"/>
  <c r="K116" i="1"/>
  <c r="J116" i="1"/>
  <c r="AS115" i="1"/>
  <c r="AR115" i="1"/>
  <c r="AQ115" i="1"/>
  <c r="AP115" i="1"/>
  <c r="AE115" i="1"/>
  <c r="AD115" i="1"/>
  <c r="Z115" i="1"/>
  <c r="AF115" i="1" s="1"/>
  <c r="W115" i="1"/>
  <c r="U115" i="1"/>
  <c r="AS114" i="1"/>
  <c r="AR114" i="1"/>
  <c r="AQ114" i="1"/>
  <c r="AP114" i="1"/>
  <c r="AH114" i="1"/>
  <c r="AF114" i="1"/>
  <c r="AE114" i="1"/>
  <c r="AD114" i="1"/>
  <c r="Z114" i="1"/>
  <c r="X114" i="1"/>
  <c r="W114" i="1"/>
  <c r="AB114" i="1" s="1"/>
  <c r="U114" i="1"/>
  <c r="AS113" i="1"/>
  <c r="AR113" i="1"/>
  <c r="AQ113" i="1"/>
  <c r="AP113" i="1"/>
  <c r="AF113" i="1"/>
  <c r="AE113" i="1"/>
  <c r="AD113" i="1"/>
  <c r="AH113" i="1" s="1"/>
  <c r="Z113" i="1"/>
  <c r="X113" i="1" s="1"/>
  <c r="AB113" i="1" s="1"/>
  <c r="W113" i="1"/>
  <c r="U113" i="1"/>
  <c r="AS112" i="1"/>
  <c r="AR112" i="1"/>
  <c r="AQ112" i="1"/>
  <c r="AP112" i="1"/>
  <c r="AE112" i="1"/>
  <c r="AD112" i="1"/>
  <c r="Z112" i="1"/>
  <c r="AF112" i="1" s="1"/>
  <c r="AH112" i="1" s="1"/>
  <c r="W112" i="1"/>
  <c r="U112" i="1"/>
  <c r="AS111" i="1"/>
  <c r="AR111" i="1"/>
  <c r="AQ111" i="1"/>
  <c r="AP111" i="1"/>
  <c r="AH111" i="1"/>
  <c r="AF111" i="1"/>
  <c r="AE111" i="1"/>
  <c r="AD111" i="1"/>
  <c r="Z111" i="1"/>
  <c r="X111" i="1"/>
  <c r="W111" i="1"/>
  <c r="AB111" i="1" s="1"/>
  <c r="V111" i="1"/>
  <c r="U111" i="1"/>
  <c r="M111" i="1"/>
  <c r="L111" i="1"/>
  <c r="K111" i="1"/>
  <c r="J111" i="1"/>
  <c r="AS110" i="1"/>
  <c r="AR110" i="1"/>
  <c r="AQ110" i="1"/>
  <c r="AP110" i="1"/>
  <c r="AE110" i="1"/>
  <c r="AD110" i="1"/>
  <c r="Z110" i="1"/>
  <c r="AF110" i="1" s="1"/>
  <c r="AH110" i="1" s="1"/>
  <c r="W110" i="1"/>
  <c r="U110" i="1"/>
  <c r="AS109" i="1"/>
  <c r="AR109" i="1"/>
  <c r="AQ109" i="1"/>
  <c r="AP109" i="1"/>
  <c r="AH109" i="1"/>
  <c r="AF109" i="1"/>
  <c r="AE109" i="1"/>
  <c r="AD109" i="1"/>
  <c r="Z109" i="1"/>
  <c r="X109" i="1"/>
  <c r="W109" i="1"/>
  <c r="AB109" i="1" s="1"/>
  <c r="U109" i="1"/>
  <c r="AS108" i="1"/>
  <c r="AR108" i="1"/>
  <c r="AQ108" i="1"/>
  <c r="AP108" i="1"/>
  <c r="AE108" i="1"/>
  <c r="AD108" i="1"/>
  <c r="AH108" i="1" s="1"/>
  <c r="Z108" i="1"/>
  <c r="AF108" i="1" s="1"/>
  <c r="W108" i="1"/>
  <c r="U108" i="1"/>
  <c r="AS107" i="1"/>
  <c r="AR107" i="1"/>
  <c r="AQ107" i="1"/>
  <c r="AP107" i="1"/>
  <c r="AE107" i="1"/>
  <c r="AD107" i="1"/>
  <c r="Z107" i="1"/>
  <c r="AF107" i="1" s="1"/>
  <c r="AH107" i="1" s="1"/>
  <c r="X107" i="1"/>
  <c r="W107" i="1"/>
  <c r="AB107" i="1" s="1"/>
  <c r="U107" i="1"/>
  <c r="AS106" i="1"/>
  <c r="AR106" i="1"/>
  <c r="AQ106" i="1"/>
  <c r="AP106" i="1"/>
  <c r="AF106" i="1"/>
  <c r="AE106" i="1"/>
  <c r="AH106" i="1" s="1"/>
  <c r="AD106" i="1"/>
  <c r="Z106" i="1"/>
  <c r="X106" i="1"/>
  <c r="W106" i="1"/>
  <c r="AB106" i="1" s="1"/>
  <c r="V106" i="1"/>
  <c r="U106" i="1"/>
  <c r="M106" i="1"/>
  <c r="L106" i="1"/>
  <c r="K106" i="1"/>
  <c r="J106" i="1"/>
  <c r="AS105" i="1"/>
  <c r="AR105" i="1"/>
  <c r="AQ105" i="1"/>
  <c r="AP105" i="1"/>
  <c r="AE105" i="1"/>
  <c r="AD105" i="1"/>
  <c r="Z105" i="1"/>
  <c r="AF105" i="1" s="1"/>
  <c r="AH105" i="1" s="1"/>
  <c r="X105" i="1"/>
  <c r="W105" i="1"/>
  <c r="AB105" i="1" s="1"/>
  <c r="U105" i="1"/>
  <c r="AS104" i="1"/>
  <c r="AR104" i="1"/>
  <c r="AQ104" i="1"/>
  <c r="AP104" i="1"/>
  <c r="AF104" i="1"/>
  <c r="AE104" i="1"/>
  <c r="AH104" i="1" s="1"/>
  <c r="AD104" i="1"/>
  <c r="AB104" i="1"/>
  <c r="Z104" i="1"/>
  <c r="X104" i="1"/>
  <c r="W104" i="1"/>
  <c r="U104" i="1"/>
  <c r="AS103" i="1"/>
  <c r="AR103" i="1"/>
  <c r="AQ103" i="1"/>
  <c r="AP103" i="1"/>
  <c r="AE103" i="1"/>
  <c r="AD103" i="1"/>
  <c r="Z103" i="1"/>
  <c r="AF103" i="1" s="1"/>
  <c r="W103" i="1"/>
  <c r="U103" i="1"/>
  <c r="AS102" i="1"/>
  <c r="AR102" i="1"/>
  <c r="AQ102" i="1"/>
  <c r="AP102" i="1"/>
  <c r="AH102" i="1"/>
  <c r="AF102" i="1"/>
  <c r="AE102" i="1"/>
  <c r="AD102" i="1"/>
  <c r="Z102" i="1"/>
  <c r="X102" i="1"/>
  <c r="W102" i="1"/>
  <c r="AB102" i="1" s="1"/>
  <c r="U102" i="1"/>
  <c r="AS101" i="1"/>
  <c r="AR101" i="1"/>
  <c r="AQ101" i="1"/>
  <c r="AP101" i="1"/>
  <c r="AF101" i="1"/>
  <c r="AE101" i="1"/>
  <c r="AD101" i="1"/>
  <c r="AH101" i="1" s="1"/>
  <c r="AB101" i="1"/>
  <c r="Z101" i="1"/>
  <c r="X101" i="1"/>
  <c r="W101" i="1"/>
  <c r="U101" i="1"/>
  <c r="V101" i="1" s="1"/>
  <c r="M101" i="1"/>
  <c r="L101" i="1"/>
  <c r="K101" i="1"/>
  <c r="J101" i="1"/>
  <c r="AS100" i="1"/>
  <c r="AR100" i="1"/>
  <c r="AQ100" i="1"/>
  <c r="AP100" i="1"/>
  <c r="AH100" i="1"/>
  <c r="AF100" i="1"/>
  <c r="AE100" i="1"/>
  <c r="AD100" i="1"/>
  <c r="Z100" i="1"/>
  <c r="X100" i="1"/>
  <c r="W100" i="1"/>
  <c r="AB100" i="1" s="1"/>
  <c r="U100" i="1"/>
  <c r="AS99" i="1"/>
  <c r="AR99" i="1"/>
  <c r="AQ99" i="1"/>
  <c r="AP99" i="1"/>
  <c r="AF99" i="1"/>
  <c r="AE99" i="1"/>
  <c r="AD99" i="1"/>
  <c r="AH99" i="1" s="1"/>
  <c r="Z99" i="1"/>
  <c r="X99" i="1" s="1"/>
  <c r="AB99" i="1" s="1"/>
  <c r="W99" i="1"/>
  <c r="U99" i="1"/>
  <c r="AS98" i="1"/>
  <c r="AR98" i="1"/>
  <c r="AQ98" i="1"/>
  <c r="AP98" i="1"/>
  <c r="AE98" i="1"/>
  <c r="AD98" i="1"/>
  <c r="Z98" i="1"/>
  <c r="AF98" i="1" s="1"/>
  <c r="AH98" i="1" s="1"/>
  <c r="W98" i="1"/>
  <c r="U98" i="1"/>
  <c r="AS97" i="1"/>
  <c r="AR97" i="1"/>
  <c r="AQ97" i="1"/>
  <c r="AP97" i="1"/>
  <c r="AH97" i="1"/>
  <c r="AF97" i="1"/>
  <c r="AE97" i="1"/>
  <c r="AD97" i="1"/>
  <c r="Z97" i="1"/>
  <c r="X97" i="1"/>
  <c r="W97" i="1"/>
  <c r="AB97" i="1" s="1"/>
  <c r="U97" i="1"/>
  <c r="AS96" i="1"/>
  <c r="AR96" i="1"/>
  <c r="AQ96" i="1"/>
  <c r="AP96" i="1"/>
  <c r="AE96" i="1"/>
  <c r="AD96" i="1"/>
  <c r="Z96" i="1"/>
  <c r="X96" i="1" s="1"/>
  <c r="AB96" i="1" s="1"/>
  <c r="W96" i="1"/>
  <c r="U96" i="1"/>
  <c r="V96" i="1" s="1"/>
  <c r="M96" i="1"/>
  <c r="L96" i="1"/>
  <c r="K96" i="1"/>
  <c r="J96" i="1"/>
  <c r="AS95" i="1"/>
  <c r="AR95" i="1"/>
  <c r="AQ95" i="1"/>
  <c r="AP95" i="1"/>
  <c r="AH95" i="1"/>
  <c r="AF95" i="1"/>
  <c r="AE95" i="1"/>
  <c r="AD95" i="1"/>
  <c r="Z95" i="1"/>
  <c r="X95" i="1"/>
  <c r="W95" i="1"/>
  <c r="AB95" i="1" s="1"/>
  <c r="U95" i="1"/>
  <c r="AS94" i="1"/>
  <c r="AR94" i="1"/>
  <c r="AQ94" i="1"/>
  <c r="AP94" i="1"/>
  <c r="AE94" i="1"/>
  <c r="AD94" i="1"/>
  <c r="Z94" i="1"/>
  <c r="AF94" i="1" s="1"/>
  <c r="W94" i="1"/>
  <c r="U94" i="1"/>
  <c r="AS93" i="1"/>
  <c r="AR93" i="1"/>
  <c r="AQ93" i="1"/>
  <c r="AP93" i="1"/>
  <c r="AE93" i="1"/>
  <c r="AD93" i="1"/>
  <c r="Z93" i="1"/>
  <c r="AF93" i="1" s="1"/>
  <c r="AH93" i="1" s="1"/>
  <c r="X93" i="1"/>
  <c r="W93" i="1"/>
  <c r="AB93" i="1" s="1"/>
  <c r="U93" i="1"/>
  <c r="AS92" i="1"/>
  <c r="AR92" i="1"/>
  <c r="AQ92" i="1"/>
  <c r="AP92" i="1"/>
  <c r="AF92" i="1"/>
  <c r="AE92" i="1"/>
  <c r="AH92" i="1" s="1"/>
  <c r="AD92" i="1"/>
  <c r="AB92" i="1"/>
  <c r="Z92" i="1"/>
  <c r="X92" i="1"/>
  <c r="W92" i="1"/>
  <c r="U92" i="1"/>
  <c r="AS91" i="1"/>
  <c r="AR91" i="1"/>
  <c r="AQ91" i="1"/>
  <c r="AP91" i="1"/>
  <c r="AE91" i="1"/>
  <c r="AD91" i="1"/>
  <c r="Z91" i="1"/>
  <c r="AF91" i="1" s="1"/>
  <c r="W91" i="1"/>
  <c r="U91" i="1"/>
  <c r="V91" i="1" s="1"/>
  <c r="M91" i="1"/>
  <c r="L91" i="1"/>
  <c r="K91" i="1"/>
  <c r="J91" i="1"/>
  <c r="AS90" i="1"/>
  <c r="AR90" i="1"/>
  <c r="AQ90" i="1"/>
  <c r="AP90" i="1"/>
  <c r="AF90" i="1"/>
  <c r="AE90" i="1"/>
  <c r="AH90" i="1" s="1"/>
  <c r="AD90" i="1"/>
  <c r="AB90" i="1"/>
  <c r="Z90" i="1"/>
  <c r="X90" i="1"/>
  <c r="W90" i="1"/>
  <c r="U90" i="1"/>
  <c r="AS89" i="1"/>
  <c r="AR89" i="1"/>
  <c r="AQ89" i="1"/>
  <c r="AP89" i="1"/>
  <c r="AE89" i="1"/>
  <c r="AD89" i="1"/>
  <c r="Z89" i="1"/>
  <c r="AF89" i="1" s="1"/>
  <c r="W89" i="1"/>
  <c r="U89" i="1"/>
  <c r="AS88" i="1"/>
  <c r="AR88" i="1"/>
  <c r="AQ88" i="1"/>
  <c r="AP88" i="1"/>
  <c r="AH88" i="1"/>
  <c r="AF88" i="1"/>
  <c r="AE88" i="1"/>
  <c r="AD88" i="1"/>
  <c r="Z88" i="1"/>
  <c r="X88" i="1"/>
  <c r="W88" i="1"/>
  <c r="AB88" i="1" s="1"/>
  <c r="U88" i="1"/>
  <c r="AS87" i="1"/>
  <c r="AR87" i="1"/>
  <c r="AQ87" i="1"/>
  <c r="AP87" i="1"/>
  <c r="AF87" i="1"/>
  <c r="AE87" i="1"/>
  <c r="AD87" i="1"/>
  <c r="AH87" i="1" s="1"/>
  <c r="Z87" i="1"/>
  <c r="X87" i="1" s="1"/>
  <c r="AB87" i="1" s="1"/>
  <c r="W87" i="1"/>
  <c r="U87" i="1"/>
  <c r="AS86" i="1"/>
  <c r="AR86" i="1"/>
  <c r="AQ86" i="1"/>
  <c r="AP86" i="1"/>
  <c r="AE86" i="1"/>
  <c r="AD86" i="1"/>
  <c r="Z86" i="1"/>
  <c r="AF86" i="1" s="1"/>
  <c r="AH86" i="1" s="1"/>
  <c r="W86" i="1"/>
  <c r="U86" i="1"/>
  <c r="V86" i="1" s="1"/>
  <c r="M86" i="1"/>
  <c r="L86" i="1"/>
  <c r="K86" i="1"/>
  <c r="J86" i="1"/>
  <c r="AS85" i="1"/>
  <c r="AR85" i="1"/>
  <c r="AQ85" i="1"/>
  <c r="AP85" i="1"/>
  <c r="AF85" i="1"/>
  <c r="AE85" i="1"/>
  <c r="AD85" i="1"/>
  <c r="AH85" i="1" s="1"/>
  <c r="Z85" i="1"/>
  <c r="X85" i="1" s="1"/>
  <c r="AB85" i="1" s="1"/>
  <c r="W85" i="1"/>
  <c r="U85" i="1"/>
  <c r="AS84" i="1"/>
  <c r="AR84" i="1"/>
  <c r="AQ84" i="1"/>
  <c r="AP84" i="1"/>
  <c r="AE84" i="1"/>
  <c r="AD84" i="1"/>
  <c r="Z84" i="1"/>
  <c r="AF84" i="1" s="1"/>
  <c r="AH84" i="1" s="1"/>
  <c r="W84" i="1"/>
  <c r="U84" i="1"/>
  <c r="AS83" i="1"/>
  <c r="AR83" i="1"/>
  <c r="AQ83" i="1"/>
  <c r="AP83" i="1"/>
  <c r="AH83" i="1"/>
  <c r="AF83" i="1"/>
  <c r="AE83" i="1"/>
  <c r="AD83" i="1"/>
  <c r="Z83" i="1"/>
  <c r="X83" i="1"/>
  <c r="W83" i="1"/>
  <c r="AB83" i="1" s="1"/>
  <c r="U83" i="1"/>
  <c r="V81" i="1" s="1"/>
  <c r="AS82" i="1"/>
  <c r="AR82" i="1"/>
  <c r="AQ82" i="1"/>
  <c r="AP82" i="1"/>
  <c r="AE82" i="1"/>
  <c r="AD82" i="1"/>
  <c r="Z82" i="1"/>
  <c r="AF82" i="1" s="1"/>
  <c r="W82" i="1"/>
  <c r="U82" i="1"/>
  <c r="AS81" i="1"/>
  <c r="AR81" i="1"/>
  <c r="AQ81" i="1"/>
  <c r="AP81" i="1"/>
  <c r="AE81" i="1"/>
  <c r="AD81" i="1"/>
  <c r="Z81" i="1"/>
  <c r="X81" i="1" s="1"/>
  <c r="AB81" i="1" s="1"/>
  <c r="W81" i="1"/>
  <c r="U81" i="1"/>
  <c r="M81" i="1"/>
  <c r="L81" i="1"/>
  <c r="K81" i="1"/>
  <c r="J81" i="1"/>
  <c r="AS80" i="1"/>
  <c r="AR80" i="1"/>
  <c r="AQ80" i="1"/>
  <c r="AP80" i="1"/>
  <c r="AE80" i="1"/>
  <c r="AD80" i="1"/>
  <c r="Z80" i="1"/>
  <c r="AF80" i="1" s="1"/>
  <c r="W80" i="1"/>
  <c r="U80" i="1"/>
  <c r="AS79" i="1"/>
  <c r="AR79" i="1"/>
  <c r="AQ79" i="1"/>
  <c r="AP79" i="1"/>
  <c r="AE79" i="1"/>
  <c r="AD79" i="1"/>
  <c r="Z79" i="1"/>
  <c r="AF79" i="1" s="1"/>
  <c r="AH79" i="1" s="1"/>
  <c r="X79" i="1"/>
  <c r="W79" i="1"/>
  <c r="AB79" i="1" s="1"/>
  <c r="U79" i="1"/>
  <c r="AS78" i="1"/>
  <c r="AR78" i="1"/>
  <c r="AQ78" i="1"/>
  <c r="AP78" i="1"/>
  <c r="AF78" i="1"/>
  <c r="AE78" i="1"/>
  <c r="AH78" i="1" s="1"/>
  <c r="AD78" i="1"/>
  <c r="AB78" i="1"/>
  <c r="Z78" i="1"/>
  <c r="X78" i="1"/>
  <c r="W78" i="1"/>
  <c r="U78" i="1"/>
  <c r="V76" i="1" s="1"/>
  <c r="AS77" i="1"/>
  <c r="AR77" i="1"/>
  <c r="AQ77" i="1"/>
  <c r="AP77" i="1"/>
  <c r="AE77" i="1"/>
  <c r="AD77" i="1"/>
  <c r="Z77" i="1"/>
  <c r="AF77" i="1" s="1"/>
  <c r="W77" i="1"/>
  <c r="U77" i="1"/>
  <c r="AS76" i="1"/>
  <c r="AR76" i="1"/>
  <c r="AQ76" i="1"/>
  <c r="AP76" i="1"/>
  <c r="AE76" i="1"/>
  <c r="AD76" i="1"/>
  <c r="Z76" i="1"/>
  <c r="AF76" i="1" s="1"/>
  <c r="AH76" i="1" s="1"/>
  <c r="X76" i="1"/>
  <c r="W76" i="1"/>
  <c r="AB76" i="1" s="1"/>
  <c r="U76" i="1"/>
  <c r="M76" i="1"/>
  <c r="L76" i="1"/>
  <c r="K76" i="1"/>
  <c r="J76" i="1"/>
  <c r="AS75" i="1"/>
  <c r="AR75" i="1"/>
  <c r="AQ75" i="1"/>
  <c r="AP75" i="1"/>
  <c r="AE75" i="1"/>
  <c r="AD75" i="1"/>
  <c r="Z75" i="1"/>
  <c r="AF75" i="1" s="1"/>
  <c r="W75" i="1"/>
  <c r="U75" i="1"/>
  <c r="AS74" i="1"/>
  <c r="AR74" i="1"/>
  <c r="AQ74" i="1"/>
  <c r="AP74" i="1"/>
  <c r="AH74" i="1"/>
  <c r="AF74" i="1"/>
  <c r="AE74" i="1"/>
  <c r="AD74" i="1"/>
  <c r="Z74" i="1"/>
  <c r="X74" i="1"/>
  <c r="W74" i="1"/>
  <c r="AB74" i="1" s="1"/>
  <c r="U74" i="1"/>
  <c r="AS73" i="1"/>
  <c r="AR73" i="1"/>
  <c r="AQ73" i="1"/>
  <c r="AP73" i="1"/>
  <c r="AF73" i="1"/>
  <c r="AE73" i="1"/>
  <c r="AD73" i="1"/>
  <c r="AH73" i="1" s="1"/>
  <c r="Z73" i="1"/>
  <c r="X73" i="1" s="1"/>
  <c r="AB73" i="1" s="1"/>
  <c r="W73" i="1"/>
  <c r="U73" i="1"/>
  <c r="AS72" i="1"/>
  <c r="AR72" i="1"/>
  <c r="AQ72" i="1"/>
  <c r="AP72" i="1"/>
  <c r="AE72" i="1"/>
  <c r="AD72" i="1"/>
  <c r="Z72" i="1"/>
  <c r="AF72" i="1" s="1"/>
  <c r="AH72" i="1" s="1"/>
  <c r="W72" i="1"/>
  <c r="U72" i="1"/>
  <c r="AS71" i="1"/>
  <c r="AR71" i="1"/>
  <c r="AQ71" i="1"/>
  <c r="AP71" i="1"/>
  <c r="AH71" i="1"/>
  <c r="AF71" i="1"/>
  <c r="AE71" i="1"/>
  <c r="AD71" i="1"/>
  <c r="Z71" i="1"/>
  <c r="X71" i="1"/>
  <c r="W71" i="1"/>
  <c r="AB71" i="1" s="1"/>
  <c r="V71" i="1"/>
  <c r="U71" i="1"/>
  <c r="M71" i="1"/>
  <c r="L71" i="1"/>
  <c r="K71" i="1"/>
  <c r="J71" i="1"/>
  <c r="AS70" i="1"/>
  <c r="AR70" i="1"/>
  <c r="AQ70" i="1"/>
  <c r="AP70" i="1"/>
  <c r="AE70" i="1"/>
  <c r="AD70" i="1"/>
  <c r="Z70" i="1"/>
  <c r="AF70" i="1" s="1"/>
  <c r="AH70" i="1" s="1"/>
  <c r="W70" i="1"/>
  <c r="U70" i="1"/>
  <c r="AS69" i="1"/>
  <c r="AR69" i="1"/>
  <c r="AQ69" i="1"/>
  <c r="AP69" i="1"/>
  <c r="AH69" i="1"/>
  <c r="AF69" i="1"/>
  <c r="AE69" i="1"/>
  <c r="AD69" i="1"/>
  <c r="Z69" i="1"/>
  <c r="X69" i="1"/>
  <c r="W69" i="1"/>
  <c r="AB69" i="1" s="1"/>
  <c r="U69" i="1"/>
  <c r="AS68" i="1"/>
  <c r="AR68" i="1"/>
  <c r="AQ68" i="1"/>
  <c r="AP68" i="1"/>
  <c r="AE68" i="1"/>
  <c r="AD68" i="1"/>
  <c r="AH68" i="1" s="1"/>
  <c r="Z68" i="1"/>
  <c r="AF68" i="1" s="1"/>
  <c r="W68" i="1"/>
  <c r="U68" i="1"/>
  <c r="AS67" i="1"/>
  <c r="AR67" i="1"/>
  <c r="AQ67" i="1"/>
  <c r="AP67" i="1"/>
  <c r="AE67" i="1"/>
  <c r="AD67" i="1"/>
  <c r="Z67" i="1"/>
  <c r="AF67" i="1" s="1"/>
  <c r="AH67" i="1" s="1"/>
  <c r="X67" i="1"/>
  <c r="W67" i="1"/>
  <c r="AB67" i="1" s="1"/>
  <c r="U67" i="1"/>
  <c r="AS66" i="1"/>
  <c r="AR66" i="1"/>
  <c r="AQ66" i="1"/>
  <c r="AP66" i="1"/>
  <c r="AF66" i="1"/>
  <c r="AE66" i="1"/>
  <c r="AH66" i="1" s="1"/>
  <c r="AD66" i="1"/>
  <c r="Z66" i="1"/>
  <c r="X66" i="1"/>
  <c r="W66" i="1"/>
  <c r="AB66" i="1" s="1"/>
  <c r="V66" i="1"/>
  <c r="U66" i="1"/>
  <c r="M66" i="1"/>
  <c r="L66" i="1"/>
  <c r="K66" i="1"/>
  <c r="J66" i="1"/>
  <c r="AS65" i="1"/>
  <c r="AR65" i="1"/>
  <c r="AQ65" i="1"/>
  <c r="AP65" i="1"/>
  <c r="AE65" i="1"/>
  <c r="AD65" i="1"/>
  <c r="Z65" i="1"/>
  <c r="AF65" i="1" s="1"/>
  <c r="AH65" i="1" s="1"/>
  <c r="X65" i="1"/>
  <c r="W65" i="1"/>
  <c r="AB65" i="1" s="1"/>
  <c r="U65" i="1"/>
  <c r="AS64" i="1"/>
  <c r="AR64" i="1"/>
  <c r="AQ64" i="1"/>
  <c r="AP64" i="1"/>
  <c r="AF64" i="1"/>
  <c r="AE64" i="1"/>
  <c r="AH64" i="1" s="1"/>
  <c r="AD64" i="1"/>
  <c r="AB64" i="1"/>
  <c r="Z64" i="1"/>
  <c r="X64" i="1"/>
  <c r="W64" i="1"/>
  <c r="U64" i="1"/>
  <c r="AS63" i="1"/>
  <c r="AR63" i="1"/>
  <c r="AQ63" i="1"/>
  <c r="AP63" i="1"/>
  <c r="AE63" i="1"/>
  <c r="AD63" i="1"/>
  <c r="AH63" i="1" s="1"/>
  <c r="Z63" i="1"/>
  <c r="AF63" i="1" s="1"/>
  <c r="W63" i="1"/>
  <c r="U63" i="1"/>
  <c r="AS62" i="1"/>
  <c r="AR62" i="1"/>
  <c r="AQ62" i="1"/>
  <c r="AP62" i="1"/>
  <c r="AH62" i="1"/>
  <c r="AF62" i="1"/>
  <c r="AE62" i="1"/>
  <c r="AD62" i="1"/>
  <c r="Z62" i="1"/>
  <c r="X62" i="1"/>
  <c r="W62" i="1"/>
  <c r="AB62" i="1" s="1"/>
  <c r="U62" i="1"/>
  <c r="AS61" i="1"/>
  <c r="AR61" i="1"/>
  <c r="AQ61" i="1"/>
  <c r="AP61" i="1"/>
  <c r="AF61" i="1"/>
  <c r="AE61" i="1"/>
  <c r="AD61" i="1"/>
  <c r="AH61" i="1" s="1"/>
  <c r="AB61" i="1"/>
  <c r="Z61" i="1"/>
  <c r="X61" i="1"/>
  <c r="W61" i="1"/>
  <c r="U61" i="1"/>
  <c r="V61" i="1" s="1"/>
  <c r="J61" i="1"/>
  <c r="AS60" i="1"/>
  <c r="AR60" i="1"/>
  <c r="AQ60" i="1"/>
  <c r="AP60" i="1"/>
  <c r="AF60" i="1"/>
  <c r="AE60" i="1"/>
  <c r="AD60" i="1"/>
  <c r="AH60" i="1" s="1"/>
  <c r="Z60" i="1"/>
  <c r="X60" i="1" s="1"/>
  <c r="AB60" i="1" s="1"/>
  <c r="W60" i="1"/>
  <c r="U60" i="1"/>
  <c r="AS59" i="1"/>
  <c r="AR59" i="1"/>
  <c r="AQ59" i="1"/>
  <c r="AP59" i="1"/>
  <c r="AE59" i="1"/>
  <c r="AD59" i="1"/>
  <c r="Z59" i="1"/>
  <c r="AF59" i="1" s="1"/>
  <c r="AH59" i="1" s="1"/>
  <c r="W59" i="1"/>
  <c r="U59" i="1"/>
  <c r="AS58" i="1"/>
  <c r="AR58" i="1"/>
  <c r="AQ58" i="1"/>
  <c r="AP58" i="1"/>
  <c r="AH58" i="1"/>
  <c r="AF58" i="1"/>
  <c r="AE58" i="1"/>
  <c r="AD58" i="1"/>
  <c r="Z58" i="1"/>
  <c r="X58" i="1"/>
  <c r="W58" i="1"/>
  <c r="AB58" i="1" s="1"/>
  <c r="U58" i="1"/>
  <c r="V56" i="1" s="1"/>
  <c r="AS57" i="1"/>
  <c r="AR57" i="1"/>
  <c r="AQ57" i="1"/>
  <c r="AP57" i="1"/>
  <c r="AE57" i="1"/>
  <c r="AD57" i="1"/>
  <c r="Z57" i="1"/>
  <c r="AF57" i="1" s="1"/>
  <c r="W57" i="1"/>
  <c r="U57" i="1"/>
  <c r="AS56" i="1"/>
  <c r="AR56" i="1"/>
  <c r="AQ56" i="1"/>
  <c r="AP56" i="1"/>
  <c r="AE56" i="1"/>
  <c r="AD56" i="1"/>
  <c r="Z56" i="1"/>
  <c r="X56" i="1" s="1"/>
  <c r="AB56" i="1" s="1"/>
  <c r="W56" i="1"/>
  <c r="U56" i="1"/>
  <c r="J56" i="1"/>
  <c r="AS55" i="1"/>
  <c r="AR55" i="1"/>
  <c r="AQ55" i="1"/>
  <c r="AP55" i="1"/>
  <c r="AE55" i="1"/>
  <c r="AD55" i="1"/>
  <c r="AH55" i="1" s="1"/>
  <c r="Z55" i="1"/>
  <c r="AF55" i="1" s="1"/>
  <c r="X55" i="1"/>
  <c r="W55" i="1"/>
  <c r="AB55" i="1" s="1"/>
  <c r="U55" i="1"/>
  <c r="AS54" i="1"/>
  <c r="AR54" i="1"/>
  <c r="AQ54" i="1"/>
  <c r="AP54" i="1"/>
  <c r="AF54" i="1"/>
  <c r="AE54" i="1"/>
  <c r="AH54" i="1" s="1"/>
  <c r="AD54" i="1"/>
  <c r="Z54" i="1"/>
  <c r="X54" i="1"/>
  <c r="AB54" i="1" s="1"/>
  <c r="W54" i="1"/>
  <c r="U54" i="1"/>
  <c r="AS53" i="1"/>
  <c r="AR53" i="1"/>
  <c r="AQ53" i="1"/>
  <c r="AP53" i="1"/>
  <c r="AE53" i="1"/>
  <c r="AD53" i="1"/>
  <c r="Z53" i="1"/>
  <c r="AF53" i="1" s="1"/>
  <c r="W53" i="1"/>
  <c r="U53" i="1"/>
  <c r="AS52" i="1"/>
  <c r="AR52" i="1"/>
  <c r="AQ52" i="1"/>
  <c r="AP52" i="1"/>
  <c r="AH52" i="1"/>
  <c r="AF52" i="1"/>
  <c r="AE52" i="1"/>
  <c r="AD52" i="1"/>
  <c r="Z52" i="1"/>
  <c r="X52" i="1"/>
  <c r="W52" i="1"/>
  <c r="AB52" i="1" s="1"/>
  <c r="U52" i="1"/>
  <c r="AS51" i="1"/>
  <c r="AR51" i="1"/>
  <c r="AQ51" i="1"/>
  <c r="AP51" i="1"/>
  <c r="AF51" i="1"/>
  <c r="AE51" i="1"/>
  <c r="AD51" i="1"/>
  <c r="AH51" i="1" s="1"/>
  <c r="Z51" i="1"/>
  <c r="X51" i="1"/>
  <c r="AB51" i="1" s="1"/>
  <c r="W51" i="1"/>
  <c r="U51" i="1"/>
  <c r="V51" i="1" s="1"/>
  <c r="J51" i="1"/>
  <c r="AS50" i="1"/>
  <c r="AR50" i="1"/>
  <c r="AQ50" i="1"/>
  <c r="AP50" i="1"/>
  <c r="AF50" i="1"/>
  <c r="AE50" i="1"/>
  <c r="AD50" i="1"/>
  <c r="AH50" i="1" s="1"/>
  <c r="Z50" i="1"/>
  <c r="X50" i="1" s="1"/>
  <c r="W50" i="1"/>
  <c r="U50" i="1"/>
  <c r="AS49" i="1"/>
  <c r="AR49" i="1"/>
  <c r="AQ49" i="1"/>
  <c r="AP49" i="1"/>
  <c r="AE49" i="1"/>
  <c r="AD49" i="1"/>
  <c r="Z49" i="1"/>
  <c r="AF49" i="1" s="1"/>
  <c r="X49" i="1"/>
  <c r="AB49" i="1" s="1"/>
  <c r="W49" i="1"/>
  <c r="U49" i="1"/>
  <c r="AS48" i="1"/>
  <c r="AR48" i="1"/>
  <c r="AQ48" i="1"/>
  <c r="AP48" i="1"/>
  <c r="AF48" i="1"/>
  <c r="AH48" i="1" s="1"/>
  <c r="AE48" i="1"/>
  <c r="AD48" i="1"/>
  <c r="Z48" i="1"/>
  <c r="X48" i="1" s="1"/>
  <c r="W48" i="1"/>
  <c r="U48" i="1"/>
  <c r="AS47" i="1"/>
  <c r="AR47" i="1"/>
  <c r="AQ47" i="1"/>
  <c r="AP47" i="1"/>
  <c r="AE47" i="1"/>
  <c r="AD47" i="1"/>
  <c r="AH47" i="1" s="1"/>
  <c r="Z47" i="1"/>
  <c r="AF47" i="1" s="1"/>
  <c r="W47" i="1"/>
  <c r="U47" i="1"/>
  <c r="V46" i="1" s="1"/>
  <c r="AS46" i="1"/>
  <c r="AR46" i="1"/>
  <c r="AQ46" i="1"/>
  <c r="AP46" i="1"/>
  <c r="AE46" i="1"/>
  <c r="AD46" i="1"/>
  <c r="Z46" i="1"/>
  <c r="AF46" i="1" s="1"/>
  <c r="X46" i="1"/>
  <c r="AB46" i="1" s="1"/>
  <c r="W46" i="1"/>
  <c r="U46" i="1"/>
  <c r="J46" i="1"/>
  <c r="AS45" i="1"/>
  <c r="AR45" i="1"/>
  <c r="AQ45" i="1"/>
  <c r="AP45" i="1"/>
  <c r="AE45" i="1"/>
  <c r="AD45" i="1"/>
  <c r="AH45" i="1" s="1"/>
  <c r="Z45" i="1"/>
  <c r="AF45" i="1" s="1"/>
  <c r="X45" i="1"/>
  <c r="W45" i="1"/>
  <c r="AB45" i="1" s="1"/>
  <c r="U45" i="1"/>
  <c r="AS44" i="1"/>
  <c r="AR44" i="1"/>
  <c r="AQ44" i="1"/>
  <c r="AP44" i="1"/>
  <c r="AF44" i="1"/>
  <c r="AE44" i="1"/>
  <c r="AH44" i="1" s="1"/>
  <c r="AD44" i="1"/>
  <c r="Z44" i="1"/>
  <c r="X44" i="1"/>
  <c r="AB44" i="1" s="1"/>
  <c r="W44" i="1"/>
  <c r="U44" i="1"/>
  <c r="AS43" i="1"/>
  <c r="AR43" i="1"/>
  <c r="AQ43" i="1"/>
  <c r="AP43" i="1"/>
  <c r="AE43" i="1"/>
  <c r="AD43" i="1"/>
  <c r="Z43" i="1"/>
  <c r="AF43" i="1" s="1"/>
  <c r="W43" i="1"/>
  <c r="U43" i="1"/>
  <c r="AS42" i="1"/>
  <c r="AR42" i="1"/>
  <c r="AQ42" i="1"/>
  <c r="AP42" i="1"/>
  <c r="AH42" i="1"/>
  <c r="AF42" i="1"/>
  <c r="AE42" i="1"/>
  <c r="AD42" i="1"/>
  <c r="Z42" i="1"/>
  <c r="X42" i="1"/>
  <c r="W42" i="1"/>
  <c r="AB42" i="1" s="1"/>
  <c r="U42" i="1"/>
  <c r="AS41" i="1"/>
  <c r="AR41" i="1"/>
  <c r="AQ41" i="1"/>
  <c r="AP41" i="1"/>
  <c r="AF41" i="1"/>
  <c r="AE41" i="1"/>
  <c r="AD41" i="1"/>
  <c r="AH41" i="1" s="1"/>
  <c r="Z41" i="1"/>
  <c r="X41" i="1"/>
  <c r="AB41" i="1" s="1"/>
  <c r="W41" i="1"/>
  <c r="U41" i="1"/>
  <c r="V41" i="1" s="1"/>
  <c r="J41" i="1"/>
  <c r="AS40" i="1"/>
  <c r="AR40" i="1"/>
  <c r="AQ40" i="1"/>
  <c r="AP40" i="1"/>
  <c r="AF40" i="1"/>
  <c r="AE40" i="1"/>
  <c r="AD40" i="1"/>
  <c r="AH40" i="1" s="1"/>
  <c r="Z40" i="1"/>
  <c r="X40" i="1" s="1"/>
  <c r="W40" i="1"/>
  <c r="U40" i="1"/>
  <c r="AS39" i="1"/>
  <c r="AR39" i="1"/>
  <c r="AQ39" i="1"/>
  <c r="AP39" i="1"/>
  <c r="AE39" i="1"/>
  <c r="AD39" i="1"/>
  <c r="Z39" i="1"/>
  <c r="AF39" i="1" s="1"/>
  <c r="X39" i="1"/>
  <c r="AB39" i="1" s="1"/>
  <c r="W39" i="1"/>
  <c r="U39" i="1"/>
  <c r="AS38" i="1"/>
  <c r="AR38" i="1"/>
  <c r="AQ38" i="1"/>
  <c r="AP38" i="1"/>
  <c r="AF38" i="1"/>
  <c r="AH38" i="1" s="1"/>
  <c r="AE38" i="1"/>
  <c r="AD38" i="1"/>
  <c r="Z38" i="1"/>
  <c r="X38" i="1" s="1"/>
  <c r="W38" i="1"/>
  <c r="U38" i="1"/>
  <c r="AS37" i="1"/>
  <c r="AR37" i="1"/>
  <c r="AQ37" i="1"/>
  <c r="AP37" i="1"/>
  <c r="AE37" i="1"/>
  <c r="AD37" i="1"/>
  <c r="AH37" i="1" s="1"/>
  <c r="Z37" i="1"/>
  <c r="AF37" i="1" s="1"/>
  <c r="W37" i="1"/>
  <c r="U37" i="1"/>
  <c r="V36" i="1" s="1"/>
  <c r="AS36" i="1"/>
  <c r="AR36" i="1"/>
  <c r="AQ36" i="1"/>
  <c r="AP36" i="1"/>
  <c r="AE36" i="1"/>
  <c r="AD36" i="1"/>
  <c r="Z36" i="1"/>
  <c r="AF36" i="1" s="1"/>
  <c r="X36" i="1"/>
  <c r="AB36" i="1" s="1"/>
  <c r="W36" i="1"/>
  <c r="U36" i="1"/>
  <c r="J36" i="1"/>
  <c r="AS35" i="1"/>
  <c r="AR35" i="1"/>
  <c r="AQ35" i="1"/>
  <c r="AP35" i="1"/>
  <c r="AE35" i="1"/>
  <c r="AD35" i="1"/>
  <c r="AH35" i="1" s="1"/>
  <c r="Z35" i="1"/>
  <c r="AF35" i="1" s="1"/>
  <c r="X35" i="1"/>
  <c r="W35" i="1"/>
  <c r="AB35" i="1" s="1"/>
  <c r="U35" i="1"/>
  <c r="AS34" i="1"/>
  <c r="AR34" i="1"/>
  <c r="AQ34" i="1"/>
  <c r="AP34" i="1"/>
  <c r="AF34" i="1"/>
  <c r="AE34" i="1"/>
  <c r="AH34" i="1" s="1"/>
  <c r="AD34" i="1"/>
  <c r="Z34" i="1"/>
  <c r="X34" i="1"/>
  <c r="AB34" i="1" s="1"/>
  <c r="W34" i="1"/>
  <c r="U34" i="1"/>
  <c r="AS33" i="1"/>
  <c r="AR33" i="1"/>
  <c r="AQ33" i="1"/>
  <c r="AP33" i="1"/>
  <c r="AE33" i="1"/>
  <c r="AD33" i="1"/>
  <c r="Z33" i="1"/>
  <c r="AF33" i="1" s="1"/>
  <c r="W33" i="1"/>
  <c r="U33" i="1"/>
  <c r="AS32" i="1"/>
  <c r="AR32" i="1"/>
  <c r="AQ32" i="1"/>
  <c r="AP32" i="1"/>
  <c r="AH32" i="1"/>
  <c r="AF32" i="1"/>
  <c r="AE32" i="1"/>
  <c r="AD32" i="1"/>
  <c r="Z32" i="1"/>
  <c r="X32" i="1"/>
  <c r="W32" i="1"/>
  <c r="AB32" i="1" s="1"/>
  <c r="U32" i="1"/>
  <c r="AS31" i="1"/>
  <c r="AR31" i="1"/>
  <c r="AQ31" i="1"/>
  <c r="AP31" i="1"/>
  <c r="AF31" i="1"/>
  <c r="AE31" i="1"/>
  <c r="AD31" i="1"/>
  <c r="AH31" i="1" s="1"/>
  <c r="Z31" i="1"/>
  <c r="X31" i="1" s="1"/>
  <c r="W31" i="1"/>
  <c r="U31" i="1"/>
  <c r="AS30" i="1"/>
  <c r="AR30" i="1"/>
  <c r="AQ30" i="1"/>
  <c r="AP30" i="1"/>
  <c r="AE30" i="1"/>
  <c r="AH30" i="1" s="1"/>
  <c r="AD30" i="1"/>
  <c r="Z30" i="1"/>
  <c r="AF30" i="1" s="1"/>
  <c r="X30" i="1"/>
  <c r="AB30" i="1" s="1"/>
  <c r="W30" i="1"/>
  <c r="U30" i="1"/>
  <c r="AS29" i="1"/>
  <c r="AR29" i="1"/>
  <c r="AQ29" i="1"/>
  <c r="AP29" i="1"/>
  <c r="AF29" i="1"/>
  <c r="AH29" i="1" s="1"/>
  <c r="AE29" i="1"/>
  <c r="AD29" i="1"/>
  <c r="Z29" i="1"/>
  <c r="X29" i="1"/>
  <c r="W29" i="1"/>
  <c r="AB29" i="1" s="1"/>
  <c r="V29" i="1"/>
  <c r="U29" i="1"/>
  <c r="J29" i="1"/>
  <c r="AS28" i="1"/>
  <c r="AR28" i="1"/>
  <c r="AQ28" i="1"/>
  <c r="AP28" i="1"/>
  <c r="AF28" i="1"/>
  <c r="AH28" i="1" s="1"/>
  <c r="AE28" i="1"/>
  <c r="AD28" i="1"/>
  <c r="Z28" i="1"/>
  <c r="X28" i="1" s="1"/>
  <c r="W28" i="1"/>
  <c r="AB28" i="1" s="1"/>
  <c r="U28" i="1"/>
  <c r="AS27" i="1"/>
  <c r="AR27" i="1"/>
  <c r="AQ27" i="1"/>
  <c r="AP27" i="1"/>
  <c r="AE27" i="1"/>
  <c r="AD27" i="1"/>
  <c r="Z27" i="1"/>
  <c r="AF27" i="1" s="1"/>
  <c r="W27" i="1"/>
  <c r="U27" i="1"/>
  <c r="AS26" i="1"/>
  <c r="AR26" i="1"/>
  <c r="AQ26" i="1"/>
  <c r="AP26" i="1"/>
  <c r="AE26" i="1"/>
  <c r="AD26" i="1"/>
  <c r="Z26" i="1"/>
  <c r="AF26" i="1" s="1"/>
  <c r="X26" i="1"/>
  <c r="W26" i="1"/>
  <c r="AB26" i="1" s="1"/>
  <c r="U26" i="1"/>
  <c r="AS25" i="1"/>
  <c r="AR25" i="1"/>
  <c r="AQ25" i="1"/>
  <c r="AP25" i="1"/>
  <c r="AF25" i="1"/>
  <c r="AE25" i="1"/>
  <c r="AH25" i="1" s="1"/>
  <c r="AD25" i="1"/>
  <c r="Z25" i="1"/>
  <c r="X25" i="1"/>
  <c r="AB25" i="1" s="1"/>
  <c r="W25" i="1"/>
  <c r="U25" i="1"/>
  <c r="V24" i="1" s="1"/>
  <c r="AS24" i="1"/>
  <c r="AR24" i="1"/>
  <c r="AQ24" i="1"/>
  <c r="AP24" i="1"/>
  <c r="AF24" i="1"/>
  <c r="AE24" i="1"/>
  <c r="AD24" i="1"/>
  <c r="AH24" i="1" s="1"/>
  <c r="Z24" i="1"/>
  <c r="X24" i="1" s="1"/>
  <c r="AB24" i="1" s="1"/>
  <c r="W24" i="1"/>
  <c r="U24" i="1"/>
  <c r="J24" i="1"/>
  <c r="AS23" i="1"/>
  <c r="AR23" i="1"/>
  <c r="AQ23" i="1"/>
  <c r="AP23" i="1"/>
  <c r="AE23" i="1"/>
  <c r="AD23" i="1"/>
  <c r="Z23" i="1"/>
  <c r="AF23" i="1" s="1"/>
  <c r="W23" i="1"/>
  <c r="U23" i="1"/>
  <c r="AS22" i="1"/>
  <c r="AR22" i="1"/>
  <c r="AQ22" i="1"/>
  <c r="AP22" i="1"/>
  <c r="AH22" i="1"/>
  <c r="AF22" i="1"/>
  <c r="AE22" i="1"/>
  <c r="AD22" i="1"/>
  <c r="Z22" i="1"/>
  <c r="X22" i="1"/>
  <c r="W22" i="1"/>
  <c r="AB22" i="1" s="1"/>
  <c r="U22" i="1"/>
  <c r="AS21" i="1"/>
  <c r="AR21" i="1"/>
  <c r="AQ21" i="1"/>
  <c r="AP21" i="1"/>
  <c r="AF21" i="1"/>
  <c r="AE21" i="1"/>
  <c r="AD21" i="1"/>
  <c r="AH21" i="1" s="1"/>
  <c r="Z21" i="1"/>
  <c r="X21" i="1" s="1"/>
  <c r="W21" i="1"/>
  <c r="AB21" i="1" s="1"/>
  <c r="U21" i="1"/>
  <c r="AS20" i="1"/>
  <c r="AR20" i="1"/>
  <c r="AQ20" i="1"/>
  <c r="AP20" i="1"/>
  <c r="AE20" i="1"/>
  <c r="AH20" i="1" s="1"/>
  <c r="AD20" i="1"/>
  <c r="Z20" i="1"/>
  <c r="AF20" i="1" s="1"/>
  <c r="X20" i="1"/>
  <c r="AB20" i="1" s="1"/>
  <c r="W20" i="1"/>
  <c r="U20" i="1"/>
  <c r="AS19" i="1"/>
  <c r="AR19" i="1"/>
  <c r="AQ19" i="1"/>
  <c r="AP19" i="1"/>
  <c r="AF19" i="1"/>
  <c r="AH19" i="1" s="1"/>
  <c r="AE19" i="1"/>
  <c r="AD19" i="1"/>
  <c r="Z19" i="1"/>
  <c r="X19" i="1" s="1"/>
  <c r="W19" i="1"/>
  <c r="AB19" i="1" s="1"/>
  <c r="U19" i="1"/>
  <c r="AS18" i="1"/>
  <c r="AR18" i="1"/>
  <c r="AQ18" i="1"/>
  <c r="AP18" i="1"/>
  <c r="AE18" i="1"/>
  <c r="AD18" i="1"/>
  <c r="Z18" i="1"/>
  <c r="X18" i="1" s="1"/>
  <c r="W18" i="1"/>
  <c r="U18" i="1"/>
  <c r="V18" i="1" s="1"/>
  <c r="J18" i="1"/>
  <c r="AS17" i="1"/>
  <c r="AR17" i="1"/>
  <c r="AQ17" i="1"/>
  <c r="AP17" i="1"/>
  <c r="AE17" i="1"/>
  <c r="AD17" i="1"/>
  <c r="AH17" i="1" s="1"/>
  <c r="Z17" i="1"/>
  <c r="AF17" i="1" s="1"/>
  <c r="W17" i="1"/>
  <c r="U17" i="1"/>
  <c r="AS16" i="1"/>
  <c r="AR16" i="1"/>
  <c r="AQ16" i="1"/>
  <c r="AP16" i="1"/>
  <c r="AE16" i="1"/>
  <c r="AD16" i="1"/>
  <c r="AH16" i="1" s="1"/>
  <c r="Z16" i="1"/>
  <c r="AF16" i="1" s="1"/>
  <c r="X16" i="1"/>
  <c r="W16" i="1"/>
  <c r="AB16" i="1" s="1"/>
  <c r="U16" i="1"/>
  <c r="AS15" i="1"/>
  <c r="AR15" i="1"/>
  <c r="AQ15" i="1"/>
  <c r="AP15" i="1"/>
  <c r="AF15" i="1"/>
  <c r="AE15" i="1"/>
  <c r="AH15" i="1" s="1"/>
  <c r="AD15" i="1"/>
  <c r="Z15" i="1"/>
  <c r="X15" i="1"/>
  <c r="AB15" i="1" s="1"/>
  <c r="W15" i="1"/>
  <c r="U15" i="1"/>
  <c r="V13" i="1" s="1"/>
  <c r="AS14" i="1"/>
  <c r="AR14" i="1"/>
  <c r="AQ14" i="1"/>
  <c r="AP14" i="1"/>
  <c r="AE14" i="1"/>
  <c r="AD14" i="1"/>
  <c r="Z14" i="1"/>
  <c r="AF14" i="1" s="1"/>
  <c r="W14" i="1"/>
  <c r="U14" i="1"/>
  <c r="AS13" i="1"/>
  <c r="AR13" i="1"/>
  <c r="AQ13" i="1"/>
  <c r="AP13" i="1"/>
  <c r="AE13" i="1"/>
  <c r="AD13" i="1"/>
  <c r="Z13" i="1"/>
  <c r="AF13" i="1" s="1"/>
  <c r="AH13" i="1" s="1"/>
  <c r="X13" i="1"/>
  <c r="W13" i="1"/>
  <c r="AB13" i="1" s="1"/>
  <c r="U13" i="1"/>
  <c r="J13" i="1"/>
  <c r="AS12" i="1"/>
  <c r="AR12" i="1"/>
  <c r="AQ12" i="1"/>
  <c r="AP12" i="1"/>
  <c r="AH12" i="1"/>
  <c r="AF12" i="1"/>
  <c r="AE12" i="1"/>
  <c r="AD12" i="1"/>
  <c r="Z12" i="1"/>
  <c r="X12" i="1"/>
  <c r="W12" i="1"/>
  <c r="AB12" i="1" s="1"/>
  <c r="U12" i="1"/>
  <c r="AS11" i="1"/>
  <c r="AR11" i="1"/>
  <c r="AQ11" i="1"/>
  <c r="AP11" i="1"/>
  <c r="AF11" i="1"/>
  <c r="AE11" i="1"/>
  <c r="AD11" i="1"/>
  <c r="AH11" i="1" s="1"/>
  <c r="Z11" i="1"/>
  <c r="X11" i="1" s="1"/>
  <c r="W11" i="1"/>
  <c r="U11" i="1"/>
  <c r="AS10" i="1"/>
  <c r="AR10" i="1"/>
  <c r="AQ10" i="1"/>
  <c r="AP10" i="1"/>
  <c r="AE10" i="1"/>
  <c r="AH10" i="1" s="1"/>
  <c r="AD10" i="1"/>
  <c r="Z10" i="1"/>
  <c r="AF10" i="1" s="1"/>
  <c r="X10" i="1"/>
  <c r="AB10" i="1" s="1"/>
  <c r="W10" i="1"/>
  <c r="U10" i="1"/>
  <c r="AS9" i="1"/>
  <c r="AR9" i="1"/>
  <c r="AQ9" i="1"/>
  <c r="AP9" i="1"/>
  <c r="AF9" i="1"/>
  <c r="AH9" i="1" s="1"/>
  <c r="AE9" i="1"/>
  <c r="AD9" i="1"/>
  <c r="Z9" i="1"/>
  <c r="X9" i="1" s="1"/>
  <c r="W9" i="1"/>
  <c r="AB9" i="1" s="1"/>
  <c r="U9" i="1"/>
  <c r="AS8" i="1"/>
  <c r="AR8" i="1"/>
  <c r="AQ8" i="1"/>
  <c r="AP8" i="1"/>
  <c r="AE8" i="1"/>
  <c r="AD8" i="1"/>
  <c r="Z8" i="1"/>
  <c r="X8" i="1" s="1"/>
  <c r="W8" i="1"/>
  <c r="U8" i="1"/>
  <c r="V8" i="1" s="1"/>
  <c r="J8" i="1"/>
  <c r="AS7" i="1"/>
  <c r="AR7" i="1"/>
  <c r="AQ7" i="1"/>
  <c r="AP7" i="1"/>
  <c r="AE7" i="1"/>
  <c r="AD7" i="1"/>
  <c r="Z7" i="1"/>
  <c r="AF7" i="1" s="1"/>
  <c r="W7" i="1"/>
  <c r="U7" i="1"/>
  <c r="AS6" i="1"/>
  <c r="AR6" i="1"/>
  <c r="AQ6" i="1"/>
  <c r="AP6" i="1"/>
  <c r="AE6" i="1"/>
  <c r="AD6" i="1"/>
  <c r="AH6" i="1" s="1"/>
  <c r="Z6" i="1"/>
  <c r="AF6" i="1" s="1"/>
  <c r="X6" i="1"/>
  <c r="W6" i="1"/>
  <c r="AB6" i="1" s="1"/>
  <c r="U6" i="1"/>
  <c r="AS5" i="1"/>
  <c r="AR5" i="1"/>
  <c r="AQ5" i="1"/>
  <c r="AP5" i="1"/>
  <c r="AF5" i="1"/>
  <c r="AE5" i="1"/>
  <c r="AH5" i="1" s="1"/>
  <c r="AD5" i="1"/>
  <c r="Z5" i="1"/>
  <c r="X5" i="1"/>
  <c r="AB5" i="1" s="1"/>
  <c r="W5" i="1"/>
  <c r="U5" i="1"/>
  <c r="V3" i="1" s="1"/>
  <c r="AS4" i="1"/>
  <c r="AR4" i="1"/>
  <c r="AQ4" i="1"/>
  <c r="AP4" i="1"/>
  <c r="AE4" i="1"/>
  <c r="AD4" i="1"/>
  <c r="Z4" i="1"/>
  <c r="X4" i="1" s="1"/>
  <c r="AB4" i="1" s="1"/>
  <c r="W4" i="1"/>
  <c r="U4" i="1"/>
  <c r="AS3" i="1"/>
  <c r="AR3" i="1"/>
  <c r="AQ3" i="1"/>
  <c r="AP3" i="1"/>
  <c r="AE3" i="1"/>
  <c r="AD3" i="1"/>
  <c r="Z3" i="1"/>
  <c r="AF3" i="1" s="1"/>
  <c r="AH3" i="1" s="1"/>
  <c r="X3" i="1"/>
  <c r="W3" i="1"/>
  <c r="AB3" i="1" s="1"/>
  <c r="U3" i="1"/>
  <c r="J3" i="1"/>
  <c r="AB11" i="1" l="1"/>
  <c r="AB18" i="1"/>
  <c r="AC101" i="1"/>
  <c r="AC116" i="1"/>
  <c r="AC66" i="1"/>
  <c r="AC71" i="1"/>
  <c r="AC76" i="1"/>
  <c r="AH7" i="1"/>
  <c r="AB8" i="1"/>
  <c r="AC8" i="1" s="1"/>
  <c r="AH14" i="1"/>
  <c r="AB40" i="1"/>
  <c r="AB50" i="1"/>
  <c r="AH82" i="1"/>
  <c r="AH8" i="1"/>
  <c r="AH49" i="1"/>
  <c r="AH80" i="1"/>
  <c r="AH117" i="1"/>
  <c r="AH39" i="1"/>
  <c r="AH23" i="1"/>
  <c r="AH26" i="1"/>
  <c r="AH56" i="1"/>
  <c r="AH77" i="1"/>
  <c r="AH89" i="1"/>
  <c r="AH94" i="1"/>
  <c r="AH115" i="1"/>
  <c r="AH122" i="1"/>
  <c r="AH27" i="1"/>
  <c r="AB31" i="1"/>
  <c r="AC29" i="1" s="1"/>
  <c r="AH33" i="1"/>
  <c r="AH36" i="1"/>
  <c r="AB38" i="1"/>
  <c r="AC36" i="1" s="1"/>
  <c r="AH43" i="1"/>
  <c r="AH46" i="1"/>
  <c r="AB48" i="1"/>
  <c r="AC51" i="1"/>
  <c r="AH53" i="1"/>
  <c r="AH57" i="1"/>
  <c r="AH75" i="1"/>
  <c r="AH91" i="1"/>
  <c r="AH96" i="1"/>
  <c r="AH103" i="1"/>
  <c r="AF4" i="1"/>
  <c r="AH4" i="1" s="1"/>
  <c r="X7" i="1"/>
  <c r="AB7" i="1" s="1"/>
  <c r="AC3" i="1" s="1"/>
  <c r="X17" i="1"/>
  <c r="AB17" i="1" s="1"/>
  <c r="AC13" i="1" s="1"/>
  <c r="X27" i="1"/>
  <c r="AB27" i="1" s="1"/>
  <c r="AC24" i="1" s="1"/>
  <c r="X37" i="1"/>
  <c r="AB37" i="1" s="1"/>
  <c r="X47" i="1"/>
  <c r="AB47" i="1" s="1"/>
  <c r="AC46" i="1" s="1"/>
  <c r="AF56" i="1"/>
  <c r="X57" i="1"/>
  <c r="AB57" i="1" s="1"/>
  <c r="AC56" i="1" s="1"/>
  <c r="X68" i="1"/>
  <c r="AB68" i="1" s="1"/>
  <c r="X80" i="1"/>
  <c r="AB80" i="1" s="1"/>
  <c r="AF81" i="1"/>
  <c r="AH81" i="1" s="1"/>
  <c r="X82" i="1"/>
  <c r="AB82" i="1" s="1"/>
  <c r="AC81" i="1" s="1"/>
  <c r="X91" i="1"/>
  <c r="AB91" i="1" s="1"/>
  <c r="X94" i="1"/>
  <c r="AB94" i="1" s="1"/>
  <c r="X108" i="1"/>
  <c r="AB108" i="1" s="1"/>
  <c r="AC106" i="1" s="1"/>
  <c r="X122" i="1"/>
  <c r="AB122" i="1" s="1"/>
  <c r="AC120" i="1" s="1"/>
  <c r="X14" i="1"/>
  <c r="AB14" i="1" s="1"/>
  <c r="X23" i="1"/>
  <c r="AB23" i="1" s="1"/>
  <c r="X33" i="1"/>
  <c r="AB33" i="1" s="1"/>
  <c r="X43" i="1"/>
  <c r="AB43" i="1" s="1"/>
  <c r="AC41" i="1" s="1"/>
  <c r="X53" i="1"/>
  <c r="AB53" i="1" s="1"/>
  <c r="X63" i="1"/>
  <c r="AB63" i="1" s="1"/>
  <c r="AC61" i="1" s="1"/>
  <c r="X75" i="1"/>
  <c r="AB75" i="1" s="1"/>
  <c r="X77" i="1"/>
  <c r="AB77" i="1" s="1"/>
  <c r="X86" i="1"/>
  <c r="AB86" i="1" s="1"/>
  <c r="X89" i="1"/>
  <c r="AB89" i="1" s="1"/>
  <c r="X103" i="1"/>
  <c r="AB103" i="1" s="1"/>
  <c r="X115" i="1"/>
  <c r="AB115" i="1" s="1"/>
  <c r="X117" i="1"/>
  <c r="AB117" i="1" s="1"/>
  <c r="X59" i="1"/>
  <c r="AB59" i="1" s="1"/>
  <c r="X70" i="1"/>
  <c r="AB70" i="1" s="1"/>
  <c r="X72" i="1"/>
  <c r="AB72" i="1" s="1"/>
  <c r="X84" i="1"/>
  <c r="AB84" i="1" s="1"/>
  <c r="X98" i="1"/>
  <c r="AB98" i="1" s="1"/>
  <c r="AC96" i="1" s="1"/>
  <c r="X110" i="1"/>
  <c r="AB110" i="1" s="1"/>
  <c r="X112" i="1"/>
  <c r="AB112" i="1" s="1"/>
  <c r="AC111" i="1" s="1"/>
  <c r="AF8" i="1"/>
  <c r="AF18" i="1"/>
  <c r="AH18" i="1" s="1"/>
  <c r="AF96" i="1"/>
  <c r="AC91" i="1" l="1"/>
  <c r="AC18" i="1"/>
  <c r="AC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이노랩</author>
    <author>안진호</author>
  </authors>
  <commentList>
    <comment ref="P1" authorId="0" shapeId="0" xr:uid="{336BF1D4-0623-6441-B558-A5194A1ED5AB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최대값은</t>
        </r>
        <r>
          <rPr>
            <sz val="9"/>
            <color indexed="81"/>
            <rFont val="Tahoma"/>
            <family val="2"/>
          </rPr>
          <t xml:space="preserve"> 4.8 </t>
        </r>
        <r>
          <rPr>
            <sz val="9"/>
            <color indexed="81"/>
            <rFont val="돋움"/>
            <family val="3"/>
            <charset val="129"/>
          </rPr>
          <t>이하로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0.2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최고점순서</t>
        </r>
        <r>
          <rPr>
            <sz val="9"/>
            <color indexed="81"/>
            <rFont val="Tahoma"/>
            <family val="2"/>
          </rPr>
          <t xml:space="preserve"> : 30&gt;20,40&gt;10&gt;60
</t>
        </r>
        <r>
          <rPr>
            <sz val="9"/>
            <color indexed="81"/>
            <rFont val="돋움"/>
            <family val="3"/>
            <charset val="129"/>
          </rPr>
          <t>오프라인이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온라인보다</t>
        </r>
        <r>
          <rPr>
            <sz val="9"/>
            <color indexed="81"/>
            <rFont val="Tahoma"/>
            <family val="2"/>
          </rPr>
          <t xml:space="preserve"> 0.4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높게
일반소비성향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중심으로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최고점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최소점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
연령대별로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극단적인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보이도록
</t>
        </r>
        <r>
          <rPr>
            <sz val="9"/>
            <color indexed="81"/>
            <rFont val="Tahoma"/>
            <family val="2"/>
          </rPr>
          <t xml:space="preserve">2023 </t>
        </r>
        <r>
          <rPr>
            <sz val="9"/>
            <color indexed="81"/>
            <rFont val="돋움"/>
            <family val="3"/>
            <charset val="129"/>
          </rPr>
          <t>일반소비성향키워드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중심으로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품질민감도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트랜드민감도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가격민감도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소비적극성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소비충동성</t>
        </r>
        <r>
          <rPr>
            <sz val="9"/>
            <color indexed="81"/>
            <rFont val="Tahoma"/>
            <family val="2"/>
          </rPr>
          <t>"</t>
        </r>
      </text>
    </comment>
    <comment ref="W1" authorId="0" shapeId="0" xr:uid="{D17AE0DF-D628-7749-97D7-346CEF2CA5CC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소비자응대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이용편의성만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나머지는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자동로직으로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공통적용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최대값은</t>
        </r>
        <r>
          <rPr>
            <sz val="9"/>
            <color indexed="81"/>
            <rFont val="Tahoma"/>
            <family val="2"/>
          </rPr>
          <t xml:space="preserve"> 4.8 </t>
        </r>
        <r>
          <rPr>
            <sz val="9"/>
            <color indexed="81"/>
            <rFont val="돋움"/>
            <family val="3"/>
            <charset val="129"/>
          </rPr>
          <t>이하로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0.2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
최고점순서</t>
        </r>
        <r>
          <rPr>
            <sz val="9"/>
            <color indexed="81"/>
            <rFont val="Tahoma"/>
            <family val="2"/>
          </rPr>
          <t xml:space="preserve"> : 30&gt;20,40&gt;10&gt;60
</t>
        </r>
        <r>
          <rPr>
            <sz val="9"/>
            <color indexed="81"/>
            <rFont val="돋움"/>
            <family val="3"/>
            <charset val="129"/>
          </rPr>
          <t>오프라인이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온라인보다</t>
        </r>
        <r>
          <rPr>
            <sz val="9"/>
            <color indexed="81"/>
            <rFont val="Tahoma"/>
            <family val="2"/>
          </rPr>
          <t xml:space="preserve"> 0.4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높게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품질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  <r>
          <rPr>
            <sz val="9"/>
            <color indexed="81"/>
            <rFont val="Tahoma"/>
            <family val="2"/>
          </rPr>
          <t>(0.4</t>
        </r>
        <r>
          <rPr>
            <sz val="9"/>
            <color indexed="81"/>
            <rFont val="돋움"/>
            <family val="3"/>
            <charset val="129"/>
          </rPr>
          <t>이하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연령대별로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극단적인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보이도록
</t>
        </r>
      </text>
    </comment>
    <comment ref="AK1" authorId="0" shapeId="0" xr:uid="{C892EAA5-3C4D-0143-924D-697991E399D8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최대값은</t>
        </r>
        <r>
          <rPr>
            <sz val="9"/>
            <color indexed="81"/>
            <rFont val="Tahoma"/>
            <family val="2"/>
          </rPr>
          <t xml:space="preserve"> 3.8~4.8 </t>
        </r>
        <r>
          <rPr>
            <sz val="9"/>
            <color indexed="81"/>
            <rFont val="돋움"/>
            <family val="3"/>
            <charset val="129"/>
          </rPr>
          <t>이하로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
최소값은</t>
        </r>
        <r>
          <rPr>
            <sz val="9"/>
            <color indexed="81"/>
            <rFont val="Tahoma"/>
            <family val="2"/>
          </rPr>
          <t xml:space="preserve"> 0.4~1.6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0.2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P2" authorId="0" shapeId="0" xr:uid="{EF53718A-2B8B-7D46-958B-F9F1E7BAB170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트랜드민감도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소비적극성과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상관관계</t>
        </r>
        <r>
          <rPr>
            <sz val="9"/>
            <color indexed="81"/>
            <rFont val="Tahoma"/>
            <family val="2"/>
          </rPr>
          <t xml:space="preserve"> (0.8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</t>
        </r>
        <r>
          <rPr>
            <sz val="9"/>
            <color indexed="81"/>
            <rFont val="Tahoma"/>
            <family val="2"/>
          </rPr>
          <t>)</t>
        </r>
      </text>
    </comment>
    <comment ref="Q2" authorId="0" shapeId="0" xr:uid="{1B9725AF-8544-6746-BAA2-9085E8E68942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​</t>
        </r>
        <r>
          <rPr>
            <sz val="9"/>
            <color indexed="81"/>
            <rFont val="돋움"/>
            <family val="3"/>
            <charset val="129"/>
          </rPr>
          <t>소비적극성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트랜드민감도와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상관관계</t>
        </r>
        <r>
          <rPr>
            <sz val="9"/>
            <color indexed="81"/>
            <rFont val="Tahoma"/>
            <family val="2"/>
          </rPr>
          <t xml:space="preserve"> (0.8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</t>
        </r>
        <r>
          <rPr>
            <sz val="9"/>
            <color indexed="81"/>
            <rFont val="Tahoma"/>
            <family val="2"/>
          </rPr>
          <t>)​</t>
        </r>
      </text>
    </comment>
    <comment ref="R2" authorId="0" shapeId="0" xr:uid="{6E79B3AD-7F32-4146-86E7-203874B85EFA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​</t>
        </r>
        <r>
          <rPr>
            <sz val="9"/>
            <color indexed="81"/>
            <rFont val="돋움"/>
            <family val="3"/>
            <charset val="129"/>
          </rPr>
          <t>가격민감도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소비충동성과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상관관계</t>
        </r>
        <r>
          <rPr>
            <sz val="9"/>
            <color indexed="81"/>
            <rFont val="Tahoma"/>
            <family val="2"/>
          </rPr>
          <t xml:space="preserve"> (0.8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)​</t>
        </r>
      </text>
    </comment>
    <comment ref="S2" authorId="0" shapeId="0" xr:uid="{B4F4AF2C-DBE5-DD47-A4B7-642DC658CF65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품질민감도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소비충동성과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상관관계</t>
        </r>
        <r>
          <rPr>
            <sz val="9"/>
            <color indexed="81"/>
            <rFont val="Tahoma"/>
            <family val="2"/>
          </rPr>
          <t xml:space="preserve"> (0.8 ​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)</t>
        </r>
      </text>
    </comment>
    <comment ref="T2" authorId="0" shapeId="0" xr:uid="{E4BE47DD-4D7F-244D-ACB9-50B1E55C189B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소비충동성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품질민감도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가격민감도와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상관관계</t>
        </r>
        <r>
          <rPr>
            <sz val="9"/>
            <color indexed="81"/>
            <rFont val="Tahoma"/>
            <family val="2"/>
          </rPr>
          <t xml:space="preserve"> (0.8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)​ </t>
        </r>
      </text>
    </comment>
    <comment ref="W2" authorId="0" shapeId="0" xr:uid="{53D7F5BE-0379-6144-9A96-A9C1546CAF73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품질민감도</t>
        </r>
        <r>
          <rPr>
            <sz val="9"/>
            <color indexed="81"/>
            <rFont val="Tahoma"/>
            <family val="2"/>
          </rPr>
          <t>X80%)+(</t>
        </r>
        <r>
          <rPr>
            <sz val="9"/>
            <color indexed="81"/>
            <rFont val="돋움"/>
            <family val="3"/>
            <charset val="129"/>
          </rPr>
          <t>가격민감도</t>
        </r>
        <r>
          <rPr>
            <sz val="9"/>
            <color indexed="81"/>
            <rFont val="Tahoma"/>
            <family val="2"/>
          </rPr>
          <t xml:space="preserve">X20%)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X2" authorId="0" shapeId="0" xr:uid="{166E0F59-D06F-7E4A-86CA-5D1A64AC9B96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품질민감도</t>
        </r>
        <r>
          <rPr>
            <sz val="9"/>
            <color indexed="81"/>
            <rFont val="Tahoma"/>
            <family val="2"/>
          </rPr>
          <t>X40%)+(</t>
        </r>
        <r>
          <rPr>
            <sz val="9"/>
            <color indexed="81"/>
            <rFont val="돋움"/>
            <family val="3"/>
            <charset val="129"/>
          </rPr>
          <t>소비적극성</t>
        </r>
        <r>
          <rPr>
            <sz val="9"/>
            <color indexed="81"/>
            <rFont val="Tahoma"/>
            <family val="2"/>
          </rPr>
          <t>X20%)+(</t>
        </r>
        <r>
          <rPr>
            <sz val="9"/>
            <color indexed="81"/>
            <rFont val="돋움"/>
            <family val="3"/>
            <charset val="129"/>
          </rPr>
          <t>광고와홍보</t>
        </r>
        <r>
          <rPr>
            <sz val="9"/>
            <color indexed="81"/>
            <rFont val="Tahoma"/>
            <family val="2"/>
          </rPr>
          <t>X40%)</t>
        </r>
      </text>
    </comment>
    <comment ref="Y2" authorId="0" shapeId="0" xr:uid="{82D0F0BE-19A5-1C4F-A345-742C124592C1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​(</t>
        </r>
        <r>
          <rPr>
            <sz val="9"/>
            <color indexed="81"/>
            <rFont val="돋움"/>
            <family val="3"/>
            <charset val="129"/>
          </rPr>
          <t>에스노그라피</t>
        </r>
        <r>
          <rPr>
            <sz val="9"/>
            <color indexed="81"/>
            <rFont val="Tahoma"/>
            <family val="2"/>
          </rPr>
          <t>X40%) + (</t>
        </r>
        <r>
          <rPr>
            <sz val="9"/>
            <color indexed="81"/>
            <rFont val="돋움"/>
            <family val="3"/>
            <charset val="129"/>
          </rPr>
          <t>서베이</t>
        </r>
        <r>
          <rPr>
            <sz val="9"/>
            <color indexed="81"/>
            <rFont val="Tahoma"/>
            <family val="2"/>
          </rPr>
          <t>X40%) + (</t>
        </r>
        <r>
          <rPr>
            <sz val="9"/>
            <color indexed="81"/>
            <rFont val="돋움"/>
            <family val="3"/>
            <charset val="129"/>
          </rPr>
          <t>크롤링</t>
        </r>
        <r>
          <rPr>
            <sz val="9"/>
            <color indexed="81"/>
            <rFont val="Tahoma"/>
            <family val="2"/>
          </rPr>
          <t>X20%)</t>
        </r>
      </text>
    </comment>
    <comment ref="Z2" authorId="0" shapeId="0" xr:uid="{11E8D685-6707-6F4B-9711-578B5E2B5696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트랜드민감도</t>
        </r>
        <r>
          <rPr>
            <sz val="9"/>
            <color indexed="81"/>
            <rFont val="Tahoma"/>
            <family val="2"/>
          </rPr>
          <t>X60%)+(</t>
        </r>
        <r>
          <rPr>
            <sz val="9"/>
            <color indexed="81"/>
            <rFont val="돋움"/>
            <family val="3"/>
            <charset val="129"/>
          </rPr>
          <t>소비충동성</t>
        </r>
        <r>
          <rPr>
            <sz val="9"/>
            <color indexed="81"/>
            <rFont val="Tahoma"/>
            <family val="2"/>
          </rPr>
          <t>X40%)</t>
        </r>
      </text>
    </comment>
    <comment ref="AA2" authorId="0" shapeId="0" xr:uid="{36D48F3B-DADF-C04A-BB5F-00CAF1E8597A}">
      <text>
        <r>
          <rPr>
            <b/>
            <sz val="9"/>
            <color indexed="81"/>
            <rFont val="돋움"/>
            <family val="3"/>
            <charset val="129"/>
          </rPr>
          <t>이노랩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​(</t>
        </r>
        <r>
          <rPr>
            <sz val="9"/>
            <color indexed="81"/>
            <rFont val="돋움"/>
            <family val="3"/>
            <charset val="129"/>
          </rPr>
          <t>에스노그라피</t>
        </r>
        <r>
          <rPr>
            <sz val="9"/>
            <color indexed="81"/>
            <rFont val="Tahoma"/>
            <family val="2"/>
          </rPr>
          <t>X40%) + (</t>
        </r>
        <r>
          <rPr>
            <sz val="9"/>
            <color indexed="81"/>
            <rFont val="돋움"/>
            <family val="3"/>
            <charset val="129"/>
          </rPr>
          <t>서베이</t>
        </r>
        <r>
          <rPr>
            <sz val="9"/>
            <color indexed="81"/>
            <rFont val="Tahoma"/>
            <family val="2"/>
          </rPr>
          <t>X40%) + (</t>
        </r>
        <r>
          <rPr>
            <sz val="9"/>
            <color indexed="81"/>
            <rFont val="돋움"/>
            <family val="3"/>
            <charset val="129"/>
          </rPr>
          <t>크롤링</t>
        </r>
        <r>
          <rPr>
            <sz val="9"/>
            <color indexed="81"/>
            <rFont val="Tahoma"/>
            <family val="2"/>
          </rPr>
          <t>X20%)</t>
        </r>
      </text>
    </comment>
    <comment ref="AG2" authorId="1" shapeId="0" xr:uid="{4D3B7699-9D99-4B4E-9CFD-425D45171875}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1.0
2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0.8
3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0.6
</t>
        </r>
      </text>
    </comment>
  </commentList>
</comments>
</file>

<file path=xl/sharedStrings.xml><?xml version="1.0" encoding="utf-8"?>
<sst xmlns="http://schemas.openxmlformats.org/spreadsheetml/2006/main" count="1019" uniqueCount="333">
  <si>
    <t>ID / 사진명</t>
    <phoneticPr fontId="3" type="noConversion"/>
  </si>
  <si>
    <t>구분</t>
    <phoneticPr fontId="3" type="noConversion"/>
  </si>
  <si>
    <t>연령</t>
    <phoneticPr fontId="3" type="noConversion"/>
  </si>
  <si>
    <t>off/on</t>
    <phoneticPr fontId="3" type="noConversion"/>
  </si>
  <si>
    <t>성별</t>
    <phoneticPr fontId="3" type="noConversion"/>
  </si>
  <si>
    <t>type</t>
    <phoneticPr fontId="3" type="noConversion"/>
  </si>
  <si>
    <t>2023 일반소비성향 키워드</t>
    <phoneticPr fontId="3" type="noConversion"/>
  </si>
  <si>
    <t>일반적 소비 성향</t>
    <phoneticPr fontId="3" type="noConversion"/>
  </si>
  <si>
    <t>소비(구매) 결정 영향 요인</t>
    <phoneticPr fontId="3" type="noConversion"/>
  </si>
  <si>
    <t>소비력 점수</t>
    <phoneticPr fontId="3" type="noConversion"/>
  </si>
  <si>
    <t>성격유형</t>
    <phoneticPr fontId="3" type="noConversion"/>
  </si>
  <si>
    <t xml:space="preserve"> 비율</t>
  </si>
  <si>
    <t>예상인구수</t>
    <phoneticPr fontId="3" type="noConversion"/>
  </si>
  <si>
    <t>비율</t>
    <phoneticPr fontId="3" type="noConversion"/>
  </si>
  <si>
    <t>샘플</t>
    <phoneticPr fontId="3" type="noConversion"/>
  </si>
  <si>
    <t>표본오차</t>
    <phoneticPr fontId="3" type="noConversion"/>
  </si>
  <si>
    <t>신뢰수준</t>
    <phoneticPr fontId="3" type="noConversion"/>
  </si>
  <si>
    <t>모집단(인구통계)</t>
    <phoneticPr fontId="3" type="noConversion"/>
  </si>
  <si>
    <t>트랜드
민감도</t>
    <phoneticPr fontId="3" type="noConversion"/>
  </si>
  <si>
    <t>소비
적극성</t>
    <phoneticPr fontId="3" type="noConversion"/>
  </si>
  <si>
    <t>가격 
민감도</t>
    <phoneticPr fontId="3" type="noConversion"/>
  </si>
  <si>
    <t>품질
민감도</t>
    <phoneticPr fontId="3" type="noConversion"/>
  </si>
  <si>
    <t>소비
충동성</t>
    <phoneticPr fontId="3" type="noConversion"/>
  </si>
  <si>
    <t>상품/서비스 품질</t>
    <phoneticPr fontId="3" type="noConversion"/>
  </si>
  <si>
    <t>브랜드 파워</t>
    <phoneticPr fontId="3" type="noConversion"/>
  </si>
  <si>
    <t>소비자 응대</t>
    <phoneticPr fontId="3" type="noConversion"/>
  </si>
  <si>
    <t>광고와 홍보</t>
    <phoneticPr fontId="3" type="noConversion"/>
  </si>
  <si>
    <t>이용편의성</t>
    <phoneticPr fontId="3" type="noConversion"/>
  </si>
  <si>
    <t>소비 적극성</t>
    <phoneticPr fontId="3" type="noConversion"/>
  </si>
  <si>
    <t>소비 충동성</t>
    <phoneticPr fontId="3" type="noConversion"/>
  </si>
  <si>
    <t>유형 순위</t>
    <phoneticPr fontId="3" type="noConversion"/>
  </si>
  <si>
    <t>소비력점수</t>
    <phoneticPr fontId="3" type="noConversion"/>
  </si>
  <si>
    <t>내향/외향</t>
    <phoneticPr fontId="3" type="noConversion"/>
  </si>
  <si>
    <t>감각/직관</t>
    <phoneticPr fontId="3" type="noConversion"/>
  </si>
  <si>
    <t>사고/감정</t>
    <phoneticPr fontId="3" type="noConversion"/>
  </si>
  <si>
    <t>판단/인식</t>
    <phoneticPr fontId="3" type="noConversion"/>
  </si>
  <si>
    <t>키워드</t>
    <phoneticPr fontId="3" type="noConversion"/>
  </si>
  <si>
    <t>p_of_sa_m_10_0001</t>
    <phoneticPr fontId="3" type="noConversion"/>
  </si>
  <si>
    <t>off</t>
    <phoneticPr fontId="3" type="noConversion"/>
  </si>
  <si>
    <t>10~19</t>
    <phoneticPr fontId="3" type="noConversion"/>
  </si>
  <si>
    <t>of</t>
    <phoneticPr fontId="3" type="noConversion"/>
  </si>
  <si>
    <t>남성</t>
    <phoneticPr fontId="3" type="noConversion"/>
  </si>
  <si>
    <t>A</t>
    <phoneticPr fontId="3" type="noConversion"/>
  </si>
  <si>
    <t>± 4.9</t>
    <phoneticPr fontId="3" type="noConversion"/>
  </si>
  <si>
    <t>용돈으로 소비를 하기 때문에 가성비 아이템, 합리적인 소비에 관심이 많습니다</t>
    <phoneticPr fontId="3" type="noConversion"/>
  </si>
  <si>
    <t>내향적이며, 직관적인</t>
  </si>
  <si>
    <t>p_of_sa_m_10_0002</t>
  </si>
  <si>
    <t>off</t>
  </si>
  <si>
    <t>B</t>
    <phoneticPr fontId="3" type="noConversion"/>
  </si>
  <si>
    <t>명품에 관심이 많으며 원하는 상품을 구매하기 위하여 노력합니다</t>
    <phoneticPr fontId="3" type="noConversion"/>
  </si>
  <si>
    <t>감각적이며, 감정적인</t>
  </si>
  <si>
    <t>p_of_sa_m_10_0003</t>
  </si>
  <si>
    <t>C</t>
    <phoneticPr fontId="3" type="noConversion"/>
  </si>
  <si>
    <t>친구들과 함께 즉흥적인 소비를 즐겨하며, 후기를 SNS를 통해 공유하기도 합니다</t>
    <phoneticPr fontId="3" type="noConversion"/>
  </si>
  <si>
    <t>내향적이며, 감정적인</t>
  </si>
  <si>
    <t>p_of_sa_m_10_0004</t>
  </si>
  <si>
    <t>D</t>
    <phoneticPr fontId="3" type="noConversion"/>
  </si>
  <si>
    <t>새롭고 유행하는 것들을 빠르게 구매하고 트렌드를 선도하고자 합니다</t>
    <phoneticPr fontId="3" type="noConversion"/>
  </si>
  <si>
    <t>감각적이며, 판단적인</t>
  </si>
  <si>
    <t>p_of_sa_m_10_0005</t>
  </si>
  <si>
    <t>E</t>
    <phoneticPr fontId="3" type="noConversion"/>
  </si>
  <si>
    <t>SNS 혹은 온라인을 통한 구매를 선호하고 패션에 관심이 많습니다</t>
    <phoneticPr fontId="3" type="noConversion"/>
  </si>
  <si>
    <t>p_of_sa_w_10_0001</t>
  </si>
  <si>
    <t>여성</t>
    <phoneticPr fontId="3" type="noConversion"/>
  </si>
  <si>
    <t>± 4.8</t>
    <phoneticPr fontId="3" type="noConversion"/>
  </si>
  <si>
    <t>소비에 있어 부모님의 눈치를 보며 저렴한 상품을 구매하는 경향이 있습니다</t>
    <phoneticPr fontId="3" type="noConversion"/>
  </si>
  <si>
    <t>감정적이며, 인식적인</t>
  </si>
  <si>
    <t>p_of_sa_w_10_0002</t>
  </si>
  <si>
    <t>SNS에서 주목 받는 것을 좋아하고 유행하는 물건을 파악하고 소비합니다</t>
    <phoneticPr fontId="3" type="noConversion"/>
  </si>
  <si>
    <t>외향적이며, 직관적인</t>
  </si>
  <si>
    <t>p_of_sa_w_10_0003</t>
  </si>
  <si>
    <t>메타버스를 주로 사용하며 이를 활용하며 또래 친구들과 소통하는 것을 선호합니다</t>
    <phoneticPr fontId="3" type="noConversion"/>
  </si>
  <si>
    <t>외향적이며, 판단적인</t>
  </si>
  <si>
    <t>p_of_sa_w_10_0004</t>
  </si>
  <si>
    <t>사진 찍기를 좋아하며 SNS 업로드를 즐겨하고 주변 반응을 확인합니다</t>
    <phoneticPr fontId="3" type="noConversion"/>
  </si>
  <si>
    <t>p_of_sa_w_10_0005</t>
  </si>
  <si>
    <t>인스타그램 등에 적극적으로 구매 후기를 작성하고 알리기도 합니다</t>
    <phoneticPr fontId="3" type="noConversion"/>
  </si>
  <si>
    <t>직관적이며, 감정적인</t>
  </si>
  <si>
    <t>p_of_sa_m_20_0001</t>
    <phoneticPr fontId="3" type="noConversion"/>
  </si>
  <si>
    <t>20~29</t>
    <phoneticPr fontId="3" type="noConversion"/>
  </si>
  <si>
    <t>± 4.5</t>
    <phoneticPr fontId="3" type="noConversion"/>
  </si>
  <si>
    <t>상품을 구매하는 데에 있어서 아직 소극적인 자세를 취하며 1위 브랜드를 신뢰합니다</t>
    <phoneticPr fontId="3" type="noConversion"/>
  </si>
  <si>
    <t>내향적이며, 인식적인</t>
  </si>
  <si>
    <t>p_of_sa_m_20_0002</t>
  </si>
  <si>
    <t>가성비 상품을 찾아 소비하고 후기 작성을 통한 포인트 적립을 꾸준히 이용합니다</t>
    <phoneticPr fontId="3" type="noConversion"/>
  </si>
  <si>
    <t>직관적이며, 사고적인</t>
  </si>
  <si>
    <t>p_of_sa_m_20_0003</t>
  </si>
  <si>
    <t>다양한 보상과 혜택정보를 활용해 본인의 시간에 보상을 받는 것을 선호합니다</t>
    <phoneticPr fontId="3" type="noConversion"/>
  </si>
  <si>
    <t>외향적이며, 감정적인</t>
  </si>
  <si>
    <t>p_of_sa_m_20_0004</t>
  </si>
  <si>
    <t>여행용품 지출 비용이 크고, 캠핑이나 드라이브를 즐겨합니다</t>
    <phoneticPr fontId="3" type="noConversion"/>
  </si>
  <si>
    <t>외향적이며, 인식적인</t>
  </si>
  <si>
    <t>p_of_sa_m_20_0005</t>
  </si>
  <si>
    <t>연인과의 즐거운 시간을 보내기 위한 소비가 큰 비중을 차지합니다</t>
    <phoneticPr fontId="3" type="noConversion"/>
  </si>
  <si>
    <t>p_of_sa_w_20_0001</t>
  </si>
  <si>
    <t>± 4.6</t>
  </si>
  <si>
    <t>나만의 개성을 중요하게 생각해 패션 아이템 소비에 관심이 많습니다</t>
    <phoneticPr fontId="3" type="noConversion"/>
  </si>
  <si>
    <t>p_of_sa_w_20_0002</t>
  </si>
  <si>
    <t>맛있거나 후기가 좋은 식당을 찾아 방문하고 SNS에 공유합니다</t>
    <phoneticPr fontId="3" type="noConversion"/>
  </si>
  <si>
    <t>p_of_sa_w_20_0003</t>
  </si>
  <si>
    <t>유행에 민감하며 언제나 SNS를 통해 트렌드를 쫒아가고자 노력합니다</t>
    <phoneticPr fontId="3" type="noConversion"/>
  </si>
  <si>
    <t>p_of_sa_w_20_0004</t>
  </si>
  <si>
    <t>제테크에 관심을 가지고 있으며, 합리적인 소비를 위해 신중하게 결정합니다</t>
    <phoneticPr fontId="3" type="noConversion"/>
  </si>
  <si>
    <t>p_of_sa_w_20_0005</t>
  </si>
  <si>
    <t>카페, 디저트에 많은 지출을 하며 대형카페, 감성카페를 선호합니다</t>
    <phoneticPr fontId="3" type="noConversion"/>
  </si>
  <si>
    <t>p_of_sa_w_20_0006</t>
  </si>
  <si>
    <t>F</t>
    <phoneticPr fontId="3" type="noConversion"/>
  </si>
  <si>
    <t>다양한 앱을 적극 활용하며 가장 저렴한 비용으로 원하는 것을 얻어내고자 합니다</t>
    <phoneticPr fontId="3" type="noConversion"/>
  </si>
  <si>
    <t>p_of_sa_m_30_0001</t>
    <phoneticPr fontId="3" type="noConversion"/>
  </si>
  <si>
    <t>30~39</t>
    <phoneticPr fontId="3" type="noConversion"/>
  </si>
  <si>
    <t>± 4.8</t>
  </si>
  <si>
    <t>식구, 친구보다 본인 중심으로 간편하고 편리한 서비스를 찾아서 이용합니다</t>
    <phoneticPr fontId="3" type="noConversion"/>
  </si>
  <si>
    <t>p_of_sa_m_30_0002</t>
  </si>
  <si>
    <t>간편하고 편리한 서비스를 찾아서 이용하고 가격을 크게 고려하지 않습니다</t>
    <phoneticPr fontId="3" type="noConversion"/>
  </si>
  <si>
    <t>p_of_sa_m_30_0003</t>
    <phoneticPr fontId="3" type="noConversion"/>
  </si>
  <si>
    <t>건강에 대한 관심이 높고 건강 관련 앱이나 다이어트 관련 식품에 관심이 많습니다</t>
    <phoneticPr fontId="3" type="noConversion"/>
  </si>
  <si>
    <t>p_of_sa_m_30_0004</t>
  </si>
  <si>
    <t>유행에 민감하며 한정판, 프리미엄 제품에 대한 구매 욕구가 큽니다</t>
    <phoneticPr fontId="3" type="noConversion"/>
  </si>
  <si>
    <t>p_of_sa_m_30_0005</t>
  </si>
  <si>
    <t>소액 투자를 통해 소비 위험을 분산시키고 안정적인 이익을 도모합니다</t>
    <phoneticPr fontId="3" type="noConversion"/>
  </si>
  <si>
    <t>p_of_sa_w_30_0001</t>
  </si>
  <si>
    <t>± 4.7</t>
    <phoneticPr fontId="3" type="noConversion"/>
  </si>
  <si>
    <t>기존의 투자 방식에서 벗어나 자신만의 재테크 방법을 만들어갑니다</t>
    <phoneticPr fontId="3" type="noConversion"/>
  </si>
  <si>
    <t>p_of_sa_w_30_0002</t>
  </si>
  <si>
    <t>충동적으로 소비하는 경우가 많으며, 온라인보다는 오프라인 소비를 선호합니다</t>
    <phoneticPr fontId="3" type="noConversion"/>
  </si>
  <si>
    <t>p_of_sa_w_30_0003</t>
  </si>
  <si>
    <t>무기력한 감정을 쉽게 느끼고 소비를 통해 스트레스를 해소합니다</t>
    <phoneticPr fontId="3" type="noConversion"/>
  </si>
  <si>
    <t>p_of_sa_w_30_0004</t>
  </si>
  <si>
    <t>건강기능식품를 자주 소비하며, 지인들에게도 건강제품을 많이 선물합니다</t>
    <phoneticPr fontId="3" type="noConversion"/>
  </si>
  <si>
    <t>p_of_sa_w_30_0005</t>
  </si>
  <si>
    <t>분리배출이 용이한 친환경 상품을 선호하며 환경오염을 최소화하기 위해 노력합니다</t>
    <phoneticPr fontId="3" type="noConversion"/>
  </si>
  <si>
    <t>p_of_sa_w_30_0006</t>
  </si>
  <si>
    <t>인맥이 넓고 지인들과의 만남에서 지출하는 비용이 상당 부분을 차지합니다</t>
    <phoneticPr fontId="3" type="noConversion"/>
  </si>
  <si>
    <t>p_of_sa_w_30_0007</t>
  </si>
  <si>
    <t>G</t>
    <phoneticPr fontId="3" type="noConversion"/>
  </si>
  <si>
    <t>대부분 일에 관련한 소비를 하고, 휴일에는 집에서 시간을 보냅니다</t>
    <phoneticPr fontId="3" type="noConversion"/>
  </si>
  <si>
    <t>p_of_sa_m_40_0001</t>
    <phoneticPr fontId="3" type="noConversion"/>
  </si>
  <si>
    <t>40~49</t>
    <phoneticPr fontId="3" type="noConversion"/>
  </si>
  <si>
    <t>± 4.6</t>
    <phoneticPr fontId="3" type="noConversion"/>
  </si>
  <si>
    <t>대부분 여가·오락에 관련한 소비를 하고, 휴일에는 친구와 시간을 보냅니다</t>
    <phoneticPr fontId="3" type="noConversion"/>
  </si>
  <si>
    <t>직관적이며, 인식적인</t>
  </si>
  <si>
    <t>p_of_sa_m_40_0002</t>
  </si>
  <si>
    <t>과거의 향수가 느껴지는 레트로 상품을 선호하고 구매합니다</t>
    <phoneticPr fontId="3" type="noConversion"/>
  </si>
  <si>
    <t>p_of_sa_m_40_0003</t>
  </si>
  <si>
    <t>가족과 함께 추억을 쌓는 시간을 소중히 하며 여행을 즐겨 갑니다</t>
    <phoneticPr fontId="3" type="noConversion"/>
  </si>
  <si>
    <t>p_of_sa_m_40_0004</t>
  </si>
  <si>
    <t>충동소비를 하는 경우가 많고 필요한 물품에 대한 소비욕구가 매우 큽니다</t>
    <phoneticPr fontId="3" type="noConversion"/>
  </si>
  <si>
    <t>p_of_sa_m_40_0005</t>
  </si>
  <si>
    <t>업무 변화에 적응하기 위해 노력하며 자기개발을 위한 투자에 아끼지 않습니다</t>
    <phoneticPr fontId="3" type="noConversion"/>
  </si>
  <si>
    <t>판단적이며, 직관적인</t>
  </si>
  <si>
    <t>p_of_sa_w_40_0001</t>
  </si>
  <si>
    <t>± 4.3</t>
    <phoneticPr fontId="3" type="noConversion"/>
  </si>
  <si>
    <t>여유있는 삶을 추구하며 여행이나 모임에 많은 비용을 지출합니다</t>
    <phoneticPr fontId="3" type="noConversion"/>
  </si>
  <si>
    <t>판단적이며, 감정적인</t>
  </si>
  <si>
    <t>p_of_sa_w_40_0002</t>
  </si>
  <si>
    <t>가정을 잘 챙기면서 합리적이고 절약적 소비를 하길 원합니다</t>
    <phoneticPr fontId="3" type="noConversion"/>
  </si>
  <si>
    <t>p_of_sa_w_40_0003</t>
  </si>
  <si>
    <t>소비에 있어 가격과 품질 모두 고려하며 합리적인 소비를 하길 원함합니다</t>
    <phoneticPr fontId="3" type="noConversion"/>
  </si>
  <si>
    <t>p_of_sa_w_40_0004</t>
  </si>
  <si>
    <t>SNS를 즐겨 사용하고, 유튜브나 블로그를 통해 제품을 알아봅니다</t>
    <phoneticPr fontId="3" type="noConversion"/>
  </si>
  <si>
    <t>직관적이며, 판단적인</t>
  </si>
  <si>
    <t>p_of_sa_w_40_0005</t>
  </si>
  <si>
    <t>소비패턴이 온라인으로 변했으며, 세일을 할 때 충동소비를 하기도 합니다</t>
    <phoneticPr fontId="3" type="noConversion"/>
  </si>
  <si>
    <t>p_of_sa_m_50_0001</t>
    <phoneticPr fontId="3" type="noConversion"/>
  </si>
  <si>
    <t>50~59</t>
    <phoneticPr fontId="3" type="noConversion"/>
  </si>
  <si>
    <t>레트로 상품을 선호하며, 중고거래 앱을 이용해 본인이 원하는 제품을 거래합니다</t>
    <phoneticPr fontId="3" type="noConversion"/>
  </si>
  <si>
    <t>p_of_sa_m_50_0002</t>
  </si>
  <si>
    <t>대부분의 소비는 가족을 위한 것이며, 본인을 위한 소비는 거의 하지 않습니다</t>
    <phoneticPr fontId="3" type="noConversion"/>
  </si>
  <si>
    <t>감각적이며, 인식적인</t>
  </si>
  <si>
    <t>p_of_sa_m_50_0003</t>
  </si>
  <si>
    <t>비싼 제품이라도 품질이 보장되어 있으면 구매를 망설이지 않습니다</t>
    <phoneticPr fontId="3" type="noConversion"/>
  </si>
  <si>
    <t>p_of_sa_m_50_0004</t>
  </si>
  <si>
    <t>구매 시 이것저것 따지며 경제적 안정을 위한 절약적인 소비 습관을 중시합니다</t>
    <phoneticPr fontId="3" type="noConversion"/>
  </si>
  <si>
    <t>내향적이며, 사고적인</t>
  </si>
  <si>
    <t>p_of_sa_m_50_0005</t>
  </si>
  <si>
    <t>다양한 매체와 디바이스를 접하고 학습하며 MZ세대와 가까워지고자 노력합니다</t>
    <phoneticPr fontId="3" type="noConversion"/>
  </si>
  <si>
    <t>p_of_sa_w_50_0001</t>
  </si>
  <si>
    <t>자식과 함께 있는 시간을 가장 소중히 여기며 외식을 자주 합니다</t>
    <phoneticPr fontId="3" type="noConversion"/>
  </si>
  <si>
    <t>p_of_sa_w_50_0002</t>
  </si>
  <si>
    <t>제품과 서비스를 꼼꼼히 체크한 후 구매하려고 노력합니다</t>
    <phoneticPr fontId="3" type="noConversion"/>
  </si>
  <si>
    <t>p_of_sa_w_50_0003</t>
  </si>
  <si>
    <t>지인들과 함께 시간을 보내는 여유를 즐기고 선물을 많이 구매합니다</t>
    <phoneticPr fontId="3" type="noConversion"/>
  </si>
  <si>
    <t>p_of_sa_w_50_0004</t>
  </si>
  <si>
    <t>세일 정보를 주기적으로 확인하고 합리적인 소비를 선호합니다</t>
    <phoneticPr fontId="3" type="noConversion"/>
  </si>
  <si>
    <t>p_of_sa_w_50_0005</t>
  </si>
  <si>
    <t>건강기능식품, 뷰티케어에 대한 관심이 높아졌으며 홈쇼핑을 즐겨봅니다</t>
    <phoneticPr fontId="3" type="noConversion"/>
  </si>
  <si>
    <t>p_of_sa_m_60_0001</t>
    <phoneticPr fontId="3" type="noConversion"/>
  </si>
  <si>
    <t>60대 이상</t>
    <phoneticPr fontId="3" type="noConversion"/>
  </si>
  <si>
    <t>새로운 것을 배우며 재미를 느끼고 젊은 세대와 소통하고자 노력합니다</t>
    <phoneticPr fontId="3" type="noConversion"/>
  </si>
  <si>
    <t>p_of_sa_m_60_0002</t>
  </si>
  <si>
    <t>움직이는 것을 크게 좋아하지 않고 취미를 위한 투자를 많이 합니다</t>
    <phoneticPr fontId="3" type="noConversion"/>
  </si>
  <si>
    <t>p_of_sa_m_60_0003</t>
  </si>
  <si>
    <t>가족과 함께 시간을 보내는 것을 좋아하고 등산이나 운동을 좋아합니다</t>
    <phoneticPr fontId="3" type="noConversion"/>
  </si>
  <si>
    <t>p_of_sa_m_60_0004</t>
  </si>
  <si>
    <t>나이에 따라 면역력이 약해져 건강기능식품 소비가 증가했습니다</t>
    <phoneticPr fontId="3" type="noConversion"/>
  </si>
  <si>
    <t>p_of_sa_m_60_0005</t>
  </si>
  <si>
    <t>은퇴 후 안정적인 삶을 위해 노력하고 자기개발을 위한 투자를 아끼지 않습니다</t>
    <phoneticPr fontId="3" type="noConversion"/>
  </si>
  <si>
    <t>p_of_sa_w_60_0001</t>
  </si>
  <si>
    <t>소비를 하는데에 있어서 건강을 고려하고 오프라인 구매를 선호합니다</t>
    <phoneticPr fontId="3" type="noConversion"/>
  </si>
  <si>
    <t>외향적이며, 감각적인</t>
  </si>
  <si>
    <t>p_of_sa_w_60_0002</t>
  </si>
  <si>
    <t>친구들과 모임을 가지는 것을 좋아하고 주류를 많이 소비합니다</t>
    <phoneticPr fontId="3" type="noConversion"/>
  </si>
  <si>
    <t>p_of_sa_w_60_0003</t>
  </si>
  <si>
    <t>친구들과의 모임을 자주 주선하고 카페, 식사 지출 비용이 높습니다</t>
    <phoneticPr fontId="3" type="noConversion"/>
  </si>
  <si>
    <t>p_of_sa_w_60_0004</t>
  </si>
  <si>
    <t>스마트폰을 잘 쓰기 위해 항상 배우고 습득하려고 노력합니다</t>
    <phoneticPr fontId="3" type="noConversion"/>
  </si>
  <si>
    <t>p_of_sa_w_60_0005</t>
  </si>
  <si>
    <t>본인만의 경험과 노하우로 대부분의 상황과 소비를 결정합니다</t>
    <phoneticPr fontId="3" type="noConversion"/>
  </si>
  <si>
    <t>p_on_sa_m_10_0001</t>
    <phoneticPr fontId="3" type="noConversion"/>
  </si>
  <si>
    <t>on</t>
  </si>
  <si>
    <t>on</t>
    <phoneticPr fontId="3" type="noConversion"/>
  </si>
  <si>
    <t>편리하고 실용적인 서비스를 선호하고 브랜드보다는 품질을 중시합니다</t>
    <phoneticPr fontId="3" type="noConversion"/>
  </si>
  <si>
    <t>p_on_sa_m_10_0002</t>
  </si>
  <si>
    <t>합리적인 가격의 현실감이 느껴지는 가상세계의 서비스를 선호합니다</t>
    <phoneticPr fontId="3" type="noConversion"/>
  </si>
  <si>
    <t>p_on_sa_m_10_0003</t>
  </si>
  <si>
    <t>충동소비를 많이 하는 편이며 구매한 제품을 SNS에 자랑하기도 합니다</t>
    <phoneticPr fontId="3" type="noConversion"/>
  </si>
  <si>
    <t>p_on_sa_m_10_0004</t>
  </si>
  <si>
    <t>온라인 또는 가상세계에서 새로운 사회관계를 형성하고 소통합니다</t>
    <phoneticPr fontId="3" type="noConversion"/>
  </si>
  <si>
    <t>p_on_sa_m_10_0005</t>
  </si>
  <si>
    <t>할인과 프로모션을 선호하며, 리워드가 없으면 소비에 적극적이지 않습니다</t>
    <phoneticPr fontId="3" type="noConversion"/>
  </si>
  <si>
    <t>p_on_sa_w_10_0001</t>
    <phoneticPr fontId="3" type="noConversion"/>
  </si>
  <si>
    <t>필요한 정보를 얻기 위해 후기를 꼼꼼하게 찾아보고 신중한 구매를 진행합니다</t>
    <phoneticPr fontId="3" type="noConversion"/>
  </si>
  <si>
    <t>p_on_sa_w_10_0002</t>
  </si>
  <si>
    <t>좋아하는 분야를 깊이 파고들어 나 자신을 찾고 표현하는 것을 즐깁니다</t>
    <phoneticPr fontId="3" type="noConversion"/>
  </si>
  <si>
    <t>p_on_sa_w_10_0003</t>
  </si>
  <si>
    <t>서비스의 심리적인 만족감을 가장 중요시하며, 맞춤형 서비스를 선호합니다</t>
    <phoneticPr fontId="3" type="noConversion"/>
  </si>
  <si>
    <t>p_on_sa_w_10_0004</t>
  </si>
  <si>
    <t>구매에 있어 가격을 크게 고려하지 않으며 구매결정속도가 빠릅니다</t>
    <phoneticPr fontId="3" type="noConversion"/>
  </si>
  <si>
    <t>p_on_sa_w_10_0005</t>
  </si>
  <si>
    <t>온라인 속 새로운 자아를 생성해 SNS에 많은 시간을 투자합니다</t>
    <phoneticPr fontId="3" type="noConversion"/>
  </si>
  <si>
    <t>p_on_sa_m_20_0001</t>
    <phoneticPr fontId="3" type="noConversion"/>
  </si>
  <si>
    <t>브랜드별 프로모션이나 할인 이벤트를 팔로우하며 챙깁니다</t>
    <phoneticPr fontId="3" type="noConversion"/>
  </si>
  <si>
    <t>p_on_sa_m_20_0002</t>
  </si>
  <si>
    <t>쇼핑 전 사전검색을 필수적으로 하며 지인들의 후기를 참고해 구매를 결정합니다</t>
    <phoneticPr fontId="3" type="noConversion"/>
  </si>
  <si>
    <t>p_on_sa_m_20_0003</t>
  </si>
  <si>
    <t>SNS를 통해 지인 또는 새로운 사람들과 소통하고, 조언을 얻습니다</t>
    <phoneticPr fontId="3" type="noConversion"/>
  </si>
  <si>
    <t>p_on_sa_m_20_0004</t>
  </si>
  <si>
    <t>비일상적인 경험을 하기 위해 기꺼이 시간과 돈을 투자합니다</t>
    <phoneticPr fontId="3" type="noConversion"/>
  </si>
  <si>
    <t>p_on_sa_m_20_0005</t>
  </si>
  <si>
    <t>자신의 수행능력에 대한 타인의 평가를 중시하며 자기개발 투자에 적극적입니다</t>
    <phoneticPr fontId="3" type="noConversion"/>
  </si>
  <si>
    <t>p_on_sa_w_20_0001</t>
    <phoneticPr fontId="3" type="noConversion"/>
  </si>
  <si>
    <t>SNS나 중고거래 앱을 사용해 대량판매 상품을 소분하여 재판매하거나, 구매합니다</t>
    <phoneticPr fontId="3" type="noConversion"/>
  </si>
  <si>
    <t>p_on_sa_w_20_0002</t>
  </si>
  <si>
    <t>제테크에 관심이 많으며, 본인을 위한 투자라고 판단하면 적극적으로 소비합니다</t>
    <phoneticPr fontId="3" type="noConversion"/>
  </si>
  <si>
    <t>p_on_sa_w_20_0003</t>
  </si>
  <si>
    <t>친환경 소비의 필요성을 느끼며 소비자를 속이는 기업에 부정적 인식을 가집니다</t>
    <phoneticPr fontId="3" type="noConversion"/>
  </si>
  <si>
    <t>p_on_sa_w_20_0004</t>
  </si>
  <si>
    <t>할인 이벤트를 잘 이용하며 혜택을 얻고, 상품에 대한 후기도 상세히 공유합니다</t>
    <phoneticPr fontId="3" type="noConversion"/>
  </si>
  <si>
    <t>p_on_sa_w_20_0005</t>
  </si>
  <si>
    <t>SNS에서 상품에 대한 구매욕구가 생기며, 자신의 특성에 맞는 서비스를 이용합니다</t>
    <phoneticPr fontId="3" type="noConversion"/>
  </si>
  <si>
    <t>p_on_sa_m_30_0001</t>
    <phoneticPr fontId="3" type="noConversion"/>
  </si>
  <si>
    <t>브랜드 이미지와 자신을 동일시하는 경향이 있고 선호 브랜드에 대한 충성도가 높습니다</t>
    <phoneticPr fontId="3" type="noConversion"/>
  </si>
  <si>
    <t>사고적이며, 직관적인</t>
  </si>
  <si>
    <t>p_on_sa_m_30_0002</t>
  </si>
  <si>
    <t>온라인 서비스가 라이프스타일에 주요 영역으로 자리잡혀 있습니다</t>
    <phoneticPr fontId="3" type="noConversion"/>
  </si>
  <si>
    <t>p_on_sa_m_30_0003</t>
  </si>
  <si>
    <t>평범해지기를 싫어하고 새롭고 트렌디한 것을 잘 받아들입니다</t>
    <phoneticPr fontId="3" type="noConversion"/>
  </si>
  <si>
    <t>외향적이며, 사고적인</t>
  </si>
  <si>
    <t>p_on_sa_m_30_0004</t>
  </si>
  <si>
    <t>비대면 환경에 익숙해졌으며 정기 구독 서비스를 많이 이용합니다</t>
    <phoneticPr fontId="3" type="noConversion"/>
  </si>
  <si>
    <t>p_on_sa_m_30_0005</t>
  </si>
  <si>
    <t>온라인을 활용한 생활을 즐기며, 가상세계, NFT에 대한 관심이 많습니다</t>
    <phoneticPr fontId="3" type="noConversion"/>
  </si>
  <si>
    <t>p_on_sa_w_30_0001</t>
    <phoneticPr fontId="3" type="noConversion"/>
  </si>
  <si>
    <t>온라인 활동과 거래를 활발히 하며 실시간으로 정보를 확인합니다</t>
    <phoneticPr fontId="3" type="noConversion"/>
  </si>
  <si>
    <t>p_on_sa_w_30_0002</t>
  </si>
  <si>
    <t>할인 혜택 알림 서비스를 이용하며, 서비스를 이용할 때 불편함이 없기를 원합니다</t>
    <phoneticPr fontId="3" type="noConversion"/>
  </si>
  <si>
    <t>p_on_sa_w_30_0003</t>
  </si>
  <si>
    <t>서비스의 신뢰도를 중요하게 생각하며, 온라인으로 모든 것을 해결합니다</t>
    <phoneticPr fontId="3" type="noConversion"/>
  </si>
  <si>
    <t>p_on_sa_w_30_0004</t>
  </si>
  <si>
    <t>모든 것을 모바일 앱을 통해 해결하며, 다양하고 편리한 모바일 서비스에 감탄합니다</t>
    <phoneticPr fontId="3" type="noConversion"/>
  </si>
  <si>
    <t>p_on_sa_w_30_0005</t>
  </si>
  <si>
    <t>자기계발과 취미 활동을 즐기며, 지인과의 공유를 통해 더 큰 효과를 얻습니다</t>
    <phoneticPr fontId="3" type="noConversion"/>
  </si>
  <si>
    <t>p_on_sa_m_40_0001</t>
    <phoneticPr fontId="3" type="noConversion"/>
  </si>
  <si>
    <t>맞춤형 온라인 서비스를 선호하고 구독 플랫폼에 많은 지출을 합니다</t>
    <phoneticPr fontId="3" type="noConversion"/>
  </si>
  <si>
    <t>p_on_sa_m_40_0002</t>
  </si>
  <si>
    <t>누구보다 눈에 띄고 독보적인 존재가 되길 원하며 유행하는 제품을 많이 소비합니다</t>
    <phoneticPr fontId="3" type="noConversion"/>
  </si>
  <si>
    <t>p_on_sa_m_40_0003</t>
  </si>
  <si>
    <t>자신에게 필요한 정보만을 보고 활용할 수 있는 서비스와 알고리즘을 선호합니다</t>
    <phoneticPr fontId="3" type="noConversion"/>
  </si>
  <si>
    <t>p_on_sa_m_40_0004</t>
  </si>
  <si>
    <t>정확한 절차와 핵심적인 정보를 제공해주는지를 중요하게 따집니다</t>
    <phoneticPr fontId="3" type="noConversion"/>
  </si>
  <si>
    <t>사고적이며, 판단적인</t>
  </si>
  <si>
    <t>p_on_sa_m_40_0005</t>
  </si>
  <si>
    <t>운동이나 건강에 관련된 앱을 자주 이용하면서 자기관리에 집중합니다</t>
    <phoneticPr fontId="3" type="noConversion"/>
  </si>
  <si>
    <t>p_on_sa_w_40_0001</t>
    <phoneticPr fontId="3" type="noConversion"/>
  </si>
  <si>
    <t>일상정보나 구매에 있어 인플루언서의 영향을 많이 받고 있습니다</t>
    <phoneticPr fontId="3" type="noConversion"/>
  </si>
  <si>
    <t>p_on_sa_w_40_0002</t>
  </si>
  <si>
    <t>온라인을 통하여 자신의 가치를 높이고 의미 있는 라이프스타일을 추구합니다</t>
    <phoneticPr fontId="3" type="noConversion"/>
  </si>
  <si>
    <t>p_on_sa_w_40_0003</t>
  </si>
  <si>
    <t>할인과 이벤트에 대한 알림을 받고, 이벤트 기간에 온라인 구매를 많이 합니다</t>
    <phoneticPr fontId="3" type="noConversion"/>
  </si>
  <si>
    <t>p_on_sa_w_40_0004</t>
  </si>
  <si>
    <t>자신의 환경에 맞는 서비스를 선호하며, 자녀 교육에 관심이 많습니다</t>
    <phoneticPr fontId="3" type="noConversion"/>
  </si>
  <si>
    <t>p_on_sa_w_40_0005</t>
  </si>
  <si>
    <t>디바이스를 통해 건강을 체크하고, 앱 서비스를 통한 헬스케어에 관심이 많습니다</t>
    <phoneticPr fontId="3" type="noConversion"/>
  </si>
  <si>
    <t>감정적이며, 판단적인</t>
  </si>
  <si>
    <t>p_on_sa_m_50_0001</t>
    <phoneticPr fontId="3" type="noConversion"/>
  </si>
  <si>
    <t>쉽게 흥분하고 쉽게 사그라들며 충동 소비를 자주 합니다</t>
    <phoneticPr fontId="3" type="noConversion"/>
  </si>
  <si>
    <t>p_on_sa_m_50_0002</t>
  </si>
  <si>
    <t>신뢰도가 높은 서비스를 선호하며, 경제와 관련된 서비스를 가장 많이 이용합니다</t>
    <phoneticPr fontId="3" type="noConversion"/>
  </si>
  <si>
    <t>p_on_sa_m_50_0003</t>
  </si>
  <si>
    <t>추억을 소중히 여기며 다시 한 번 그 시절을 체험하고 싶어 합니다</t>
    <phoneticPr fontId="3" type="noConversion"/>
  </si>
  <si>
    <t>p_on_sa_m_50_0004</t>
  </si>
  <si>
    <t>모바일을 통한 가족과의 소통이 많아지면서 의사결정이 빨라집니다</t>
    <phoneticPr fontId="3" type="noConversion"/>
  </si>
  <si>
    <t>p_on_sa_m_50_0005</t>
  </si>
  <si>
    <t>프리미엄 브랜드에 대한 선호도가 높으며 자랑, 과시를 즐겨합니다</t>
    <phoneticPr fontId="3" type="noConversion"/>
  </si>
  <si>
    <t>p_on_sa_w_50_0001</t>
    <phoneticPr fontId="3" type="noConversion"/>
  </si>
  <si>
    <t>다양하고 관심 있는 정보를 얻기 위해 다양한 서비스를 이용합니다</t>
    <phoneticPr fontId="3" type="noConversion"/>
  </si>
  <si>
    <t>p_on_sa_w_50_0002</t>
  </si>
  <si>
    <t>서비스를 이용하다 모르는 부분은 주변의 도움을 받아 소비를 진행합니다</t>
    <phoneticPr fontId="3" type="noConversion"/>
  </si>
  <si>
    <t>내향적이며, 판단적인</t>
  </si>
  <si>
    <t>p_on_sa_w_50_0003</t>
  </si>
  <si>
    <t>온라인 검색이 익숙해졌으며 오프라인보다 인터넷 쇼핑을 즐겨합니다</t>
    <phoneticPr fontId="3" type="noConversion"/>
  </si>
  <si>
    <t>p_on_sa_w_50_0004</t>
  </si>
  <si>
    <t>기존에 하지 않았던 SNS를 통한 지인과의 교류가 늘어났습니다</t>
    <phoneticPr fontId="3" type="noConversion"/>
  </si>
  <si>
    <t>p_on_sa_w_50_0005</t>
    <phoneticPr fontId="3" type="noConversion"/>
  </si>
  <si>
    <t>비대면 서비스에 능숙해졌으며 대면 서비스의 대체제로 충분하다고 생각합니다</t>
    <phoneticPr fontId="3" type="noConversion"/>
  </si>
  <si>
    <t>p_on_sa_m_60_0001</t>
    <phoneticPr fontId="3" type="noConversion"/>
  </si>
  <si>
    <t>생활에 꼭 필요한 서비스만 주로 사용합니다</t>
    <phoneticPr fontId="3" type="noConversion"/>
  </si>
  <si>
    <t>p_on_sa_m_60_0002</t>
  </si>
  <si>
    <t>이용에 큰 불편함 없이 온라인으로 필요한 정보를 얻습니다</t>
    <phoneticPr fontId="3" type="noConversion"/>
  </si>
  <si>
    <t>p_on_sa_m_60_0003</t>
  </si>
  <si>
    <t>서비스 오류나 어려움이 생길 시 주변의 도움을 받으려고 합니다</t>
    <phoneticPr fontId="3" type="noConversion"/>
  </si>
  <si>
    <t>내향적이며, 감각적인</t>
  </si>
  <si>
    <t>p_on_sa_m_60_0004</t>
  </si>
  <si>
    <t>사람들을 대하는 데 능숙하고 수다 떠는 것을 좋아합니다</t>
    <phoneticPr fontId="3" type="noConversion"/>
  </si>
  <si>
    <t>p_on_sa_w_60_0001</t>
    <phoneticPr fontId="3" type="noConversion"/>
  </si>
  <si>
    <t>영상매체를 통해 정보를 얻고, 어려운 부분은 전화 서비스를 통해 도움을 받습니다</t>
    <phoneticPr fontId="3" type="noConversion"/>
  </si>
  <si>
    <t>p_on_sa_w_60_0002</t>
  </si>
  <si>
    <t>건강관리를 위해 온라인으로 헬스케어 관련 영상을 자주 보고 배우며 실천합니다</t>
    <phoneticPr fontId="3" type="noConversion"/>
  </si>
  <si>
    <t>p_on_sa_w_60_0003</t>
  </si>
  <si>
    <t>제한된 오프라인 활동 때문에 홈쇼핑과 온라인 위주의 쇼핑을 주로합니다</t>
    <phoneticPr fontId="3" type="noConversion"/>
  </si>
  <si>
    <t>p_on_sa_w_60_0004</t>
  </si>
  <si>
    <t>온라인에 사용이 많아지면서 새롭고 편리한 서비스에 대해 관심이 많습니다</t>
    <phoneticPr fontId="3" type="noConversion"/>
  </si>
  <si>
    <t>감각적이며, 사고적인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</si>
</sst>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_-* #,##0.0_-;\-* #,##0.0_-;_-* &quot;-&quot;_-;_-@_-"/>
    <numFmt numFmtId="178" formatCode="0.0%"/>
    <numFmt numFmtId="179" formatCode="0.0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178" fontId="4" fillId="2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vertical="center" wrapText="1"/>
    </xf>
    <xf numFmtId="177" fontId="4" fillId="2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8" fontId="4" fillId="3" borderId="1" xfId="2" applyNumberFormat="1" applyFont="1" applyFill="1" applyBorder="1">
      <alignment vertical="center"/>
    </xf>
    <xf numFmtId="176" fontId="4" fillId="3" borderId="1" xfId="1" applyFont="1" applyFill="1" applyBorder="1">
      <alignment vertical="center"/>
    </xf>
    <xf numFmtId="178" fontId="4" fillId="3" borderId="1" xfId="2" applyNumberFormat="1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177" fontId="5" fillId="3" borderId="1" xfId="1" applyNumberFormat="1" applyFont="1" applyFill="1" applyBorder="1">
      <alignment vertical="center"/>
    </xf>
    <xf numFmtId="177" fontId="5" fillId="3" borderId="1" xfId="1" applyNumberFormat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7" fontId="6" fillId="3" borderId="1" xfId="1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7" fillId="3" borderId="0" xfId="0" applyFont="1" applyFill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8" fontId="4" fillId="0" borderId="1" xfId="2" applyNumberFormat="1" applyFont="1" applyFill="1" applyBorder="1">
      <alignment vertical="center"/>
    </xf>
    <xf numFmtId="176" fontId="4" fillId="0" borderId="1" xfId="1" applyFont="1" applyFill="1" applyBorder="1">
      <alignment vertical="center"/>
    </xf>
    <xf numFmtId="178" fontId="4" fillId="0" borderId="1" xfId="2" applyNumberFormat="1" applyFont="1" applyFill="1" applyBorder="1" applyAlignment="1">
      <alignment horizontal="center" vertical="center"/>
    </xf>
    <xf numFmtId="176" fontId="4" fillId="0" borderId="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176" fontId="4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7" fontId="5" fillId="0" borderId="1" xfId="1" applyNumberFormat="1" applyFont="1" applyFill="1" applyBorder="1">
      <alignment vertical="center"/>
    </xf>
    <xf numFmtId="177" fontId="5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177" fontId="5" fillId="0" borderId="1" xfId="0" applyNumberFormat="1" applyFont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6" fillId="0" borderId="1" xfId="1" applyNumberFormat="1" applyFont="1" applyFill="1" applyBorder="1" applyAlignment="1">
      <alignment horizontal="center" vertical="center"/>
    </xf>
    <xf numFmtId="179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ephna/Downloads/per_1.xlsx" TargetMode="External"/><Relationship Id="rId1" Type="http://schemas.openxmlformats.org/officeDocument/2006/relationships/externalLinkPath" Target="/Users/josephna/Downloads/per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페르소나 여정지도(소비자 예상 시나리오)"/>
      <sheetName val="아이템 정보"/>
      <sheetName val="t_persona_seach"/>
      <sheetName val="페르소나 키워드"/>
      <sheetName val="워드클라우드_키워드"/>
      <sheetName val="solution 2"/>
      <sheetName val="아이템코드"/>
      <sheetName val="t_persona_day_consume(1개월소비패턴)"/>
      <sheetName val="t_persona_base_info"/>
      <sheetName val="t_persona_item_consume(소비성향)"/>
      <sheetName val="t_persona_age_gender"/>
      <sheetName val="시나리오 구성 방식_온라인"/>
      <sheetName val="시나리오 구성 방식_오프라인"/>
      <sheetName val="시나리오 생성요인"/>
      <sheetName val="맥락적 소비성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09B1-9E77-7449-96A3-3E75568D1430}">
  <dimension ref="A1:AS124"/>
  <sheetViews>
    <sheetView tabSelected="1" zoomScaleNormal="100" workbookViewId="0">
      <pane xSplit="15" ySplit="2" topLeftCell="P3" activePane="bottomRight" state="frozen"/>
      <selection pane="topRight" activeCell="I1" sqref="I1"/>
      <selection pane="bottomLeft" activeCell="A3" sqref="A3"/>
      <selection pane="bottomRight" activeCell="AH3" sqref="AH3"/>
    </sheetView>
  </sheetViews>
  <sheetFormatPr baseColWidth="10" defaultColWidth="9" defaultRowHeight="17"/>
  <cols>
    <col min="1" max="1" width="15.83203125" style="48" customWidth="1"/>
    <col min="2" max="2" width="4.1640625" style="48" customWidth="1"/>
    <col min="3" max="3" width="5.83203125" style="48" customWidth="1"/>
    <col min="4" max="4" width="2.83203125" style="48" customWidth="1"/>
    <col min="5" max="6" width="4.6640625" style="48" customWidth="1"/>
    <col min="7" max="7" width="3.6640625" style="48" customWidth="1"/>
    <col min="8" max="8" width="5.6640625" style="48" customWidth="1"/>
    <col min="9" max="9" width="9.33203125" style="48" customWidth="1"/>
    <col min="10" max="13" width="5.5" style="48" customWidth="1"/>
    <col min="14" max="14" width="8.5" style="48" bestFit="1" customWidth="1"/>
    <col min="15" max="15" width="57.33203125" style="48" customWidth="1"/>
    <col min="16" max="20" width="5.5" style="48" customWidth="1"/>
    <col min="21" max="22" width="5.5" style="48" hidden="1" customWidth="1"/>
    <col min="23" max="27" width="5.1640625" style="48" customWidth="1"/>
    <col min="28" max="29" width="5.1640625" style="48" hidden="1" customWidth="1"/>
    <col min="30" max="40" width="5.1640625" style="48" customWidth="1"/>
    <col min="41" max="41" width="16.5" style="51" bestFit="1" customWidth="1"/>
    <col min="42" max="45" width="3.6640625" style="48" customWidth="1"/>
    <col min="46" max="16384" width="9" style="48"/>
  </cols>
  <sheetData>
    <row r="1" spans="1:45" s="6" customFormat="1" ht="1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1" t="s">
        <v>6</v>
      </c>
      <c r="P1" s="3" t="s">
        <v>7</v>
      </c>
      <c r="Q1" s="3"/>
      <c r="R1" s="3"/>
      <c r="S1" s="3"/>
      <c r="T1" s="3"/>
      <c r="U1" s="3"/>
      <c r="V1" s="3"/>
      <c r="W1" s="3" t="s">
        <v>8</v>
      </c>
      <c r="X1" s="3"/>
      <c r="Y1" s="3"/>
      <c r="Z1" s="3"/>
      <c r="AA1" s="3"/>
      <c r="AB1" s="3"/>
      <c r="AC1" s="3"/>
      <c r="AD1" s="3" t="s">
        <v>9</v>
      </c>
      <c r="AE1" s="3"/>
      <c r="AF1" s="3"/>
      <c r="AG1" s="3"/>
      <c r="AH1" s="3"/>
      <c r="AI1" s="4"/>
      <c r="AJ1" s="4"/>
      <c r="AK1" s="3" t="s">
        <v>10</v>
      </c>
      <c r="AL1" s="3"/>
      <c r="AM1" s="3"/>
      <c r="AN1" s="3"/>
      <c r="AO1" s="3"/>
      <c r="AP1" s="5"/>
      <c r="AQ1" s="5"/>
      <c r="AR1" s="5"/>
      <c r="AS1" s="5"/>
    </row>
    <row r="2" spans="1:45" s="6" customFormat="1" ht="28.5" customHeight="1">
      <c r="A2" s="1"/>
      <c r="B2" s="1"/>
      <c r="C2" s="1"/>
      <c r="D2" s="1"/>
      <c r="E2" s="1"/>
      <c r="F2" s="1"/>
      <c r="G2" s="1"/>
      <c r="H2" s="7" t="s">
        <v>11</v>
      </c>
      <c r="I2" s="7" t="s">
        <v>12</v>
      </c>
      <c r="J2" s="7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1"/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/>
      <c r="V2" s="9"/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10"/>
      <c r="AC2" s="9"/>
      <c r="AD2" s="11" t="s">
        <v>28</v>
      </c>
      <c r="AE2" s="11" t="s">
        <v>29</v>
      </c>
      <c r="AF2" s="11" t="s">
        <v>26</v>
      </c>
      <c r="AG2" s="11" t="s">
        <v>30</v>
      </c>
      <c r="AH2" s="9" t="s">
        <v>31</v>
      </c>
      <c r="AI2" s="9"/>
      <c r="AJ2" s="9"/>
      <c r="AK2" s="9" t="s">
        <v>32</v>
      </c>
      <c r="AL2" s="9" t="s">
        <v>33</v>
      </c>
      <c r="AM2" s="9" t="s">
        <v>34</v>
      </c>
      <c r="AN2" s="9" t="s">
        <v>35</v>
      </c>
      <c r="AO2" s="9" t="s">
        <v>36</v>
      </c>
      <c r="AP2" s="5"/>
      <c r="AQ2" s="5"/>
      <c r="AR2" s="5"/>
      <c r="AS2" s="5"/>
    </row>
    <row r="3" spans="1:45" s="29" customFormat="1" ht="11.25" customHeight="1">
      <c r="A3" s="12" t="s">
        <v>37</v>
      </c>
      <c r="B3" s="12" t="s">
        <v>38</v>
      </c>
      <c r="C3" s="12" t="s">
        <v>39</v>
      </c>
      <c r="D3" s="12" t="s">
        <v>40</v>
      </c>
      <c r="E3" s="12">
        <v>10</v>
      </c>
      <c r="F3" s="12" t="s">
        <v>41</v>
      </c>
      <c r="G3" s="12" t="s">
        <v>42</v>
      </c>
      <c r="H3" s="13">
        <v>0.253</v>
      </c>
      <c r="I3" s="14">
        <v>612255.69900000002</v>
      </c>
      <c r="J3" s="15">
        <f>SUM(H3:H7)</f>
        <v>1</v>
      </c>
      <c r="K3" s="16">
        <v>409</v>
      </c>
      <c r="L3" s="17" t="s">
        <v>43</v>
      </c>
      <c r="M3" s="18">
        <v>0.95</v>
      </c>
      <c r="N3" s="19">
        <v>2419983</v>
      </c>
      <c r="O3" s="20" t="s">
        <v>44</v>
      </c>
      <c r="P3" s="21">
        <v>2</v>
      </c>
      <c r="Q3" s="21">
        <v>2.8</v>
      </c>
      <c r="R3" s="21">
        <v>4.4000000000000004</v>
      </c>
      <c r="S3" s="21">
        <v>4.2</v>
      </c>
      <c r="T3" s="21">
        <v>3.2</v>
      </c>
      <c r="U3" s="22">
        <f t="shared" ref="U3:U34" si="0">SUM(P3:T3)</f>
        <v>16.599999999999998</v>
      </c>
      <c r="V3" s="23">
        <f>AVERAGE(U3:U7)</f>
        <v>17.16</v>
      </c>
      <c r="W3" s="24">
        <f t="shared" ref="W3:W66" si="1">(R3*0.2)+(S3*0.8)</f>
        <v>4.24</v>
      </c>
      <c r="X3" s="24">
        <f t="shared" ref="X3:X66" si="2">(S3*0.4)+(Q3*0.2)+(Z3*0.4)</f>
        <v>3.2320000000000002</v>
      </c>
      <c r="Y3" s="24">
        <v>1.8</v>
      </c>
      <c r="Z3" s="24">
        <f t="shared" ref="Z3:Z66" si="3">(P3*0.6)+(T3*0.4)</f>
        <v>2.4800000000000004</v>
      </c>
      <c r="AA3" s="24">
        <v>4</v>
      </c>
      <c r="AB3" s="22">
        <f t="shared" ref="AB3:AB66" si="4">SUM(W3:AA3)</f>
        <v>15.752000000000001</v>
      </c>
      <c r="AC3" s="23">
        <f>AVERAGE(AB3:AB7)</f>
        <v>16.552</v>
      </c>
      <c r="AD3" s="22">
        <f>3*Q3/5</f>
        <v>1.6799999999999997</v>
      </c>
      <c r="AE3" s="22">
        <f>3*T3/5</f>
        <v>1.9200000000000004</v>
      </c>
      <c r="AF3" s="22">
        <f>3*Z3/5</f>
        <v>1.4880000000000002</v>
      </c>
      <c r="AG3" s="25">
        <v>1</v>
      </c>
      <c r="AH3" s="26">
        <f>SUM(AD3:AG3)</f>
        <v>6.0880000000000001</v>
      </c>
      <c r="AI3" s="26"/>
      <c r="AJ3" s="26"/>
      <c r="AK3" s="27">
        <v>0.8</v>
      </c>
      <c r="AL3" s="27">
        <v>4.2</v>
      </c>
      <c r="AM3" s="27">
        <v>3.2</v>
      </c>
      <c r="AN3" s="27">
        <v>3.4</v>
      </c>
      <c r="AO3" s="12" t="s">
        <v>45</v>
      </c>
      <c r="AP3" s="28" t="str">
        <f t="shared" ref="AP3:AP66" si="5">IF(AK3&lt;2,"I",IF(AK3&lt;=2.5,"i",IF(AK3&lt;=3,"e",IF(AK3&lt;=5,"E"))))</f>
        <v>I</v>
      </c>
      <c r="AQ3" s="28" t="str">
        <f t="shared" ref="AQ3:AQ66" si="6">IF(AL3&lt;2,"S",IF(AL3&lt;=2.5,"s",IF(AL3&lt;=3,"n",IF(AL3&lt;=5,"N"))))</f>
        <v>N</v>
      </c>
      <c r="AR3" s="28" t="str">
        <f t="shared" ref="AR3:AR66" si="7">IF(AM3&lt;2,"T",IF(AM3&lt;=2.5,"t",IF(AM3&lt;=3,"f",IF(AM3&lt;=5,"F"))))</f>
        <v>F</v>
      </c>
      <c r="AS3" s="28" t="str">
        <f t="shared" ref="AS3:AS66" si="8">IF(AN3&lt;2,"J",IF(AN3&lt;=2.5,"j",IF(AN3&lt;=3,"p",IF(AN3&lt;=5,"P"))))</f>
        <v>P</v>
      </c>
    </row>
    <row r="4" spans="1:45" s="29" customFormat="1" ht="11.25" customHeight="1">
      <c r="A4" s="12" t="s">
        <v>46</v>
      </c>
      <c r="B4" s="12" t="s">
        <v>47</v>
      </c>
      <c r="C4" s="12" t="s">
        <v>39</v>
      </c>
      <c r="D4" s="12" t="s">
        <v>40</v>
      </c>
      <c r="E4" s="12">
        <v>10</v>
      </c>
      <c r="F4" s="12" t="s">
        <v>41</v>
      </c>
      <c r="G4" s="12" t="s">
        <v>48</v>
      </c>
      <c r="H4" s="13">
        <v>0.185</v>
      </c>
      <c r="I4" s="14">
        <v>447696.85499999998</v>
      </c>
      <c r="J4" s="15"/>
      <c r="K4" s="16"/>
      <c r="L4" s="17"/>
      <c r="M4" s="18"/>
      <c r="N4" s="19"/>
      <c r="O4" s="20" t="s">
        <v>49</v>
      </c>
      <c r="P4" s="21">
        <v>4.2</v>
      </c>
      <c r="Q4" s="21">
        <v>3.8</v>
      </c>
      <c r="R4" s="21">
        <v>2</v>
      </c>
      <c r="S4" s="21">
        <v>3.6</v>
      </c>
      <c r="T4" s="21">
        <v>4</v>
      </c>
      <c r="U4" s="22">
        <f t="shared" si="0"/>
        <v>17.600000000000001</v>
      </c>
      <c r="V4" s="23"/>
      <c r="W4" s="24">
        <f t="shared" si="1"/>
        <v>3.2800000000000002</v>
      </c>
      <c r="X4" s="24">
        <f t="shared" si="2"/>
        <v>3.8480000000000003</v>
      </c>
      <c r="Y4" s="24">
        <v>1.6</v>
      </c>
      <c r="Z4" s="24">
        <f t="shared" si="3"/>
        <v>4.12</v>
      </c>
      <c r="AA4" s="24">
        <v>4.2</v>
      </c>
      <c r="AB4" s="22">
        <f t="shared" si="4"/>
        <v>17.047999999999998</v>
      </c>
      <c r="AC4" s="23"/>
      <c r="AD4" s="22">
        <f t="shared" ref="AD4:AD67" si="9">3*Q4/5</f>
        <v>2.2799999999999998</v>
      </c>
      <c r="AE4" s="22">
        <f t="shared" ref="AE4:AE67" si="10">3*T4/5</f>
        <v>2.4</v>
      </c>
      <c r="AF4" s="22">
        <f t="shared" ref="AF4:AF67" si="11">3*Z4/5</f>
        <v>2.472</v>
      </c>
      <c r="AG4" s="25">
        <v>0.6</v>
      </c>
      <c r="AH4" s="26">
        <f t="shared" ref="AH4:AH67" si="12">SUM(AD4:AG4)</f>
        <v>7.7519999999999989</v>
      </c>
      <c r="AI4" s="26"/>
      <c r="AJ4" s="26"/>
      <c r="AK4" s="27">
        <v>3.6</v>
      </c>
      <c r="AL4" s="27">
        <v>1.4</v>
      </c>
      <c r="AM4" s="27">
        <v>4.8</v>
      </c>
      <c r="AN4" s="27">
        <v>2</v>
      </c>
      <c r="AO4" s="12" t="s">
        <v>50</v>
      </c>
      <c r="AP4" s="28" t="str">
        <f t="shared" si="5"/>
        <v>E</v>
      </c>
      <c r="AQ4" s="28" t="str">
        <f t="shared" si="6"/>
        <v>S</v>
      </c>
      <c r="AR4" s="28" t="str">
        <f t="shared" si="7"/>
        <v>F</v>
      </c>
      <c r="AS4" s="28" t="str">
        <f t="shared" si="8"/>
        <v>j</v>
      </c>
    </row>
    <row r="5" spans="1:45" s="29" customFormat="1" ht="11.25" customHeight="1">
      <c r="A5" s="12" t="s">
        <v>51</v>
      </c>
      <c r="B5" s="12" t="s">
        <v>47</v>
      </c>
      <c r="C5" s="12" t="s">
        <v>39</v>
      </c>
      <c r="D5" s="12" t="s">
        <v>40</v>
      </c>
      <c r="E5" s="12">
        <v>10</v>
      </c>
      <c r="F5" s="12" t="s">
        <v>41</v>
      </c>
      <c r="G5" s="12" t="s">
        <v>52</v>
      </c>
      <c r="H5" s="13">
        <v>0.23200000000000001</v>
      </c>
      <c r="I5" s="14">
        <v>561436.05599999998</v>
      </c>
      <c r="J5" s="15"/>
      <c r="K5" s="16"/>
      <c r="L5" s="17"/>
      <c r="M5" s="18"/>
      <c r="N5" s="19"/>
      <c r="O5" s="20" t="s">
        <v>53</v>
      </c>
      <c r="P5" s="21">
        <v>3.8</v>
      </c>
      <c r="Q5" s="21">
        <v>3.6</v>
      </c>
      <c r="R5" s="21">
        <v>2.6</v>
      </c>
      <c r="S5" s="21">
        <v>3.2</v>
      </c>
      <c r="T5" s="21">
        <v>4.2</v>
      </c>
      <c r="U5" s="22">
        <f t="shared" si="0"/>
        <v>17.399999999999999</v>
      </c>
      <c r="V5" s="23"/>
      <c r="W5" s="24">
        <f t="shared" si="1"/>
        <v>3.0800000000000005</v>
      </c>
      <c r="X5" s="24">
        <f t="shared" si="2"/>
        <v>3.5840000000000005</v>
      </c>
      <c r="Y5" s="24">
        <v>2.4</v>
      </c>
      <c r="Z5" s="24">
        <f t="shared" si="3"/>
        <v>3.96</v>
      </c>
      <c r="AA5" s="24">
        <v>3.6</v>
      </c>
      <c r="AB5" s="22">
        <f t="shared" si="4"/>
        <v>16.624000000000002</v>
      </c>
      <c r="AC5" s="23"/>
      <c r="AD5" s="22">
        <f t="shared" si="9"/>
        <v>2.16</v>
      </c>
      <c r="AE5" s="22">
        <f t="shared" si="10"/>
        <v>2.5200000000000005</v>
      </c>
      <c r="AF5" s="22">
        <f t="shared" si="11"/>
        <v>2.3759999999999999</v>
      </c>
      <c r="AG5" s="25">
        <v>0.8</v>
      </c>
      <c r="AH5" s="26">
        <f t="shared" si="12"/>
        <v>7.8560000000000008</v>
      </c>
      <c r="AI5" s="26"/>
      <c r="AJ5" s="26"/>
      <c r="AK5" s="27">
        <v>1.8</v>
      </c>
      <c r="AL5" s="27">
        <v>3</v>
      </c>
      <c r="AM5" s="27">
        <v>3.8</v>
      </c>
      <c r="AN5" s="27">
        <v>3</v>
      </c>
      <c r="AO5" s="12" t="s">
        <v>54</v>
      </c>
      <c r="AP5" s="28" t="str">
        <f t="shared" si="5"/>
        <v>I</v>
      </c>
      <c r="AQ5" s="28" t="str">
        <f t="shared" si="6"/>
        <v>n</v>
      </c>
      <c r="AR5" s="28" t="str">
        <f t="shared" si="7"/>
        <v>F</v>
      </c>
      <c r="AS5" s="28" t="str">
        <f t="shared" si="8"/>
        <v>p</v>
      </c>
    </row>
    <row r="6" spans="1:45" s="29" customFormat="1" ht="11.25" customHeight="1">
      <c r="A6" s="12" t="s">
        <v>55</v>
      </c>
      <c r="B6" s="12" t="s">
        <v>47</v>
      </c>
      <c r="C6" s="12" t="s">
        <v>39</v>
      </c>
      <c r="D6" s="12" t="s">
        <v>40</v>
      </c>
      <c r="E6" s="12">
        <v>10</v>
      </c>
      <c r="F6" s="12" t="s">
        <v>41</v>
      </c>
      <c r="G6" s="12" t="s">
        <v>56</v>
      </c>
      <c r="H6" s="13">
        <v>0.159</v>
      </c>
      <c r="I6" s="14">
        <v>384777.29700000002</v>
      </c>
      <c r="J6" s="15"/>
      <c r="K6" s="16"/>
      <c r="L6" s="17"/>
      <c r="M6" s="18"/>
      <c r="N6" s="19"/>
      <c r="O6" s="30" t="s">
        <v>57</v>
      </c>
      <c r="P6" s="21">
        <v>4</v>
      </c>
      <c r="Q6" s="21">
        <v>3.4</v>
      </c>
      <c r="R6" s="21">
        <v>2.6</v>
      </c>
      <c r="S6" s="21">
        <v>2.8</v>
      </c>
      <c r="T6" s="21">
        <v>3.6</v>
      </c>
      <c r="U6" s="22">
        <f t="shared" si="0"/>
        <v>16.400000000000002</v>
      </c>
      <c r="V6" s="23"/>
      <c r="W6" s="24">
        <f t="shared" si="1"/>
        <v>2.76</v>
      </c>
      <c r="X6" s="24">
        <f t="shared" si="2"/>
        <v>3.3359999999999999</v>
      </c>
      <c r="Y6" s="24">
        <v>2.6</v>
      </c>
      <c r="Z6" s="24">
        <f t="shared" si="3"/>
        <v>3.84</v>
      </c>
      <c r="AA6" s="24">
        <v>3</v>
      </c>
      <c r="AB6" s="22">
        <f t="shared" si="4"/>
        <v>15.536</v>
      </c>
      <c r="AC6" s="23"/>
      <c r="AD6" s="22">
        <f t="shared" si="9"/>
        <v>2.04</v>
      </c>
      <c r="AE6" s="22">
        <f t="shared" si="10"/>
        <v>2.16</v>
      </c>
      <c r="AF6" s="22">
        <f t="shared" si="11"/>
        <v>2.3039999999999998</v>
      </c>
      <c r="AG6" s="25">
        <v>0.6</v>
      </c>
      <c r="AH6" s="26">
        <f t="shared" si="12"/>
        <v>7.1039999999999992</v>
      </c>
      <c r="AI6" s="26"/>
      <c r="AJ6" s="26"/>
      <c r="AK6" s="27">
        <v>3.5</v>
      </c>
      <c r="AL6" s="27">
        <v>0.8</v>
      </c>
      <c r="AM6" s="27">
        <v>4</v>
      </c>
      <c r="AN6" s="27">
        <v>1.6</v>
      </c>
      <c r="AO6" s="12" t="s">
        <v>58</v>
      </c>
      <c r="AP6" s="28" t="str">
        <f t="shared" si="5"/>
        <v>E</v>
      </c>
      <c r="AQ6" s="28" t="str">
        <f t="shared" si="6"/>
        <v>S</v>
      </c>
      <c r="AR6" s="28" t="str">
        <f t="shared" si="7"/>
        <v>F</v>
      </c>
      <c r="AS6" s="28" t="str">
        <f t="shared" si="8"/>
        <v>J</v>
      </c>
    </row>
    <row r="7" spans="1:45" s="29" customFormat="1" ht="11.25" customHeight="1">
      <c r="A7" s="12" t="s">
        <v>59</v>
      </c>
      <c r="B7" s="12" t="s">
        <v>47</v>
      </c>
      <c r="C7" s="12" t="s">
        <v>39</v>
      </c>
      <c r="D7" s="12" t="s">
        <v>40</v>
      </c>
      <c r="E7" s="12">
        <v>10</v>
      </c>
      <c r="F7" s="12" t="s">
        <v>41</v>
      </c>
      <c r="G7" s="12" t="s">
        <v>60</v>
      </c>
      <c r="H7" s="13">
        <v>0.17100000000000001</v>
      </c>
      <c r="I7" s="14">
        <v>413817.09300000005</v>
      </c>
      <c r="J7" s="15"/>
      <c r="K7" s="16"/>
      <c r="L7" s="17"/>
      <c r="M7" s="18"/>
      <c r="N7" s="19"/>
      <c r="O7" s="30" t="s">
        <v>61</v>
      </c>
      <c r="P7" s="21">
        <v>4.2</v>
      </c>
      <c r="Q7" s="21">
        <v>3.4</v>
      </c>
      <c r="R7" s="21">
        <v>3</v>
      </c>
      <c r="S7" s="21">
        <v>4</v>
      </c>
      <c r="T7" s="21">
        <v>3.2</v>
      </c>
      <c r="U7" s="22">
        <f t="shared" si="0"/>
        <v>17.8</v>
      </c>
      <c r="V7" s="23"/>
      <c r="W7" s="24">
        <f t="shared" si="1"/>
        <v>3.8000000000000003</v>
      </c>
      <c r="X7" s="24">
        <f t="shared" si="2"/>
        <v>3.8000000000000007</v>
      </c>
      <c r="Y7" s="24">
        <v>2.6</v>
      </c>
      <c r="Z7" s="24">
        <f t="shared" si="3"/>
        <v>3.8000000000000003</v>
      </c>
      <c r="AA7" s="24">
        <v>3.8</v>
      </c>
      <c r="AB7" s="22">
        <f t="shared" si="4"/>
        <v>17.8</v>
      </c>
      <c r="AC7" s="23"/>
      <c r="AD7" s="22">
        <f t="shared" si="9"/>
        <v>2.04</v>
      </c>
      <c r="AE7" s="22">
        <f t="shared" si="10"/>
        <v>1.9200000000000004</v>
      </c>
      <c r="AF7" s="22">
        <f t="shared" si="11"/>
        <v>2.2800000000000002</v>
      </c>
      <c r="AG7" s="25">
        <v>0.6</v>
      </c>
      <c r="AH7" s="26">
        <f t="shared" si="12"/>
        <v>6.84</v>
      </c>
      <c r="AI7" s="26"/>
      <c r="AJ7" s="26"/>
      <c r="AK7" s="27">
        <v>1.2</v>
      </c>
      <c r="AL7" s="27">
        <v>3</v>
      </c>
      <c r="AM7" s="27">
        <v>3.8</v>
      </c>
      <c r="AN7" s="27">
        <v>2.8</v>
      </c>
      <c r="AO7" s="12" t="s">
        <v>54</v>
      </c>
      <c r="AP7" s="28" t="str">
        <f t="shared" si="5"/>
        <v>I</v>
      </c>
      <c r="AQ7" s="28" t="str">
        <f t="shared" si="6"/>
        <v>n</v>
      </c>
      <c r="AR7" s="28" t="str">
        <f t="shared" si="7"/>
        <v>F</v>
      </c>
      <c r="AS7" s="28" t="str">
        <f t="shared" si="8"/>
        <v>p</v>
      </c>
    </row>
    <row r="8" spans="1:45" ht="11.25" customHeight="1">
      <c r="A8" s="31" t="s">
        <v>62</v>
      </c>
      <c r="B8" s="31" t="s">
        <v>47</v>
      </c>
      <c r="C8" s="31" t="s">
        <v>39</v>
      </c>
      <c r="D8" s="31" t="s">
        <v>40</v>
      </c>
      <c r="E8" s="31">
        <v>10</v>
      </c>
      <c r="F8" s="31" t="s">
        <v>63</v>
      </c>
      <c r="G8" s="31" t="s">
        <v>42</v>
      </c>
      <c r="H8" s="32">
        <v>0.186</v>
      </c>
      <c r="I8" s="33">
        <v>648122.95200000005</v>
      </c>
      <c r="J8" s="34">
        <f>SUM(H8:H12)</f>
        <v>1</v>
      </c>
      <c r="K8" s="35">
        <v>402</v>
      </c>
      <c r="L8" s="36" t="s">
        <v>64</v>
      </c>
      <c r="M8" s="37">
        <v>0.95</v>
      </c>
      <c r="N8" s="38">
        <v>3484532</v>
      </c>
      <c r="O8" s="39" t="s">
        <v>65</v>
      </c>
      <c r="P8" s="40">
        <v>2.2000000000000002</v>
      </c>
      <c r="Q8" s="40">
        <v>1.6</v>
      </c>
      <c r="R8" s="40">
        <v>4.4000000000000004</v>
      </c>
      <c r="S8" s="40">
        <v>3</v>
      </c>
      <c r="T8" s="40">
        <v>2.6</v>
      </c>
      <c r="U8" s="41">
        <f t="shared" si="0"/>
        <v>13.8</v>
      </c>
      <c r="V8" s="42">
        <f>AVERAGE(U8:U12)</f>
        <v>17.399999999999999</v>
      </c>
      <c r="W8" s="43">
        <f t="shared" si="1"/>
        <v>3.2800000000000002</v>
      </c>
      <c r="X8" s="43">
        <f t="shared" si="2"/>
        <v>2.4640000000000004</v>
      </c>
      <c r="Y8" s="43">
        <v>1.8</v>
      </c>
      <c r="Z8" s="43">
        <f t="shared" si="3"/>
        <v>2.3600000000000003</v>
      </c>
      <c r="AA8" s="43">
        <v>4.4000000000000004</v>
      </c>
      <c r="AB8" s="41">
        <f t="shared" si="4"/>
        <v>14.304</v>
      </c>
      <c r="AC8" s="42">
        <f>AVERAGE(AB8:AB12)</f>
        <v>16.590399999999999</v>
      </c>
      <c r="AD8" s="41">
        <f t="shared" si="9"/>
        <v>0.96000000000000019</v>
      </c>
      <c r="AE8" s="41">
        <f t="shared" si="10"/>
        <v>1.56</v>
      </c>
      <c r="AF8" s="41">
        <f t="shared" si="11"/>
        <v>1.4160000000000001</v>
      </c>
      <c r="AG8" s="44">
        <v>0.6</v>
      </c>
      <c r="AH8" s="45">
        <f t="shared" si="12"/>
        <v>4.5360000000000005</v>
      </c>
      <c r="AI8" s="45"/>
      <c r="AJ8" s="45"/>
      <c r="AK8" s="46">
        <v>2.6</v>
      </c>
      <c r="AL8" s="46">
        <v>2.8</v>
      </c>
      <c r="AM8" s="46">
        <v>4.4000000000000004</v>
      </c>
      <c r="AN8" s="46">
        <v>4.2</v>
      </c>
      <c r="AO8" s="31" t="s">
        <v>66</v>
      </c>
      <c r="AP8" s="47" t="str">
        <f t="shared" si="5"/>
        <v>e</v>
      </c>
      <c r="AQ8" s="47" t="str">
        <f t="shared" si="6"/>
        <v>n</v>
      </c>
      <c r="AR8" s="47" t="str">
        <f t="shared" si="7"/>
        <v>F</v>
      </c>
      <c r="AS8" s="47" t="str">
        <f t="shared" si="8"/>
        <v>P</v>
      </c>
    </row>
    <row r="9" spans="1:45" ht="11.25" customHeight="1">
      <c r="A9" s="31" t="s">
        <v>67</v>
      </c>
      <c r="B9" s="31" t="s">
        <v>47</v>
      </c>
      <c r="C9" s="31" t="s">
        <v>39</v>
      </c>
      <c r="D9" s="31" t="s">
        <v>40</v>
      </c>
      <c r="E9" s="31">
        <v>10</v>
      </c>
      <c r="F9" s="31" t="s">
        <v>63</v>
      </c>
      <c r="G9" s="31" t="s">
        <v>48</v>
      </c>
      <c r="H9" s="32">
        <v>0.17299999999999999</v>
      </c>
      <c r="I9" s="33">
        <v>602824.03599999996</v>
      </c>
      <c r="J9" s="34"/>
      <c r="K9" s="35"/>
      <c r="L9" s="36"/>
      <c r="M9" s="37"/>
      <c r="N9" s="38"/>
      <c r="O9" s="39" t="s">
        <v>68</v>
      </c>
      <c r="P9" s="40">
        <v>4.5999999999999996</v>
      </c>
      <c r="Q9" s="40">
        <v>4</v>
      </c>
      <c r="R9" s="40">
        <v>2</v>
      </c>
      <c r="S9" s="40">
        <v>3.4</v>
      </c>
      <c r="T9" s="40">
        <v>4.4000000000000004</v>
      </c>
      <c r="U9" s="41">
        <f t="shared" si="0"/>
        <v>18.399999999999999</v>
      </c>
      <c r="V9" s="42"/>
      <c r="W9" s="43">
        <f t="shared" si="1"/>
        <v>3.12</v>
      </c>
      <c r="X9" s="43">
        <f t="shared" si="2"/>
        <v>3.968</v>
      </c>
      <c r="Y9" s="43">
        <v>1.2</v>
      </c>
      <c r="Z9" s="43">
        <f t="shared" si="3"/>
        <v>4.5199999999999996</v>
      </c>
      <c r="AA9" s="43">
        <v>4.2</v>
      </c>
      <c r="AB9" s="41">
        <f t="shared" si="4"/>
        <v>17.007999999999999</v>
      </c>
      <c r="AC9" s="42"/>
      <c r="AD9" s="41">
        <f t="shared" si="9"/>
        <v>2.4</v>
      </c>
      <c r="AE9" s="41">
        <f t="shared" si="10"/>
        <v>2.64</v>
      </c>
      <c r="AF9" s="41">
        <f t="shared" si="11"/>
        <v>2.7119999999999997</v>
      </c>
      <c r="AG9" s="44">
        <v>0.8</v>
      </c>
      <c r="AH9" s="45">
        <f t="shared" si="12"/>
        <v>8.5519999999999996</v>
      </c>
      <c r="AI9" s="45"/>
      <c r="AJ9" s="45"/>
      <c r="AK9" s="46">
        <v>4.5999999999999996</v>
      </c>
      <c r="AL9" s="46">
        <v>4.8</v>
      </c>
      <c r="AM9" s="46">
        <v>3.2</v>
      </c>
      <c r="AN9" s="46">
        <v>2.4</v>
      </c>
      <c r="AO9" s="31" t="s">
        <v>69</v>
      </c>
      <c r="AP9" s="47" t="str">
        <f t="shared" si="5"/>
        <v>E</v>
      </c>
      <c r="AQ9" s="47" t="str">
        <f t="shared" si="6"/>
        <v>N</v>
      </c>
      <c r="AR9" s="47" t="str">
        <f t="shared" si="7"/>
        <v>F</v>
      </c>
      <c r="AS9" s="47" t="str">
        <f t="shared" si="8"/>
        <v>j</v>
      </c>
    </row>
    <row r="10" spans="1:45" ht="11.25" customHeight="1">
      <c r="A10" s="31" t="s">
        <v>70</v>
      </c>
      <c r="B10" s="31" t="s">
        <v>47</v>
      </c>
      <c r="C10" s="31" t="s">
        <v>39</v>
      </c>
      <c r="D10" s="31" t="s">
        <v>40</v>
      </c>
      <c r="E10" s="31">
        <v>10</v>
      </c>
      <c r="F10" s="31" t="s">
        <v>63</v>
      </c>
      <c r="G10" s="31" t="s">
        <v>52</v>
      </c>
      <c r="H10" s="32">
        <v>0.222</v>
      </c>
      <c r="I10" s="33">
        <v>773566.10400000005</v>
      </c>
      <c r="J10" s="34"/>
      <c r="K10" s="35"/>
      <c r="L10" s="36"/>
      <c r="M10" s="37"/>
      <c r="N10" s="38"/>
      <c r="O10" s="49" t="s">
        <v>71</v>
      </c>
      <c r="P10" s="40">
        <v>4.2</v>
      </c>
      <c r="Q10" s="40">
        <v>3.6</v>
      </c>
      <c r="R10" s="40">
        <v>3</v>
      </c>
      <c r="S10" s="40">
        <v>2.8</v>
      </c>
      <c r="T10" s="40">
        <v>3.8</v>
      </c>
      <c r="U10" s="41">
        <f t="shared" si="0"/>
        <v>17.400000000000002</v>
      </c>
      <c r="V10" s="42"/>
      <c r="W10" s="43">
        <f t="shared" si="1"/>
        <v>2.84</v>
      </c>
      <c r="X10" s="43">
        <f t="shared" si="2"/>
        <v>3.456</v>
      </c>
      <c r="Y10" s="43">
        <v>2</v>
      </c>
      <c r="Z10" s="43">
        <f t="shared" si="3"/>
        <v>4.04</v>
      </c>
      <c r="AA10" s="43">
        <v>3.4</v>
      </c>
      <c r="AB10" s="41">
        <f t="shared" si="4"/>
        <v>15.735999999999999</v>
      </c>
      <c r="AC10" s="42"/>
      <c r="AD10" s="41">
        <f t="shared" si="9"/>
        <v>2.16</v>
      </c>
      <c r="AE10" s="41">
        <f t="shared" si="10"/>
        <v>2.2799999999999998</v>
      </c>
      <c r="AF10" s="41">
        <f t="shared" si="11"/>
        <v>2.4240000000000004</v>
      </c>
      <c r="AG10" s="44">
        <v>0.8</v>
      </c>
      <c r="AH10" s="45">
        <f t="shared" si="12"/>
        <v>7.6639999999999997</v>
      </c>
      <c r="AI10" s="45"/>
      <c r="AJ10" s="45"/>
      <c r="AK10" s="46">
        <v>3.8</v>
      </c>
      <c r="AL10" s="46">
        <v>3</v>
      </c>
      <c r="AM10" s="46">
        <v>3.2</v>
      </c>
      <c r="AN10" s="46">
        <v>0.6</v>
      </c>
      <c r="AO10" s="31" t="s">
        <v>72</v>
      </c>
      <c r="AP10" s="47" t="str">
        <f t="shared" si="5"/>
        <v>E</v>
      </c>
      <c r="AQ10" s="47" t="str">
        <f t="shared" si="6"/>
        <v>n</v>
      </c>
      <c r="AR10" s="47" t="str">
        <f t="shared" si="7"/>
        <v>F</v>
      </c>
      <c r="AS10" s="47" t="str">
        <f t="shared" si="8"/>
        <v>J</v>
      </c>
    </row>
    <row r="11" spans="1:45" ht="11.25" customHeight="1">
      <c r="A11" s="31" t="s">
        <v>73</v>
      </c>
      <c r="B11" s="31" t="s">
        <v>47</v>
      </c>
      <c r="C11" s="31" t="s">
        <v>39</v>
      </c>
      <c r="D11" s="31" t="s">
        <v>40</v>
      </c>
      <c r="E11" s="31">
        <v>10</v>
      </c>
      <c r="F11" s="31" t="s">
        <v>63</v>
      </c>
      <c r="G11" s="31" t="s">
        <v>56</v>
      </c>
      <c r="H11" s="32">
        <v>0.254</v>
      </c>
      <c r="I11" s="33">
        <v>885071.12800000003</v>
      </c>
      <c r="J11" s="34"/>
      <c r="K11" s="35"/>
      <c r="L11" s="36"/>
      <c r="M11" s="37"/>
      <c r="N11" s="38"/>
      <c r="O11" s="39" t="s">
        <v>74</v>
      </c>
      <c r="P11" s="40">
        <v>4.5999999999999996</v>
      </c>
      <c r="Q11" s="40">
        <v>3.8</v>
      </c>
      <c r="R11" s="40">
        <v>2.6</v>
      </c>
      <c r="S11" s="40">
        <v>3.2</v>
      </c>
      <c r="T11" s="40">
        <v>4.2</v>
      </c>
      <c r="U11" s="41">
        <f t="shared" si="0"/>
        <v>18.399999999999999</v>
      </c>
      <c r="V11" s="42"/>
      <c r="W11" s="43">
        <f t="shared" si="1"/>
        <v>3.0800000000000005</v>
      </c>
      <c r="X11" s="43">
        <f t="shared" si="2"/>
        <v>3.8159999999999998</v>
      </c>
      <c r="Y11" s="43">
        <v>1.8</v>
      </c>
      <c r="Z11" s="43">
        <f t="shared" si="3"/>
        <v>4.4399999999999995</v>
      </c>
      <c r="AA11" s="43">
        <v>4.4000000000000004</v>
      </c>
      <c r="AB11" s="41">
        <f t="shared" si="4"/>
        <v>17.536000000000001</v>
      </c>
      <c r="AC11" s="42"/>
      <c r="AD11" s="41">
        <f t="shared" si="9"/>
        <v>2.2799999999999998</v>
      </c>
      <c r="AE11" s="41">
        <f t="shared" si="10"/>
        <v>2.5200000000000005</v>
      </c>
      <c r="AF11" s="41">
        <f t="shared" si="11"/>
        <v>2.6639999999999997</v>
      </c>
      <c r="AG11" s="44">
        <v>1</v>
      </c>
      <c r="AH11" s="45">
        <f t="shared" si="12"/>
        <v>8.4640000000000004</v>
      </c>
      <c r="AI11" s="45"/>
      <c r="AJ11" s="45"/>
      <c r="AK11" s="46">
        <v>1.4</v>
      </c>
      <c r="AL11" s="46">
        <v>3</v>
      </c>
      <c r="AM11" s="46">
        <v>4</v>
      </c>
      <c r="AN11" s="46">
        <v>3</v>
      </c>
      <c r="AO11" s="31" t="s">
        <v>54</v>
      </c>
      <c r="AP11" s="47" t="str">
        <f t="shared" si="5"/>
        <v>I</v>
      </c>
      <c r="AQ11" s="47" t="str">
        <f t="shared" si="6"/>
        <v>n</v>
      </c>
      <c r="AR11" s="47" t="str">
        <f t="shared" si="7"/>
        <v>F</v>
      </c>
      <c r="AS11" s="47" t="str">
        <f t="shared" si="8"/>
        <v>p</v>
      </c>
    </row>
    <row r="12" spans="1:45" ht="11.25" customHeight="1">
      <c r="A12" s="31" t="s">
        <v>75</v>
      </c>
      <c r="B12" s="31" t="s">
        <v>47</v>
      </c>
      <c r="C12" s="31" t="s">
        <v>39</v>
      </c>
      <c r="D12" s="31" t="s">
        <v>40</v>
      </c>
      <c r="E12" s="31">
        <v>10</v>
      </c>
      <c r="F12" s="31" t="s">
        <v>63</v>
      </c>
      <c r="G12" s="31" t="s">
        <v>60</v>
      </c>
      <c r="H12" s="32">
        <v>0.16500000000000001</v>
      </c>
      <c r="I12" s="33">
        <v>574947.78</v>
      </c>
      <c r="J12" s="34"/>
      <c r="K12" s="35"/>
      <c r="L12" s="36"/>
      <c r="M12" s="37"/>
      <c r="N12" s="38"/>
      <c r="O12" s="39" t="s">
        <v>76</v>
      </c>
      <c r="P12" s="40">
        <v>4.2</v>
      </c>
      <c r="Q12" s="40">
        <v>3.6</v>
      </c>
      <c r="R12" s="40">
        <v>3.8</v>
      </c>
      <c r="S12" s="40">
        <v>4.4000000000000004</v>
      </c>
      <c r="T12" s="40">
        <v>3</v>
      </c>
      <c r="U12" s="41">
        <f t="shared" si="0"/>
        <v>19</v>
      </c>
      <c r="V12" s="42"/>
      <c r="W12" s="43">
        <f t="shared" si="1"/>
        <v>4.28</v>
      </c>
      <c r="X12" s="43">
        <f t="shared" si="2"/>
        <v>3.9680000000000009</v>
      </c>
      <c r="Y12" s="43">
        <v>1.8</v>
      </c>
      <c r="Z12" s="43">
        <f t="shared" si="3"/>
        <v>3.72</v>
      </c>
      <c r="AA12" s="43">
        <v>4.5999999999999996</v>
      </c>
      <c r="AB12" s="41">
        <f t="shared" si="4"/>
        <v>18.368000000000002</v>
      </c>
      <c r="AC12" s="42"/>
      <c r="AD12" s="41">
        <f t="shared" si="9"/>
        <v>2.16</v>
      </c>
      <c r="AE12" s="41">
        <f t="shared" si="10"/>
        <v>1.8</v>
      </c>
      <c r="AF12" s="41">
        <f t="shared" si="11"/>
        <v>2.2320000000000002</v>
      </c>
      <c r="AG12" s="44">
        <v>0.6</v>
      </c>
      <c r="AH12" s="45">
        <f t="shared" si="12"/>
        <v>6.7919999999999998</v>
      </c>
      <c r="AI12" s="45"/>
      <c r="AJ12" s="45"/>
      <c r="AK12" s="46">
        <v>3</v>
      </c>
      <c r="AL12" s="46">
        <v>4</v>
      </c>
      <c r="AM12" s="46">
        <v>4.3</v>
      </c>
      <c r="AN12" s="46">
        <v>3.6</v>
      </c>
      <c r="AO12" s="31" t="s">
        <v>77</v>
      </c>
      <c r="AP12" s="47" t="str">
        <f t="shared" si="5"/>
        <v>e</v>
      </c>
      <c r="AQ12" s="47" t="str">
        <f t="shared" si="6"/>
        <v>N</v>
      </c>
      <c r="AR12" s="47" t="str">
        <f t="shared" si="7"/>
        <v>F</v>
      </c>
      <c r="AS12" s="47" t="str">
        <f t="shared" si="8"/>
        <v>P</v>
      </c>
    </row>
    <row r="13" spans="1:45" s="29" customFormat="1" ht="11.25" customHeight="1">
      <c r="A13" s="12" t="s">
        <v>78</v>
      </c>
      <c r="B13" s="12" t="s">
        <v>47</v>
      </c>
      <c r="C13" s="12" t="s">
        <v>79</v>
      </c>
      <c r="D13" s="12" t="s">
        <v>40</v>
      </c>
      <c r="E13" s="12">
        <v>20</v>
      </c>
      <c r="F13" s="12" t="s">
        <v>41</v>
      </c>
      <c r="G13" s="12" t="s">
        <v>42</v>
      </c>
      <c r="H13" s="13">
        <v>0.19500000000000001</v>
      </c>
      <c r="I13" s="14">
        <v>679483.74</v>
      </c>
      <c r="J13" s="15">
        <f>SUM(H13:H17)</f>
        <v>1</v>
      </c>
      <c r="K13" s="16">
        <v>437</v>
      </c>
      <c r="L13" s="17" t="s">
        <v>80</v>
      </c>
      <c r="M13" s="18">
        <v>0.95</v>
      </c>
      <c r="N13" s="19">
        <v>3484532</v>
      </c>
      <c r="O13" s="20" t="s">
        <v>81</v>
      </c>
      <c r="P13" s="21">
        <v>3.2</v>
      </c>
      <c r="Q13" s="21">
        <v>2.6</v>
      </c>
      <c r="R13" s="21">
        <v>3.4</v>
      </c>
      <c r="S13" s="21">
        <v>3.6</v>
      </c>
      <c r="T13" s="21">
        <v>2.6</v>
      </c>
      <c r="U13" s="22">
        <f t="shared" si="0"/>
        <v>15.4</v>
      </c>
      <c r="V13" s="23">
        <f>AVERAGE(U13:U17)</f>
        <v>17.52</v>
      </c>
      <c r="W13" s="24">
        <f t="shared" si="1"/>
        <v>3.5600000000000005</v>
      </c>
      <c r="X13" s="24">
        <f t="shared" si="2"/>
        <v>3.1440000000000001</v>
      </c>
      <c r="Y13" s="24">
        <v>3.6</v>
      </c>
      <c r="Z13" s="24">
        <f t="shared" si="3"/>
        <v>2.96</v>
      </c>
      <c r="AA13" s="24">
        <v>4</v>
      </c>
      <c r="AB13" s="22">
        <f t="shared" si="4"/>
        <v>17.263999999999999</v>
      </c>
      <c r="AC13" s="23">
        <f>AVERAGE(AB13:AB17)</f>
        <v>18.809600000000003</v>
      </c>
      <c r="AD13" s="22">
        <f t="shared" si="9"/>
        <v>1.56</v>
      </c>
      <c r="AE13" s="22">
        <f t="shared" si="10"/>
        <v>1.56</v>
      </c>
      <c r="AF13" s="22">
        <f t="shared" si="11"/>
        <v>1.7759999999999998</v>
      </c>
      <c r="AG13" s="25">
        <v>0.6</v>
      </c>
      <c r="AH13" s="26">
        <f t="shared" si="12"/>
        <v>5.4959999999999996</v>
      </c>
      <c r="AI13" s="26"/>
      <c r="AJ13" s="26"/>
      <c r="AK13" s="27">
        <v>2.2999999999999998</v>
      </c>
      <c r="AL13" s="27">
        <v>3</v>
      </c>
      <c r="AM13" s="27">
        <v>3</v>
      </c>
      <c r="AN13" s="27">
        <v>3.9</v>
      </c>
      <c r="AO13" s="12" t="s">
        <v>82</v>
      </c>
      <c r="AP13" s="28" t="str">
        <f t="shared" si="5"/>
        <v>i</v>
      </c>
      <c r="AQ13" s="28" t="str">
        <f t="shared" si="6"/>
        <v>n</v>
      </c>
      <c r="AR13" s="28" t="str">
        <f t="shared" si="7"/>
        <v>f</v>
      </c>
      <c r="AS13" s="28" t="str">
        <f t="shared" si="8"/>
        <v>P</v>
      </c>
    </row>
    <row r="14" spans="1:45" s="29" customFormat="1" ht="11.25" customHeight="1">
      <c r="A14" s="12" t="s">
        <v>83</v>
      </c>
      <c r="B14" s="12" t="s">
        <v>47</v>
      </c>
      <c r="C14" s="12" t="s">
        <v>79</v>
      </c>
      <c r="D14" s="12" t="s">
        <v>40</v>
      </c>
      <c r="E14" s="12">
        <v>20</v>
      </c>
      <c r="F14" s="12" t="s">
        <v>41</v>
      </c>
      <c r="G14" s="12" t="s">
        <v>48</v>
      </c>
      <c r="H14" s="13">
        <v>0.255</v>
      </c>
      <c r="I14" s="14">
        <v>888555.66</v>
      </c>
      <c r="J14" s="15"/>
      <c r="K14" s="16"/>
      <c r="L14" s="17"/>
      <c r="M14" s="18"/>
      <c r="N14" s="19"/>
      <c r="O14" s="20" t="s">
        <v>84</v>
      </c>
      <c r="P14" s="21">
        <v>3</v>
      </c>
      <c r="Q14" s="21">
        <v>3.8</v>
      </c>
      <c r="R14" s="21">
        <v>4.4000000000000004</v>
      </c>
      <c r="S14" s="21">
        <v>4</v>
      </c>
      <c r="T14" s="21">
        <v>3.2</v>
      </c>
      <c r="U14" s="22">
        <f t="shared" si="0"/>
        <v>18.399999999999999</v>
      </c>
      <c r="V14" s="23"/>
      <c r="W14" s="24">
        <f t="shared" si="1"/>
        <v>4.08</v>
      </c>
      <c r="X14" s="24">
        <f t="shared" si="2"/>
        <v>3.5920000000000005</v>
      </c>
      <c r="Y14" s="24">
        <v>4.8</v>
      </c>
      <c r="Z14" s="24">
        <f t="shared" si="3"/>
        <v>3.08</v>
      </c>
      <c r="AA14" s="24">
        <v>4</v>
      </c>
      <c r="AB14" s="22">
        <f t="shared" si="4"/>
        <v>19.552</v>
      </c>
      <c r="AC14" s="23"/>
      <c r="AD14" s="22">
        <f t="shared" si="9"/>
        <v>2.2799999999999998</v>
      </c>
      <c r="AE14" s="22">
        <f t="shared" si="10"/>
        <v>1.9200000000000004</v>
      </c>
      <c r="AF14" s="22">
        <f t="shared" si="11"/>
        <v>1.8480000000000001</v>
      </c>
      <c r="AG14" s="25">
        <v>1</v>
      </c>
      <c r="AH14" s="26">
        <f t="shared" si="12"/>
        <v>7.048</v>
      </c>
      <c r="AI14" s="26"/>
      <c r="AJ14" s="26"/>
      <c r="AK14" s="27">
        <v>3</v>
      </c>
      <c r="AL14" s="27">
        <v>4</v>
      </c>
      <c r="AM14" s="27">
        <v>3</v>
      </c>
      <c r="AN14" s="27">
        <v>2.6</v>
      </c>
      <c r="AO14" s="12" t="s">
        <v>85</v>
      </c>
      <c r="AP14" s="28" t="str">
        <f t="shared" si="5"/>
        <v>e</v>
      </c>
      <c r="AQ14" s="28" t="str">
        <f t="shared" si="6"/>
        <v>N</v>
      </c>
      <c r="AR14" s="28" t="str">
        <f t="shared" si="7"/>
        <v>f</v>
      </c>
      <c r="AS14" s="28" t="str">
        <f t="shared" si="8"/>
        <v>p</v>
      </c>
    </row>
    <row r="15" spans="1:45" s="29" customFormat="1" ht="11.25" customHeight="1">
      <c r="A15" s="12" t="s">
        <v>86</v>
      </c>
      <c r="B15" s="12" t="s">
        <v>47</v>
      </c>
      <c r="C15" s="12" t="s">
        <v>79</v>
      </c>
      <c r="D15" s="12" t="s">
        <v>40</v>
      </c>
      <c r="E15" s="12">
        <v>20</v>
      </c>
      <c r="F15" s="12" t="s">
        <v>41</v>
      </c>
      <c r="G15" s="12" t="s">
        <v>52</v>
      </c>
      <c r="H15" s="13">
        <v>0.219</v>
      </c>
      <c r="I15" s="14">
        <v>763112.50800000003</v>
      </c>
      <c r="J15" s="15"/>
      <c r="K15" s="16"/>
      <c r="L15" s="17"/>
      <c r="M15" s="18"/>
      <c r="N15" s="19"/>
      <c r="O15" s="20" t="s">
        <v>87</v>
      </c>
      <c r="P15" s="21">
        <v>3.8</v>
      </c>
      <c r="Q15" s="21">
        <v>4.4000000000000004</v>
      </c>
      <c r="R15" s="21">
        <v>4</v>
      </c>
      <c r="S15" s="21">
        <v>4.2</v>
      </c>
      <c r="T15" s="21">
        <v>3.6</v>
      </c>
      <c r="U15" s="22">
        <f t="shared" si="0"/>
        <v>20</v>
      </c>
      <c r="V15" s="23"/>
      <c r="W15" s="24">
        <f t="shared" si="1"/>
        <v>4.16</v>
      </c>
      <c r="X15" s="24">
        <f t="shared" si="2"/>
        <v>4.048</v>
      </c>
      <c r="Y15" s="24">
        <v>4.5999999999999996</v>
      </c>
      <c r="Z15" s="24">
        <f t="shared" si="3"/>
        <v>3.7199999999999998</v>
      </c>
      <c r="AA15" s="24">
        <v>4.8</v>
      </c>
      <c r="AB15" s="22">
        <f t="shared" si="4"/>
        <v>21.327999999999999</v>
      </c>
      <c r="AC15" s="23"/>
      <c r="AD15" s="22">
        <f t="shared" si="9"/>
        <v>2.64</v>
      </c>
      <c r="AE15" s="22">
        <f t="shared" si="10"/>
        <v>2.16</v>
      </c>
      <c r="AF15" s="22">
        <f t="shared" si="11"/>
        <v>2.2320000000000002</v>
      </c>
      <c r="AG15" s="25">
        <v>0.8</v>
      </c>
      <c r="AH15" s="26">
        <f t="shared" si="12"/>
        <v>7.8320000000000007</v>
      </c>
      <c r="AI15" s="26"/>
      <c r="AJ15" s="26"/>
      <c r="AK15" s="27">
        <v>4.8</v>
      </c>
      <c r="AL15" s="27">
        <v>4</v>
      </c>
      <c r="AM15" s="27">
        <v>4.0999999999999996</v>
      </c>
      <c r="AN15" s="27">
        <v>3.4</v>
      </c>
      <c r="AO15" s="12" t="s">
        <v>88</v>
      </c>
      <c r="AP15" s="28" t="str">
        <f t="shared" si="5"/>
        <v>E</v>
      </c>
      <c r="AQ15" s="28" t="str">
        <f t="shared" si="6"/>
        <v>N</v>
      </c>
      <c r="AR15" s="28" t="str">
        <f t="shared" si="7"/>
        <v>F</v>
      </c>
      <c r="AS15" s="28" t="str">
        <f t="shared" si="8"/>
        <v>P</v>
      </c>
    </row>
    <row r="16" spans="1:45" s="29" customFormat="1" ht="11.25" customHeight="1">
      <c r="A16" s="12" t="s">
        <v>89</v>
      </c>
      <c r="B16" s="12" t="s">
        <v>47</v>
      </c>
      <c r="C16" s="12" t="s">
        <v>79</v>
      </c>
      <c r="D16" s="12" t="s">
        <v>40</v>
      </c>
      <c r="E16" s="12">
        <v>20</v>
      </c>
      <c r="F16" s="12" t="s">
        <v>41</v>
      </c>
      <c r="G16" s="12" t="s">
        <v>56</v>
      </c>
      <c r="H16" s="13">
        <v>0.158</v>
      </c>
      <c r="I16" s="14">
        <v>550556.05599999998</v>
      </c>
      <c r="J16" s="15"/>
      <c r="K16" s="16"/>
      <c r="L16" s="17"/>
      <c r="M16" s="18"/>
      <c r="N16" s="19"/>
      <c r="O16" s="20" t="s">
        <v>90</v>
      </c>
      <c r="P16" s="21">
        <v>4.4000000000000004</v>
      </c>
      <c r="Q16" s="21">
        <v>3.8</v>
      </c>
      <c r="R16" s="21">
        <v>2.2000000000000002</v>
      </c>
      <c r="S16" s="21">
        <v>2.8</v>
      </c>
      <c r="T16" s="21">
        <v>3.6</v>
      </c>
      <c r="U16" s="22">
        <f t="shared" si="0"/>
        <v>16.8</v>
      </c>
      <c r="V16" s="23"/>
      <c r="W16" s="24">
        <f t="shared" si="1"/>
        <v>2.6799999999999997</v>
      </c>
      <c r="X16" s="24">
        <f t="shared" si="2"/>
        <v>3.512</v>
      </c>
      <c r="Y16" s="24">
        <v>3</v>
      </c>
      <c r="Z16" s="24">
        <f t="shared" si="3"/>
        <v>4.08</v>
      </c>
      <c r="AA16" s="24">
        <v>4.2</v>
      </c>
      <c r="AB16" s="22">
        <f t="shared" si="4"/>
        <v>17.472000000000001</v>
      </c>
      <c r="AC16" s="23"/>
      <c r="AD16" s="22">
        <f t="shared" si="9"/>
        <v>2.2799999999999998</v>
      </c>
      <c r="AE16" s="22">
        <f t="shared" si="10"/>
        <v>2.16</v>
      </c>
      <c r="AF16" s="22">
        <f t="shared" si="11"/>
        <v>2.448</v>
      </c>
      <c r="AG16" s="25">
        <v>0.6</v>
      </c>
      <c r="AH16" s="26">
        <f t="shared" si="12"/>
        <v>7.4879999999999995</v>
      </c>
      <c r="AI16" s="26"/>
      <c r="AJ16" s="26"/>
      <c r="AK16" s="27">
        <v>3.6</v>
      </c>
      <c r="AL16" s="27">
        <v>3</v>
      </c>
      <c r="AM16" s="27">
        <v>2</v>
      </c>
      <c r="AN16" s="27">
        <v>3.9</v>
      </c>
      <c r="AO16" s="12" t="s">
        <v>91</v>
      </c>
      <c r="AP16" s="28" t="str">
        <f t="shared" si="5"/>
        <v>E</v>
      </c>
      <c r="AQ16" s="28" t="str">
        <f t="shared" si="6"/>
        <v>n</v>
      </c>
      <c r="AR16" s="28" t="str">
        <f t="shared" si="7"/>
        <v>t</v>
      </c>
      <c r="AS16" s="28" t="str">
        <f t="shared" si="8"/>
        <v>P</v>
      </c>
    </row>
    <row r="17" spans="1:45" s="29" customFormat="1" ht="11.25" customHeight="1">
      <c r="A17" s="12" t="s">
        <v>92</v>
      </c>
      <c r="B17" s="12" t="s">
        <v>47</v>
      </c>
      <c r="C17" s="12" t="s">
        <v>79</v>
      </c>
      <c r="D17" s="12" t="s">
        <v>40</v>
      </c>
      <c r="E17" s="12">
        <v>20</v>
      </c>
      <c r="F17" s="12" t="s">
        <v>41</v>
      </c>
      <c r="G17" s="12" t="s">
        <v>60</v>
      </c>
      <c r="H17" s="13">
        <v>0.17299999999999999</v>
      </c>
      <c r="I17" s="14">
        <v>602824.03599999996</v>
      </c>
      <c r="J17" s="15"/>
      <c r="K17" s="16"/>
      <c r="L17" s="17"/>
      <c r="M17" s="18"/>
      <c r="N17" s="19"/>
      <c r="O17" s="20" t="s">
        <v>93</v>
      </c>
      <c r="P17" s="21">
        <v>3</v>
      </c>
      <c r="Q17" s="21">
        <v>3.8</v>
      </c>
      <c r="R17" s="21">
        <v>2.4</v>
      </c>
      <c r="S17" s="21">
        <v>3.6</v>
      </c>
      <c r="T17" s="21">
        <v>4.2</v>
      </c>
      <c r="U17" s="22">
        <f t="shared" si="0"/>
        <v>17</v>
      </c>
      <c r="V17" s="23"/>
      <c r="W17" s="24">
        <f t="shared" si="1"/>
        <v>3.3600000000000003</v>
      </c>
      <c r="X17" s="24">
        <f t="shared" si="2"/>
        <v>3.5920000000000005</v>
      </c>
      <c r="Y17" s="24">
        <v>3.4</v>
      </c>
      <c r="Z17" s="24">
        <f t="shared" si="3"/>
        <v>3.48</v>
      </c>
      <c r="AA17" s="24">
        <v>4.5999999999999996</v>
      </c>
      <c r="AB17" s="22">
        <f t="shared" si="4"/>
        <v>18.432000000000002</v>
      </c>
      <c r="AC17" s="23"/>
      <c r="AD17" s="22">
        <f t="shared" si="9"/>
        <v>2.2799999999999998</v>
      </c>
      <c r="AE17" s="22">
        <f t="shared" si="10"/>
        <v>2.5200000000000005</v>
      </c>
      <c r="AF17" s="22">
        <f t="shared" si="11"/>
        <v>2.0880000000000001</v>
      </c>
      <c r="AG17" s="25">
        <v>0.6</v>
      </c>
      <c r="AH17" s="26">
        <f t="shared" si="12"/>
        <v>7.4880000000000004</v>
      </c>
      <c r="AI17" s="26"/>
      <c r="AJ17" s="26"/>
      <c r="AK17" s="27">
        <v>3</v>
      </c>
      <c r="AL17" s="27">
        <v>0.8</v>
      </c>
      <c r="AM17" s="27">
        <v>3</v>
      </c>
      <c r="AN17" s="27">
        <v>2.6</v>
      </c>
      <c r="AO17" s="12" t="s">
        <v>50</v>
      </c>
      <c r="AP17" s="28" t="str">
        <f t="shared" si="5"/>
        <v>e</v>
      </c>
      <c r="AQ17" s="28" t="str">
        <f t="shared" si="6"/>
        <v>S</v>
      </c>
      <c r="AR17" s="28" t="str">
        <f t="shared" si="7"/>
        <v>f</v>
      </c>
      <c r="AS17" s="28" t="str">
        <f t="shared" si="8"/>
        <v>p</v>
      </c>
    </row>
    <row r="18" spans="1:45" ht="11.25" customHeight="1">
      <c r="A18" s="31" t="s">
        <v>94</v>
      </c>
      <c r="B18" s="31" t="s">
        <v>47</v>
      </c>
      <c r="C18" s="31" t="s">
        <v>79</v>
      </c>
      <c r="D18" s="31" t="s">
        <v>40</v>
      </c>
      <c r="E18" s="31">
        <v>20</v>
      </c>
      <c r="F18" s="31" t="s">
        <v>63</v>
      </c>
      <c r="G18" s="31" t="s">
        <v>42</v>
      </c>
      <c r="H18" s="32">
        <v>0.152</v>
      </c>
      <c r="I18" s="33">
        <v>476066.27999999997</v>
      </c>
      <c r="J18" s="34">
        <f>SUM(H18:H23)</f>
        <v>1</v>
      </c>
      <c r="K18" s="35">
        <v>423</v>
      </c>
      <c r="L18" s="36" t="s">
        <v>95</v>
      </c>
      <c r="M18" s="37">
        <v>0.95</v>
      </c>
      <c r="N18" s="38">
        <v>3132015</v>
      </c>
      <c r="O18" s="39" t="s">
        <v>96</v>
      </c>
      <c r="P18" s="40">
        <v>4.5999999999999996</v>
      </c>
      <c r="Q18" s="40">
        <v>3.8</v>
      </c>
      <c r="R18" s="40">
        <v>3.2</v>
      </c>
      <c r="S18" s="40">
        <v>3.6</v>
      </c>
      <c r="T18" s="40">
        <v>2.8</v>
      </c>
      <c r="U18" s="41">
        <f t="shared" si="0"/>
        <v>17.999999999999996</v>
      </c>
      <c r="V18" s="42">
        <f>AVERAGE(U18:U23)</f>
        <v>19.133333333333336</v>
      </c>
      <c r="W18" s="43">
        <f t="shared" si="1"/>
        <v>3.5200000000000005</v>
      </c>
      <c r="X18" s="43">
        <f t="shared" si="2"/>
        <v>3.7520000000000002</v>
      </c>
      <c r="Y18" s="43">
        <v>4.2</v>
      </c>
      <c r="Z18" s="43">
        <f t="shared" si="3"/>
        <v>3.88</v>
      </c>
      <c r="AA18" s="43">
        <v>4.5999999999999996</v>
      </c>
      <c r="AB18" s="41">
        <f t="shared" si="4"/>
        <v>19.951999999999998</v>
      </c>
      <c r="AC18" s="42">
        <f>AVERAGE(AB18:AB23)</f>
        <v>19.949333333333332</v>
      </c>
      <c r="AD18" s="41">
        <f t="shared" si="9"/>
        <v>2.2799999999999998</v>
      </c>
      <c r="AE18" s="41">
        <f t="shared" si="10"/>
        <v>1.6799999999999997</v>
      </c>
      <c r="AF18" s="41">
        <f t="shared" si="11"/>
        <v>2.3280000000000003</v>
      </c>
      <c r="AG18" s="44">
        <v>0.6</v>
      </c>
      <c r="AH18" s="45">
        <f t="shared" si="12"/>
        <v>6.8879999999999999</v>
      </c>
      <c r="AI18" s="45"/>
      <c r="AJ18" s="45"/>
      <c r="AK18" s="46">
        <v>3.1</v>
      </c>
      <c r="AL18" s="46">
        <v>2</v>
      </c>
      <c r="AM18" s="46">
        <v>3</v>
      </c>
      <c r="AN18" s="46">
        <v>2.4</v>
      </c>
      <c r="AO18" s="31" t="s">
        <v>88</v>
      </c>
      <c r="AP18" s="47" t="str">
        <f t="shared" si="5"/>
        <v>E</v>
      </c>
      <c r="AQ18" s="47" t="str">
        <f t="shared" si="6"/>
        <v>s</v>
      </c>
      <c r="AR18" s="47" t="str">
        <f t="shared" si="7"/>
        <v>f</v>
      </c>
      <c r="AS18" s="47" t="str">
        <f t="shared" si="8"/>
        <v>j</v>
      </c>
    </row>
    <row r="19" spans="1:45" ht="11.25" customHeight="1">
      <c r="A19" s="31" t="s">
        <v>97</v>
      </c>
      <c r="B19" s="31" t="s">
        <v>47</v>
      </c>
      <c r="C19" s="31" t="s">
        <v>79</v>
      </c>
      <c r="D19" s="31" t="s">
        <v>40</v>
      </c>
      <c r="E19" s="31">
        <v>20</v>
      </c>
      <c r="F19" s="31" t="s">
        <v>63</v>
      </c>
      <c r="G19" s="31" t="s">
        <v>48</v>
      </c>
      <c r="H19" s="32">
        <v>0.20499999999999999</v>
      </c>
      <c r="I19" s="33">
        <v>642063.07499999995</v>
      </c>
      <c r="J19" s="34"/>
      <c r="K19" s="35"/>
      <c r="L19" s="36"/>
      <c r="M19" s="37"/>
      <c r="N19" s="38"/>
      <c r="O19" s="39" t="s">
        <v>98</v>
      </c>
      <c r="P19" s="40">
        <v>4.2</v>
      </c>
      <c r="Q19" s="40">
        <v>4.5999999999999996</v>
      </c>
      <c r="R19" s="40">
        <v>2.4</v>
      </c>
      <c r="S19" s="40">
        <v>3.8</v>
      </c>
      <c r="T19" s="40">
        <v>4.2</v>
      </c>
      <c r="U19" s="41">
        <f t="shared" si="0"/>
        <v>19.2</v>
      </c>
      <c r="V19" s="42"/>
      <c r="W19" s="43">
        <f t="shared" si="1"/>
        <v>3.52</v>
      </c>
      <c r="X19" s="43">
        <f t="shared" si="2"/>
        <v>4.12</v>
      </c>
      <c r="Y19" s="43">
        <v>4.5999999999999996</v>
      </c>
      <c r="Z19" s="43">
        <f t="shared" si="3"/>
        <v>4.2</v>
      </c>
      <c r="AA19" s="43">
        <v>4.4000000000000004</v>
      </c>
      <c r="AB19" s="41">
        <f t="shared" si="4"/>
        <v>20.840000000000003</v>
      </c>
      <c r="AC19" s="42"/>
      <c r="AD19" s="41">
        <f t="shared" si="9"/>
        <v>2.76</v>
      </c>
      <c r="AE19" s="41">
        <f t="shared" si="10"/>
        <v>2.5200000000000005</v>
      </c>
      <c r="AF19" s="41">
        <f t="shared" si="11"/>
        <v>2.5200000000000005</v>
      </c>
      <c r="AG19" s="44">
        <v>1</v>
      </c>
      <c r="AH19" s="45">
        <f t="shared" si="12"/>
        <v>8.8000000000000007</v>
      </c>
      <c r="AI19" s="45"/>
      <c r="AJ19" s="45"/>
      <c r="AK19" s="46">
        <v>3</v>
      </c>
      <c r="AL19" s="46">
        <v>1.8</v>
      </c>
      <c r="AM19" s="46">
        <v>4</v>
      </c>
      <c r="AN19" s="46">
        <v>2.4</v>
      </c>
      <c r="AO19" s="31" t="s">
        <v>50</v>
      </c>
      <c r="AP19" s="47" t="str">
        <f t="shared" si="5"/>
        <v>e</v>
      </c>
      <c r="AQ19" s="47" t="str">
        <f t="shared" si="6"/>
        <v>S</v>
      </c>
      <c r="AR19" s="47" t="str">
        <f t="shared" si="7"/>
        <v>F</v>
      </c>
      <c r="AS19" s="47" t="str">
        <f t="shared" si="8"/>
        <v>j</v>
      </c>
    </row>
    <row r="20" spans="1:45" ht="11.25" customHeight="1">
      <c r="A20" s="31" t="s">
        <v>99</v>
      </c>
      <c r="B20" s="31" t="s">
        <v>47</v>
      </c>
      <c r="C20" s="31" t="s">
        <v>79</v>
      </c>
      <c r="D20" s="31" t="s">
        <v>40</v>
      </c>
      <c r="E20" s="31">
        <v>20</v>
      </c>
      <c r="F20" s="31" t="s">
        <v>63</v>
      </c>
      <c r="G20" s="31" t="s">
        <v>52</v>
      </c>
      <c r="H20" s="32">
        <v>0.16800000000000001</v>
      </c>
      <c r="I20" s="33">
        <v>526178.52</v>
      </c>
      <c r="J20" s="34"/>
      <c r="K20" s="35"/>
      <c r="L20" s="36"/>
      <c r="M20" s="37"/>
      <c r="N20" s="38"/>
      <c r="O20" s="39" t="s">
        <v>100</v>
      </c>
      <c r="P20" s="40">
        <v>4.8</v>
      </c>
      <c r="Q20" s="40">
        <v>4.4000000000000004</v>
      </c>
      <c r="R20" s="40">
        <v>2.8</v>
      </c>
      <c r="S20" s="40">
        <v>3.4</v>
      </c>
      <c r="T20" s="40">
        <v>4</v>
      </c>
      <c r="U20" s="41">
        <f t="shared" si="0"/>
        <v>19.399999999999999</v>
      </c>
      <c r="V20" s="42"/>
      <c r="W20" s="43">
        <f t="shared" si="1"/>
        <v>3.2800000000000002</v>
      </c>
      <c r="X20" s="43">
        <f t="shared" si="2"/>
        <v>4.032</v>
      </c>
      <c r="Y20" s="43">
        <v>4.5999999999999996</v>
      </c>
      <c r="Z20" s="43">
        <f t="shared" si="3"/>
        <v>4.4800000000000004</v>
      </c>
      <c r="AA20" s="43">
        <v>4.8</v>
      </c>
      <c r="AB20" s="41">
        <f t="shared" si="4"/>
        <v>21.192</v>
      </c>
      <c r="AC20" s="42"/>
      <c r="AD20" s="41">
        <f t="shared" si="9"/>
        <v>2.64</v>
      </c>
      <c r="AE20" s="41">
        <f t="shared" si="10"/>
        <v>2.4</v>
      </c>
      <c r="AF20" s="41">
        <f t="shared" si="11"/>
        <v>2.6880000000000002</v>
      </c>
      <c r="AG20" s="44">
        <v>0.8</v>
      </c>
      <c r="AH20" s="45">
        <f t="shared" si="12"/>
        <v>8.5280000000000005</v>
      </c>
      <c r="AI20" s="45"/>
      <c r="AJ20" s="45"/>
      <c r="AK20" s="46">
        <v>3.9</v>
      </c>
      <c r="AL20" s="46">
        <v>4</v>
      </c>
      <c r="AM20" s="46">
        <v>4</v>
      </c>
      <c r="AN20" s="46">
        <v>3.8</v>
      </c>
      <c r="AO20" s="31" t="s">
        <v>77</v>
      </c>
      <c r="AP20" s="47" t="str">
        <f t="shared" si="5"/>
        <v>E</v>
      </c>
      <c r="AQ20" s="47" t="str">
        <f t="shared" si="6"/>
        <v>N</v>
      </c>
      <c r="AR20" s="47" t="str">
        <f t="shared" si="7"/>
        <v>F</v>
      </c>
      <c r="AS20" s="47" t="str">
        <f t="shared" si="8"/>
        <v>P</v>
      </c>
    </row>
    <row r="21" spans="1:45" ht="11.25" customHeight="1">
      <c r="A21" s="31" t="s">
        <v>101</v>
      </c>
      <c r="B21" s="31" t="s">
        <v>47</v>
      </c>
      <c r="C21" s="31" t="s">
        <v>79</v>
      </c>
      <c r="D21" s="31" t="s">
        <v>40</v>
      </c>
      <c r="E21" s="31">
        <v>20</v>
      </c>
      <c r="F21" s="31" t="s">
        <v>63</v>
      </c>
      <c r="G21" s="31" t="s">
        <v>56</v>
      </c>
      <c r="H21" s="32">
        <v>0.154</v>
      </c>
      <c r="I21" s="33">
        <v>482330.31</v>
      </c>
      <c r="J21" s="34"/>
      <c r="K21" s="35"/>
      <c r="L21" s="36"/>
      <c r="M21" s="37"/>
      <c r="N21" s="38"/>
      <c r="O21" s="39" t="s">
        <v>102</v>
      </c>
      <c r="P21" s="40">
        <v>2.4</v>
      </c>
      <c r="Q21" s="40">
        <v>3.2</v>
      </c>
      <c r="R21" s="40">
        <v>4.8</v>
      </c>
      <c r="S21" s="40">
        <v>4.5999999999999996</v>
      </c>
      <c r="T21" s="40">
        <v>3.4</v>
      </c>
      <c r="U21" s="41">
        <f t="shared" si="0"/>
        <v>18.399999999999999</v>
      </c>
      <c r="V21" s="42"/>
      <c r="W21" s="43">
        <f t="shared" si="1"/>
        <v>4.6399999999999997</v>
      </c>
      <c r="X21" s="43">
        <f t="shared" si="2"/>
        <v>3.5999999999999996</v>
      </c>
      <c r="Y21" s="43">
        <v>3.4</v>
      </c>
      <c r="Z21" s="43">
        <f t="shared" si="3"/>
        <v>2.8</v>
      </c>
      <c r="AA21" s="43">
        <v>4</v>
      </c>
      <c r="AB21" s="41">
        <f t="shared" si="4"/>
        <v>18.439999999999998</v>
      </c>
      <c r="AC21" s="42"/>
      <c r="AD21" s="41">
        <f t="shared" si="9"/>
        <v>1.9200000000000004</v>
      </c>
      <c r="AE21" s="41">
        <f t="shared" si="10"/>
        <v>2.04</v>
      </c>
      <c r="AF21" s="41">
        <f t="shared" si="11"/>
        <v>1.6799999999999997</v>
      </c>
      <c r="AG21" s="44">
        <v>0.6</v>
      </c>
      <c r="AH21" s="45">
        <f t="shared" si="12"/>
        <v>6.24</v>
      </c>
      <c r="AI21" s="45"/>
      <c r="AJ21" s="45"/>
      <c r="AK21" s="46">
        <v>4</v>
      </c>
      <c r="AL21" s="46">
        <v>4</v>
      </c>
      <c r="AM21" s="46">
        <v>2.8</v>
      </c>
      <c r="AN21" s="46">
        <v>2.8</v>
      </c>
      <c r="AO21" s="31" t="s">
        <v>69</v>
      </c>
      <c r="AP21" s="47" t="str">
        <f t="shared" si="5"/>
        <v>E</v>
      </c>
      <c r="AQ21" s="47" t="str">
        <f t="shared" si="6"/>
        <v>N</v>
      </c>
      <c r="AR21" s="47" t="str">
        <f t="shared" si="7"/>
        <v>f</v>
      </c>
      <c r="AS21" s="47" t="str">
        <f t="shared" si="8"/>
        <v>p</v>
      </c>
    </row>
    <row r="22" spans="1:45" ht="11.25" customHeight="1">
      <c r="A22" s="31" t="s">
        <v>103</v>
      </c>
      <c r="B22" s="31" t="s">
        <v>47</v>
      </c>
      <c r="C22" s="31" t="s">
        <v>79</v>
      </c>
      <c r="D22" s="31" t="s">
        <v>40</v>
      </c>
      <c r="E22" s="31">
        <v>20</v>
      </c>
      <c r="F22" s="31" t="s">
        <v>63</v>
      </c>
      <c r="G22" s="31" t="s">
        <v>60</v>
      </c>
      <c r="H22" s="32">
        <v>0.16400000000000001</v>
      </c>
      <c r="I22" s="33">
        <v>513650.46</v>
      </c>
      <c r="J22" s="34"/>
      <c r="K22" s="35"/>
      <c r="L22" s="36"/>
      <c r="M22" s="37"/>
      <c r="N22" s="38"/>
      <c r="O22" s="39" t="s">
        <v>104</v>
      </c>
      <c r="P22" s="40">
        <v>4.5999999999999996</v>
      </c>
      <c r="Q22" s="40">
        <v>4.2</v>
      </c>
      <c r="R22" s="40">
        <v>3.4</v>
      </c>
      <c r="S22" s="40">
        <v>3.8</v>
      </c>
      <c r="T22" s="40">
        <v>4.4000000000000004</v>
      </c>
      <c r="U22" s="41">
        <f t="shared" si="0"/>
        <v>20.399999999999999</v>
      </c>
      <c r="V22" s="42"/>
      <c r="W22" s="43">
        <f t="shared" si="1"/>
        <v>3.72</v>
      </c>
      <c r="X22" s="43">
        <f t="shared" si="2"/>
        <v>4.1680000000000001</v>
      </c>
      <c r="Y22" s="43">
        <v>3</v>
      </c>
      <c r="Z22" s="43">
        <f t="shared" si="3"/>
        <v>4.5199999999999996</v>
      </c>
      <c r="AA22" s="43">
        <v>4.4000000000000004</v>
      </c>
      <c r="AB22" s="41">
        <f t="shared" si="4"/>
        <v>19.808</v>
      </c>
      <c r="AC22" s="42"/>
      <c r="AD22" s="41">
        <f t="shared" si="9"/>
        <v>2.5200000000000005</v>
      </c>
      <c r="AE22" s="41">
        <f t="shared" si="10"/>
        <v>2.64</v>
      </c>
      <c r="AF22" s="41">
        <f t="shared" si="11"/>
        <v>2.7119999999999997</v>
      </c>
      <c r="AG22" s="44">
        <v>0.6</v>
      </c>
      <c r="AH22" s="45">
        <f t="shared" si="12"/>
        <v>8.4719999999999995</v>
      </c>
      <c r="AI22" s="45"/>
      <c r="AJ22" s="45"/>
      <c r="AK22" s="46">
        <v>3.6</v>
      </c>
      <c r="AL22" s="46">
        <v>2</v>
      </c>
      <c r="AM22" s="46">
        <v>3.9</v>
      </c>
      <c r="AN22" s="46">
        <v>2.7</v>
      </c>
      <c r="AO22" s="31" t="s">
        <v>88</v>
      </c>
      <c r="AP22" s="47" t="str">
        <f t="shared" si="5"/>
        <v>E</v>
      </c>
      <c r="AQ22" s="47" t="str">
        <f t="shared" si="6"/>
        <v>s</v>
      </c>
      <c r="AR22" s="47" t="str">
        <f t="shared" si="7"/>
        <v>F</v>
      </c>
      <c r="AS22" s="47" t="str">
        <f t="shared" si="8"/>
        <v>p</v>
      </c>
    </row>
    <row r="23" spans="1:45" ht="11.25" customHeight="1">
      <c r="A23" s="31" t="s">
        <v>105</v>
      </c>
      <c r="B23" s="31" t="s">
        <v>47</v>
      </c>
      <c r="C23" s="31" t="s">
        <v>79</v>
      </c>
      <c r="D23" s="31" t="s">
        <v>40</v>
      </c>
      <c r="E23" s="31">
        <v>20</v>
      </c>
      <c r="F23" s="31" t="s">
        <v>63</v>
      </c>
      <c r="G23" s="31" t="s">
        <v>106</v>
      </c>
      <c r="H23" s="32">
        <v>0.157</v>
      </c>
      <c r="I23" s="33">
        <v>491726.35499999998</v>
      </c>
      <c r="J23" s="34"/>
      <c r="K23" s="35"/>
      <c r="L23" s="36"/>
      <c r="M23" s="37"/>
      <c r="N23" s="38"/>
      <c r="O23" s="39" t="s">
        <v>107</v>
      </c>
      <c r="P23" s="40">
        <v>4</v>
      </c>
      <c r="Q23" s="40">
        <v>3.2</v>
      </c>
      <c r="R23" s="40">
        <v>4.8</v>
      </c>
      <c r="S23" s="40">
        <v>4</v>
      </c>
      <c r="T23" s="40">
        <v>3.4</v>
      </c>
      <c r="U23" s="41">
        <f t="shared" si="0"/>
        <v>19.399999999999999</v>
      </c>
      <c r="V23" s="42"/>
      <c r="W23" s="43">
        <f t="shared" si="1"/>
        <v>4.16</v>
      </c>
      <c r="X23" s="43">
        <f t="shared" si="2"/>
        <v>3.7440000000000002</v>
      </c>
      <c r="Y23" s="43">
        <v>3.4</v>
      </c>
      <c r="Z23" s="43">
        <f t="shared" si="3"/>
        <v>3.76</v>
      </c>
      <c r="AA23" s="43">
        <v>4.4000000000000004</v>
      </c>
      <c r="AB23" s="41">
        <f t="shared" si="4"/>
        <v>19.463999999999999</v>
      </c>
      <c r="AC23" s="42"/>
      <c r="AD23" s="41">
        <f t="shared" si="9"/>
        <v>1.9200000000000004</v>
      </c>
      <c r="AE23" s="41">
        <f t="shared" si="10"/>
        <v>2.04</v>
      </c>
      <c r="AF23" s="41">
        <f t="shared" si="11"/>
        <v>2.2559999999999998</v>
      </c>
      <c r="AG23" s="44">
        <v>0.6</v>
      </c>
      <c r="AH23" s="45">
        <f t="shared" si="12"/>
        <v>6.8159999999999998</v>
      </c>
      <c r="AI23" s="45"/>
      <c r="AJ23" s="45"/>
      <c r="AK23" s="46">
        <v>4.7</v>
      </c>
      <c r="AL23" s="46">
        <v>4.8</v>
      </c>
      <c r="AM23" s="46">
        <v>3.2</v>
      </c>
      <c r="AN23" s="46">
        <v>2.8</v>
      </c>
      <c r="AO23" s="31" t="s">
        <v>69</v>
      </c>
      <c r="AP23" s="47" t="str">
        <f t="shared" si="5"/>
        <v>E</v>
      </c>
      <c r="AQ23" s="47" t="str">
        <f t="shared" si="6"/>
        <v>N</v>
      </c>
      <c r="AR23" s="47" t="str">
        <f t="shared" si="7"/>
        <v>F</v>
      </c>
      <c r="AS23" s="47" t="str">
        <f t="shared" si="8"/>
        <v>p</v>
      </c>
    </row>
    <row r="24" spans="1:45" s="29" customFormat="1" ht="11.25" customHeight="1">
      <c r="A24" s="12" t="s">
        <v>108</v>
      </c>
      <c r="B24" s="12" t="s">
        <v>47</v>
      </c>
      <c r="C24" s="12" t="s">
        <v>109</v>
      </c>
      <c r="D24" s="12" t="s">
        <v>40</v>
      </c>
      <c r="E24" s="12">
        <v>30</v>
      </c>
      <c r="F24" s="12" t="s">
        <v>41</v>
      </c>
      <c r="G24" s="12" t="s">
        <v>42</v>
      </c>
      <c r="H24" s="13">
        <v>0.184</v>
      </c>
      <c r="I24" s="14">
        <v>629576.79200000002</v>
      </c>
      <c r="J24" s="15">
        <f>SUM(H24:H28)</f>
        <v>1</v>
      </c>
      <c r="K24" s="16">
        <v>412</v>
      </c>
      <c r="L24" s="17" t="s">
        <v>110</v>
      </c>
      <c r="M24" s="18">
        <v>0.95</v>
      </c>
      <c r="N24" s="19">
        <v>3421613</v>
      </c>
      <c r="O24" s="20" t="s">
        <v>111</v>
      </c>
      <c r="P24" s="21">
        <v>3.6</v>
      </c>
      <c r="Q24" s="21">
        <v>3.4</v>
      </c>
      <c r="R24" s="21">
        <v>3.8</v>
      </c>
      <c r="S24" s="21">
        <v>4.4000000000000004</v>
      </c>
      <c r="T24" s="21">
        <v>2.4</v>
      </c>
      <c r="U24" s="22">
        <f t="shared" si="0"/>
        <v>17.600000000000001</v>
      </c>
      <c r="V24" s="23">
        <f>AVERAGE(U24:U28)</f>
        <v>17.559999999999999</v>
      </c>
      <c r="W24" s="24">
        <f t="shared" si="1"/>
        <v>4.28</v>
      </c>
      <c r="X24" s="24">
        <f t="shared" si="2"/>
        <v>3.6880000000000006</v>
      </c>
      <c r="Y24" s="24">
        <v>3.6</v>
      </c>
      <c r="Z24" s="24">
        <f t="shared" si="3"/>
        <v>3.12</v>
      </c>
      <c r="AA24" s="24">
        <v>4.5999999999999996</v>
      </c>
      <c r="AB24" s="22">
        <f t="shared" si="4"/>
        <v>19.288000000000004</v>
      </c>
      <c r="AC24" s="23">
        <f>AVERAGE(AB24:AB28)</f>
        <v>18.800800000000002</v>
      </c>
      <c r="AD24" s="22">
        <f t="shared" si="9"/>
        <v>2.04</v>
      </c>
      <c r="AE24" s="22">
        <f t="shared" si="10"/>
        <v>1.44</v>
      </c>
      <c r="AF24" s="22">
        <f t="shared" si="11"/>
        <v>1.8719999999999999</v>
      </c>
      <c r="AG24" s="25">
        <v>0.6</v>
      </c>
      <c r="AH24" s="26">
        <f t="shared" si="12"/>
        <v>5.952</v>
      </c>
      <c r="AI24" s="26"/>
      <c r="AJ24" s="26"/>
      <c r="AK24" s="27">
        <v>2.4</v>
      </c>
      <c r="AL24" s="27">
        <v>3</v>
      </c>
      <c r="AM24" s="27">
        <v>4.2</v>
      </c>
      <c r="AN24" s="27">
        <v>3</v>
      </c>
      <c r="AO24" s="12" t="s">
        <v>54</v>
      </c>
      <c r="AP24" s="28" t="str">
        <f t="shared" si="5"/>
        <v>i</v>
      </c>
      <c r="AQ24" s="28" t="str">
        <f t="shared" si="6"/>
        <v>n</v>
      </c>
      <c r="AR24" s="28" t="str">
        <f t="shared" si="7"/>
        <v>F</v>
      </c>
      <c r="AS24" s="28" t="str">
        <f t="shared" si="8"/>
        <v>p</v>
      </c>
    </row>
    <row r="25" spans="1:45" s="29" customFormat="1" ht="11.25" customHeight="1">
      <c r="A25" s="12" t="s">
        <v>112</v>
      </c>
      <c r="B25" s="12" t="s">
        <v>47</v>
      </c>
      <c r="C25" s="12" t="s">
        <v>109</v>
      </c>
      <c r="D25" s="12" t="s">
        <v>40</v>
      </c>
      <c r="E25" s="12">
        <v>30</v>
      </c>
      <c r="F25" s="12" t="s">
        <v>41</v>
      </c>
      <c r="G25" s="12" t="s">
        <v>48</v>
      </c>
      <c r="H25" s="13">
        <v>0.26100000000000001</v>
      </c>
      <c r="I25" s="14">
        <v>893040.99300000002</v>
      </c>
      <c r="J25" s="15"/>
      <c r="K25" s="16"/>
      <c r="L25" s="17"/>
      <c r="M25" s="18"/>
      <c r="N25" s="19"/>
      <c r="O25" s="20" t="s">
        <v>113</v>
      </c>
      <c r="P25" s="21">
        <v>3.8</v>
      </c>
      <c r="Q25" s="21">
        <v>4.5999999999999996</v>
      </c>
      <c r="R25" s="21">
        <v>1.6</v>
      </c>
      <c r="S25" s="21">
        <v>3.2</v>
      </c>
      <c r="T25" s="21">
        <v>3.4</v>
      </c>
      <c r="U25" s="22">
        <f t="shared" si="0"/>
        <v>16.599999999999998</v>
      </c>
      <c r="V25" s="23"/>
      <c r="W25" s="24">
        <f t="shared" si="1"/>
        <v>2.8800000000000008</v>
      </c>
      <c r="X25" s="24">
        <f t="shared" si="2"/>
        <v>3.6560000000000001</v>
      </c>
      <c r="Y25" s="24">
        <v>3</v>
      </c>
      <c r="Z25" s="24">
        <f t="shared" si="3"/>
        <v>3.6399999999999997</v>
      </c>
      <c r="AA25" s="24">
        <v>4.7</v>
      </c>
      <c r="AB25" s="22">
        <f t="shared" si="4"/>
        <v>17.876000000000001</v>
      </c>
      <c r="AC25" s="23"/>
      <c r="AD25" s="22">
        <f t="shared" si="9"/>
        <v>2.76</v>
      </c>
      <c r="AE25" s="22">
        <f t="shared" si="10"/>
        <v>2.04</v>
      </c>
      <c r="AF25" s="22">
        <f t="shared" si="11"/>
        <v>2.1839999999999997</v>
      </c>
      <c r="AG25" s="25">
        <v>1</v>
      </c>
      <c r="AH25" s="26">
        <f t="shared" si="12"/>
        <v>7.984</v>
      </c>
      <c r="AI25" s="26"/>
      <c r="AJ25" s="26"/>
      <c r="AK25" s="27">
        <v>3.9</v>
      </c>
      <c r="AL25" s="27">
        <v>3</v>
      </c>
      <c r="AM25" s="27">
        <v>3.8</v>
      </c>
      <c r="AN25" s="27">
        <v>2.6</v>
      </c>
      <c r="AO25" s="12" t="s">
        <v>88</v>
      </c>
      <c r="AP25" s="28" t="str">
        <f t="shared" si="5"/>
        <v>E</v>
      </c>
      <c r="AQ25" s="28" t="str">
        <f t="shared" si="6"/>
        <v>n</v>
      </c>
      <c r="AR25" s="28" t="str">
        <f t="shared" si="7"/>
        <v>F</v>
      </c>
      <c r="AS25" s="28" t="str">
        <f t="shared" si="8"/>
        <v>p</v>
      </c>
    </row>
    <row r="26" spans="1:45" s="29" customFormat="1" ht="11.25" customHeight="1">
      <c r="A26" s="12" t="s">
        <v>114</v>
      </c>
      <c r="B26" s="12" t="s">
        <v>47</v>
      </c>
      <c r="C26" s="12" t="s">
        <v>109</v>
      </c>
      <c r="D26" s="12" t="s">
        <v>40</v>
      </c>
      <c r="E26" s="12">
        <v>30</v>
      </c>
      <c r="F26" s="12" t="s">
        <v>41</v>
      </c>
      <c r="G26" s="12" t="s">
        <v>52</v>
      </c>
      <c r="H26" s="13">
        <v>0.23200000000000001</v>
      </c>
      <c r="I26" s="14">
        <v>793814.21600000001</v>
      </c>
      <c r="J26" s="15"/>
      <c r="K26" s="16"/>
      <c r="L26" s="17"/>
      <c r="M26" s="18"/>
      <c r="N26" s="19"/>
      <c r="O26" s="20" t="s">
        <v>115</v>
      </c>
      <c r="P26" s="21">
        <v>4.5999999999999996</v>
      </c>
      <c r="Q26" s="21">
        <v>4.4000000000000004</v>
      </c>
      <c r="R26" s="21">
        <v>2.2000000000000002</v>
      </c>
      <c r="S26" s="21">
        <v>4</v>
      </c>
      <c r="T26" s="21">
        <v>3.2</v>
      </c>
      <c r="U26" s="22">
        <f t="shared" si="0"/>
        <v>18.399999999999999</v>
      </c>
      <c r="V26" s="23"/>
      <c r="W26" s="24">
        <f t="shared" si="1"/>
        <v>3.64</v>
      </c>
      <c r="X26" s="24">
        <f t="shared" si="2"/>
        <v>4.0960000000000001</v>
      </c>
      <c r="Y26" s="24">
        <v>3.8</v>
      </c>
      <c r="Z26" s="24">
        <f t="shared" si="3"/>
        <v>4.04</v>
      </c>
      <c r="AA26" s="24">
        <v>4</v>
      </c>
      <c r="AB26" s="22">
        <f t="shared" si="4"/>
        <v>19.576000000000001</v>
      </c>
      <c r="AC26" s="23"/>
      <c r="AD26" s="22">
        <f t="shared" si="9"/>
        <v>2.64</v>
      </c>
      <c r="AE26" s="22">
        <f t="shared" si="10"/>
        <v>1.9200000000000004</v>
      </c>
      <c r="AF26" s="22">
        <f t="shared" si="11"/>
        <v>2.4240000000000004</v>
      </c>
      <c r="AG26" s="25">
        <v>0.8</v>
      </c>
      <c r="AH26" s="26">
        <f t="shared" si="12"/>
        <v>7.7840000000000007</v>
      </c>
      <c r="AI26" s="26"/>
      <c r="AJ26" s="26"/>
      <c r="AK26" s="27">
        <v>4</v>
      </c>
      <c r="AL26" s="27">
        <v>4</v>
      </c>
      <c r="AM26" s="27">
        <v>4.3</v>
      </c>
      <c r="AN26" s="27">
        <v>3</v>
      </c>
      <c r="AO26" s="12" t="s">
        <v>85</v>
      </c>
      <c r="AP26" s="28" t="str">
        <f t="shared" si="5"/>
        <v>E</v>
      </c>
      <c r="AQ26" s="28" t="str">
        <f t="shared" si="6"/>
        <v>N</v>
      </c>
      <c r="AR26" s="28" t="str">
        <f t="shared" si="7"/>
        <v>F</v>
      </c>
      <c r="AS26" s="28" t="str">
        <f t="shared" si="8"/>
        <v>p</v>
      </c>
    </row>
    <row r="27" spans="1:45" s="29" customFormat="1" ht="11.25" customHeight="1">
      <c r="A27" s="12" t="s">
        <v>116</v>
      </c>
      <c r="B27" s="12" t="s">
        <v>47</v>
      </c>
      <c r="C27" s="12" t="s">
        <v>109</v>
      </c>
      <c r="D27" s="12" t="s">
        <v>40</v>
      </c>
      <c r="E27" s="12">
        <v>30</v>
      </c>
      <c r="F27" s="12" t="s">
        <v>41</v>
      </c>
      <c r="G27" s="12" t="s">
        <v>56</v>
      </c>
      <c r="H27" s="13">
        <v>0.158</v>
      </c>
      <c r="I27" s="14">
        <v>540614.85400000005</v>
      </c>
      <c r="J27" s="15"/>
      <c r="K27" s="16"/>
      <c r="L27" s="17"/>
      <c r="M27" s="18"/>
      <c r="N27" s="19"/>
      <c r="O27" s="20" t="s">
        <v>117</v>
      </c>
      <c r="P27" s="21">
        <v>4.8</v>
      </c>
      <c r="Q27" s="21">
        <v>4.4000000000000004</v>
      </c>
      <c r="R27" s="21">
        <v>1.6</v>
      </c>
      <c r="S27" s="21">
        <v>3.8</v>
      </c>
      <c r="T27" s="21">
        <v>4.5999999999999996</v>
      </c>
      <c r="U27" s="22">
        <f t="shared" si="0"/>
        <v>19.199999999999996</v>
      </c>
      <c r="V27" s="23"/>
      <c r="W27" s="24">
        <f t="shared" si="1"/>
        <v>3.3600000000000003</v>
      </c>
      <c r="X27" s="24">
        <f t="shared" si="2"/>
        <v>4.2880000000000003</v>
      </c>
      <c r="Y27" s="24">
        <v>3</v>
      </c>
      <c r="Z27" s="24">
        <f t="shared" si="3"/>
        <v>4.72</v>
      </c>
      <c r="AA27" s="24">
        <v>4.8</v>
      </c>
      <c r="AB27" s="22">
        <f t="shared" si="4"/>
        <v>20.167999999999999</v>
      </c>
      <c r="AC27" s="23"/>
      <c r="AD27" s="22">
        <f t="shared" si="9"/>
        <v>2.64</v>
      </c>
      <c r="AE27" s="22">
        <f t="shared" si="10"/>
        <v>2.76</v>
      </c>
      <c r="AF27" s="22">
        <f t="shared" si="11"/>
        <v>2.8319999999999999</v>
      </c>
      <c r="AG27" s="25">
        <v>0.6</v>
      </c>
      <c r="AH27" s="26">
        <f t="shared" si="12"/>
        <v>8.831999999999999</v>
      </c>
      <c r="AI27" s="26"/>
      <c r="AJ27" s="26"/>
      <c r="AK27" s="27">
        <v>4.0999999999999996</v>
      </c>
      <c r="AL27" s="27">
        <v>3</v>
      </c>
      <c r="AM27" s="27">
        <v>4</v>
      </c>
      <c r="AN27" s="27">
        <v>3.4</v>
      </c>
      <c r="AO27" s="12" t="s">
        <v>88</v>
      </c>
      <c r="AP27" s="28" t="str">
        <f t="shared" si="5"/>
        <v>E</v>
      </c>
      <c r="AQ27" s="28" t="str">
        <f t="shared" si="6"/>
        <v>n</v>
      </c>
      <c r="AR27" s="28" t="str">
        <f t="shared" si="7"/>
        <v>F</v>
      </c>
      <c r="AS27" s="28" t="str">
        <f t="shared" si="8"/>
        <v>P</v>
      </c>
    </row>
    <row r="28" spans="1:45" s="29" customFormat="1" ht="11.25" customHeight="1">
      <c r="A28" s="12" t="s">
        <v>118</v>
      </c>
      <c r="B28" s="12" t="s">
        <v>47</v>
      </c>
      <c r="C28" s="12" t="s">
        <v>109</v>
      </c>
      <c r="D28" s="12" t="s">
        <v>40</v>
      </c>
      <c r="E28" s="12">
        <v>30</v>
      </c>
      <c r="F28" s="12" t="s">
        <v>41</v>
      </c>
      <c r="G28" s="12" t="s">
        <v>60</v>
      </c>
      <c r="H28" s="13">
        <v>0.16500000000000001</v>
      </c>
      <c r="I28" s="14">
        <v>564566.14500000002</v>
      </c>
      <c r="J28" s="15"/>
      <c r="K28" s="16"/>
      <c r="L28" s="17"/>
      <c r="M28" s="18"/>
      <c r="N28" s="19"/>
      <c r="O28" s="20" t="s">
        <v>119</v>
      </c>
      <c r="P28" s="21">
        <v>3.4</v>
      </c>
      <c r="Q28" s="21">
        <v>4</v>
      </c>
      <c r="R28" s="21">
        <v>3.2</v>
      </c>
      <c r="S28" s="21">
        <v>3.4</v>
      </c>
      <c r="T28" s="21">
        <v>2</v>
      </c>
      <c r="U28" s="22">
        <f t="shared" si="0"/>
        <v>16</v>
      </c>
      <c r="V28" s="23"/>
      <c r="W28" s="24">
        <f t="shared" si="1"/>
        <v>3.3600000000000003</v>
      </c>
      <c r="X28" s="24">
        <f t="shared" si="2"/>
        <v>3.2960000000000003</v>
      </c>
      <c r="Y28" s="24">
        <v>3.2</v>
      </c>
      <c r="Z28" s="24">
        <f t="shared" si="3"/>
        <v>2.84</v>
      </c>
      <c r="AA28" s="24">
        <v>4.4000000000000004</v>
      </c>
      <c r="AB28" s="22">
        <f t="shared" si="4"/>
        <v>17.096000000000004</v>
      </c>
      <c r="AC28" s="23"/>
      <c r="AD28" s="22">
        <f t="shared" si="9"/>
        <v>2.4</v>
      </c>
      <c r="AE28" s="22">
        <f t="shared" si="10"/>
        <v>1.2</v>
      </c>
      <c r="AF28" s="22">
        <f t="shared" si="11"/>
        <v>1.704</v>
      </c>
      <c r="AG28" s="25">
        <v>0.6</v>
      </c>
      <c r="AH28" s="26">
        <f t="shared" si="12"/>
        <v>5.903999999999999</v>
      </c>
      <c r="AI28" s="26"/>
      <c r="AJ28" s="26"/>
      <c r="AK28" s="27">
        <v>3.8</v>
      </c>
      <c r="AL28" s="27">
        <v>3</v>
      </c>
      <c r="AM28" s="27">
        <v>3</v>
      </c>
      <c r="AN28" s="27">
        <v>3.3</v>
      </c>
      <c r="AO28" s="12" t="s">
        <v>91</v>
      </c>
      <c r="AP28" s="28" t="str">
        <f t="shared" si="5"/>
        <v>E</v>
      </c>
      <c r="AQ28" s="28" t="str">
        <f t="shared" si="6"/>
        <v>n</v>
      </c>
      <c r="AR28" s="28" t="str">
        <f t="shared" si="7"/>
        <v>f</v>
      </c>
      <c r="AS28" s="28" t="str">
        <f t="shared" si="8"/>
        <v>P</v>
      </c>
    </row>
    <row r="29" spans="1:45" ht="11.25" customHeight="1">
      <c r="A29" s="31" t="s">
        <v>120</v>
      </c>
      <c r="B29" s="31" t="s">
        <v>47</v>
      </c>
      <c r="C29" s="31" t="s">
        <v>109</v>
      </c>
      <c r="D29" s="31" t="s">
        <v>40</v>
      </c>
      <c r="E29" s="31">
        <v>30</v>
      </c>
      <c r="F29" s="31" t="s">
        <v>63</v>
      </c>
      <c r="G29" s="31" t="s">
        <v>42</v>
      </c>
      <c r="H29" s="32">
        <v>0.13400000000000001</v>
      </c>
      <c r="I29" s="33">
        <v>429527.88800000004</v>
      </c>
      <c r="J29" s="34">
        <f>SUM(H29:H35)</f>
        <v>1</v>
      </c>
      <c r="K29" s="35">
        <v>424</v>
      </c>
      <c r="L29" s="36" t="s">
        <v>121</v>
      </c>
      <c r="M29" s="37">
        <v>0.95</v>
      </c>
      <c r="N29" s="38">
        <v>3205432</v>
      </c>
      <c r="O29" s="39" t="s">
        <v>122</v>
      </c>
      <c r="P29" s="40">
        <v>3.2</v>
      </c>
      <c r="Q29" s="40">
        <v>3.8</v>
      </c>
      <c r="R29" s="40">
        <v>2.8</v>
      </c>
      <c r="S29" s="40">
        <v>4</v>
      </c>
      <c r="T29" s="40">
        <v>4.8</v>
      </c>
      <c r="U29" s="41">
        <f t="shared" si="0"/>
        <v>18.600000000000001</v>
      </c>
      <c r="V29" s="42">
        <f>AVERAGE(U29:U35)</f>
        <v>19.171428571428571</v>
      </c>
      <c r="W29" s="43">
        <f t="shared" si="1"/>
        <v>3.7600000000000002</v>
      </c>
      <c r="X29" s="43">
        <f t="shared" si="2"/>
        <v>3.8960000000000004</v>
      </c>
      <c r="Y29" s="43">
        <v>3.4</v>
      </c>
      <c r="Z29" s="43">
        <f t="shared" si="3"/>
        <v>3.84</v>
      </c>
      <c r="AA29" s="43">
        <v>4.5999999999999996</v>
      </c>
      <c r="AB29" s="41">
        <f t="shared" si="4"/>
        <v>19.496000000000002</v>
      </c>
      <c r="AC29" s="42">
        <f>AVERAGE(AB29:AB35)</f>
        <v>19.633142857142861</v>
      </c>
      <c r="AD29" s="41">
        <f t="shared" si="9"/>
        <v>2.2799999999999998</v>
      </c>
      <c r="AE29" s="41">
        <f t="shared" si="10"/>
        <v>2.88</v>
      </c>
      <c r="AF29" s="41">
        <f t="shared" si="11"/>
        <v>2.3039999999999998</v>
      </c>
      <c r="AG29" s="44">
        <v>0.6</v>
      </c>
      <c r="AH29" s="45">
        <f t="shared" si="12"/>
        <v>8.0640000000000001</v>
      </c>
      <c r="AI29" s="45"/>
      <c r="AJ29" s="45"/>
      <c r="AK29" s="46">
        <v>3.6</v>
      </c>
      <c r="AL29" s="46">
        <v>2</v>
      </c>
      <c r="AM29" s="46">
        <v>3.9</v>
      </c>
      <c r="AN29" s="46">
        <v>2.6</v>
      </c>
      <c r="AO29" s="31" t="s">
        <v>50</v>
      </c>
      <c r="AP29" s="47" t="str">
        <f t="shared" si="5"/>
        <v>E</v>
      </c>
      <c r="AQ29" s="47" t="str">
        <f t="shared" si="6"/>
        <v>s</v>
      </c>
      <c r="AR29" s="47" t="str">
        <f t="shared" si="7"/>
        <v>F</v>
      </c>
      <c r="AS29" s="47" t="str">
        <f t="shared" si="8"/>
        <v>p</v>
      </c>
    </row>
    <row r="30" spans="1:45" ht="11.25" customHeight="1">
      <c r="A30" s="31" t="s">
        <v>123</v>
      </c>
      <c r="B30" s="31" t="s">
        <v>47</v>
      </c>
      <c r="C30" s="31" t="s">
        <v>109</v>
      </c>
      <c r="D30" s="31" t="s">
        <v>40</v>
      </c>
      <c r="E30" s="31">
        <v>30</v>
      </c>
      <c r="F30" s="31" t="s">
        <v>63</v>
      </c>
      <c r="G30" s="31" t="s">
        <v>48</v>
      </c>
      <c r="H30" s="32">
        <v>0.17499999999999999</v>
      </c>
      <c r="I30" s="33">
        <v>560950.6</v>
      </c>
      <c r="J30" s="34"/>
      <c r="K30" s="35"/>
      <c r="L30" s="36"/>
      <c r="M30" s="37"/>
      <c r="N30" s="38"/>
      <c r="O30" s="39" t="s">
        <v>124</v>
      </c>
      <c r="P30" s="40">
        <v>3.6</v>
      </c>
      <c r="Q30" s="40">
        <v>4.2</v>
      </c>
      <c r="R30" s="40">
        <v>3.2</v>
      </c>
      <c r="S30" s="40">
        <v>3.8</v>
      </c>
      <c r="T30" s="40">
        <v>4.5999999999999996</v>
      </c>
      <c r="U30" s="41">
        <f t="shared" si="0"/>
        <v>19.399999999999999</v>
      </c>
      <c r="V30" s="42"/>
      <c r="W30" s="43">
        <f t="shared" si="1"/>
        <v>3.68</v>
      </c>
      <c r="X30" s="43">
        <f t="shared" si="2"/>
        <v>3.9600000000000004</v>
      </c>
      <c r="Y30" s="43">
        <v>4.2</v>
      </c>
      <c r="Z30" s="43">
        <f t="shared" si="3"/>
        <v>4</v>
      </c>
      <c r="AA30" s="43">
        <v>3.8</v>
      </c>
      <c r="AB30" s="41">
        <f t="shared" si="4"/>
        <v>19.64</v>
      </c>
      <c r="AC30" s="42"/>
      <c r="AD30" s="41">
        <f t="shared" si="9"/>
        <v>2.5200000000000005</v>
      </c>
      <c r="AE30" s="41">
        <f t="shared" si="10"/>
        <v>2.76</v>
      </c>
      <c r="AF30" s="41">
        <f t="shared" si="11"/>
        <v>2.4</v>
      </c>
      <c r="AG30" s="44">
        <v>1</v>
      </c>
      <c r="AH30" s="45">
        <f t="shared" si="12"/>
        <v>8.68</v>
      </c>
      <c r="AI30" s="45"/>
      <c r="AJ30" s="45"/>
      <c r="AK30" s="46">
        <v>4</v>
      </c>
      <c r="AL30" s="46">
        <v>3</v>
      </c>
      <c r="AM30" s="46">
        <v>3.9</v>
      </c>
      <c r="AN30" s="46">
        <v>2.9</v>
      </c>
      <c r="AO30" s="31" t="s">
        <v>88</v>
      </c>
      <c r="AP30" s="47" t="str">
        <f t="shared" si="5"/>
        <v>E</v>
      </c>
      <c r="AQ30" s="47" t="str">
        <f t="shared" si="6"/>
        <v>n</v>
      </c>
      <c r="AR30" s="47" t="str">
        <f t="shared" si="7"/>
        <v>F</v>
      </c>
      <c r="AS30" s="47" t="str">
        <f t="shared" si="8"/>
        <v>p</v>
      </c>
    </row>
    <row r="31" spans="1:45" ht="11.25" customHeight="1">
      <c r="A31" s="31" t="s">
        <v>125</v>
      </c>
      <c r="B31" s="31" t="s">
        <v>47</v>
      </c>
      <c r="C31" s="31" t="s">
        <v>109</v>
      </c>
      <c r="D31" s="31" t="s">
        <v>40</v>
      </c>
      <c r="E31" s="31">
        <v>30</v>
      </c>
      <c r="F31" s="31" t="s">
        <v>63</v>
      </c>
      <c r="G31" s="31" t="s">
        <v>52</v>
      </c>
      <c r="H31" s="32">
        <v>0.152</v>
      </c>
      <c r="I31" s="33">
        <v>487225.66399999999</v>
      </c>
      <c r="J31" s="34"/>
      <c r="K31" s="35"/>
      <c r="L31" s="36"/>
      <c r="M31" s="37"/>
      <c r="N31" s="38"/>
      <c r="O31" s="39" t="s">
        <v>126</v>
      </c>
      <c r="P31" s="40">
        <v>4.5999999999999996</v>
      </c>
      <c r="Q31" s="40">
        <v>4.4000000000000004</v>
      </c>
      <c r="R31" s="40">
        <v>3.2</v>
      </c>
      <c r="S31" s="40">
        <v>3.6</v>
      </c>
      <c r="T31" s="40">
        <v>4.8</v>
      </c>
      <c r="U31" s="41">
        <f t="shared" si="0"/>
        <v>20.599999999999998</v>
      </c>
      <c r="V31" s="42"/>
      <c r="W31" s="43">
        <f t="shared" si="1"/>
        <v>3.5200000000000005</v>
      </c>
      <c r="X31" s="43">
        <f t="shared" si="2"/>
        <v>4.1920000000000002</v>
      </c>
      <c r="Y31" s="43">
        <v>4.5999999999999996</v>
      </c>
      <c r="Z31" s="43">
        <f t="shared" si="3"/>
        <v>4.68</v>
      </c>
      <c r="AA31" s="43">
        <v>3</v>
      </c>
      <c r="AB31" s="41">
        <f t="shared" si="4"/>
        <v>19.992000000000001</v>
      </c>
      <c r="AC31" s="42"/>
      <c r="AD31" s="41">
        <f t="shared" si="9"/>
        <v>2.64</v>
      </c>
      <c r="AE31" s="41">
        <f t="shared" si="10"/>
        <v>2.88</v>
      </c>
      <c r="AF31" s="41">
        <f t="shared" si="11"/>
        <v>2.8079999999999998</v>
      </c>
      <c r="AG31" s="44">
        <v>0.6</v>
      </c>
      <c r="AH31" s="45">
        <f t="shared" si="12"/>
        <v>8.927999999999999</v>
      </c>
      <c r="AI31" s="45"/>
      <c r="AJ31" s="45"/>
      <c r="AK31" s="46">
        <v>4.8</v>
      </c>
      <c r="AL31" s="46">
        <v>4</v>
      </c>
      <c r="AM31" s="46">
        <v>3.9</v>
      </c>
      <c r="AN31" s="46">
        <v>2</v>
      </c>
      <c r="AO31" s="31" t="s">
        <v>69</v>
      </c>
      <c r="AP31" s="47" t="str">
        <f t="shared" si="5"/>
        <v>E</v>
      </c>
      <c r="AQ31" s="47" t="str">
        <f t="shared" si="6"/>
        <v>N</v>
      </c>
      <c r="AR31" s="47" t="str">
        <f t="shared" si="7"/>
        <v>F</v>
      </c>
      <c r="AS31" s="47" t="str">
        <f t="shared" si="8"/>
        <v>j</v>
      </c>
    </row>
    <row r="32" spans="1:45" ht="11.25" customHeight="1">
      <c r="A32" s="31" t="s">
        <v>127</v>
      </c>
      <c r="B32" s="31" t="s">
        <v>47</v>
      </c>
      <c r="C32" s="31" t="s">
        <v>109</v>
      </c>
      <c r="D32" s="31" t="s">
        <v>40</v>
      </c>
      <c r="E32" s="31">
        <v>30</v>
      </c>
      <c r="F32" s="31" t="s">
        <v>63</v>
      </c>
      <c r="G32" s="31" t="s">
        <v>56</v>
      </c>
      <c r="H32" s="32">
        <v>0.16200000000000001</v>
      </c>
      <c r="I32" s="33">
        <v>519279.984</v>
      </c>
      <c r="J32" s="34"/>
      <c r="K32" s="35"/>
      <c r="L32" s="36"/>
      <c r="M32" s="37"/>
      <c r="N32" s="38"/>
      <c r="O32" s="39" t="s">
        <v>128</v>
      </c>
      <c r="P32" s="40">
        <v>3.4</v>
      </c>
      <c r="Q32" s="40">
        <v>4.2</v>
      </c>
      <c r="R32" s="40">
        <v>3</v>
      </c>
      <c r="S32" s="40">
        <v>4.5999999999999996</v>
      </c>
      <c r="T32" s="40">
        <v>3.8</v>
      </c>
      <c r="U32" s="41">
        <f t="shared" si="0"/>
        <v>19</v>
      </c>
      <c r="V32" s="42"/>
      <c r="W32" s="43">
        <f t="shared" si="1"/>
        <v>4.2799999999999994</v>
      </c>
      <c r="X32" s="43">
        <f t="shared" si="2"/>
        <v>4.1040000000000001</v>
      </c>
      <c r="Y32" s="43">
        <v>4.2</v>
      </c>
      <c r="Z32" s="43">
        <f t="shared" si="3"/>
        <v>3.56</v>
      </c>
      <c r="AA32" s="43">
        <v>3.8</v>
      </c>
      <c r="AB32" s="41">
        <f t="shared" si="4"/>
        <v>19.943999999999999</v>
      </c>
      <c r="AC32" s="42"/>
      <c r="AD32" s="41">
        <f t="shared" si="9"/>
        <v>2.5200000000000005</v>
      </c>
      <c r="AE32" s="41">
        <f t="shared" si="10"/>
        <v>2.2799999999999998</v>
      </c>
      <c r="AF32" s="41">
        <f t="shared" si="11"/>
        <v>2.1360000000000001</v>
      </c>
      <c r="AG32" s="44">
        <v>0.8</v>
      </c>
      <c r="AH32" s="45">
        <f t="shared" si="12"/>
        <v>7.7360000000000007</v>
      </c>
      <c r="AI32" s="45"/>
      <c r="AJ32" s="45"/>
      <c r="AK32" s="46">
        <v>4</v>
      </c>
      <c r="AL32" s="46">
        <v>3</v>
      </c>
      <c r="AM32" s="46">
        <v>4.3</v>
      </c>
      <c r="AN32" s="46">
        <v>2.7</v>
      </c>
      <c r="AO32" s="31" t="s">
        <v>88</v>
      </c>
      <c r="AP32" s="47" t="str">
        <f t="shared" si="5"/>
        <v>E</v>
      </c>
      <c r="AQ32" s="47" t="str">
        <f t="shared" si="6"/>
        <v>n</v>
      </c>
      <c r="AR32" s="47" t="str">
        <f t="shared" si="7"/>
        <v>F</v>
      </c>
      <c r="AS32" s="47" t="str">
        <f t="shared" si="8"/>
        <v>p</v>
      </c>
    </row>
    <row r="33" spans="1:45" ht="11.25" customHeight="1">
      <c r="A33" s="31" t="s">
        <v>129</v>
      </c>
      <c r="B33" s="31" t="s">
        <v>47</v>
      </c>
      <c r="C33" s="31" t="s">
        <v>109</v>
      </c>
      <c r="D33" s="31" t="s">
        <v>40</v>
      </c>
      <c r="E33" s="31">
        <v>30</v>
      </c>
      <c r="F33" s="31" t="s">
        <v>63</v>
      </c>
      <c r="G33" s="31" t="s">
        <v>60</v>
      </c>
      <c r="H33" s="32">
        <v>0.128</v>
      </c>
      <c r="I33" s="33">
        <v>410295.29600000003</v>
      </c>
      <c r="J33" s="34"/>
      <c r="K33" s="35"/>
      <c r="L33" s="36"/>
      <c r="M33" s="37"/>
      <c r="N33" s="38"/>
      <c r="O33" s="39" t="s">
        <v>130</v>
      </c>
      <c r="P33" s="40">
        <v>4.4000000000000004</v>
      </c>
      <c r="Q33" s="40">
        <v>4</v>
      </c>
      <c r="R33" s="40">
        <v>3.6</v>
      </c>
      <c r="S33" s="40">
        <v>4.2</v>
      </c>
      <c r="T33" s="40">
        <v>3</v>
      </c>
      <c r="U33" s="41">
        <f t="shared" si="0"/>
        <v>19.2</v>
      </c>
      <c r="V33" s="42"/>
      <c r="W33" s="43">
        <f t="shared" si="1"/>
        <v>4.08</v>
      </c>
      <c r="X33" s="43">
        <f t="shared" si="2"/>
        <v>4.0160000000000009</v>
      </c>
      <c r="Y33" s="43">
        <v>4.4000000000000004</v>
      </c>
      <c r="Z33" s="43">
        <f t="shared" si="3"/>
        <v>3.8400000000000003</v>
      </c>
      <c r="AA33" s="43">
        <v>3.6</v>
      </c>
      <c r="AB33" s="41">
        <f t="shared" si="4"/>
        <v>19.936000000000003</v>
      </c>
      <c r="AC33" s="42"/>
      <c r="AD33" s="41">
        <f t="shared" si="9"/>
        <v>2.4</v>
      </c>
      <c r="AE33" s="41">
        <f t="shared" si="10"/>
        <v>1.8</v>
      </c>
      <c r="AF33" s="41">
        <f t="shared" si="11"/>
        <v>2.3040000000000003</v>
      </c>
      <c r="AG33" s="44">
        <v>0.6</v>
      </c>
      <c r="AH33" s="45">
        <f t="shared" si="12"/>
        <v>7.1040000000000001</v>
      </c>
      <c r="AI33" s="45"/>
      <c r="AJ33" s="45"/>
      <c r="AK33" s="46">
        <v>3.9</v>
      </c>
      <c r="AL33" s="46">
        <v>3</v>
      </c>
      <c r="AM33" s="46">
        <v>4</v>
      </c>
      <c r="AN33" s="46">
        <v>2.7</v>
      </c>
      <c r="AO33" s="31" t="s">
        <v>88</v>
      </c>
      <c r="AP33" s="47" t="str">
        <f t="shared" si="5"/>
        <v>E</v>
      </c>
      <c r="AQ33" s="47" t="str">
        <f t="shared" si="6"/>
        <v>n</v>
      </c>
      <c r="AR33" s="47" t="str">
        <f t="shared" si="7"/>
        <v>F</v>
      </c>
      <c r="AS33" s="47" t="str">
        <f t="shared" si="8"/>
        <v>p</v>
      </c>
    </row>
    <row r="34" spans="1:45" ht="11.25" customHeight="1">
      <c r="A34" s="31" t="s">
        <v>131</v>
      </c>
      <c r="B34" s="31" t="s">
        <v>47</v>
      </c>
      <c r="C34" s="31" t="s">
        <v>109</v>
      </c>
      <c r="D34" s="31" t="s">
        <v>40</v>
      </c>
      <c r="E34" s="31">
        <v>30</v>
      </c>
      <c r="F34" s="31" t="s">
        <v>63</v>
      </c>
      <c r="G34" s="31" t="s">
        <v>106</v>
      </c>
      <c r="H34" s="32">
        <v>0.13200000000000001</v>
      </c>
      <c r="I34" s="33">
        <v>423117.02400000003</v>
      </c>
      <c r="J34" s="34"/>
      <c r="K34" s="35"/>
      <c r="L34" s="36"/>
      <c r="M34" s="37"/>
      <c r="N34" s="38"/>
      <c r="O34" s="39" t="s">
        <v>132</v>
      </c>
      <c r="P34" s="40">
        <v>3.6</v>
      </c>
      <c r="Q34" s="40">
        <v>3.4</v>
      </c>
      <c r="R34" s="40">
        <v>4.4000000000000004</v>
      </c>
      <c r="S34" s="40">
        <v>3.8</v>
      </c>
      <c r="T34" s="40">
        <v>3</v>
      </c>
      <c r="U34" s="41">
        <f t="shared" si="0"/>
        <v>18.2</v>
      </c>
      <c r="V34" s="42"/>
      <c r="W34" s="43">
        <f t="shared" si="1"/>
        <v>3.92</v>
      </c>
      <c r="X34" s="43">
        <f t="shared" si="2"/>
        <v>3.5440000000000005</v>
      </c>
      <c r="Y34" s="43">
        <v>4.5999999999999996</v>
      </c>
      <c r="Z34" s="43">
        <f t="shared" si="3"/>
        <v>3.3600000000000003</v>
      </c>
      <c r="AA34" s="43">
        <v>3.4</v>
      </c>
      <c r="AB34" s="41">
        <f t="shared" si="4"/>
        <v>18.823999999999998</v>
      </c>
      <c r="AC34" s="42"/>
      <c r="AD34" s="41">
        <f t="shared" si="9"/>
        <v>2.04</v>
      </c>
      <c r="AE34" s="41">
        <f t="shared" si="10"/>
        <v>1.8</v>
      </c>
      <c r="AF34" s="41">
        <f t="shared" si="11"/>
        <v>2.0160000000000005</v>
      </c>
      <c r="AG34" s="44">
        <v>0.6</v>
      </c>
      <c r="AH34" s="45">
        <f t="shared" si="12"/>
        <v>6.4559999999999995</v>
      </c>
      <c r="AI34" s="45"/>
      <c r="AJ34" s="45"/>
      <c r="AK34" s="46">
        <v>2.1</v>
      </c>
      <c r="AL34" s="46">
        <v>2</v>
      </c>
      <c r="AM34" s="46">
        <v>3</v>
      </c>
      <c r="AN34" s="46">
        <v>2</v>
      </c>
      <c r="AO34" s="31" t="s">
        <v>54</v>
      </c>
      <c r="AP34" s="47" t="str">
        <f t="shared" si="5"/>
        <v>i</v>
      </c>
      <c r="AQ34" s="47" t="str">
        <f t="shared" si="6"/>
        <v>s</v>
      </c>
      <c r="AR34" s="47" t="str">
        <f t="shared" si="7"/>
        <v>f</v>
      </c>
      <c r="AS34" s="47" t="str">
        <f t="shared" si="8"/>
        <v>j</v>
      </c>
    </row>
    <row r="35" spans="1:45" ht="11.25" customHeight="1">
      <c r="A35" s="31" t="s">
        <v>133</v>
      </c>
      <c r="B35" s="31" t="s">
        <v>47</v>
      </c>
      <c r="C35" s="31" t="s">
        <v>109</v>
      </c>
      <c r="D35" s="31" t="s">
        <v>40</v>
      </c>
      <c r="E35" s="31">
        <v>30</v>
      </c>
      <c r="F35" s="31" t="s">
        <v>63</v>
      </c>
      <c r="G35" s="31" t="s">
        <v>134</v>
      </c>
      <c r="H35" s="32">
        <v>0.11700000000000001</v>
      </c>
      <c r="I35" s="33">
        <v>375035.54399999999</v>
      </c>
      <c r="J35" s="34"/>
      <c r="K35" s="35"/>
      <c r="L35" s="36"/>
      <c r="M35" s="37"/>
      <c r="N35" s="38"/>
      <c r="O35" s="39" t="s">
        <v>135</v>
      </c>
      <c r="P35" s="40">
        <v>3.6</v>
      </c>
      <c r="Q35" s="40">
        <v>4.2</v>
      </c>
      <c r="R35" s="40">
        <v>3</v>
      </c>
      <c r="S35" s="40">
        <v>3.8</v>
      </c>
      <c r="T35" s="40">
        <v>4.5999999999999996</v>
      </c>
      <c r="U35" s="41">
        <f t="shared" ref="U35:U98" si="13">SUM(P35:T35)</f>
        <v>19.200000000000003</v>
      </c>
      <c r="V35" s="42"/>
      <c r="W35" s="43">
        <f t="shared" si="1"/>
        <v>3.64</v>
      </c>
      <c r="X35" s="43">
        <f t="shared" si="2"/>
        <v>3.9600000000000004</v>
      </c>
      <c r="Y35" s="43">
        <v>3.2</v>
      </c>
      <c r="Z35" s="43">
        <f t="shared" si="3"/>
        <v>4</v>
      </c>
      <c r="AA35" s="43">
        <v>4.8</v>
      </c>
      <c r="AB35" s="41">
        <f t="shared" si="4"/>
        <v>19.600000000000001</v>
      </c>
      <c r="AC35" s="42"/>
      <c r="AD35" s="41">
        <f t="shared" si="9"/>
        <v>2.5200000000000005</v>
      </c>
      <c r="AE35" s="41">
        <f t="shared" si="10"/>
        <v>2.76</v>
      </c>
      <c r="AF35" s="41">
        <f t="shared" si="11"/>
        <v>2.4</v>
      </c>
      <c r="AG35" s="44">
        <v>0.6</v>
      </c>
      <c r="AH35" s="45">
        <f t="shared" si="12"/>
        <v>8.2799999999999994</v>
      </c>
      <c r="AI35" s="45"/>
      <c r="AJ35" s="45"/>
      <c r="AK35" s="46">
        <v>4.0999999999999996</v>
      </c>
      <c r="AL35" s="46">
        <v>3</v>
      </c>
      <c r="AM35" s="46">
        <v>4.0999999999999996</v>
      </c>
      <c r="AN35" s="46">
        <v>3.7</v>
      </c>
      <c r="AO35" s="31" t="s">
        <v>88</v>
      </c>
      <c r="AP35" s="47" t="str">
        <f t="shared" si="5"/>
        <v>E</v>
      </c>
      <c r="AQ35" s="47" t="str">
        <f t="shared" si="6"/>
        <v>n</v>
      </c>
      <c r="AR35" s="47" t="str">
        <f t="shared" si="7"/>
        <v>F</v>
      </c>
      <c r="AS35" s="47" t="str">
        <f t="shared" si="8"/>
        <v>P</v>
      </c>
    </row>
    <row r="36" spans="1:45" s="29" customFormat="1" ht="11.25" customHeight="1">
      <c r="A36" s="12" t="s">
        <v>136</v>
      </c>
      <c r="B36" s="12" t="s">
        <v>47</v>
      </c>
      <c r="C36" s="12" t="s">
        <v>137</v>
      </c>
      <c r="D36" s="12" t="s">
        <v>40</v>
      </c>
      <c r="E36" s="12">
        <v>40</v>
      </c>
      <c r="F36" s="12" t="s">
        <v>41</v>
      </c>
      <c r="G36" s="12" t="s">
        <v>42</v>
      </c>
      <c r="H36" s="13">
        <v>0.184</v>
      </c>
      <c r="I36" s="14">
        <v>742095.73600000003</v>
      </c>
      <c r="J36" s="15">
        <f>SUM(H36:H40)</f>
        <v>1</v>
      </c>
      <c r="K36" s="16">
        <v>388</v>
      </c>
      <c r="L36" s="17" t="s">
        <v>138</v>
      </c>
      <c r="M36" s="18">
        <v>0.95</v>
      </c>
      <c r="N36" s="19">
        <v>4033129</v>
      </c>
      <c r="O36" s="20" t="s">
        <v>139</v>
      </c>
      <c r="P36" s="21">
        <v>4.4000000000000004</v>
      </c>
      <c r="Q36" s="21">
        <v>4.2</v>
      </c>
      <c r="R36" s="21">
        <v>3</v>
      </c>
      <c r="S36" s="21">
        <v>3.4</v>
      </c>
      <c r="T36" s="21">
        <v>4.8</v>
      </c>
      <c r="U36" s="22">
        <f t="shared" si="13"/>
        <v>19.8</v>
      </c>
      <c r="V36" s="23">
        <f>AVERAGE(U36:U40)</f>
        <v>18.2</v>
      </c>
      <c r="W36" s="24">
        <f t="shared" si="1"/>
        <v>3.3200000000000003</v>
      </c>
      <c r="X36" s="24">
        <f t="shared" si="2"/>
        <v>4.0240000000000009</v>
      </c>
      <c r="Y36" s="24">
        <v>3.8</v>
      </c>
      <c r="Z36" s="24">
        <f t="shared" si="3"/>
        <v>4.5600000000000005</v>
      </c>
      <c r="AA36" s="24">
        <v>2.4</v>
      </c>
      <c r="AB36" s="22">
        <f t="shared" si="4"/>
        <v>18.104000000000003</v>
      </c>
      <c r="AC36" s="23">
        <f>AVERAGE(AB36:AB40)</f>
        <v>17.1632</v>
      </c>
      <c r="AD36" s="22">
        <f t="shared" si="9"/>
        <v>2.5200000000000005</v>
      </c>
      <c r="AE36" s="22">
        <f t="shared" si="10"/>
        <v>2.88</v>
      </c>
      <c r="AF36" s="22">
        <f t="shared" si="11"/>
        <v>2.7360000000000002</v>
      </c>
      <c r="AG36" s="25">
        <v>0.6</v>
      </c>
      <c r="AH36" s="26">
        <f t="shared" si="12"/>
        <v>8.7360000000000007</v>
      </c>
      <c r="AI36" s="26"/>
      <c r="AJ36" s="26"/>
      <c r="AK36" s="27">
        <v>4</v>
      </c>
      <c r="AL36" s="27">
        <v>4</v>
      </c>
      <c r="AM36" s="27">
        <v>3.2</v>
      </c>
      <c r="AN36" s="27">
        <v>4</v>
      </c>
      <c r="AO36" s="12" t="s">
        <v>140</v>
      </c>
      <c r="AP36" s="28" t="str">
        <f t="shared" si="5"/>
        <v>E</v>
      </c>
      <c r="AQ36" s="28" t="str">
        <f t="shared" si="6"/>
        <v>N</v>
      </c>
      <c r="AR36" s="28" t="str">
        <f t="shared" si="7"/>
        <v>F</v>
      </c>
      <c r="AS36" s="28" t="str">
        <f t="shared" si="8"/>
        <v>P</v>
      </c>
    </row>
    <row r="37" spans="1:45" s="29" customFormat="1" ht="11.25" customHeight="1">
      <c r="A37" s="12" t="s">
        <v>141</v>
      </c>
      <c r="B37" s="12" t="s">
        <v>47</v>
      </c>
      <c r="C37" s="12" t="s">
        <v>137</v>
      </c>
      <c r="D37" s="12" t="s">
        <v>40</v>
      </c>
      <c r="E37" s="12">
        <v>40</v>
      </c>
      <c r="F37" s="12" t="s">
        <v>41</v>
      </c>
      <c r="G37" s="12" t="s">
        <v>48</v>
      </c>
      <c r="H37" s="13">
        <v>0.255</v>
      </c>
      <c r="I37" s="14">
        <v>1028447.895</v>
      </c>
      <c r="J37" s="15"/>
      <c r="K37" s="16"/>
      <c r="L37" s="17"/>
      <c r="M37" s="18"/>
      <c r="N37" s="19"/>
      <c r="O37" s="20" t="s">
        <v>142</v>
      </c>
      <c r="P37" s="21">
        <v>4.2</v>
      </c>
      <c r="Q37" s="21">
        <v>3.4</v>
      </c>
      <c r="R37" s="21">
        <v>2.2000000000000002</v>
      </c>
      <c r="S37" s="21">
        <v>4</v>
      </c>
      <c r="T37" s="21">
        <v>3.2</v>
      </c>
      <c r="U37" s="22">
        <f t="shared" si="13"/>
        <v>17</v>
      </c>
      <c r="V37" s="23"/>
      <c r="W37" s="24">
        <f t="shared" si="1"/>
        <v>3.64</v>
      </c>
      <c r="X37" s="24">
        <f t="shared" si="2"/>
        <v>3.8000000000000007</v>
      </c>
      <c r="Y37" s="24">
        <v>3.2</v>
      </c>
      <c r="Z37" s="24">
        <f t="shared" si="3"/>
        <v>3.8000000000000003</v>
      </c>
      <c r="AA37" s="24">
        <v>2.6</v>
      </c>
      <c r="AB37" s="22">
        <f t="shared" si="4"/>
        <v>17.040000000000003</v>
      </c>
      <c r="AC37" s="23"/>
      <c r="AD37" s="22">
        <f t="shared" si="9"/>
        <v>2.04</v>
      </c>
      <c r="AE37" s="22">
        <f t="shared" si="10"/>
        <v>1.9200000000000004</v>
      </c>
      <c r="AF37" s="22">
        <f t="shared" si="11"/>
        <v>2.2800000000000002</v>
      </c>
      <c r="AG37" s="25">
        <v>1</v>
      </c>
      <c r="AH37" s="26">
        <f t="shared" si="12"/>
        <v>7.24</v>
      </c>
      <c r="AI37" s="26"/>
      <c r="AJ37" s="26"/>
      <c r="AK37" s="27">
        <v>3.6</v>
      </c>
      <c r="AL37" s="27">
        <v>3</v>
      </c>
      <c r="AM37" s="27">
        <v>3.8</v>
      </c>
      <c r="AN37" s="27">
        <v>2.7</v>
      </c>
      <c r="AO37" s="12" t="s">
        <v>88</v>
      </c>
      <c r="AP37" s="28" t="str">
        <f t="shared" si="5"/>
        <v>E</v>
      </c>
      <c r="AQ37" s="28" t="str">
        <f t="shared" si="6"/>
        <v>n</v>
      </c>
      <c r="AR37" s="28" t="str">
        <f t="shared" si="7"/>
        <v>F</v>
      </c>
      <c r="AS37" s="28" t="str">
        <f t="shared" si="8"/>
        <v>p</v>
      </c>
    </row>
    <row r="38" spans="1:45" s="29" customFormat="1" ht="11.25" customHeight="1">
      <c r="A38" s="12" t="s">
        <v>143</v>
      </c>
      <c r="B38" s="12" t="s">
        <v>47</v>
      </c>
      <c r="C38" s="12" t="s">
        <v>137</v>
      </c>
      <c r="D38" s="12" t="s">
        <v>40</v>
      </c>
      <c r="E38" s="12">
        <v>40</v>
      </c>
      <c r="F38" s="12" t="s">
        <v>41</v>
      </c>
      <c r="G38" s="12" t="s">
        <v>52</v>
      </c>
      <c r="H38" s="13">
        <v>0.222</v>
      </c>
      <c r="I38" s="14">
        <v>895354.63800000004</v>
      </c>
      <c r="J38" s="15"/>
      <c r="K38" s="16"/>
      <c r="L38" s="17"/>
      <c r="M38" s="18"/>
      <c r="N38" s="19"/>
      <c r="O38" s="20" t="s">
        <v>144</v>
      </c>
      <c r="P38" s="21">
        <v>3.4</v>
      </c>
      <c r="Q38" s="21">
        <v>4.2</v>
      </c>
      <c r="R38" s="21">
        <v>2</v>
      </c>
      <c r="S38" s="21">
        <v>3</v>
      </c>
      <c r="T38" s="21">
        <v>3.8</v>
      </c>
      <c r="U38" s="22">
        <f t="shared" si="13"/>
        <v>16.399999999999999</v>
      </c>
      <c r="V38" s="23"/>
      <c r="W38" s="24">
        <f t="shared" si="1"/>
        <v>2.8000000000000003</v>
      </c>
      <c r="X38" s="24">
        <f t="shared" si="2"/>
        <v>3.4640000000000004</v>
      </c>
      <c r="Y38" s="24">
        <v>3.8</v>
      </c>
      <c r="Z38" s="24">
        <f t="shared" si="3"/>
        <v>3.56</v>
      </c>
      <c r="AA38" s="24">
        <v>2.4</v>
      </c>
      <c r="AB38" s="22">
        <f t="shared" si="4"/>
        <v>16.024000000000001</v>
      </c>
      <c r="AC38" s="23"/>
      <c r="AD38" s="22">
        <f t="shared" si="9"/>
        <v>2.5200000000000005</v>
      </c>
      <c r="AE38" s="22">
        <f t="shared" si="10"/>
        <v>2.2799999999999998</v>
      </c>
      <c r="AF38" s="22">
        <f t="shared" si="11"/>
        <v>2.1360000000000001</v>
      </c>
      <c r="AG38" s="25">
        <v>0.8</v>
      </c>
      <c r="AH38" s="26">
        <f t="shared" si="12"/>
        <v>7.7360000000000007</v>
      </c>
      <c r="AI38" s="26"/>
      <c r="AJ38" s="26"/>
      <c r="AK38" s="27">
        <v>2.2999999999999998</v>
      </c>
      <c r="AL38" s="27">
        <v>3</v>
      </c>
      <c r="AM38" s="27">
        <v>2.8</v>
      </c>
      <c r="AN38" s="27">
        <v>2.6</v>
      </c>
      <c r="AO38" s="12" t="s">
        <v>45</v>
      </c>
      <c r="AP38" s="28" t="str">
        <f t="shared" si="5"/>
        <v>i</v>
      </c>
      <c r="AQ38" s="28" t="str">
        <f t="shared" si="6"/>
        <v>n</v>
      </c>
      <c r="AR38" s="28" t="str">
        <f t="shared" si="7"/>
        <v>f</v>
      </c>
      <c r="AS38" s="28" t="str">
        <f t="shared" si="8"/>
        <v>p</v>
      </c>
    </row>
    <row r="39" spans="1:45" s="29" customFormat="1" ht="11.25" customHeight="1">
      <c r="A39" s="12" t="s">
        <v>145</v>
      </c>
      <c r="B39" s="12" t="s">
        <v>47</v>
      </c>
      <c r="C39" s="12" t="s">
        <v>137</v>
      </c>
      <c r="D39" s="12" t="s">
        <v>40</v>
      </c>
      <c r="E39" s="12">
        <v>40</v>
      </c>
      <c r="F39" s="12" t="s">
        <v>41</v>
      </c>
      <c r="G39" s="12" t="s">
        <v>56</v>
      </c>
      <c r="H39" s="13">
        <v>0.16700000000000001</v>
      </c>
      <c r="I39" s="14">
        <v>673532.54300000006</v>
      </c>
      <c r="J39" s="15"/>
      <c r="K39" s="16"/>
      <c r="L39" s="17"/>
      <c r="M39" s="18"/>
      <c r="N39" s="19"/>
      <c r="O39" s="20" t="s">
        <v>146</v>
      </c>
      <c r="P39" s="21">
        <v>4.5999999999999996</v>
      </c>
      <c r="Q39" s="21">
        <v>4.4000000000000004</v>
      </c>
      <c r="R39" s="21">
        <v>1.4</v>
      </c>
      <c r="S39" s="21">
        <v>3.4</v>
      </c>
      <c r="T39" s="21">
        <v>4.8</v>
      </c>
      <c r="U39" s="22">
        <f t="shared" si="13"/>
        <v>18.600000000000001</v>
      </c>
      <c r="V39" s="23"/>
      <c r="W39" s="24">
        <f t="shared" si="1"/>
        <v>3</v>
      </c>
      <c r="X39" s="24">
        <f t="shared" si="2"/>
        <v>4.1120000000000001</v>
      </c>
      <c r="Y39" s="24">
        <v>4</v>
      </c>
      <c r="Z39" s="24">
        <f t="shared" si="3"/>
        <v>4.68</v>
      </c>
      <c r="AA39" s="24">
        <v>1.8</v>
      </c>
      <c r="AB39" s="22">
        <f t="shared" si="4"/>
        <v>17.591999999999999</v>
      </c>
      <c r="AC39" s="23"/>
      <c r="AD39" s="22">
        <f t="shared" si="9"/>
        <v>2.64</v>
      </c>
      <c r="AE39" s="22">
        <f t="shared" si="10"/>
        <v>2.88</v>
      </c>
      <c r="AF39" s="22">
        <f t="shared" si="11"/>
        <v>2.8079999999999998</v>
      </c>
      <c r="AG39" s="25">
        <v>0.6</v>
      </c>
      <c r="AH39" s="26">
        <f t="shared" si="12"/>
        <v>8.927999999999999</v>
      </c>
      <c r="AI39" s="26"/>
      <c r="AJ39" s="26"/>
      <c r="AK39" s="27">
        <v>4.8</v>
      </c>
      <c r="AL39" s="27">
        <v>4</v>
      </c>
      <c r="AM39" s="27">
        <v>4.2</v>
      </c>
      <c r="AN39" s="27">
        <v>3.7</v>
      </c>
      <c r="AO39" s="12" t="s">
        <v>88</v>
      </c>
      <c r="AP39" s="28" t="str">
        <f t="shared" si="5"/>
        <v>E</v>
      </c>
      <c r="AQ39" s="28" t="str">
        <f t="shared" si="6"/>
        <v>N</v>
      </c>
      <c r="AR39" s="28" t="str">
        <f t="shared" si="7"/>
        <v>F</v>
      </c>
      <c r="AS39" s="28" t="str">
        <f t="shared" si="8"/>
        <v>P</v>
      </c>
    </row>
    <row r="40" spans="1:45" s="29" customFormat="1" ht="11.25" customHeight="1">
      <c r="A40" s="12" t="s">
        <v>147</v>
      </c>
      <c r="B40" s="12" t="s">
        <v>47</v>
      </c>
      <c r="C40" s="12" t="s">
        <v>137</v>
      </c>
      <c r="D40" s="12" t="s">
        <v>40</v>
      </c>
      <c r="E40" s="12">
        <v>40</v>
      </c>
      <c r="F40" s="12" t="s">
        <v>41</v>
      </c>
      <c r="G40" s="12" t="s">
        <v>60</v>
      </c>
      <c r="H40" s="13">
        <v>0.17199999999999999</v>
      </c>
      <c r="I40" s="14">
        <v>693698.18799999997</v>
      </c>
      <c r="J40" s="15"/>
      <c r="K40" s="16"/>
      <c r="L40" s="17"/>
      <c r="M40" s="18"/>
      <c r="N40" s="19"/>
      <c r="O40" s="20" t="s">
        <v>148</v>
      </c>
      <c r="P40" s="21">
        <v>3.6</v>
      </c>
      <c r="Q40" s="21">
        <v>4.4000000000000004</v>
      </c>
      <c r="R40" s="21">
        <v>3.6</v>
      </c>
      <c r="S40" s="21">
        <v>3.4</v>
      </c>
      <c r="T40" s="21">
        <v>4.2</v>
      </c>
      <c r="U40" s="22">
        <f t="shared" si="13"/>
        <v>19.2</v>
      </c>
      <c r="V40" s="23"/>
      <c r="W40" s="24">
        <f t="shared" si="1"/>
        <v>3.4400000000000004</v>
      </c>
      <c r="X40" s="24">
        <f t="shared" si="2"/>
        <v>3.7760000000000007</v>
      </c>
      <c r="Y40" s="24">
        <v>4.8</v>
      </c>
      <c r="Z40" s="24">
        <f t="shared" si="3"/>
        <v>3.8400000000000003</v>
      </c>
      <c r="AA40" s="24">
        <v>1.2</v>
      </c>
      <c r="AB40" s="22">
        <f t="shared" si="4"/>
        <v>17.056000000000001</v>
      </c>
      <c r="AC40" s="23"/>
      <c r="AD40" s="22">
        <f t="shared" si="9"/>
        <v>2.64</v>
      </c>
      <c r="AE40" s="22">
        <f t="shared" si="10"/>
        <v>2.5200000000000005</v>
      </c>
      <c r="AF40" s="22">
        <f t="shared" si="11"/>
        <v>2.3040000000000003</v>
      </c>
      <c r="AG40" s="25">
        <v>0.6</v>
      </c>
      <c r="AH40" s="26">
        <f t="shared" si="12"/>
        <v>8.0640000000000001</v>
      </c>
      <c r="AI40" s="26"/>
      <c r="AJ40" s="26"/>
      <c r="AK40" s="27">
        <v>4</v>
      </c>
      <c r="AL40" s="27">
        <v>4</v>
      </c>
      <c r="AM40" s="27">
        <v>3</v>
      </c>
      <c r="AN40" s="27">
        <v>2.4</v>
      </c>
      <c r="AO40" s="12" t="s">
        <v>149</v>
      </c>
      <c r="AP40" s="28" t="str">
        <f t="shared" si="5"/>
        <v>E</v>
      </c>
      <c r="AQ40" s="28" t="str">
        <f t="shared" si="6"/>
        <v>N</v>
      </c>
      <c r="AR40" s="28" t="str">
        <f t="shared" si="7"/>
        <v>f</v>
      </c>
      <c r="AS40" s="28" t="str">
        <f t="shared" si="8"/>
        <v>j</v>
      </c>
    </row>
    <row r="41" spans="1:45" ht="11.25" customHeight="1">
      <c r="A41" s="31" t="s">
        <v>150</v>
      </c>
      <c r="B41" s="31" t="s">
        <v>47</v>
      </c>
      <c r="C41" s="31" t="s">
        <v>137</v>
      </c>
      <c r="D41" s="31" t="s">
        <v>40</v>
      </c>
      <c r="E41" s="31">
        <v>40</v>
      </c>
      <c r="F41" s="31" t="s">
        <v>63</v>
      </c>
      <c r="G41" s="31" t="s">
        <v>42</v>
      </c>
      <c r="H41" s="32">
        <v>0.19500000000000001</v>
      </c>
      <c r="I41" s="33">
        <v>764496.72</v>
      </c>
      <c r="J41" s="34">
        <f>SUM(H41:H45)</f>
        <v>1</v>
      </c>
      <c r="K41" s="35">
        <v>375</v>
      </c>
      <c r="L41" s="36" t="s">
        <v>151</v>
      </c>
      <c r="M41" s="37">
        <v>0.95</v>
      </c>
      <c r="N41" s="38">
        <v>3920496</v>
      </c>
      <c r="O41" s="39" t="s">
        <v>152</v>
      </c>
      <c r="P41" s="40">
        <v>3.6</v>
      </c>
      <c r="Q41" s="40">
        <v>3.8</v>
      </c>
      <c r="R41" s="40">
        <v>2</v>
      </c>
      <c r="S41" s="40">
        <v>2.8</v>
      </c>
      <c r="T41" s="40">
        <v>4.2</v>
      </c>
      <c r="U41" s="41">
        <f t="shared" si="13"/>
        <v>16.399999999999999</v>
      </c>
      <c r="V41" s="42">
        <f>AVERAGE(U41:U45)</f>
        <v>18.72</v>
      </c>
      <c r="W41" s="43">
        <f t="shared" si="1"/>
        <v>2.6399999999999997</v>
      </c>
      <c r="X41" s="43">
        <f t="shared" si="2"/>
        <v>3.4160000000000004</v>
      </c>
      <c r="Y41" s="43">
        <v>4.3</v>
      </c>
      <c r="Z41" s="43">
        <f t="shared" si="3"/>
        <v>3.8400000000000003</v>
      </c>
      <c r="AA41" s="43">
        <v>1.4</v>
      </c>
      <c r="AB41" s="41">
        <f t="shared" si="4"/>
        <v>15.596</v>
      </c>
      <c r="AC41" s="42">
        <f>AVERAGE(AB41:AB45)</f>
        <v>17.532</v>
      </c>
      <c r="AD41" s="41">
        <f t="shared" si="9"/>
        <v>2.2799999999999998</v>
      </c>
      <c r="AE41" s="41">
        <f t="shared" si="10"/>
        <v>2.5200000000000005</v>
      </c>
      <c r="AF41" s="41">
        <f t="shared" si="11"/>
        <v>2.3040000000000003</v>
      </c>
      <c r="AG41" s="44">
        <v>0.6</v>
      </c>
      <c r="AH41" s="45">
        <f t="shared" si="12"/>
        <v>7.7040000000000006</v>
      </c>
      <c r="AI41" s="45"/>
      <c r="AJ41" s="45"/>
      <c r="AK41" s="46">
        <v>3.6</v>
      </c>
      <c r="AL41" s="46">
        <v>3</v>
      </c>
      <c r="AM41" s="46">
        <v>4.0999999999999996</v>
      </c>
      <c r="AN41" s="46">
        <v>2.4</v>
      </c>
      <c r="AO41" s="31" t="s">
        <v>153</v>
      </c>
      <c r="AP41" s="47" t="str">
        <f t="shared" si="5"/>
        <v>E</v>
      </c>
      <c r="AQ41" s="47" t="str">
        <f t="shared" si="6"/>
        <v>n</v>
      </c>
      <c r="AR41" s="47" t="str">
        <f t="shared" si="7"/>
        <v>F</v>
      </c>
      <c r="AS41" s="47" t="str">
        <f t="shared" si="8"/>
        <v>j</v>
      </c>
    </row>
    <row r="42" spans="1:45" ht="11.25" customHeight="1">
      <c r="A42" s="31" t="s">
        <v>154</v>
      </c>
      <c r="B42" s="31" t="s">
        <v>47</v>
      </c>
      <c r="C42" s="31" t="s">
        <v>137</v>
      </c>
      <c r="D42" s="31" t="s">
        <v>40</v>
      </c>
      <c r="E42" s="31">
        <v>40</v>
      </c>
      <c r="F42" s="31" t="s">
        <v>63</v>
      </c>
      <c r="G42" s="31" t="s">
        <v>48</v>
      </c>
      <c r="H42" s="32">
        <v>0.215</v>
      </c>
      <c r="I42" s="33">
        <v>842906.64</v>
      </c>
      <c r="J42" s="34"/>
      <c r="K42" s="35"/>
      <c r="L42" s="36"/>
      <c r="M42" s="37"/>
      <c r="N42" s="38"/>
      <c r="O42" s="39" t="s">
        <v>155</v>
      </c>
      <c r="P42" s="40">
        <v>3.2</v>
      </c>
      <c r="Q42" s="40">
        <v>3.6</v>
      </c>
      <c r="R42" s="40">
        <v>4.8</v>
      </c>
      <c r="S42" s="40">
        <v>4.4000000000000004</v>
      </c>
      <c r="T42" s="40">
        <v>2.2000000000000002</v>
      </c>
      <c r="U42" s="41">
        <f t="shared" si="13"/>
        <v>18.2</v>
      </c>
      <c r="V42" s="42"/>
      <c r="W42" s="43">
        <f t="shared" si="1"/>
        <v>4.4800000000000004</v>
      </c>
      <c r="X42" s="43">
        <f t="shared" si="2"/>
        <v>3.6000000000000005</v>
      </c>
      <c r="Y42" s="43">
        <v>4.5</v>
      </c>
      <c r="Z42" s="43">
        <f t="shared" si="3"/>
        <v>2.8</v>
      </c>
      <c r="AA42" s="43">
        <v>1.6</v>
      </c>
      <c r="AB42" s="41">
        <f t="shared" si="4"/>
        <v>16.980000000000004</v>
      </c>
      <c r="AC42" s="42"/>
      <c r="AD42" s="41">
        <f t="shared" si="9"/>
        <v>2.16</v>
      </c>
      <c r="AE42" s="41">
        <f t="shared" si="10"/>
        <v>1.32</v>
      </c>
      <c r="AF42" s="41">
        <f t="shared" si="11"/>
        <v>1.6799999999999997</v>
      </c>
      <c r="AG42" s="44">
        <v>0.8</v>
      </c>
      <c r="AH42" s="45">
        <f t="shared" si="12"/>
        <v>5.96</v>
      </c>
      <c r="AI42" s="45"/>
      <c r="AJ42" s="45"/>
      <c r="AK42" s="46">
        <v>3.6</v>
      </c>
      <c r="AL42" s="46">
        <v>3.8</v>
      </c>
      <c r="AM42" s="46">
        <v>4.8</v>
      </c>
      <c r="AN42" s="46">
        <v>3</v>
      </c>
      <c r="AO42" s="31" t="s">
        <v>77</v>
      </c>
      <c r="AP42" s="47" t="str">
        <f t="shared" si="5"/>
        <v>E</v>
      </c>
      <c r="AQ42" s="47" t="str">
        <f t="shared" si="6"/>
        <v>N</v>
      </c>
      <c r="AR42" s="47" t="str">
        <f t="shared" si="7"/>
        <v>F</v>
      </c>
      <c r="AS42" s="47" t="str">
        <f t="shared" si="8"/>
        <v>p</v>
      </c>
    </row>
    <row r="43" spans="1:45" ht="11.25" customHeight="1">
      <c r="A43" s="31" t="s">
        <v>156</v>
      </c>
      <c r="B43" s="31" t="s">
        <v>47</v>
      </c>
      <c r="C43" s="31" t="s">
        <v>137</v>
      </c>
      <c r="D43" s="31" t="s">
        <v>40</v>
      </c>
      <c r="E43" s="31">
        <v>40</v>
      </c>
      <c r="F43" s="31" t="s">
        <v>63</v>
      </c>
      <c r="G43" s="31" t="s">
        <v>52</v>
      </c>
      <c r="H43" s="32">
        <v>0.24199999999999999</v>
      </c>
      <c r="I43" s="33">
        <v>948760.03200000001</v>
      </c>
      <c r="J43" s="34"/>
      <c r="K43" s="35"/>
      <c r="L43" s="36"/>
      <c r="M43" s="37"/>
      <c r="N43" s="38"/>
      <c r="O43" s="39" t="s">
        <v>157</v>
      </c>
      <c r="P43" s="40">
        <v>3.4</v>
      </c>
      <c r="Q43" s="40">
        <v>3.8</v>
      </c>
      <c r="R43" s="40">
        <v>4.8</v>
      </c>
      <c r="S43" s="40">
        <v>4.5999999999999996</v>
      </c>
      <c r="T43" s="40">
        <v>2.6</v>
      </c>
      <c r="U43" s="41">
        <f t="shared" si="13"/>
        <v>19.200000000000003</v>
      </c>
      <c r="V43" s="42"/>
      <c r="W43" s="43">
        <f t="shared" si="1"/>
        <v>4.6399999999999997</v>
      </c>
      <c r="X43" s="43">
        <f t="shared" si="2"/>
        <v>3.8319999999999999</v>
      </c>
      <c r="Y43" s="43">
        <v>4.3</v>
      </c>
      <c r="Z43" s="43">
        <f t="shared" si="3"/>
        <v>3.08</v>
      </c>
      <c r="AA43" s="43">
        <v>1.8</v>
      </c>
      <c r="AB43" s="41">
        <f t="shared" si="4"/>
        <v>17.651999999999997</v>
      </c>
      <c r="AC43" s="42"/>
      <c r="AD43" s="41">
        <f t="shared" si="9"/>
        <v>2.2799999999999998</v>
      </c>
      <c r="AE43" s="41">
        <f t="shared" si="10"/>
        <v>1.56</v>
      </c>
      <c r="AF43" s="41">
        <f t="shared" si="11"/>
        <v>1.8480000000000001</v>
      </c>
      <c r="AG43" s="44">
        <v>1</v>
      </c>
      <c r="AH43" s="45">
        <f t="shared" si="12"/>
        <v>6.6879999999999997</v>
      </c>
      <c r="AI43" s="45"/>
      <c r="AJ43" s="45"/>
      <c r="AK43" s="46">
        <v>3.5</v>
      </c>
      <c r="AL43" s="46">
        <v>3</v>
      </c>
      <c r="AM43" s="46">
        <v>4</v>
      </c>
      <c r="AN43" s="46">
        <v>3.1</v>
      </c>
      <c r="AO43" s="31" t="s">
        <v>88</v>
      </c>
      <c r="AP43" s="47" t="str">
        <f t="shared" si="5"/>
        <v>E</v>
      </c>
      <c r="AQ43" s="47" t="str">
        <f t="shared" si="6"/>
        <v>n</v>
      </c>
      <c r="AR43" s="47" t="str">
        <f t="shared" si="7"/>
        <v>F</v>
      </c>
      <c r="AS43" s="47" t="str">
        <f t="shared" si="8"/>
        <v>P</v>
      </c>
    </row>
    <row r="44" spans="1:45" ht="11.25" customHeight="1">
      <c r="A44" s="31" t="s">
        <v>158</v>
      </c>
      <c r="B44" s="31" t="s">
        <v>47</v>
      </c>
      <c r="C44" s="31" t="s">
        <v>137</v>
      </c>
      <c r="D44" s="31" t="s">
        <v>40</v>
      </c>
      <c r="E44" s="31">
        <v>40</v>
      </c>
      <c r="F44" s="31" t="s">
        <v>63</v>
      </c>
      <c r="G44" s="31" t="s">
        <v>56</v>
      </c>
      <c r="H44" s="32">
        <v>0.17799999999999999</v>
      </c>
      <c r="I44" s="33">
        <v>697848.28799999994</v>
      </c>
      <c r="J44" s="34"/>
      <c r="K44" s="35"/>
      <c r="L44" s="36"/>
      <c r="M44" s="37"/>
      <c r="N44" s="38"/>
      <c r="O44" s="39" t="s">
        <v>159</v>
      </c>
      <c r="P44" s="40">
        <v>4.5999999999999996</v>
      </c>
      <c r="Q44" s="40">
        <v>3.6</v>
      </c>
      <c r="R44" s="40">
        <v>3.2</v>
      </c>
      <c r="S44" s="40">
        <v>4.8</v>
      </c>
      <c r="T44" s="40">
        <v>4</v>
      </c>
      <c r="U44" s="41">
        <f t="shared" si="13"/>
        <v>20.2</v>
      </c>
      <c r="V44" s="42"/>
      <c r="W44" s="43">
        <f t="shared" si="1"/>
        <v>4.4800000000000004</v>
      </c>
      <c r="X44" s="43">
        <f t="shared" si="2"/>
        <v>4.3840000000000003</v>
      </c>
      <c r="Y44" s="43">
        <v>4.5999999999999996</v>
      </c>
      <c r="Z44" s="43">
        <f t="shared" si="3"/>
        <v>4.3599999999999994</v>
      </c>
      <c r="AA44" s="43">
        <v>1.4</v>
      </c>
      <c r="AB44" s="41">
        <f t="shared" si="4"/>
        <v>19.223999999999997</v>
      </c>
      <c r="AC44" s="42"/>
      <c r="AD44" s="41">
        <f t="shared" si="9"/>
        <v>2.16</v>
      </c>
      <c r="AE44" s="41">
        <f t="shared" si="10"/>
        <v>2.4</v>
      </c>
      <c r="AF44" s="41">
        <f t="shared" si="11"/>
        <v>2.6159999999999997</v>
      </c>
      <c r="AG44" s="44">
        <v>0.6</v>
      </c>
      <c r="AH44" s="45">
        <f t="shared" si="12"/>
        <v>7.7759999999999998</v>
      </c>
      <c r="AI44" s="45"/>
      <c r="AJ44" s="45"/>
      <c r="AK44" s="46">
        <v>3.9</v>
      </c>
      <c r="AL44" s="46">
        <v>4</v>
      </c>
      <c r="AM44" s="46">
        <v>4.2</v>
      </c>
      <c r="AN44" s="46">
        <v>2.4</v>
      </c>
      <c r="AO44" s="31" t="s">
        <v>160</v>
      </c>
      <c r="AP44" s="47" t="str">
        <f t="shared" si="5"/>
        <v>E</v>
      </c>
      <c r="AQ44" s="47" t="str">
        <f t="shared" si="6"/>
        <v>N</v>
      </c>
      <c r="AR44" s="47" t="str">
        <f t="shared" si="7"/>
        <v>F</v>
      </c>
      <c r="AS44" s="47" t="str">
        <f t="shared" si="8"/>
        <v>j</v>
      </c>
    </row>
    <row r="45" spans="1:45" ht="11.25" customHeight="1">
      <c r="A45" s="31" t="s">
        <v>161</v>
      </c>
      <c r="B45" s="31" t="s">
        <v>47</v>
      </c>
      <c r="C45" s="31" t="s">
        <v>137</v>
      </c>
      <c r="D45" s="31" t="s">
        <v>40</v>
      </c>
      <c r="E45" s="31">
        <v>40</v>
      </c>
      <c r="F45" s="31" t="s">
        <v>63</v>
      </c>
      <c r="G45" s="31" t="s">
        <v>60</v>
      </c>
      <c r="H45" s="32">
        <v>0.17</v>
      </c>
      <c r="I45" s="33">
        <v>666484.32000000007</v>
      </c>
      <c r="J45" s="34"/>
      <c r="K45" s="35"/>
      <c r="L45" s="36"/>
      <c r="M45" s="37"/>
      <c r="N45" s="38"/>
      <c r="O45" s="39" t="s">
        <v>162</v>
      </c>
      <c r="P45" s="40">
        <v>4</v>
      </c>
      <c r="Q45" s="40">
        <v>4.2</v>
      </c>
      <c r="R45" s="40">
        <v>3</v>
      </c>
      <c r="S45" s="40">
        <v>3.6</v>
      </c>
      <c r="T45" s="40">
        <v>4.8</v>
      </c>
      <c r="U45" s="41">
        <f t="shared" si="13"/>
        <v>19.599999999999998</v>
      </c>
      <c r="V45" s="42"/>
      <c r="W45" s="43">
        <f t="shared" si="1"/>
        <v>3.4800000000000004</v>
      </c>
      <c r="X45" s="43">
        <f t="shared" si="2"/>
        <v>4.0080000000000009</v>
      </c>
      <c r="Y45" s="43">
        <v>3.6</v>
      </c>
      <c r="Z45" s="43">
        <f t="shared" si="3"/>
        <v>4.32</v>
      </c>
      <c r="AA45" s="43">
        <v>2.8</v>
      </c>
      <c r="AB45" s="41">
        <f t="shared" si="4"/>
        <v>18.208000000000002</v>
      </c>
      <c r="AC45" s="42"/>
      <c r="AD45" s="41">
        <f t="shared" si="9"/>
        <v>2.5200000000000005</v>
      </c>
      <c r="AE45" s="41">
        <f t="shared" si="10"/>
        <v>2.88</v>
      </c>
      <c r="AF45" s="41">
        <f t="shared" si="11"/>
        <v>2.5920000000000001</v>
      </c>
      <c r="AG45" s="44">
        <v>0.6</v>
      </c>
      <c r="AH45" s="45">
        <f t="shared" si="12"/>
        <v>8.5920000000000005</v>
      </c>
      <c r="AI45" s="45"/>
      <c r="AJ45" s="45"/>
      <c r="AK45" s="46">
        <v>4</v>
      </c>
      <c r="AL45" s="46">
        <v>3</v>
      </c>
      <c r="AM45" s="46">
        <v>4.0999999999999996</v>
      </c>
      <c r="AN45" s="46">
        <v>3.2</v>
      </c>
      <c r="AO45" s="31" t="s">
        <v>88</v>
      </c>
      <c r="AP45" s="47" t="str">
        <f t="shared" si="5"/>
        <v>E</v>
      </c>
      <c r="AQ45" s="47" t="str">
        <f t="shared" si="6"/>
        <v>n</v>
      </c>
      <c r="AR45" s="47" t="str">
        <f t="shared" si="7"/>
        <v>F</v>
      </c>
      <c r="AS45" s="47" t="str">
        <f t="shared" si="8"/>
        <v>P</v>
      </c>
    </row>
    <row r="46" spans="1:45" s="29" customFormat="1" ht="11.25" customHeight="1">
      <c r="A46" s="12" t="s">
        <v>163</v>
      </c>
      <c r="B46" s="12" t="s">
        <v>47</v>
      </c>
      <c r="C46" s="12" t="s">
        <v>164</v>
      </c>
      <c r="D46" s="12" t="s">
        <v>40</v>
      </c>
      <c r="E46" s="12">
        <v>50</v>
      </c>
      <c r="F46" s="12" t="s">
        <v>41</v>
      </c>
      <c r="G46" s="12" t="s">
        <v>42</v>
      </c>
      <c r="H46" s="13">
        <v>0.184</v>
      </c>
      <c r="I46" s="14">
        <v>769349.26399999997</v>
      </c>
      <c r="J46" s="15">
        <f>SUM(H46:H50)</f>
        <v>1</v>
      </c>
      <c r="K46" s="16">
        <v>395</v>
      </c>
      <c r="L46" s="17" t="s">
        <v>95</v>
      </c>
      <c r="M46" s="18">
        <v>0.95</v>
      </c>
      <c r="N46" s="19">
        <v>4181246</v>
      </c>
      <c r="O46" s="20" t="s">
        <v>165</v>
      </c>
      <c r="P46" s="21">
        <v>3.6</v>
      </c>
      <c r="Q46" s="21">
        <v>3.8</v>
      </c>
      <c r="R46" s="21">
        <v>4.4000000000000004</v>
      </c>
      <c r="S46" s="21">
        <v>3.6</v>
      </c>
      <c r="T46" s="21">
        <v>2.8</v>
      </c>
      <c r="U46" s="22">
        <f t="shared" si="13"/>
        <v>18.2</v>
      </c>
      <c r="V46" s="23">
        <f>AVERAGE(U46:U50)</f>
        <v>17.479999999999997</v>
      </c>
      <c r="W46" s="24">
        <f t="shared" si="1"/>
        <v>3.7600000000000007</v>
      </c>
      <c r="X46" s="24">
        <f t="shared" si="2"/>
        <v>3.5120000000000005</v>
      </c>
      <c r="Y46" s="24">
        <v>2</v>
      </c>
      <c r="Z46" s="24">
        <f t="shared" si="3"/>
        <v>3.2800000000000002</v>
      </c>
      <c r="AA46" s="24">
        <v>3.6</v>
      </c>
      <c r="AB46" s="22">
        <f t="shared" si="4"/>
        <v>16.152000000000005</v>
      </c>
      <c r="AC46" s="23">
        <f>AVERAGE(AB46:AB50)</f>
        <v>16.552</v>
      </c>
      <c r="AD46" s="22">
        <f t="shared" si="9"/>
        <v>2.2799999999999998</v>
      </c>
      <c r="AE46" s="22">
        <f t="shared" si="10"/>
        <v>1.6799999999999997</v>
      </c>
      <c r="AF46" s="22">
        <f t="shared" si="11"/>
        <v>1.968</v>
      </c>
      <c r="AG46" s="25">
        <v>0.6</v>
      </c>
      <c r="AH46" s="26">
        <f t="shared" si="12"/>
        <v>6.5279999999999987</v>
      </c>
      <c r="AI46" s="26"/>
      <c r="AJ46" s="26"/>
      <c r="AK46" s="27">
        <v>4.2</v>
      </c>
      <c r="AL46" s="27">
        <v>4</v>
      </c>
      <c r="AM46" s="27">
        <v>3.2</v>
      </c>
      <c r="AN46" s="27">
        <v>4.8</v>
      </c>
      <c r="AO46" s="12" t="s">
        <v>91</v>
      </c>
      <c r="AP46" s="28" t="str">
        <f t="shared" si="5"/>
        <v>E</v>
      </c>
      <c r="AQ46" s="28" t="str">
        <f t="shared" si="6"/>
        <v>N</v>
      </c>
      <c r="AR46" s="28" t="str">
        <f t="shared" si="7"/>
        <v>F</v>
      </c>
      <c r="AS46" s="28" t="str">
        <f t="shared" si="8"/>
        <v>P</v>
      </c>
    </row>
    <row r="47" spans="1:45" s="29" customFormat="1" ht="11.25" customHeight="1">
      <c r="A47" s="12" t="s">
        <v>166</v>
      </c>
      <c r="B47" s="12" t="s">
        <v>47</v>
      </c>
      <c r="C47" s="12" t="s">
        <v>164</v>
      </c>
      <c r="D47" s="12" t="s">
        <v>40</v>
      </c>
      <c r="E47" s="12">
        <v>50</v>
      </c>
      <c r="F47" s="12" t="s">
        <v>41</v>
      </c>
      <c r="G47" s="12" t="s">
        <v>48</v>
      </c>
      <c r="H47" s="13">
        <v>0.20599999999999999</v>
      </c>
      <c r="I47" s="14">
        <v>861336.67599999998</v>
      </c>
      <c r="J47" s="15"/>
      <c r="K47" s="16"/>
      <c r="L47" s="17"/>
      <c r="M47" s="18"/>
      <c r="N47" s="19"/>
      <c r="O47" s="20" t="s">
        <v>167</v>
      </c>
      <c r="P47" s="21">
        <v>2.6</v>
      </c>
      <c r="Q47" s="21">
        <v>3</v>
      </c>
      <c r="R47" s="21">
        <v>2.8</v>
      </c>
      <c r="S47" s="21">
        <v>3.6</v>
      </c>
      <c r="T47" s="21">
        <v>3</v>
      </c>
      <c r="U47" s="22">
        <f t="shared" si="13"/>
        <v>14.999999999999998</v>
      </c>
      <c r="V47" s="23"/>
      <c r="W47" s="24">
        <f t="shared" si="1"/>
        <v>3.4400000000000004</v>
      </c>
      <c r="X47" s="24">
        <f t="shared" si="2"/>
        <v>3.1440000000000001</v>
      </c>
      <c r="Y47" s="24">
        <v>2.6</v>
      </c>
      <c r="Z47" s="24">
        <f t="shared" si="3"/>
        <v>2.7600000000000002</v>
      </c>
      <c r="AA47" s="24">
        <v>3</v>
      </c>
      <c r="AB47" s="22">
        <f t="shared" si="4"/>
        <v>14.944000000000001</v>
      </c>
      <c r="AC47" s="23"/>
      <c r="AD47" s="22">
        <f t="shared" si="9"/>
        <v>1.8</v>
      </c>
      <c r="AE47" s="22">
        <f t="shared" si="10"/>
        <v>1.8</v>
      </c>
      <c r="AF47" s="22">
        <f t="shared" si="11"/>
        <v>1.6560000000000001</v>
      </c>
      <c r="AG47" s="25">
        <v>0.8</v>
      </c>
      <c r="AH47" s="26">
        <f t="shared" si="12"/>
        <v>6.056</v>
      </c>
      <c r="AI47" s="26"/>
      <c r="AJ47" s="26"/>
      <c r="AK47" s="27">
        <v>2.2000000000000002</v>
      </c>
      <c r="AL47" s="27">
        <v>2</v>
      </c>
      <c r="AM47" s="27">
        <v>3</v>
      </c>
      <c r="AN47" s="27">
        <v>3</v>
      </c>
      <c r="AO47" s="12" t="s">
        <v>168</v>
      </c>
      <c r="AP47" s="28" t="str">
        <f t="shared" si="5"/>
        <v>i</v>
      </c>
      <c r="AQ47" s="28" t="str">
        <f t="shared" si="6"/>
        <v>s</v>
      </c>
      <c r="AR47" s="28" t="str">
        <f t="shared" si="7"/>
        <v>f</v>
      </c>
      <c r="AS47" s="28" t="str">
        <f t="shared" si="8"/>
        <v>p</v>
      </c>
    </row>
    <row r="48" spans="1:45" s="29" customFormat="1" ht="11.25" customHeight="1">
      <c r="A48" s="12" t="s">
        <v>169</v>
      </c>
      <c r="B48" s="12" t="s">
        <v>47</v>
      </c>
      <c r="C48" s="12" t="s">
        <v>164</v>
      </c>
      <c r="D48" s="12" t="s">
        <v>40</v>
      </c>
      <c r="E48" s="12">
        <v>50</v>
      </c>
      <c r="F48" s="12" t="s">
        <v>41</v>
      </c>
      <c r="G48" s="12" t="s">
        <v>52</v>
      </c>
      <c r="H48" s="13">
        <v>0.192</v>
      </c>
      <c r="I48" s="14">
        <v>802799.23199999996</v>
      </c>
      <c r="J48" s="15"/>
      <c r="K48" s="16"/>
      <c r="L48" s="17"/>
      <c r="M48" s="18"/>
      <c r="N48" s="19"/>
      <c r="O48" s="20" t="s">
        <v>170</v>
      </c>
      <c r="P48" s="21">
        <v>3.4</v>
      </c>
      <c r="Q48" s="21">
        <v>3.8</v>
      </c>
      <c r="R48" s="21">
        <v>1.4</v>
      </c>
      <c r="S48" s="21">
        <v>4.8</v>
      </c>
      <c r="T48" s="21">
        <v>3.6</v>
      </c>
      <c r="U48" s="22">
        <f t="shared" si="13"/>
        <v>17</v>
      </c>
      <c r="V48" s="23"/>
      <c r="W48" s="24">
        <f t="shared" si="1"/>
        <v>4.12</v>
      </c>
      <c r="X48" s="24">
        <f t="shared" si="2"/>
        <v>4.0720000000000001</v>
      </c>
      <c r="Y48" s="24">
        <v>2.2000000000000002</v>
      </c>
      <c r="Z48" s="24">
        <f t="shared" si="3"/>
        <v>3.4800000000000004</v>
      </c>
      <c r="AA48" s="24">
        <v>3.4</v>
      </c>
      <c r="AB48" s="22">
        <f t="shared" si="4"/>
        <v>17.271999999999998</v>
      </c>
      <c r="AC48" s="23"/>
      <c r="AD48" s="22">
        <f t="shared" si="9"/>
        <v>2.2799999999999998</v>
      </c>
      <c r="AE48" s="22">
        <f t="shared" si="10"/>
        <v>2.16</v>
      </c>
      <c r="AF48" s="22">
        <f t="shared" si="11"/>
        <v>2.0880000000000001</v>
      </c>
      <c r="AG48" s="25">
        <v>0.6</v>
      </c>
      <c r="AH48" s="26">
        <f t="shared" si="12"/>
        <v>7.1279999999999992</v>
      </c>
      <c r="AI48" s="26"/>
      <c r="AJ48" s="26"/>
      <c r="AK48" s="27">
        <v>4</v>
      </c>
      <c r="AL48" s="27">
        <v>3.9</v>
      </c>
      <c r="AM48" s="27">
        <v>3</v>
      </c>
      <c r="AN48" s="27">
        <v>2.9</v>
      </c>
      <c r="AO48" s="12" t="s">
        <v>69</v>
      </c>
      <c r="AP48" s="28" t="str">
        <f t="shared" si="5"/>
        <v>E</v>
      </c>
      <c r="AQ48" s="28" t="str">
        <f t="shared" si="6"/>
        <v>N</v>
      </c>
      <c r="AR48" s="28" t="str">
        <f t="shared" si="7"/>
        <v>f</v>
      </c>
      <c r="AS48" s="28" t="str">
        <f t="shared" si="8"/>
        <v>p</v>
      </c>
    </row>
    <row r="49" spans="1:45" s="29" customFormat="1" ht="11.25" customHeight="1">
      <c r="A49" s="12" t="s">
        <v>171</v>
      </c>
      <c r="B49" s="12" t="s">
        <v>47</v>
      </c>
      <c r="C49" s="12" t="s">
        <v>164</v>
      </c>
      <c r="D49" s="12" t="s">
        <v>40</v>
      </c>
      <c r="E49" s="12">
        <v>50</v>
      </c>
      <c r="F49" s="12" t="s">
        <v>41</v>
      </c>
      <c r="G49" s="12" t="s">
        <v>56</v>
      </c>
      <c r="H49" s="13">
        <v>0.248</v>
      </c>
      <c r="I49" s="14">
        <v>1036949.008</v>
      </c>
      <c r="J49" s="15"/>
      <c r="K49" s="16"/>
      <c r="L49" s="17"/>
      <c r="M49" s="18"/>
      <c r="N49" s="19"/>
      <c r="O49" s="20" t="s">
        <v>172</v>
      </c>
      <c r="P49" s="21">
        <v>3.2</v>
      </c>
      <c r="Q49" s="21">
        <v>3.4</v>
      </c>
      <c r="R49" s="21">
        <v>4.2</v>
      </c>
      <c r="S49" s="21">
        <v>4.5999999999999996</v>
      </c>
      <c r="T49" s="21">
        <v>3.2</v>
      </c>
      <c r="U49" s="22">
        <f t="shared" si="13"/>
        <v>18.600000000000001</v>
      </c>
      <c r="V49" s="23"/>
      <c r="W49" s="24">
        <f t="shared" si="1"/>
        <v>4.5199999999999996</v>
      </c>
      <c r="X49" s="24">
        <f t="shared" si="2"/>
        <v>3.8000000000000003</v>
      </c>
      <c r="Y49" s="24">
        <v>2.8</v>
      </c>
      <c r="Z49" s="24">
        <f t="shared" si="3"/>
        <v>3.2</v>
      </c>
      <c r="AA49" s="24">
        <v>3.2</v>
      </c>
      <c r="AB49" s="22">
        <f t="shared" si="4"/>
        <v>17.52</v>
      </c>
      <c r="AC49" s="23"/>
      <c r="AD49" s="22">
        <f t="shared" si="9"/>
        <v>2.04</v>
      </c>
      <c r="AE49" s="22">
        <f t="shared" si="10"/>
        <v>1.9200000000000004</v>
      </c>
      <c r="AF49" s="22">
        <f t="shared" si="11"/>
        <v>1.9200000000000004</v>
      </c>
      <c r="AG49" s="25">
        <v>1</v>
      </c>
      <c r="AH49" s="26">
        <f t="shared" si="12"/>
        <v>6.8800000000000008</v>
      </c>
      <c r="AI49" s="26"/>
      <c r="AJ49" s="26"/>
      <c r="AK49" s="27">
        <v>1.8</v>
      </c>
      <c r="AL49" s="27">
        <v>3</v>
      </c>
      <c r="AM49" s="27">
        <v>2</v>
      </c>
      <c r="AN49" s="27">
        <v>2.8</v>
      </c>
      <c r="AO49" s="12" t="s">
        <v>173</v>
      </c>
      <c r="AP49" s="28" t="str">
        <f t="shared" si="5"/>
        <v>I</v>
      </c>
      <c r="AQ49" s="28" t="str">
        <f t="shared" si="6"/>
        <v>n</v>
      </c>
      <c r="AR49" s="28" t="str">
        <f t="shared" si="7"/>
        <v>t</v>
      </c>
      <c r="AS49" s="28" t="str">
        <f t="shared" si="8"/>
        <v>p</v>
      </c>
    </row>
    <row r="50" spans="1:45" s="29" customFormat="1" ht="11.25" customHeight="1">
      <c r="A50" s="12" t="s">
        <v>174</v>
      </c>
      <c r="B50" s="12" t="s">
        <v>47</v>
      </c>
      <c r="C50" s="12" t="s">
        <v>164</v>
      </c>
      <c r="D50" s="12" t="s">
        <v>40</v>
      </c>
      <c r="E50" s="12">
        <v>50</v>
      </c>
      <c r="F50" s="12" t="s">
        <v>41</v>
      </c>
      <c r="G50" s="12" t="s">
        <v>60</v>
      </c>
      <c r="H50" s="13">
        <v>0.17</v>
      </c>
      <c r="I50" s="14">
        <v>710811.82000000007</v>
      </c>
      <c r="J50" s="15"/>
      <c r="K50" s="16"/>
      <c r="L50" s="17"/>
      <c r="M50" s="18"/>
      <c r="N50" s="19"/>
      <c r="O50" s="20" t="s">
        <v>175</v>
      </c>
      <c r="P50" s="21">
        <v>4.5999999999999996</v>
      </c>
      <c r="Q50" s="21">
        <v>4</v>
      </c>
      <c r="R50" s="21">
        <v>3.8</v>
      </c>
      <c r="S50" s="21">
        <v>3.4</v>
      </c>
      <c r="T50" s="21">
        <v>2.8</v>
      </c>
      <c r="U50" s="22">
        <f t="shared" si="13"/>
        <v>18.599999999999998</v>
      </c>
      <c r="V50" s="23"/>
      <c r="W50" s="24">
        <f t="shared" si="1"/>
        <v>3.4800000000000004</v>
      </c>
      <c r="X50" s="24">
        <f t="shared" si="2"/>
        <v>3.7120000000000002</v>
      </c>
      <c r="Y50" s="24">
        <v>2.6</v>
      </c>
      <c r="Z50" s="24">
        <f t="shared" si="3"/>
        <v>3.88</v>
      </c>
      <c r="AA50" s="24">
        <v>3.2</v>
      </c>
      <c r="AB50" s="22">
        <f t="shared" si="4"/>
        <v>16.872</v>
      </c>
      <c r="AC50" s="23"/>
      <c r="AD50" s="22">
        <f t="shared" si="9"/>
        <v>2.4</v>
      </c>
      <c r="AE50" s="22">
        <f t="shared" si="10"/>
        <v>1.6799999999999997</v>
      </c>
      <c r="AF50" s="22">
        <f t="shared" si="11"/>
        <v>2.3280000000000003</v>
      </c>
      <c r="AG50" s="25">
        <v>0.6</v>
      </c>
      <c r="AH50" s="26">
        <f t="shared" si="12"/>
        <v>7.008</v>
      </c>
      <c r="AI50" s="26"/>
      <c r="AJ50" s="26"/>
      <c r="AK50" s="27">
        <v>4.0999999999999996</v>
      </c>
      <c r="AL50" s="27">
        <v>3</v>
      </c>
      <c r="AM50" s="27">
        <v>3</v>
      </c>
      <c r="AN50" s="27">
        <v>3</v>
      </c>
      <c r="AO50" s="12" t="s">
        <v>69</v>
      </c>
      <c r="AP50" s="28" t="str">
        <f t="shared" si="5"/>
        <v>E</v>
      </c>
      <c r="AQ50" s="28" t="str">
        <f t="shared" si="6"/>
        <v>n</v>
      </c>
      <c r="AR50" s="28" t="str">
        <f t="shared" si="7"/>
        <v>f</v>
      </c>
      <c r="AS50" s="28" t="str">
        <f t="shared" si="8"/>
        <v>p</v>
      </c>
    </row>
    <row r="51" spans="1:45" ht="11.25" customHeight="1">
      <c r="A51" s="31" t="s">
        <v>176</v>
      </c>
      <c r="B51" s="31" t="s">
        <v>47</v>
      </c>
      <c r="C51" s="31" t="s">
        <v>164</v>
      </c>
      <c r="D51" s="31" t="s">
        <v>40</v>
      </c>
      <c r="E51" s="31">
        <v>50</v>
      </c>
      <c r="F51" s="31" t="s">
        <v>63</v>
      </c>
      <c r="G51" s="31" t="s">
        <v>42</v>
      </c>
      <c r="H51" s="32">
        <v>0.184</v>
      </c>
      <c r="I51" s="33">
        <v>764769.68799999997</v>
      </c>
      <c r="J51" s="34">
        <f>SUM(H51:H55)</f>
        <v>1</v>
      </c>
      <c r="K51" s="35">
        <v>379</v>
      </c>
      <c r="L51" s="36" t="s">
        <v>64</v>
      </c>
      <c r="M51" s="37">
        <v>0.95</v>
      </c>
      <c r="N51" s="38">
        <v>4156357</v>
      </c>
      <c r="O51" s="39" t="s">
        <v>177</v>
      </c>
      <c r="P51" s="40">
        <v>3.2</v>
      </c>
      <c r="Q51" s="40">
        <v>4</v>
      </c>
      <c r="R51" s="40">
        <v>1.6</v>
      </c>
      <c r="S51" s="40">
        <v>3.6</v>
      </c>
      <c r="T51" s="40">
        <v>3</v>
      </c>
      <c r="U51" s="41">
        <f t="shared" si="13"/>
        <v>15.4</v>
      </c>
      <c r="V51" s="42">
        <f>AVERAGE(U51:U55)</f>
        <v>18.239999999999998</v>
      </c>
      <c r="W51" s="43">
        <f t="shared" si="1"/>
        <v>3.2</v>
      </c>
      <c r="X51" s="43">
        <f t="shared" si="2"/>
        <v>3.4880000000000004</v>
      </c>
      <c r="Y51" s="43">
        <v>2.2000000000000002</v>
      </c>
      <c r="Z51" s="43">
        <f t="shared" si="3"/>
        <v>3.12</v>
      </c>
      <c r="AA51" s="43">
        <v>4</v>
      </c>
      <c r="AB51" s="41">
        <f t="shared" si="4"/>
        <v>16.008000000000003</v>
      </c>
      <c r="AC51" s="42">
        <f>AVERAGE(AB51:AB55)</f>
        <v>17.692800000000002</v>
      </c>
      <c r="AD51" s="41">
        <f t="shared" si="9"/>
        <v>2.4</v>
      </c>
      <c r="AE51" s="41">
        <f t="shared" si="10"/>
        <v>1.8</v>
      </c>
      <c r="AF51" s="41">
        <f t="shared" si="11"/>
        <v>1.8719999999999999</v>
      </c>
      <c r="AG51" s="44">
        <v>0.6</v>
      </c>
      <c r="AH51" s="45">
        <f t="shared" si="12"/>
        <v>6.6719999999999997</v>
      </c>
      <c r="AI51" s="45"/>
      <c r="AJ51" s="45"/>
      <c r="AK51" s="46">
        <v>4</v>
      </c>
      <c r="AL51" s="46">
        <v>4</v>
      </c>
      <c r="AM51" s="46">
        <v>4.8</v>
      </c>
      <c r="AN51" s="46">
        <v>3.9</v>
      </c>
      <c r="AO51" s="31" t="s">
        <v>77</v>
      </c>
      <c r="AP51" s="47" t="str">
        <f t="shared" si="5"/>
        <v>E</v>
      </c>
      <c r="AQ51" s="47" t="str">
        <f t="shared" si="6"/>
        <v>N</v>
      </c>
      <c r="AR51" s="47" t="str">
        <f t="shared" si="7"/>
        <v>F</v>
      </c>
      <c r="AS51" s="47" t="str">
        <f t="shared" si="8"/>
        <v>P</v>
      </c>
    </row>
    <row r="52" spans="1:45" ht="11.25" customHeight="1">
      <c r="A52" s="31" t="s">
        <v>178</v>
      </c>
      <c r="B52" s="31" t="s">
        <v>47</v>
      </c>
      <c r="C52" s="31" t="s">
        <v>164</v>
      </c>
      <c r="D52" s="31" t="s">
        <v>40</v>
      </c>
      <c r="E52" s="31">
        <v>50</v>
      </c>
      <c r="F52" s="31" t="s">
        <v>63</v>
      </c>
      <c r="G52" s="31" t="s">
        <v>48</v>
      </c>
      <c r="H52" s="32">
        <v>0.222</v>
      </c>
      <c r="I52" s="33">
        <v>922711.25399999996</v>
      </c>
      <c r="J52" s="34"/>
      <c r="K52" s="35"/>
      <c r="L52" s="36"/>
      <c r="M52" s="37"/>
      <c r="N52" s="38"/>
      <c r="O52" s="39" t="s">
        <v>179</v>
      </c>
      <c r="P52" s="40">
        <v>3.4</v>
      </c>
      <c r="Q52" s="40">
        <v>3.8</v>
      </c>
      <c r="R52" s="40">
        <v>4.5999999999999996</v>
      </c>
      <c r="S52" s="40">
        <v>4.8</v>
      </c>
      <c r="T52" s="40">
        <v>2.8</v>
      </c>
      <c r="U52" s="41">
        <f t="shared" si="13"/>
        <v>19.399999999999999</v>
      </c>
      <c r="V52" s="42"/>
      <c r="W52" s="43">
        <f t="shared" si="1"/>
        <v>4.76</v>
      </c>
      <c r="X52" s="43">
        <f t="shared" si="2"/>
        <v>3.944</v>
      </c>
      <c r="Y52" s="43">
        <v>2.6</v>
      </c>
      <c r="Z52" s="43">
        <f t="shared" si="3"/>
        <v>3.16</v>
      </c>
      <c r="AA52" s="43">
        <v>3.6</v>
      </c>
      <c r="AB52" s="41">
        <f t="shared" si="4"/>
        <v>18.064</v>
      </c>
      <c r="AC52" s="42"/>
      <c r="AD52" s="41">
        <f t="shared" si="9"/>
        <v>2.2799999999999998</v>
      </c>
      <c r="AE52" s="41">
        <f t="shared" si="10"/>
        <v>1.6799999999999997</v>
      </c>
      <c r="AF52" s="41">
        <f t="shared" si="11"/>
        <v>1.8960000000000001</v>
      </c>
      <c r="AG52" s="44">
        <v>0.8</v>
      </c>
      <c r="AH52" s="45">
        <f t="shared" si="12"/>
        <v>6.6559999999999997</v>
      </c>
      <c r="AI52" s="45"/>
      <c r="AJ52" s="45"/>
      <c r="AK52" s="46">
        <v>2.9</v>
      </c>
      <c r="AL52" s="46">
        <v>3</v>
      </c>
      <c r="AM52" s="46">
        <v>3</v>
      </c>
      <c r="AN52" s="46">
        <v>3.2</v>
      </c>
      <c r="AO52" s="31" t="s">
        <v>66</v>
      </c>
      <c r="AP52" s="47" t="str">
        <f t="shared" si="5"/>
        <v>e</v>
      </c>
      <c r="AQ52" s="47" t="str">
        <f t="shared" si="6"/>
        <v>n</v>
      </c>
      <c r="AR52" s="47" t="str">
        <f t="shared" si="7"/>
        <v>f</v>
      </c>
      <c r="AS52" s="47" t="str">
        <f t="shared" si="8"/>
        <v>P</v>
      </c>
    </row>
    <row r="53" spans="1:45" ht="11.25" customHeight="1">
      <c r="A53" s="31" t="s">
        <v>180</v>
      </c>
      <c r="B53" s="31" t="s">
        <v>47</v>
      </c>
      <c r="C53" s="31" t="s">
        <v>164</v>
      </c>
      <c r="D53" s="31" t="s">
        <v>40</v>
      </c>
      <c r="E53" s="31">
        <v>50</v>
      </c>
      <c r="F53" s="31" t="s">
        <v>63</v>
      </c>
      <c r="G53" s="31" t="s">
        <v>52</v>
      </c>
      <c r="H53" s="32">
        <v>0.249</v>
      </c>
      <c r="I53" s="33">
        <v>1034932.893</v>
      </c>
      <c r="J53" s="34"/>
      <c r="K53" s="35"/>
      <c r="L53" s="36"/>
      <c r="M53" s="37"/>
      <c r="N53" s="38"/>
      <c r="O53" s="39" t="s">
        <v>181</v>
      </c>
      <c r="P53" s="40">
        <v>4.4000000000000004</v>
      </c>
      <c r="Q53" s="40">
        <v>4.2</v>
      </c>
      <c r="R53" s="40">
        <v>3</v>
      </c>
      <c r="S53" s="40">
        <v>3.2</v>
      </c>
      <c r="T53" s="40">
        <v>4</v>
      </c>
      <c r="U53" s="41">
        <f t="shared" si="13"/>
        <v>18.8</v>
      </c>
      <c r="V53" s="42"/>
      <c r="W53" s="43">
        <f t="shared" si="1"/>
        <v>3.1600000000000006</v>
      </c>
      <c r="X53" s="43">
        <f t="shared" si="2"/>
        <v>3.8160000000000003</v>
      </c>
      <c r="Y53" s="43">
        <v>4</v>
      </c>
      <c r="Z53" s="43">
        <f t="shared" si="3"/>
        <v>4.24</v>
      </c>
      <c r="AA53" s="43">
        <v>2.8</v>
      </c>
      <c r="AB53" s="41">
        <f t="shared" si="4"/>
        <v>18.016000000000002</v>
      </c>
      <c r="AC53" s="42"/>
      <c r="AD53" s="41">
        <f t="shared" si="9"/>
        <v>2.5200000000000005</v>
      </c>
      <c r="AE53" s="41">
        <f t="shared" si="10"/>
        <v>2.4</v>
      </c>
      <c r="AF53" s="41">
        <f t="shared" si="11"/>
        <v>2.544</v>
      </c>
      <c r="AG53" s="44">
        <v>1</v>
      </c>
      <c r="AH53" s="45">
        <f t="shared" si="12"/>
        <v>8.4640000000000004</v>
      </c>
      <c r="AI53" s="45"/>
      <c r="AJ53" s="45"/>
      <c r="AK53" s="46">
        <v>4</v>
      </c>
      <c r="AL53" s="46">
        <v>3.8</v>
      </c>
      <c r="AM53" s="46">
        <v>4</v>
      </c>
      <c r="AN53" s="46">
        <v>3.5</v>
      </c>
      <c r="AO53" s="31" t="s">
        <v>88</v>
      </c>
      <c r="AP53" s="47" t="str">
        <f t="shared" si="5"/>
        <v>E</v>
      </c>
      <c r="AQ53" s="47" t="str">
        <f t="shared" si="6"/>
        <v>N</v>
      </c>
      <c r="AR53" s="47" t="str">
        <f t="shared" si="7"/>
        <v>F</v>
      </c>
      <c r="AS53" s="47" t="str">
        <f t="shared" si="8"/>
        <v>P</v>
      </c>
    </row>
    <row r="54" spans="1:45" ht="11.25" customHeight="1">
      <c r="A54" s="31" t="s">
        <v>182</v>
      </c>
      <c r="B54" s="31" t="s">
        <v>47</v>
      </c>
      <c r="C54" s="31" t="s">
        <v>164</v>
      </c>
      <c r="D54" s="31" t="s">
        <v>40</v>
      </c>
      <c r="E54" s="31">
        <v>50</v>
      </c>
      <c r="F54" s="31" t="s">
        <v>63</v>
      </c>
      <c r="G54" s="31" t="s">
        <v>56</v>
      </c>
      <c r="H54" s="32">
        <v>0.17100000000000001</v>
      </c>
      <c r="I54" s="33">
        <v>710737.04700000002</v>
      </c>
      <c r="J54" s="34"/>
      <c r="K54" s="35"/>
      <c r="L54" s="36"/>
      <c r="M54" s="37"/>
      <c r="N54" s="38"/>
      <c r="O54" s="39" t="s">
        <v>183</v>
      </c>
      <c r="P54" s="40">
        <v>3.4</v>
      </c>
      <c r="Q54" s="40">
        <v>3.8</v>
      </c>
      <c r="R54" s="40">
        <v>4.5999999999999996</v>
      </c>
      <c r="S54" s="40">
        <v>4</v>
      </c>
      <c r="T54" s="40">
        <v>3.2</v>
      </c>
      <c r="U54" s="41">
        <f t="shared" si="13"/>
        <v>19</v>
      </c>
      <c r="V54" s="42"/>
      <c r="W54" s="43">
        <f t="shared" si="1"/>
        <v>4.12</v>
      </c>
      <c r="X54" s="43">
        <f t="shared" si="2"/>
        <v>3.6880000000000006</v>
      </c>
      <c r="Y54" s="43">
        <v>4.8</v>
      </c>
      <c r="Z54" s="43">
        <f t="shared" si="3"/>
        <v>3.3200000000000003</v>
      </c>
      <c r="AA54" s="43">
        <v>2.6</v>
      </c>
      <c r="AB54" s="41">
        <f t="shared" si="4"/>
        <v>18.528000000000002</v>
      </c>
      <c r="AC54" s="42"/>
      <c r="AD54" s="41">
        <f t="shared" si="9"/>
        <v>2.2799999999999998</v>
      </c>
      <c r="AE54" s="41">
        <f t="shared" si="10"/>
        <v>1.9200000000000004</v>
      </c>
      <c r="AF54" s="41">
        <f t="shared" si="11"/>
        <v>1.9920000000000002</v>
      </c>
      <c r="AG54" s="44">
        <v>0.6</v>
      </c>
      <c r="AH54" s="45">
        <f t="shared" si="12"/>
        <v>6.7919999999999998</v>
      </c>
      <c r="AI54" s="45"/>
      <c r="AJ54" s="45"/>
      <c r="AK54" s="46">
        <v>3.1</v>
      </c>
      <c r="AL54" s="46">
        <v>3</v>
      </c>
      <c r="AM54" s="46">
        <v>4</v>
      </c>
      <c r="AN54" s="46">
        <v>1.7</v>
      </c>
      <c r="AO54" s="31" t="s">
        <v>153</v>
      </c>
      <c r="AP54" s="47" t="str">
        <f t="shared" si="5"/>
        <v>E</v>
      </c>
      <c r="AQ54" s="47" t="str">
        <f t="shared" si="6"/>
        <v>n</v>
      </c>
      <c r="AR54" s="47" t="str">
        <f t="shared" si="7"/>
        <v>F</v>
      </c>
      <c r="AS54" s="47" t="str">
        <f t="shared" si="8"/>
        <v>J</v>
      </c>
    </row>
    <row r="55" spans="1:45" ht="11.25" customHeight="1">
      <c r="A55" s="31" t="s">
        <v>184</v>
      </c>
      <c r="B55" s="31" t="s">
        <v>47</v>
      </c>
      <c r="C55" s="31" t="s">
        <v>164</v>
      </c>
      <c r="D55" s="31" t="s">
        <v>40</v>
      </c>
      <c r="E55" s="31">
        <v>50</v>
      </c>
      <c r="F55" s="31" t="s">
        <v>63</v>
      </c>
      <c r="G55" s="31" t="s">
        <v>60</v>
      </c>
      <c r="H55" s="32">
        <v>0.17399999999999999</v>
      </c>
      <c r="I55" s="33">
        <v>723206.1179999999</v>
      </c>
      <c r="J55" s="34"/>
      <c r="K55" s="35"/>
      <c r="L55" s="36"/>
      <c r="M55" s="37"/>
      <c r="N55" s="38"/>
      <c r="O55" s="39" t="s">
        <v>185</v>
      </c>
      <c r="P55" s="40">
        <v>3.4</v>
      </c>
      <c r="Q55" s="40">
        <v>3.8</v>
      </c>
      <c r="R55" s="40">
        <v>4</v>
      </c>
      <c r="S55" s="40">
        <v>4.2</v>
      </c>
      <c r="T55" s="40">
        <v>3.2</v>
      </c>
      <c r="U55" s="41">
        <f t="shared" si="13"/>
        <v>18.599999999999998</v>
      </c>
      <c r="V55" s="42"/>
      <c r="W55" s="43">
        <f t="shared" si="1"/>
        <v>4.16</v>
      </c>
      <c r="X55" s="43">
        <f t="shared" si="2"/>
        <v>3.7680000000000007</v>
      </c>
      <c r="Y55" s="43">
        <v>4</v>
      </c>
      <c r="Z55" s="43">
        <f t="shared" si="3"/>
        <v>3.3200000000000003</v>
      </c>
      <c r="AA55" s="43">
        <v>2.6</v>
      </c>
      <c r="AB55" s="41">
        <f t="shared" si="4"/>
        <v>17.848000000000003</v>
      </c>
      <c r="AC55" s="42"/>
      <c r="AD55" s="41">
        <f t="shared" si="9"/>
        <v>2.2799999999999998</v>
      </c>
      <c r="AE55" s="41">
        <f t="shared" si="10"/>
        <v>1.9200000000000004</v>
      </c>
      <c r="AF55" s="41">
        <f t="shared" si="11"/>
        <v>1.9920000000000002</v>
      </c>
      <c r="AG55" s="44">
        <v>0.6</v>
      </c>
      <c r="AH55" s="45">
        <f t="shared" si="12"/>
        <v>6.7919999999999998</v>
      </c>
      <c r="AI55" s="45"/>
      <c r="AJ55" s="45"/>
      <c r="AK55" s="46">
        <v>1.4</v>
      </c>
      <c r="AL55" s="46">
        <v>3</v>
      </c>
      <c r="AM55" s="46">
        <v>3.8</v>
      </c>
      <c r="AN55" s="46">
        <v>2.8</v>
      </c>
      <c r="AO55" s="31" t="s">
        <v>54</v>
      </c>
      <c r="AP55" s="47" t="str">
        <f t="shared" si="5"/>
        <v>I</v>
      </c>
      <c r="AQ55" s="47" t="str">
        <f t="shared" si="6"/>
        <v>n</v>
      </c>
      <c r="AR55" s="47" t="str">
        <f t="shared" si="7"/>
        <v>F</v>
      </c>
      <c r="AS55" s="47" t="str">
        <f t="shared" si="8"/>
        <v>p</v>
      </c>
    </row>
    <row r="56" spans="1:45" s="29" customFormat="1" ht="11.25" customHeight="1">
      <c r="A56" s="12" t="s">
        <v>186</v>
      </c>
      <c r="B56" s="12" t="s">
        <v>47</v>
      </c>
      <c r="C56" s="12" t="s">
        <v>187</v>
      </c>
      <c r="D56" s="12" t="s">
        <v>40</v>
      </c>
      <c r="E56" s="12">
        <v>60</v>
      </c>
      <c r="F56" s="12" t="s">
        <v>41</v>
      </c>
      <c r="G56" s="12" t="s">
        <v>42</v>
      </c>
      <c r="H56" s="13">
        <v>0.153</v>
      </c>
      <c r="I56" s="14">
        <v>829192.83299999998</v>
      </c>
      <c r="J56" s="15">
        <f>SUM(H56:H60)</f>
        <v>1</v>
      </c>
      <c r="K56" s="16">
        <v>414</v>
      </c>
      <c r="L56" s="17" t="s">
        <v>43</v>
      </c>
      <c r="M56" s="18">
        <v>0.95</v>
      </c>
      <c r="N56" s="19">
        <v>5419561</v>
      </c>
      <c r="O56" s="20" t="s">
        <v>188</v>
      </c>
      <c r="P56" s="21">
        <v>4.8</v>
      </c>
      <c r="Q56" s="21">
        <v>4</v>
      </c>
      <c r="R56" s="21">
        <v>3.4</v>
      </c>
      <c r="S56" s="21">
        <v>3.8</v>
      </c>
      <c r="T56" s="21">
        <v>4.5999999999999996</v>
      </c>
      <c r="U56" s="22">
        <f t="shared" si="13"/>
        <v>20.6</v>
      </c>
      <c r="V56" s="23">
        <f>AVERAGE(U56:U60)</f>
        <v>17.880000000000003</v>
      </c>
      <c r="W56" s="24">
        <f t="shared" si="1"/>
        <v>3.72</v>
      </c>
      <c r="X56" s="24">
        <f t="shared" si="2"/>
        <v>4.2080000000000002</v>
      </c>
      <c r="Y56" s="24">
        <v>1</v>
      </c>
      <c r="Z56" s="24">
        <f t="shared" si="3"/>
        <v>4.72</v>
      </c>
      <c r="AA56" s="24">
        <v>2.8</v>
      </c>
      <c r="AB56" s="22">
        <f t="shared" si="4"/>
        <v>16.448</v>
      </c>
      <c r="AC56" s="23">
        <f>AVERAGE(AB56:AB60)</f>
        <v>14.752799999999999</v>
      </c>
      <c r="AD56" s="22">
        <f t="shared" si="9"/>
        <v>2.4</v>
      </c>
      <c r="AE56" s="22">
        <f t="shared" si="10"/>
        <v>2.76</v>
      </c>
      <c r="AF56" s="22">
        <f t="shared" si="11"/>
        <v>2.8319999999999999</v>
      </c>
      <c r="AG56" s="25">
        <v>0.6</v>
      </c>
      <c r="AH56" s="26">
        <f t="shared" si="12"/>
        <v>8.5920000000000005</v>
      </c>
      <c r="AI56" s="26"/>
      <c r="AJ56" s="26"/>
      <c r="AK56" s="27">
        <v>4.2</v>
      </c>
      <c r="AL56" s="27">
        <v>4</v>
      </c>
      <c r="AM56" s="27">
        <v>4.8</v>
      </c>
      <c r="AN56" s="27">
        <v>3.8</v>
      </c>
      <c r="AO56" s="12" t="s">
        <v>88</v>
      </c>
      <c r="AP56" s="28" t="str">
        <f t="shared" si="5"/>
        <v>E</v>
      </c>
      <c r="AQ56" s="28" t="str">
        <f t="shared" si="6"/>
        <v>N</v>
      </c>
      <c r="AR56" s="28" t="str">
        <f t="shared" si="7"/>
        <v>F</v>
      </c>
      <c r="AS56" s="28" t="str">
        <f t="shared" si="8"/>
        <v>P</v>
      </c>
    </row>
    <row r="57" spans="1:45" s="29" customFormat="1" ht="11.25" customHeight="1">
      <c r="A57" s="12" t="s">
        <v>189</v>
      </c>
      <c r="B57" s="12" t="s">
        <v>47</v>
      </c>
      <c r="C57" s="12" t="s">
        <v>187</v>
      </c>
      <c r="D57" s="12" t="s">
        <v>40</v>
      </c>
      <c r="E57" s="12">
        <v>60</v>
      </c>
      <c r="F57" s="12" t="s">
        <v>41</v>
      </c>
      <c r="G57" s="12" t="s">
        <v>48</v>
      </c>
      <c r="H57" s="13">
        <v>0.214</v>
      </c>
      <c r="I57" s="14">
        <v>1159786.054</v>
      </c>
      <c r="J57" s="15"/>
      <c r="K57" s="16"/>
      <c r="L57" s="17"/>
      <c r="M57" s="18"/>
      <c r="N57" s="19"/>
      <c r="O57" s="20" t="s">
        <v>190</v>
      </c>
      <c r="P57" s="21">
        <v>3</v>
      </c>
      <c r="Q57" s="21">
        <v>2.8</v>
      </c>
      <c r="R57" s="21">
        <v>4.5999999999999996</v>
      </c>
      <c r="S57" s="21">
        <v>3.8</v>
      </c>
      <c r="T57" s="21">
        <v>3</v>
      </c>
      <c r="U57" s="22">
        <f t="shared" si="13"/>
        <v>17.2</v>
      </c>
      <c r="V57" s="23"/>
      <c r="W57" s="24">
        <f t="shared" si="1"/>
        <v>3.96</v>
      </c>
      <c r="X57" s="24">
        <f t="shared" si="2"/>
        <v>3.2800000000000002</v>
      </c>
      <c r="Y57" s="24">
        <v>1.8</v>
      </c>
      <c r="Z57" s="24">
        <f t="shared" si="3"/>
        <v>3</v>
      </c>
      <c r="AA57" s="24">
        <v>2.2999999999999998</v>
      </c>
      <c r="AB57" s="22">
        <f t="shared" si="4"/>
        <v>14.34</v>
      </c>
      <c r="AC57" s="23"/>
      <c r="AD57" s="22">
        <f t="shared" si="9"/>
        <v>1.6799999999999997</v>
      </c>
      <c r="AE57" s="22">
        <f t="shared" si="10"/>
        <v>1.8</v>
      </c>
      <c r="AF57" s="22">
        <f t="shared" si="11"/>
        <v>1.8</v>
      </c>
      <c r="AG57" s="25">
        <v>0.8</v>
      </c>
      <c r="AH57" s="26">
        <f t="shared" si="12"/>
        <v>6.0799999999999992</v>
      </c>
      <c r="AI57" s="26"/>
      <c r="AJ57" s="26"/>
      <c r="AK57" s="27">
        <v>2.4</v>
      </c>
      <c r="AL57" s="27">
        <v>3</v>
      </c>
      <c r="AM57" s="27">
        <v>3</v>
      </c>
      <c r="AN57" s="27">
        <v>3.7</v>
      </c>
      <c r="AO57" s="12" t="s">
        <v>140</v>
      </c>
      <c r="AP57" s="28" t="str">
        <f t="shared" si="5"/>
        <v>i</v>
      </c>
      <c r="AQ57" s="28" t="str">
        <f t="shared" si="6"/>
        <v>n</v>
      </c>
      <c r="AR57" s="28" t="str">
        <f t="shared" si="7"/>
        <v>f</v>
      </c>
      <c r="AS57" s="28" t="str">
        <f t="shared" si="8"/>
        <v>P</v>
      </c>
    </row>
    <row r="58" spans="1:45" s="29" customFormat="1" ht="11.25" customHeight="1">
      <c r="A58" s="12" t="s">
        <v>191</v>
      </c>
      <c r="B58" s="12" t="s">
        <v>47</v>
      </c>
      <c r="C58" s="12" t="s">
        <v>187</v>
      </c>
      <c r="D58" s="12" t="s">
        <v>40</v>
      </c>
      <c r="E58" s="12">
        <v>60</v>
      </c>
      <c r="F58" s="12" t="s">
        <v>41</v>
      </c>
      <c r="G58" s="12" t="s">
        <v>52</v>
      </c>
      <c r="H58" s="13">
        <v>0.18099999999999999</v>
      </c>
      <c r="I58" s="14">
        <v>980940.54099999997</v>
      </c>
      <c r="J58" s="15"/>
      <c r="K58" s="16"/>
      <c r="L58" s="17"/>
      <c r="M58" s="18"/>
      <c r="N58" s="19"/>
      <c r="O58" s="20" t="s">
        <v>192</v>
      </c>
      <c r="P58" s="21">
        <v>2</v>
      </c>
      <c r="Q58" s="21">
        <v>3.8</v>
      </c>
      <c r="R58" s="21">
        <v>3</v>
      </c>
      <c r="S58" s="21">
        <v>3.6</v>
      </c>
      <c r="T58" s="21">
        <v>2.8</v>
      </c>
      <c r="U58" s="22">
        <f t="shared" si="13"/>
        <v>15.2</v>
      </c>
      <c r="V58" s="23"/>
      <c r="W58" s="24">
        <f t="shared" si="1"/>
        <v>3.4800000000000004</v>
      </c>
      <c r="X58" s="24">
        <f t="shared" si="2"/>
        <v>3.1280000000000001</v>
      </c>
      <c r="Y58" s="24">
        <v>1</v>
      </c>
      <c r="Z58" s="24">
        <f t="shared" si="3"/>
        <v>2.3199999999999998</v>
      </c>
      <c r="AA58" s="24">
        <v>2.2000000000000002</v>
      </c>
      <c r="AB58" s="22">
        <f t="shared" si="4"/>
        <v>12.128</v>
      </c>
      <c r="AC58" s="23"/>
      <c r="AD58" s="22">
        <f t="shared" si="9"/>
        <v>2.2799999999999998</v>
      </c>
      <c r="AE58" s="22">
        <f t="shared" si="10"/>
        <v>1.6799999999999997</v>
      </c>
      <c r="AF58" s="22">
        <f t="shared" si="11"/>
        <v>1.3919999999999999</v>
      </c>
      <c r="AG58" s="25">
        <v>0.6</v>
      </c>
      <c r="AH58" s="26">
        <f t="shared" si="12"/>
        <v>5.9519999999999991</v>
      </c>
      <c r="AI58" s="26"/>
      <c r="AJ58" s="26"/>
      <c r="AK58" s="27">
        <v>4.8</v>
      </c>
      <c r="AL58" s="27">
        <v>3</v>
      </c>
      <c r="AM58" s="27">
        <v>4</v>
      </c>
      <c r="AN58" s="27">
        <v>4</v>
      </c>
      <c r="AO58" s="12" t="s">
        <v>91</v>
      </c>
      <c r="AP58" s="28" t="str">
        <f t="shared" si="5"/>
        <v>E</v>
      </c>
      <c r="AQ58" s="28" t="str">
        <f t="shared" si="6"/>
        <v>n</v>
      </c>
      <c r="AR58" s="28" t="str">
        <f t="shared" si="7"/>
        <v>F</v>
      </c>
      <c r="AS58" s="28" t="str">
        <f t="shared" si="8"/>
        <v>P</v>
      </c>
    </row>
    <row r="59" spans="1:45" s="29" customFormat="1" ht="11.25" customHeight="1">
      <c r="A59" s="12" t="s">
        <v>193</v>
      </c>
      <c r="B59" s="12" t="s">
        <v>47</v>
      </c>
      <c r="C59" s="12" t="s">
        <v>187</v>
      </c>
      <c r="D59" s="12" t="s">
        <v>40</v>
      </c>
      <c r="E59" s="12">
        <v>60</v>
      </c>
      <c r="F59" s="12" t="s">
        <v>41</v>
      </c>
      <c r="G59" s="12" t="s">
        <v>56</v>
      </c>
      <c r="H59" s="13">
        <v>0.28199999999999997</v>
      </c>
      <c r="I59" s="14">
        <v>1528316.2019999998</v>
      </c>
      <c r="J59" s="15"/>
      <c r="K59" s="16"/>
      <c r="L59" s="17"/>
      <c r="M59" s="18"/>
      <c r="N59" s="19"/>
      <c r="O59" s="20" t="s">
        <v>194</v>
      </c>
      <c r="P59" s="21">
        <v>3.6</v>
      </c>
      <c r="Q59" s="21">
        <v>3</v>
      </c>
      <c r="R59" s="21">
        <v>4.4000000000000004</v>
      </c>
      <c r="S59" s="21">
        <v>4.5999999999999996</v>
      </c>
      <c r="T59" s="21">
        <v>3.4</v>
      </c>
      <c r="U59" s="22">
        <f t="shared" si="13"/>
        <v>19</v>
      </c>
      <c r="V59" s="23"/>
      <c r="W59" s="24">
        <f t="shared" si="1"/>
        <v>4.5599999999999996</v>
      </c>
      <c r="X59" s="24">
        <f t="shared" si="2"/>
        <v>3.8480000000000003</v>
      </c>
      <c r="Y59" s="24">
        <v>1.5</v>
      </c>
      <c r="Z59" s="24">
        <f t="shared" si="3"/>
        <v>3.5200000000000005</v>
      </c>
      <c r="AA59" s="24">
        <v>2.4</v>
      </c>
      <c r="AB59" s="22">
        <f t="shared" si="4"/>
        <v>15.828000000000001</v>
      </c>
      <c r="AC59" s="23"/>
      <c r="AD59" s="22">
        <f t="shared" si="9"/>
        <v>1.8</v>
      </c>
      <c r="AE59" s="22">
        <f t="shared" si="10"/>
        <v>2.04</v>
      </c>
      <c r="AF59" s="22">
        <f t="shared" si="11"/>
        <v>2.1120000000000005</v>
      </c>
      <c r="AG59" s="25">
        <v>1</v>
      </c>
      <c r="AH59" s="26">
        <f t="shared" si="12"/>
        <v>6.952</v>
      </c>
      <c r="AI59" s="26"/>
      <c r="AJ59" s="26"/>
      <c r="AK59" s="27">
        <v>3</v>
      </c>
      <c r="AL59" s="27">
        <v>2</v>
      </c>
      <c r="AM59" s="27">
        <v>3</v>
      </c>
      <c r="AN59" s="27">
        <v>3</v>
      </c>
      <c r="AO59" s="12" t="s">
        <v>50</v>
      </c>
      <c r="AP59" s="28" t="str">
        <f t="shared" si="5"/>
        <v>e</v>
      </c>
      <c r="AQ59" s="28" t="str">
        <f t="shared" si="6"/>
        <v>s</v>
      </c>
      <c r="AR59" s="28" t="str">
        <f t="shared" si="7"/>
        <v>f</v>
      </c>
      <c r="AS59" s="28" t="str">
        <f t="shared" si="8"/>
        <v>p</v>
      </c>
    </row>
    <row r="60" spans="1:45" s="29" customFormat="1" ht="11.25" customHeight="1">
      <c r="A60" s="12" t="s">
        <v>195</v>
      </c>
      <c r="B60" s="12" t="s">
        <v>47</v>
      </c>
      <c r="C60" s="12" t="s">
        <v>187</v>
      </c>
      <c r="D60" s="12" t="s">
        <v>40</v>
      </c>
      <c r="E60" s="12">
        <v>60</v>
      </c>
      <c r="F60" s="12" t="s">
        <v>41</v>
      </c>
      <c r="G60" s="12" t="s">
        <v>60</v>
      </c>
      <c r="H60" s="13">
        <v>0.17</v>
      </c>
      <c r="I60" s="14">
        <v>921325.37000000011</v>
      </c>
      <c r="J60" s="15"/>
      <c r="K60" s="16"/>
      <c r="L60" s="17"/>
      <c r="M60" s="18"/>
      <c r="N60" s="19"/>
      <c r="O60" s="20" t="s">
        <v>196</v>
      </c>
      <c r="P60" s="21">
        <v>3.8</v>
      </c>
      <c r="Q60" s="21">
        <v>3</v>
      </c>
      <c r="R60" s="21">
        <v>4.2</v>
      </c>
      <c r="S60" s="21">
        <v>3.6</v>
      </c>
      <c r="T60" s="21">
        <v>2.8</v>
      </c>
      <c r="U60" s="22">
        <f t="shared" si="13"/>
        <v>17.399999999999999</v>
      </c>
      <c r="V60" s="23"/>
      <c r="W60" s="24">
        <f t="shared" si="1"/>
        <v>3.7200000000000006</v>
      </c>
      <c r="X60" s="24">
        <f t="shared" si="2"/>
        <v>3.4</v>
      </c>
      <c r="Y60" s="24">
        <v>2.7</v>
      </c>
      <c r="Z60" s="24">
        <f t="shared" si="3"/>
        <v>3.3999999999999995</v>
      </c>
      <c r="AA60" s="24">
        <v>1.8</v>
      </c>
      <c r="AB60" s="22">
        <f t="shared" si="4"/>
        <v>15.02</v>
      </c>
      <c r="AC60" s="23"/>
      <c r="AD60" s="22">
        <f t="shared" si="9"/>
        <v>1.8</v>
      </c>
      <c r="AE60" s="22">
        <f t="shared" si="10"/>
        <v>1.6799999999999997</v>
      </c>
      <c r="AF60" s="22">
        <f t="shared" si="11"/>
        <v>2.04</v>
      </c>
      <c r="AG60" s="25">
        <v>0.6</v>
      </c>
      <c r="AH60" s="26">
        <f t="shared" si="12"/>
        <v>6.1199999999999992</v>
      </c>
      <c r="AI60" s="26"/>
      <c r="AJ60" s="26"/>
      <c r="AK60" s="27">
        <v>3.2</v>
      </c>
      <c r="AL60" s="27">
        <v>4</v>
      </c>
      <c r="AM60" s="27">
        <v>3.1</v>
      </c>
      <c r="AN60" s="27">
        <v>3</v>
      </c>
      <c r="AO60" s="12" t="s">
        <v>69</v>
      </c>
      <c r="AP60" s="28" t="str">
        <f t="shared" si="5"/>
        <v>E</v>
      </c>
      <c r="AQ60" s="28" t="str">
        <f t="shared" si="6"/>
        <v>N</v>
      </c>
      <c r="AR60" s="28" t="str">
        <f t="shared" si="7"/>
        <v>F</v>
      </c>
      <c r="AS60" s="28" t="str">
        <f t="shared" si="8"/>
        <v>p</v>
      </c>
    </row>
    <row r="61" spans="1:45" ht="11.25" customHeight="1">
      <c r="A61" s="31" t="s">
        <v>197</v>
      </c>
      <c r="B61" s="31" t="s">
        <v>47</v>
      </c>
      <c r="C61" s="31" t="s">
        <v>187</v>
      </c>
      <c r="D61" s="31" t="s">
        <v>40</v>
      </c>
      <c r="E61" s="31">
        <v>60</v>
      </c>
      <c r="F61" s="31" t="s">
        <v>63</v>
      </c>
      <c r="G61" s="31" t="s">
        <v>42</v>
      </c>
      <c r="H61" s="32">
        <v>0.245</v>
      </c>
      <c r="I61" s="33">
        <v>1612385.18</v>
      </c>
      <c r="J61" s="34">
        <f>SUM(H61:H65)</f>
        <v>1</v>
      </c>
      <c r="K61" s="35">
        <v>393</v>
      </c>
      <c r="L61" s="36" t="s">
        <v>121</v>
      </c>
      <c r="M61" s="37">
        <v>0.95</v>
      </c>
      <c r="N61" s="38">
        <v>6581164</v>
      </c>
      <c r="O61" s="39" t="s">
        <v>198</v>
      </c>
      <c r="P61" s="40">
        <v>3</v>
      </c>
      <c r="Q61" s="40">
        <v>3.8</v>
      </c>
      <c r="R61" s="40">
        <v>2.6</v>
      </c>
      <c r="S61" s="40">
        <v>4.4000000000000004</v>
      </c>
      <c r="T61" s="40">
        <v>3.6</v>
      </c>
      <c r="U61" s="41">
        <f t="shared" si="13"/>
        <v>17.400000000000002</v>
      </c>
      <c r="V61" s="42">
        <f>AVERAGE(U61:U65)</f>
        <v>17.88</v>
      </c>
      <c r="W61" s="43">
        <f t="shared" si="1"/>
        <v>4.0400000000000009</v>
      </c>
      <c r="X61" s="43">
        <f t="shared" si="2"/>
        <v>3.8160000000000007</v>
      </c>
      <c r="Y61" s="43">
        <v>1</v>
      </c>
      <c r="Z61" s="43">
        <f t="shared" si="3"/>
        <v>3.24</v>
      </c>
      <c r="AA61" s="43">
        <v>2.2000000000000002</v>
      </c>
      <c r="AB61" s="41">
        <f t="shared" si="4"/>
        <v>14.296000000000003</v>
      </c>
      <c r="AC61" s="42">
        <f>AVERAGE(AB61:AB65)</f>
        <v>14.815200000000001</v>
      </c>
      <c r="AD61" s="41">
        <f t="shared" si="9"/>
        <v>2.2799999999999998</v>
      </c>
      <c r="AE61" s="41">
        <f t="shared" si="10"/>
        <v>2.16</v>
      </c>
      <c r="AF61" s="41">
        <f t="shared" si="11"/>
        <v>1.9440000000000002</v>
      </c>
      <c r="AG61" s="44">
        <v>1</v>
      </c>
      <c r="AH61" s="45">
        <f t="shared" si="12"/>
        <v>7.3839999999999995</v>
      </c>
      <c r="AI61" s="45"/>
      <c r="AJ61" s="45"/>
      <c r="AK61" s="46">
        <v>3.6</v>
      </c>
      <c r="AL61" s="46">
        <v>2</v>
      </c>
      <c r="AM61" s="46">
        <v>3</v>
      </c>
      <c r="AN61" s="46">
        <v>3.1</v>
      </c>
      <c r="AO61" s="31" t="s">
        <v>199</v>
      </c>
      <c r="AP61" s="47" t="str">
        <f t="shared" si="5"/>
        <v>E</v>
      </c>
      <c r="AQ61" s="47" t="str">
        <f t="shared" si="6"/>
        <v>s</v>
      </c>
      <c r="AR61" s="47" t="str">
        <f t="shared" si="7"/>
        <v>f</v>
      </c>
      <c r="AS61" s="47" t="str">
        <f t="shared" si="8"/>
        <v>P</v>
      </c>
    </row>
    <row r="62" spans="1:45" ht="11.25" customHeight="1">
      <c r="A62" s="31" t="s">
        <v>200</v>
      </c>
      <c r="B62" s="31" t="s">
        <v>47</v>
      </c>
      <c r="C62" s="31" t="s">
        <v>187</v>
      </c>
      <c r="D62" s="31" t="s">
        <v>40</v>
      </c>
      <c r="E62" s="31">
        <v>60</v>
      </c>
      <c r="F62" s="31" t="s">
        <v>63</v>
      </c>
      <c r="G62" s="31" t="s">
        <v>48</v>
      </c>
      <c r="H62" s="32">
        <v>0.184</v>
      </c>
      <c r="I62" s="33">
        <v>1210934.176</v>
      </c>
      <c r="J62" s="34"/>
      <c r="K62" s="35"/>
      <c r="L62" s="36"/>
      <c r="M62" s="37"/>
      <c r="N62" s="38"/>
      <c r="O62" s="39" t="s">
        <v>201</v>
      </c>
      <c r="P62" s="40">
        <v>3.8</v>
      </c>
      <c r="Q62" s="40">
        <v>4</v>
      </c>
      <c r="R62" s="40">
        <v>3</v>
      </c>
      <c r="S62" s="40">
        <v>3.2</v>
      </c>
      <c r="T62" s="40">
        <v>4.2</v>
      </c>
      <c r="U62" s="41">
        <f t="shared" si="13"/>
        <v>18.2</v>
      </c>
      <c r="V62" s="42"/>
      <c r="W62" s="43">
        <f t="shared" si="1"/>
        <v>3.1600000000000006</v>
      </c>
      <c r="X62" s="43">
        <f t="shared" si="2"/>
        <v>3.6640000000000001</v>
      </c>
      <c r="Y62" s="43">
        <v>1.3</v>
      </c>
      <c r="Z62" s="43">
        <f t="shared" si="3"/>
        <v>3.96</v>
      </c>
      <c r="AA62" s="43">
        <v>2.2000000000000002</v>
      </c>
      <c r="AB62" s="41">
        <f t="shared" si="4"/>
        <v>14.283999999999999</v>
      </c>
      <c r="AC62" s="42"/>
      <c r="AD62" s="41">
        <f t="shared" si="9"/>
        <v>2.4</v>
      </c>
      <c r="AE62" s="41">
        <f t="shared" si="10"/>
        <v>2.5200000000000005</v>
      </c>
      <c r="AF62" s="41">
        <f t="shared" si="11"/>
        <v>2.3759999999999999</v>
      </c>
      <c r="AG62" s="44">
        <v>0.6</v>
      </c>
      <c r="AH62" s="45">
        <f t="shared" si="12"/>
        <v>7.895999999999999</v>
      </c>
      <c r="AI62" s="45"/>
      <c r="AJ62" s="45"/>
      <c r="AK62" s="46">
        <v>2.2000000000000002</v>
      </c>
      <c r="AL62" s="46">
        <v>2.2000000000000002</v>
      </c>
      <c r="AM62" s="46">
        <v>2</v>
      </c>
      <c r="AN62" s="46">
        <v>2.8</v>
      </c>
      <c r="AO62" s="31" t="s">
        <v>173</v>
      </c>
      <c r="AP62" s="47" t="str">
        <f t="shared" si="5"/>
        <v>i</v>
      </c>
      <c r="AQ62" s="47" t="str">
        <f t="shared" si="6"/>
        <v>s</v>
      </c>
      <c r="AR62" s="47" t="str">
        <f t="shared" si="7"/>
        <v>t</v>
      </c>
      <c r="AS62" s="47" t="str">
        <f t="shared" si="8"/>
        <v>p</v>
      </c>
    </row>
    <row r="63" spans="1:45" ht="11.25" customHeight="1">
      <c r="A63" s="31" t="s">
        <v>202</v>
      </c>
      <c r="B63" s="31" t="s">
        <v>47</v>
      </c>
      <c r="C63" s="31" t="s">
        <v>187</v>
      </c>
      <c r="D63" s="31" t="s">
        <v>40</v>
      </c>
      <c r="E63" s="31">
        <v>60</v>
      </c>
      <c r="F63" s="31" t="s">
        <v>63</v>
      </c>
      <c r="G63" s="31" t="s">
        <v>52</v>
      </c>
      <c r="H63" s="32">
        <v>0.23200000000000001</v>
      </c>
      <c r="I63" s="33">
        <v>1526830.0480000002</v>
      </c>
      <c r="J63" s="34"/>
      <c r="K63" s="35"/>
      <c r="L63" s="36"/>
      <c r="M63" s="37"/>
      <c r="N63" s="38"/>
      <c r="O63" s="39" t="s">
        <v>203</v>
      </c>
      <c r="P63" s="40">
        <v>3.4</v>
      </c>
      <c r="Q63" s="40">
        <v>3.8</v>
      </c>
      <c r="R63" s="40">
        <v>3.6</v>
      </c>
      <c r="S63" s="40">
        <v>3.2</v>
      </c>
      <c r="T63" s="40">
        <v>4.4000000000000004</v>
      </c>
      <c r="U63" s="41">
        <f t="shared" si="13"/>
        <v>18.399999999999999</v>
      </c>
      <c r="V63" s="42"/>
      <c r="W63" s="43">
        <f t="shared" si="1"/>
        <v>3.2800000000000007</v>
      </c>
      <c r="X63" s="43">
        <f t="shared" si="2"/>
        <v>3.5600000000000005</v>
      </c>
      <c r="Y63" s="43">
        <v>2.5</v>
      </c>
      <c r="Z63" s="43">
        <f t="shared" si="3"/>
        <v>3.8000000000000003</v>
      </c>
      <c r="AA63" s="43">
        <v>1.8</v>
      </c>
      <c r="AB63" s="41">
        <f t="shared" si="4"/>
        <v>14.940000000000003</v>
      </c>
      <c r="AC63" s="42"/>
      <c r="AD63" s="41">
        <f t="shared" si="9"/>
        <v>2.2799999999999998</v>
      </c>
      <c r="AE63" s="41">
        <f t="shared" si="10"/>
        <v>2.64</v>
      </c>
      <c r="AF63" s="41">
        <f t="shared" si="11"/>
        <v>2.2800000000000002</v>
      </c>
      <c r="AG63" s="44">
        <v>0.8</v>
      </c>
      <c r="AH63" s="45">
        <f t="shared" si="12"/>
        <v>8</v>
      </c>
      <c r="AI63" s="45"/>
      <c r="AJ63" s="45"/>
      <c r="AK63" s="46">
        <v>3.8</v>
      </c>
      <c r="AL63" s="46">
        <v>3</v>
      </c>
      <c r="AM63" s="46">
        <v>3</v>
      </c>
      <c r="AN63" s="46">
        <v>2</v>
      </c>
      <c r="AO63" s="31" t="s">
        <v>72</v>
      </c>
      <c r="AP63" s="47" t="str">
        <f t="shared" si="5"/>
        <v>E</v>
      </c>
      <c r="AQ63" s="47" t="str">
        <f t="shared" si="6"/>
        <v>n</v>
      </c>
      <c r="AR63" s="47" t="str">
        <f t="shared" si="7"/>
        <v>f</v>
      </c>
      <c r="AS63" s="47" t="str">
        <f t="shared" si="8"/>
        <v>j</v>
      </c>
    </row>
    <row r="64" spans="1:45" ht="11.25" customHeight="1">
      <c r="A64" s="31" t="s">
        <v>204</v>
      </c>
      <c r="B64" s="31" t="s">
        <v>47</v>
      </c>
      <c r="C64" s="31" t="s">
        <v>187</v>
      </c>
      <c r="D64" s="31" t="s">
        <v>40</v>
      </c>
      <c r="E64" s="31">
        <v>60</v>
      </c>
      <c r="F64" s="31" t="s">
        <v>63</v>
      </c>
      <c r="G64" s="31" t="s">
        <v>56</v>
      </c>
      <c r="H64" s="32">
        <v>0.159</v>
      </c>
      <c r="I64" s="33">
        <v>1046405.076</v>
      </c>
      <c r="J64" s="34"/>
      <c r="K64" s="35"/>
      <c r="L64" s="36"/>
      <c r="M64" s="37"/>
      <c r="N64" s="38"/>
      <c r="O64" s="39" t="s">
        <v>205</v>
      </c>
      <c r="P64" s="40">
        <v>4.8</v>
      </c>
      <c r="Q64" s="40">
        <v>4</v>
      </c>
      <c r="R64" s="40">
        <v>2</v>
      </c>
      <c r="S64" s="40">
        <v>3.6</v>
      </c>
      <c r="T64" s="40">
        <v>4.4000000000000004</v>
      </c>
      <c r="U64" s="41">
        <f t="shared" si="13"/>
        <v>18.8</v>
      </c>
      <c r="V64" s="42"/>
      <c r="W64" s="43">
        <f t="shared" si="1"/>
        <v>3.2800000000000002</v>
      </c>
      <c r="X64" s="43">
        <f t="shared" si="2"/>
        <v>4.0960000000000001</v>
      </c>
      <c r="Y64" s="43">
        <v>1.6</v>
      </c>
      <c r="Z64" s="43">
        <f t="shared" si="3"/>
        <v>4.6400000000000006</v>
      </c>
      <c r="AA64" s="43">
        <v>2.8</v>
      </c>
      <c r="AB64" s="41">
        <f t="shared" si="4"/>
        <v>16.416</v>
      </c>
      <c r="AC64" s="42"/>
      <c r="AD64" s="41">
        <f t="shared" si="9"/>
        <v>2.4</v>
      </c>
      <c r="AE64" s="41">
        <f t="shared" si="10"/>
        <v>2.64</v>
      </c>
      <c r="AF64" s="41">
        <f t="shared" si="11"/>
        <v>2.7840000000000003</v>
      </c>
      <c r="AG64" s="44">
        <v>0.6</v>
      </c>
      <c r="AH64" s="45">
        <f t="shared" si="12"/>
        <v>8.4239999999999995</v>
      </c>
      <c r="AI64" s="45"/>
      <c r="AJ64" s="45"/>
      <c r="AK64" s="46">
        <v>4</v>
      </c>
      <c r="AL64" s="46">
        <v>4</v>
      </c>
      <c r="AM64" s="46">
        <v>3.1</v>
      </c>
      <c r="AN64" s="46">
        <v>4</v>
      </c>
      <c r="AO64" s="31" t="s">
        <v>140</v>
      </c>
      <c r="AP64" s="47" t="str">
        <f t="shared" si="5"/>
        <v>E</v>
      </c>
      <c r="AQ64" s="47" t="str">
        <f t="shared" si="6"/>
        <v>N</v>
      </c>
      <c r="AR64" s="47" t="str">
        <f t="shared" si="7"/>
        <v>F</v>
      </c>
      <c r="AS64" s="47" t="str">
        <f t="shared" si="8"/>
        <v>P</v>
      </c>
    </row>
    <row r="65" spans="1:45" ht="11.25" customHeight="1">
      <c r="A65" s="31" t="s">
        <v>206</v>
      </c>
      <c r="B65" s="31" t="s">
        <v>47</v>
      </c>
      <c r="C65" s="31" t="s">
        <v>187</v>
      </c>
      <c r="D65" s="31" t="s">
        <v>40</v>
      </c>
      <c r="E65" s="31">
        <v>60</v>
      </c>
      <c r="F65" s="31" t="s">
        <v>63</v>
      </c>
      <c r="G65" s="31" t="s">
        <v>60</v>
      </c>
      <c r="H65" s="32">
        <v>0.18</v>
      </c>
      <c r="I65" s="33">
        <v>1184609.52</v>
      </c>
      <c r="J65" s="34"/>
      <c r="K65" s="35"/>
      <c r="L65" s="36"/>
      <c r="M65" s="37"/>
      <c r="N65" s="38"/>
      <c r="O65" s="39" t="s">
        <v>207</v>
      </c>
      <c r="P65" s="40">
        <v>1.2</v>
      </c>
      <c r="Q65" s="40">
        <v>3.4</v>
      </c>
      <c r="R65" s="40">
        <v>4</v>
      </c>
      <c r="S65" s="40">
        <v>4.8</v>
      </c>
      <c r="T65" s="40">
        <v>3.2</v>
      </c>
      <c r="U65" s="41">
        <f t="shared" si="13"/>
        <v>16.599999999999998</v>
      </c>
      <c r="V65" s="42"/>
      <c r="W65" s="43">
        <f t="shared" si="1"/>
        <v>4.6399999999999997</v>
      </c>
      <c r="X65" s="43">
        <f t="shared" si="2"/>
        <v>3.4000000000000004</v>
      </c>
      <c r="Y65" s="43">
        <v>2.2999999999999998</v>
      </c>
      <c r="Z65" s="43">
        <f t="shared" si="3"/>
        <v>2</v>
      </c>
      <c r="AA65" s="43">
        <v>1.8</v>
      </c>
      <c r="AB65" s="41">
        <f t="shared" si="4"/>
        <v>14.14</v>
      </c>
      <c r="AC65" s="42"/>
      <c r="AD65" s="41">
        <f t="shared" si="9"/>
        <v>2.04</v>
      </c>
      <c r="AE65" s="41">
        <f t="shared" si="10"/>
        <v>1.9200000000000004</v>
      </c>
      <c r="AF65" s="41">
        <f t="shared" si="11"/>
        <v>1.2</v>
      </c>
      <c r="AG65" s="44">
        <v>0.6</v>
      </c>
      <c r="AH65" s="45">
        <f t="shared" si="12"/>
        <v>5.76</v>
      </c>
      <c r="AI65" s="45"/>
      <c r="AJ65" s="45"/>
      <c r="AK65" s="46">
        <v>3.2</v>
      </c>
      <c r="AL65" s="46">
        <v>2</v>
      </c>
      <c r="AM65" s="46">
        <v>3</v>
      </c>
      <c r="AN65" s="46">
        <v>2</v>
      </c>
      <c r="AO65" s="31" t="s">
        <v>88</v>
      </c>
      <c r="AP65" s="47" t="str">
        <f t="shared" si="5"/>
        <v>E</v>
      </c>
      <c r="AQ65" s="47" t="str">
        <f t="shared" si="6"/>
        <v>s</v>
      </c>
      <c r="AR65" s="47" t="str">
        <f t="shared" si="7"/>
        <v>f</v>
      </c>
      <c r="AS65" s="47" t="str">
        <f t="shared" si="8"/>
        <v>j</v>
      </c>
    </row>
    <row r="66" spans="1:45" s="29" customFormat="1" ht="11.25" customHeight="1">
      <c r="A66" s="12" t="s">
        <v>208</v>
      </c>
      <c r="B66" s="12" t="s">
        <v>209</v>
      </c>
      <c r="C66" s="12" t="s">
        <v>39</v>
      </c>
      <c r="D66" s="12" t="s">
        <v>210</v>
      </c>
      <c r="E66" s="12">
        <v>10</v>
      </c>
      <c r="F66" s="12" t="s">
        <v>41</v>
      </c>
      <c r="G66" s="12" t="s">
        <v>42</v>
      </c>
      <c r="H66" s="13">
        <v>0.182</v>
      </c>
      <c r="I66" s="14">
        <v>440436.90600000002</v>
      </c>
      <c r="J66" s="15">
        <f>SUM(H66:H70)</f>
        <v>1</v>
      </c>
      <c r="K66" s="16">
        <f>K3</f>
        <v>409</v>
      </c>
      <c r="L66" s="17" t="str">
        <f>L3</f>
        <v>± 4.9</v>
      </c>
      <c r="M66" s="18">
        <f>M3</f>
        <v>0.95</v>
      </c>
      <c r="N66" s="19">
        <v>2419983</v>
      </c>
      <c r="O66" s="30" t="s">
        <v>211</v>
      </c>
      <c r="P66" s="21">
        <v>2</v>
      </c>
      <c r="Q66" s="21">
        <v>2.8</v>
      </c>
      <c r="R66" s="21">
        <v>4.8</v>
      </c>
      <c r="S66" s="21">
        <v>4.2</v>
      </c>
      <c r="T66" s="21">
        <v>3.2</v>
      </c>
      <c r="U66" s="22">
        <f t="shared" si="13"/>
        <v>17</v>
      </c>
      <c r="V66" s="23">
        <f>AVERAGE(U66:U70)</f>
        <v>17.399999999999999</v>
      </c>
      <c r="W66" s="24">
        <f t="shared" si="1"/>
        <v>4.32</v>
      </c>
      <c r="X66" s="24">
        <f t="shared" si="2"/>
        <v>3.2320000000000002</v>
      </c>
      <c r="Y66" s="24">
        <v>2.7</v>
      </c>
      <c r="Z66" s="24">
        <f t="shared" si="3"/>
        <v>2.4800000000000004</v>
      </c>
      <c r="AA66" s="24">
        <v>3.6</v>
      </c>
      <c r="AB66" s="22">
        <f t="shared" si="4"/>
        <v>16.332000000000001</v>
      </c>
      <c r="AC66" s="23">
        <f>AVERAGE(AB66:AB70)</f>
        <v>16.364000000000001</v>
      </c>
      <c r="AD66" s="22">
        <f t="shared" si="9"/>
        <v>1.6799999999999997</v>
      </c>
      <c r="AE66" s="22">
        <f t="shared" si="10"/>
        <v>1.9200000000000004</v>
      </c>
      <c r="AF66" s="22">
        <f t="shared" si="11"/>
        <v>1.4880000000000002</v>
      </c>
      <c r="AG66" s="25">
        <v>0.6</v>
      </c>
      <c r="AH66" s="26">
        <f t="shared" si="12"/>
        <v>5.6879999999999997</v>
      </c>
      <c r="AI66" s="26"/>
      <c r="AJ66" s="26"/>
      <c r="AK66" s="27">
        <v>2.2999999999999998</v>
      </c>
      <c r="AL66" s="27">
        <v>2</v>
      </c>
      <c r="AM66" s="27">
        <v>3.2</v>
      </c>
      <c r="AN66" s="27">
        <v>3</v>
      </c>
      <c r="AO66" s="12" t="s">
        <v>50</v>
      </c>
      <c r="AP66" s="28" t="str">
        <f t="shared" si="5"/>
        <v>i</v>
      </c>
      <c r="AQ66" s="28" t="str">
        <f t="shared" si="6"/>
        <v>s</v>
      </c>
      <c r="AR66" s="28" t="str">
        <f t="shared" si="7"/>
        <v>F</v>
      </c>
      <c r="AS66" s="28" t="str">
        <f t="shared" si="8"/>
        <v>p</v>
      </c>
    </row>
    <row r="67" spans="1:45" s="29" customFormat="1" ht="11.25" customHeight="1">
      <c r="A67" s="12" t="s">
        <v>212</v>
      </c>
      <c r="B67" s="12" t="s">
        <v>209</v>
      </c>
      <c r="C67" s="12" t="s">
        <v>39</v>
      </c>
      <c r="D67" s="12" t="s">
        <v>210</v>
      </c>
      <c r="E67" s="12">
        <v>10</v>
      </c>
      <c r="F67" s="12" t="s">
        <v>41</v>
      </c>
      <c r="G67" s="12" t="s">
        <v>48</v>
      </c>
      <c r="H67" s="13">
        <v>0.16800000000000001</v>
      </c>
      <c r="I67" s="14">
        <v>406557.14400000003</v>
      </c>
      <c r="J67" s="15"/>
      <c r="K67" s="16"/>
      <c r="L67" s="17"/>
      <c r="M67" s="18"/>
      <c r="N67" s="19"/>
      <c r="O67" s="30" t="s">
        <v>213</v>
      </c>
      <c r="P67" s="21">
        <v>4.4000000000000004</v>
      </c>
      <c r="Q67" s="21">
        <v>3.6</v>
      </c>
      <c r="R67" s="21">
        <v>4</v>
      </c>
      <c r="S67" s="21">
        <v>3.8</v>
      </c>
      <c r="T67" s="21">
        <v>3</v>
      </c>
      <c r="U67" s="22">
        <f t="shared" si="13"/>
        <v>18.8</v>
      </c>
      <c r="V67" s="23"/>
      <c r="W67" s="24">
        <f t="shared" ref="W67:W123" si="14">(R67*0.2)+(S67*0.8)</f>
        <v>3.84</v>
      </c>
      <c r="X67" s="24">
        <f t="shared" ref="X67:X123" si="15">(S67*0.4)+(Q67*0.2)+(Z67*0.4)</f>
        <v>3.7760000000000007</v>
      </c>
      <c r="Y67" s="24">
        <v>1.9</v>
      </c>
      <c r="Z67" s="24">
        <f t="shared" ref="Z67:Z123" si="16">(P67*0.6)+(T67*0.4)</f>
        <v>3.8400000000000003</v>
      </c>
      <c r="AA67" s="24">
        <v>4</v>
      </c>
      <c r="AB67" s="22">
        <f t="shared" ref="AB67:AB123" si="17">SUM(W67:AA67)</f>
        <v>17.356000000000002</v>
      </c>
      <c r="AC67" s="23"/>
      <c r="AD67" s="22">
        <f t="shared" si="9"/>
        <v>2.16</v>
      </c>
      <c r="AE67" s="22">
        <f t="shared" si="10"/>
        <v>1.8</v>
      </c>
      <c r="AF67" s="22">
        <f t="shared" si="11"/>
        <v>2.3040000000000003</v>
      </c>
      <c r="AG67" s="25">
        <v>0.6</v>
      </c>
      <c r="AH67" s="26">
        <f t="shared" si="12"/>
        <v>6.8639999999999999</v>
      </c>
      <c r="AI67" s="26"/>
      <c r="AJ67" s="26"/>
      <c r="AK67" s="27">
        <v>2.4</v>
      </c>
      <c r="AL67" s="27">
        <v>3</v>
      </c>
      <c r="AM67" s="27">
        <v>2</v>
      </c>
      <c r="AN67" s="27">
        <v>3</v>
      </c>
      <c r="AO67" s="12" t="s">
        <v>85</v>
      </c>
      <c r="AP67" s="28" t="str">
        <f t="shared" ref="AP67:AP123" si="18">IF(AK67&lt;2,"I",IF(AK67&lt;=2.5,"i",IF(AK67&lt;=3,"e",IF(AK67&lt;=5,"E"))))</f>
        <v>i</v>
      </c>
      <c r="AQ67" s="28" t="str">
        <f t="shared" ref="AQ67:AQ123" si="19">IF(AL67&lt;2,"S",IF(AL67&lt;=2.5,"s",IF(AL67&lt;=3,"n",IF(AL67&lt;=5,"N"))))</f>
        <v>n</v>
      </c>
      <c r="AR67" s="28" t="str">
        <f t="shared" ref="AR67:AR123" si="20">IF(AM67&lt;2,"T",IF(AM67&lt;=2.5,"t",IF(AM67&lt;=3,"f",IF(AM67&lt;=5,"F"))))</f>
        <v>t</v>
      </c>
      <c r="AS67" s="28" t="str">
        <f t="shared" ref="AS67:AS123" si="21">IF(AN67&lt;2,"J",IF(AN67&lt;=2.5,"j",IF(AN67&lt;=3,"p",IF(AN67&lt;=5,"P"))))</f>
        <v>p</v>
      </c>
    </row>
    <row r="68" spans="1:45" s="29" customFormat="1" ht="11.25" customHeight="1">
      <c r="A68" s="12" t="s">
        <v>214</v>
      </c>
      <c r="B68" s="12" t="s">
        <v>209</v>
      </c>
      <c r="C68" s="12" t="s">
        <v>39</v>
      </c>
      <c r="D68" s="12" t="s">
        <v>210</v>
      </c>
      <c r="E68" s="12">
        <v>10</v>
      </c>
      <c r="F68" s="12" t="s">
        <v>41</v>
      </c>
      <c r="G68" s="12" t="s">
        <v>52</v>
      </c>
      <c r="H68" s="13">
        <v>0.24199999999999999</v>
      </c>
      <c r="I68" s="14">
        <v>585635.88599999994</v>
      </c>
      <c r="J68" s="15"/>
      <c r="K68" s="16"/>
      <c r="L68" s="17"/>
      <c r="M68" s="18"/>
      <c r="N68" s="19"/>
      <c r="O68" s="30" t="s">
        <v>215</v>
      </c>
      <c r="P68" s="21">
        <v>4.4000000000000004</v>
      </c>
      <c r="Q68" s="21">
        <v>4.2</v>
      </c>
      <c r="R68" s="21">
        <v>3.6</v>
      </c>
      <c r="S68" s="21">
        <v>3.8</v>
      </c>
      <c r="T68" s="21">
        <v>4.8</v>
      </c>
      <c r="U68" s="22">
        <f t="shared" si="13"/>
        <v>20.8</v>
      </c>
      <c r="V68" s="23"/>
      <c r="W68" s="24">
        <f t="shared" si="14"/>
        <v>3.7600000000000002</v>
      </c>
      <c r="X68" s="24">
        <f t="shared" si="15"/>
        <v>4.1840000000000011</v>
      </c>
      <c r="Y68" s="24">
        <v>1.5</v>
      </c>
      <c r="Z68" s="24">
        <f t="shared" si="16"/>
        <v>4.5600000000000005</v>
      </c>
      <c r="AA68" s="24">
        <v>4.8</v>
      </c>
      <c r="AB68" s="22">
        <f t="shared" si="17"/>
        <v>18.804000000000002</v>
      </c>
      <c r="AC68" s="23"/>
      <c r="AD68" s="22">
        <f t="shared" ref="AD68:AD123" si="22">3*Q68/5</f>
        <v>2.5200000000000005</v>
      </c>
      <c r="AE68" s="22">
        <f t="shared" ref="AE68:AE123" si="23">3*T68/5</f>
        <v>2.88</v>
      </c>
      <c r="AF68" s="22">
        <f t="shared" ref="AF68:AF123" si="24">3*Z68/5</f>
        <v>2.7360000000000002</v>
      </c>
      <c r="AG68" s="25">
        <v>0.8</v>
      </c>
      <c r="AH68" s="26">
        <f t="shared" ref="AH68:AH123" si="25">SUM(AD68:AG68)</f>
        <v>8.9360000000000017</v>
      </c>
      <c r="AI68" s="26"/>
      <c r="AJ68" s="26"/>
      <c r="AK68" s="27">
        <v>4</v>
      </c>
      <c r="AL68" s="27">
        <v>4</v>
      </c>
      <c r="AM68" s="27">
        <v>4.8</v>
      </c>
      <c r="AN68" s="27">
        <v>3.5</v>
      </c>
      <c r="AO68" s="12" t="s">
        <v>77</v>
      </c>
      <c r="AP68" s="28" t="str">
        <f t="shared" si="18"/>
        <v>E</v>
      </c>
      <c r="AQ68" s="28" t="str">
        <f t="shared" si="19"/>
        <v>N</v>
      </c>
      <c r="AR68" s="28" t="str">
        <f t="shared" si="20"/>
        <v>F</v>
      </c>
      <c r="AS68" s="28" t="str">
        <f t="shared" si="21"/>
        <v>P</v>
      </c>
    </row>
    <row r="69" spans="1:45" s="29" customFormat="1" ht="11.25" customHeight="1">
      <c r="A69" s="12" t="s">
        <v>216</v>
      </c>
      <c r="B69" s="12" t="s">
        <v>209</v>
      </c>
      <c r="C69" s="12" t="s">
        <v>39</v>
      </c>
      <c r="D69" s="12" t="s">
        <v>210</v>
      </c>
      <c r="E69" s="12">
        <v>10</v>
      </c>
      <c r="F69" s="12" t="s">
        <v>41</v>
      </c>
      <c r="G69" s="12" t="s">
        <v>56</v>
      </c>
      <c r="H69" s="13">
        <v>0.153</v>
      </c>
      <c r="I69" s="14">
        <v>370257.39899999998</v>
      </c>
      <c r="J69" s="15"/>
      <c r="K69" s="16"/>
      <c r="L69" s="17"/>
      <c r="M69" s="18"/>
      <c r="N69" s="19"/>
      <c r="O69" s="30" t="s">
        <v>217</v>
      </c>
      <c r="P69" s="21">
        <v>3.4</v>
      </c>
      <c r="Q69" s="21">
        <v>3.8</v>
      </c>
      <c r="R69" s="21">
        <v>2.2000000000000002</v>
      </c>
      <c r="S69" s="21">
        <v>2.4</v>
      </c>
      <c r="T69" s="21">
        <v>4.8</v>
      </c>
      <c r="U69" s="22">
        <f t="shared" si="13"/>
        <v>16.599999999999998</v>
      </c>
      <c r="V69" s="23"/>
      <c r="W69" s="24">
        <f t="shared" si="14"/>
        <v>2.36</v>
      </c>
      <c r="X69" s="24">
        <f t="shared" si="15"/>
        <v>3.3040000000000003</v>
      </c>
      <c r="Y69" s="24">
        <v>2.2000000000000002</v>
      </c>
      <c r="Z69" s="24">
        <f t="shared" si="16"/>
        <v>3.96</v>
      </c>
      <c r="AA69" s="24">
        <v>3.2</v>
      </c>
      <c r="AB69" s="22">
        <f t="shared" si="17"/>
        <v>15.024000000000001</v>
      </c>
      <c r="AC69" s="23"/>
      <c r="AD69" s="22">
        <f t="shared" si="22"/>
        <v>2.2799999999999998</v>
      </c>
      <c r="AE69" s="22">
        <f t="shared" si="23"/>
        <v>2.88</v>
      </c>
      <c r="AF69" s="22">
        <f t="shared" si="24"/>
        <v>2.3759999999999999</v>
      </c>
      <c r="AG69" s="25">
        <v>0.6</v>
      </c>
      <c r="AH69" s="26">
        <f t="shared" si="25"/>
        <v>8.1359999999999992</v>
      </c>
      <c r="AI69" s="26"/>
      <c r="AJ69" s="26"/>
      <c r="AK69" s="27">
        <v>4</v>
      </c>
      <c r="AL69" s="27">
        <v>3.1</v>
      </c>
      <c r="AM69" s="27">
        <v>3.8</v>
      </c>
      <c r="AN69" s="27">
        <v>1.4</v>
      </c>
      <c r="AO69" s="12" t="s">
        <v>72</v>
      </c>
      <c r="AP69" s="28" t="str">
        <f t="shared" si="18"/>
        <v>E</v>
      </c>
      <c r="AQ69" s="28" t="str">
        <f t="shared" si="19"/>
        <v>N</v>
      </c>
      <c r="AR69" s="28" t="str">
        <f t="shared" si="20"/>
        <v>F</v>
      </c>
      <c r="AS69" s="28" t="str">
        <f t="shared" si="21"/>
        <v>J</v>
      </c>
    </row>
    <row r="70" spans="1:45" s="29" customFormat="1" ht="11.25" customHeight="1">
      <c r="A70" s="12" t="s">
        <v>218</v>
      </c>
      <c r="B70" s="12" t="s">
        <v>209</v>
      </c>
      <c r="C70" s="12" t="s">
        <v>39</v>
      </c>
      <c r="D70" s="12" t="s">
        <v>210</v>
      </c>
      <c r="E70" s="12">
        <v>10</v>
      </c>
      <c r="F70" s="12" t="s">
        <v>41</v>
      </c>
      <c r="G70" s="12" t="s">
        <v>60</v>
      </c>
      <c r="H70" s="13">
        <v>0.255</v>
      </c>
      <c r="I70" s="14">
        <v>617095.66500000004</v>
      </c>
      <c r="J70" s="15"/>
      <c r="K70" s="16"/>
      <c r="L70" s="17"/>
      <c r="M70" s="18"/>
      <c r="N70" s="19"/>
      <c r="O70" s="30" t="s">
        <v>219</v>
      </c>
      <c r="P70" s="21">
        <v>2</v>
      </c>
      <c r="Q70" s="21">
        <v>1.2</v>
      </c>
      <c r="R70" s="21">
        <v>4.5999999999999996</v>
      </c>
      <c r="S70" s="21">
        <v>3.6</v>
      </c>
      <c r="T70" s="21">
        <v>2.4</v>
      </c>
      <c r="U70" s="22">
        <f t="shared" si="13"/>
        <v>13.8</v>
      </c>
      <c r="V70" s="23"/>
      <c r="W70" s="24">
        <f t="shared" si="14"/>
        <v>3.8000000000000003</v>
      </c>
      <c r="X70" s="24">
        <f t="shared" si="15"/>
        <v>2.5440000000000005</v>
      </c>
      <c r="Y70" s="24">
        <v>1.2</v>
      </c>
      <c r="Z70" s="24">
        <f t="shared" si="16"/>
        <v>2.16</v>
      </c>
      <c r="AA70" s="24">
        <v>4.5999999999999996</v>
      </c>
      <c r="AB70" s="22">
        <f t="shared" si="17"/>
        <v>14.304</v>
      </c>
      <c r="AC70" s="23"/>
      <c r="AD70" s="22">
        <f t="shared" si="22"/>
        <v>0.72</v>
      </c>
      <c r="AE70" s="22">
        <f t="shared" si="23"/>
        <v>1.44</v>
      </c>
      <c r="AF70" s="22">
        <f t="shared" si="24"/>
        <v>1.296</v>
      </c>
      <c r="AG70" s="25">
        <v>1</v>
      </c>
      <c r="AH70" s="26">
        <f t="shared" si="25"/>
        <v>4.4560000000000004</v>
      </c>
      <c r="AI70" s="26"/>
      <c r="AJ70" s="26"/>
      <c r="AK70" s="27">
        <v>3.7</v>
      </c>
      <c r="AL70" s="27">
        <v>3</v>
      </c>
      <c r="AM70" s="27">
        <v>4.0999999999999996</v>
      </c>
      <c r="AN70" s="27">
        <v>4</v>
      </c>
      <c r="AO70" s="12" t="s">
        <v>66</v>
      </c>
      <c r="AP70" s="28" t="str">
        <f t="shared" si="18"/>
        <v>E</v>
      </c>
      <c r="AQ70" s="28" t="str">
        <f t="shared" si="19"/>
        <v>n</v>
      </c>
      <c r="AR70" s="28" t="str">
        <f t="shared" si="20"/>
        <v>F</v>
      </c>
      <c r="AS70" s="28" t="str">
        <f t="shared" si="21"/>
        <v>P</v>
      </c>
    </row>
    <row r="71" spans="1:45" ht="11.25" customHeight="1">
      <c r="A71" s="31" t="s">
        <v>220</v>
      </c>
      <c r="B71" s="31" t="s">
        <v>209</v>
      </c>
      <c r="C71" s="31" t="s">
        <v>39</v>
      </c>
      <c r="D71" s="31" t="s">
        <v>210</v>
      </c>
      <c r="E71" s="31">
        <v>10</v>
      </c>
      <c r="F71" s="31" t="s">
        <v>63</v>
      </c>
      <c r="G71" s="31" t="s">
        <v>42</v>
      </c>
      <c r="H71" s="32">
        <v>0.185</v>
      </c>
      <c r="I71" s="33">
        <v>644638.42000000004</v>
      </c>
      <c r="J71" s="34">
        <f>SUM(H71:H75)</f>
        <v>1</v>
      </c>
      <c r="K71" s="35">
        <f>K8</f>
        <v>402</v>
      </c>
      <c r="L71" s="36" t="str">
        <f>L8</f>
        <v>± 4.8</v>
      </c>
      <c r="M71" s="37">
        <f>M8</f>
        <v>0.95</v>
      </c>
      <c r="N71" s="38">
        <v>3484532</v>
      </c>
      <c r="O71" s="49" t="s">
        <v>221</v>
      </c>
      <c r="P71" s="40">
        <v>3.8</v>
      </c>
      <c r="Q71" s="40">
        <v>3.6</v>
      </c>
      <c r="R71" s="40">
        <v>4.4000000000000004</v>
      </c>
      <c r="S71" s="40">
        <v>4</v>
      </c>
      <c r="T71" s="40">
        <v>2.6</v>
      </c>
      <c r="U71" s="41">
        <f t="shared" si="13"/>
        <v>18.400000000000002</v>
      </c>
      <c r="V71" s="42">
        <f>AVERAGE(U71:U75)</f>
        <v>19.080000000000002</v>
      </c>
      <c r="W71" s="43">
        <f t="shared" si="14"/>
        <v>4.08</v>
      </c>
      <c r="X71" s="43">
        <f t="shared" si="15"/>
        <v>3.6480000000000006</v>
      </c>
      <c r="Y71" s="43">
        <v>2.8</v>
      </c>
      <c r="Z71" s="43">
        <f t="shared" si="16"/>
        <v>3.32</v>
      </c>
      <c r="AA71" s="43">
        <v>3.8</v>
      </c>
      <c r="AB71" s="41">
        <f t="shared" si="17"/>
        <v>17.648</v>
      </c>
      <c r="AC71" s="42">
        <f>AVERAGE(AB71:AB75)</f>
        <v>17.692</v>
      </c>
      <c r="AD71" s="41">
        <f t="shared" si="22"/>
        <v>2.16</v>
      </c>
      <c r="AE71" s="41">
        <f t="shared" si="23"/>
        <v>1.56</v>
      </c>
      <c r="AF71" s="41">
        <f t="shared" si="24"/>
        <v>1.9919999999999998</v>
      </c>
      <c r="AG71" s="44">
        <v>0.6</v>
      </c>
      <c r="AH71" s="45">
        <f t="shared" si="25"/>
        <v>6.3119999999999994</v>
      </c>
      <c r="AI71" s="45"/>
      <c r="AJ71" s="45"/>
      <c r="AK71" s="46">
        <v>2.6</v>
      </c>
      <c r="AL71" s="46">
        <v>3.1</v>
      </c>
      <c r="AM71" s="46">
        <v>3.5</v>
      </c>
      <c r="AN71" s="46">
        <v>3</v>
      </c>
      <c r="AO71" s="31" t="s">
        <v>77</v>
      </c>
      <c r="AP71" s="47" t="str">
        <f t="shared" si="18"/>
        <v>e</v>
      </c>
      <c r="AQ71" s="47" t="str">
        <f t="shared" si="19"/>
        <v>N</v>
      </c>
      <c r="AR71" s="47" t="str">
        <f t="shared" si="20"/>
        <v>F</v>
      </c>
      <c r="AS71" s="47" t="str">
        <f t="shared" si="21"/>
        <v>p</v>
      </c>
    </row>
    <row r="72" spans="1:45" ht="11.25" customHeight="1">
      <c r="A72" s="31" t="s">
        <v>222</v>
      </c>
      <c r="B72" s="31" t="s">
        <v>209</v>
      </c>
      <c r="C72" s="31" t="s">
        <v>39</v>
      </c>
      <c r="D72" s="31" t="s">
        <v>210</v>
      </c>
      <c r="E72" s="31">
        <v>10</v>
      </c>
      <c r="F72" s="31" t="s">
        <v>63</v>
      </c>
      <c r="G72" s="31" t="s">
        <v>48</v>
      </c>
      <c r="H72" s="32">
        <v>0.20499999999999999</v>
      </c>
      <c r="I72" s="33">
        <v>714329.05999999994</v>
      </c>
      <c r="J72" s="34"/>
      <c r="K72" s="35"/>
      <c r="L72" s="36"/>
      <c r="M72" s="37"/>
      <c r="N72" s="38"/>
      <c r="O72" s="49" t="s">
        <v>223</v>
      </c>
      <c r="P72" s="40">
        <v>4.5999999999999996</v>
      </c>
      <c r="Q72" s="40">
        <v>4.2</v>
      </c>
      <c r="R72" s="40">
        <v>3</v>
      </c>
      <c r="S72" s="40">
        <v>3.4</v>
      </c>
      <c r="T72" s="40">
        <v>4.2</v>
      </c>
      <c r="U72" s="41">
        <f t="shared" si="13"/>
        <v>19.400000000000002</v>
      </c>
      <c r="V72" s="42"/>
      <c r="W72" s="43">
        <f t="shared" si="14"/>
        <v>3.3200000000000003</v>
      </c>
      <c r="X72" s="43">
        <f t="shared" si="15"/>
        <v>3.976</v>
      </c>
      <c r="Y72" s="43">
        <v>2.4</v>
      </c>
      <c r="Z72" s="43">
        <f t="shared" si="16"/>
        <v>4.4399999999999995</v>
      </c>
      <c r="AA72" s="43">
        <v>3.2</v>
      </c>
      <c r="AB72" s="41">
        <f t="shared" si="17"/>
        <v>17.335999999999999</v>
      </c>
      <c r="AC72" s="42"/>
      <c r="AD72" s="41">
        <f t="shared" si="22"/>
        <v>2.5200000000000005</v>
      </c>
      <c r="AE72" s="41">
        <f t="shared" si="23"/>
        <v>2.5200000000000005</v>
      </c>
      <c r="AF72" s="41">
        <f t="shared" si="24"/>
        <v>2.6639999999999997</v>
      </c>
      <c r="AG72" s="44">
        <v>0.8</v>
      </c>
      <c r="AH72" s="45">
        <f t="shared" si="25"/>
        <v>8.5040000000000013</v>
      </c>
      <c r="AI72" s="45"/>
      <c r="AJ72" s="45"/>
      <c r="AK72" s="46">
        <v>3.2</v>
      </c>
      <c r="AL72" s="46">
        <v>3.5</v>
      </c>
      <c r="AM72" s="46">
        <v>3</v>
      </c>
      <c r="AN72" s="46">
        <v>2</v>
      </c>
      <c r="AO72" s="31" t="s">
        <v>69</v>
      </c>
      <c r="AP72" s="47" t="str">
        <f t="shared" si="18"/>
        <v>E</v>
      </c>
      <c r="AQ72" s="47" t="str">
        <f t="shared" si="19"/>
        <v>N</v>
      </c>
      <c r="AR72" s="47" t="str">
        <f t="shared" si="20"/>
        <v>f</v>
      </c>
      <c r="AS72" s="47" t="str">
        <f t="shared" si="21"/>
        <v>j</v>
      </c>
    </row>
    <row r="73" spans="1:45" ht="11.25" customHeight="1">
      <c r="A73" s="31" t="s">
        <v>224</v>
      </c>
      <c r="B73" s="31" t="s">
        <v>209</v>
      </c>
      <c r="C73" s="31" t="s">
        <v>39</v>
      </c>
      <c r="D73" s="31" t="s">
        <v>210</v>
      </c>
      <c r="E73" s="31">
        <v>10</v>
      </c>
      <c r="F73" s="31" t="s">
        <v>63</v>
      </c>
      <c r="G73" s="31" t="s">
        <v>52</v>
      </c>
      <c r="H73" s="32">
        <v>0.24199999999999999</v>
      </c>
      <c r="I73" s="33">
        <v>843256.74399999995</v>
      </c>
      <c r="J73" s="34"/>
      <c r="K73" s="35"/>
      <c r="L73" s="36"/>
      <c r="M73" s="37"/>
      <c r="N73" s="38"/>
      <c r="O73" s="49" t="s">
        <v>225</v>
      </c>
      <c r="P73" s="40">
        <v>3.6</v>
      </c>
      <c r="Q73" s="40">
        <v>4</v>
      </c>
      <c r="R73" s="40">
        <v>4.2</v>
      </c>
      <c r="S73" s="40">
        <v>4.8</v>
      </c>
      <c r="T73" s="40">
        <v>3.4</v>
      </c>
      <c r="U73" s="41">
        <f t="shared" si="13"/>
        <v>20</v>
      </c>
      <c r="V73" s="42"/>
      <c r="W73" s="43">
        <f t="shared" si="14"/>
        <v>4.68</v>
      </c>
      <c r="X73" s="43">
        <f t="shared" si="15"/>
        <v>4.1280000000000001</v>
      </c>
      <c r="Y73" s="43">
        <v>1.4</v>
      </c>
      <c r="Z73" s="43">
        <f t="shared" si="16"/>
        <v>3.5200000000000005</v>
      </c>
      <c r="AA73" s="43">
        <v>4.8</v>
      </c>
      <c r="AB73" s="41">
        <f t="shared" si="17"/>
        <v>18.528000000000002</v>
      </c>
      <c r="AC73" s="42"/>
      <c r="AD73" s="41">
        <f t="shared" si="22"/>
        <v>2.4</v>
      </c>
      <c r="AE73" s="41">
        <f t="shared" si="23"/>
        <v>2.04</v>
      </c>
      <c r="AF73" s="41">
        <f t="shared" si="24"/>
        <v>2.1120000000000005</v>
      </c>
      <c r="AG73" s="44">
        <v>1</v>
      </c>
      <c r="AH73" s="45">
        <f t="shared" si="25"/>
        <v>7.5519999999999996</v>
      </c>
      <c r="AI73" s="45"/>
      <c r="AJ73" s="45"/>
      <c r="AK73" s="46">
        <v>4</v>
      </c>
      <c r="AL73" s="46">
        <v>4.0999999999999996</v>
      </c>
      <c r="AM73" s="46">
        <v>4</v>
      </c>
      <c r="AN73" s="46">
        <v>3.6</v>
      </c>
      <c r="AO73" s="31" t="s">
        <v>77</v>
      </c>
      <c r="AP73" s="47" t="str">
        <f t="shared" si="18"/>
        <v>E</v>
      </c>
      <c r="AQ73" s="47" t="str">
        <f t="shared" si="19"/>
        <v>N</v>
      </c>
      <c r="AR73" s="47" t="str">
        <f t="shared" si="20"/>
        <v>F</v>
      </c>
      <c r="AS73" s="47" t="str">
        <f t="shared" si="21"/>
        <v>P</v>
      </c>
    </row>
    <row r="74" spans="1:45" ht="11.25" customHeight="1">
      <c r="A74" s="31" t="s">
        <v>226</v>
      </c>
      <c r="B74" s="31" t="s">
        <v>209</v>
      </c>
      <c r="C74" s="31" t="s">
        <v>39</v>
      </c>
      <c r="D74" s="31" t="s">
        <v>210</v>
      </c>
      <c r="E74" s="31">
        <v>10</v>
      </c>
      <c r="F74" s="31" t="s">
        <v>63</v>
      </c>
      <c r="G74" s="31" t="s">
        <v>56</v>
      </c>
      <c r="H74" s="32">
        <v>0.193</v>
      </c>
      <c r="I74" s="33">
        <v>672514.67599999998</v>
      </c>
      <c r="J74" s="34"/>
      <c r="K74" s="35"/>
      <c r="L74" s="36"/>
      <c r="M74" s="37"/>
      <c r="N74" s="38"/>
      <c r="O74" s="49" t="s">
        <v>227</v>
      </c>
      <c r="P74" s="40">
        <v>4</v>
      </c>
      <c r="Q74" s="40">
        <v>4.8</v>
      </c>
      <c r="R74" s="40">
        <v>2.2000000000000002</v>
      </c>
      <c r="S74" s="40">
        <v>3.4</v>
      </c>
      <c r="T74" s="40">
        <v>4.2</v>
      </c>
      <c r="U74" s="41">
        <f t="shared" si="13"/>
        <v>18.600000000000001</v>
      </c>
      <c r="V74" s="42"/>
      <c r="W74" s="43">
        <f t="shared" si="14"/>
        <v>3.16</v>
      </c>
      <c r="X74" s="43">
        <f t="shared" si="15"/>
        <v>3.9520000000000004</v>
      </c>
      <c r="Y74" s="43">
        <v>2</v>
      </c>
      <c r="Z74" s="43">
        <f t="shared" si="16"/>
        <v>4.08</v>
      </c>
      <c r="AA74" s="43">
        <v>3.4</v>
      </c>
      <c r="AB74" s="41">
        <f t="shared" si="17"/>
        <v>16.591999999999999</v>
      </c>
      <c r="AC74" s="42"/>
      <c r="AD74" s="41">
        <f t="shared" si="22"/>
        <v>2.88</v>
      </c>
      <c r="AE74" s="41">
        <f t="shared" si="23"/>
        <v>2.5200000000000005</v>
      </c>
      <c r="AF74" s="41">
        <f t="shared" si="24"/>
        <v>2.448</v>
      </c>
      <c r="AG74" s="44">
        <v>0.6</v>
      </c>
      <c r="AH74" s="45">
        <f t="shared" si="25"/>
        <v>8.4480000000000004</v>
      </c>
      <c r="AI74" s="45"/>
      <c r="AJ74" s="45"/>
      <c r="AK74" s="46">
        <v>4.2</v>
      </c>
      <c r="AL74" s="46">
        <v>1.8</v>
      </c>
      <c r="AM74" s="46">
        <v>3</v>
      </c>
      <c r="AN74" s="46">
        <v>3</v>
      </c>
      <c r="AO74" s="31" t="s">
        <v>199</v>
      </c>
      <c r="AP74" s="47" t="str">
        <f t="shared" si="18"/>
        <v>E</v>
      </c>
      <c r="AQ74" s="47" t="str">
        <f t="shared" si="19"/>
        <v>S</v>
      </c>
      <c r="AR74" s="47" t="str">
        <f t="shared" si="20"/>
        <v>f</v>
      </c>
      <c r="AS74" s="47" t="str">
        <f t="shared" si="21"/>
        <v>p</v>
      </c>
    </row>
    <row r="75" spans="1:45" ht="11.25" customHeight="1">
      <c r="A75" s="31" t="s">
        <v>228</v>
      </c>
      <c r="B75" s="31" t="s">
        <v>209</v>
      </c>
      <c r="C75" s="31" t="s">
        <v>39</v>
      </c>
      <c r="D75" s="31" t="s">
        <v>210</v>
      </c>
      <c r="E75" s="31">
        <v>10</v>
      </c>
      <c r="F75" s="31" t="s">
        <v>63</v>
      </c>
      <c r="G75" s="31" t="s">
        <v>60</v>
      </c>
      <c r="H75" s="32">
        <v>0.17499999999999999</v>
      </c>
      <c r="I75" s="33">
        <v>609793.1</v>
      </c>
      <c r="J75" s="34"/>
      <c r="K75" s="35"/>
      <c r="L75" s="36"/>
      <c r="M75" s="37"/>
      <c r="N75" s="38"/>
      <c r="O75" s="49" t="s">
        <v>229</v>
      </c>
      <c r="P75" s="40">
        <v>4.8</v>
      </c>
      <c r="Q75" s="40">
        <v>4</v>
      </c>
      <c r="R75" s="40">
        <v>2</v>
      </c>
      <c r="S75" s="40">
        <v>3.8</v>
      </c>
      <c r="T75" s="40">
        <v>4.4000000000000004</v>
      </c>
      <c r="U75" s="41">
        <f t="shared" si="13"/>
        <v>19</v>
      </c>
      <c r="V75" s="42"/>
      <c r="W75" s="43">
        <f t="shared" si="14"/>
        <v>3.44</v>
      </c>
      <c r="X75" s="43">
        <f t="shared" si="15"/>
        <v>4.1760000000000002</v>
      </c>
      <c r="Y75" s="43">
        <v>2.2999999999999998</v>
      </c>
      <c r="Z75" s="43">
        <f t="shared" si="16"/>
        <v>4.6400000000000006</v>
      </c>
      <c r="AA75" s="43">
        <v>3.8</v>
      </c>
      <c r="AB75" s="41">
        <f t="shared" si="17"/>
        <v>18.356000000000002</v>
      </c>
      <c r="AC75" s="42"/>
      <c r="AD75" s="41">
        <f t="shared" si="22"/>
        <v>2.4</v>
      </c>
      <c r="AE75" s="41">
        <f t="shared" si="23"/>
        <v>2.64</v>
      </c>
      <c r="AF75" s="41">
        <f t="shared" si="24"/>
        <v>2.7840000000000003</v>
      </c>
      <c r="AG75" s="44">
        <v>0.6</v>
      </c>
      <c r="AH75" s="45">
        <f t="shared" si="25"/>
        <v>8.4239999999999995</v>
      </c>
      <c r="AI75" s="45"/>
      <c r="AJ75" s="45"/>
      <c r="AK75" s="46">
        <v>4.8</v>
      </c>
      <c r="AL75" s="46">
        <v>4</v>
      </c>
      <c r="AM75" s="46">
        <v>4.8</v>
      </c>
      <c r="AN75" s="46">
        <v>3.2</v>
      </c>
      <c r="AO75" s="31" t="s">
        <v>88</v>
      </c>
      <c r="AP75" s="47" t="str">
        <f t="shared" si="18"/>
        <v>E</v>
      </c>
      <c r="AQ75" s="47" t="str">
        <f t="shared" si="19"/>
        <v>N</v>
      </c>
      <c r="AR75" s="47" t="str">
        <f t="shared" si="20"/>
        <v>F</v>
      </c>
      <c r="AS75" s="47" t="str">
        <f t="shared" si="21"/>
        <v>P</v>
      </c>
    </row>
    <row r="76" spans="1:45" s="29" customFormat="1" ht="11.25" customHeight="1">
      <c r="A76" s="12" t="s">
        <v>230</v>
      </c>
      <c r="B76" s="12" t="s">
        <v>209</v>
      </c>
      <c r="C76" s="12" t="s">
        <v>79</v>
      </c>
      <c r="D76" s="12" t="s">
        <v>210</v>
      </c>
      <c r="E76" s="12">
        <v>20</v>
      </c>
      <c r="F76" s="12" t="s">
        <v>41</v>
      </c>
      <c r="G76" s="12" t="s">
        <v>42</v>
      </c>
      <c r="H76" s="13">
        <v>0.184</v>
      </c>
      <c r="I76" s="14">
        <v>641153.88800000004</v>
      </c>
      <c r="J76" s="15">
        <f>SUM(H76:H80)</f>
        <v>1</v>
      </c>
      <c r="K76" s="16">
        <f>K13</f>
        <v>437</v>
      </c>
      <c r="L76" s="17" t="str">
        <f>L13</f>
        <v>± 4.5</v>
      </c>
      <c r="M76" s="18">
        <f>M13</f>
        <v>0.95</v>
      </c>
      <c r="N76" s="19">
        <v>3484532</v>
      </c>
      <c r="O76" s="30" t="s">
        <v>231</v>
      </c>
      <c r="P76" s="21">
        <v>3.8</v>
      </c>
      <c r="Q76" s="21">
        <v>3.6</v>
      </c>
      <c r="R76" s="21">
        <v>4.4000000000000004</v>
      </c>
      <c r="S76" s="21">
        <v>4</v>
      </c>
      <c r="T76" s="21">
        <v>3</v>
      </c>
      <c r="U76" s="22">
        <f t="shared" si="13"/>
        <v>18.8</v>
      </c>
      <c r="V76" s="23">
        <f>AVERAGE(U76:U80)</f>
        <v>18.919999999999998</v>
      </c>
      <c r="W76" s="24">
        <f t="shared" si="14"/>
        <v>4.08</v>
      </c>
      <c r="X76" s="24">
        <f t="shared" si="15"/>
        <v>3.7120000000000006</v>
      </c>
      <c r="Y76" s="24">
        <v>3.9</v>
      </c>
      <c r="Z76" s="24">
        <f t="shared" si="16"/>
        <v>3.48</v>
      </c>
      <c r="AA76" s="24">
        <v>4.5999999999999996</v>
      </c>
      <c r="AB76" s="22">
        <f t="shared" si="17"/>
        <v>19.771999999999998</v>
      </c>
      <c r="AC76" s="23">
        <f>AVERAGE(AB76:AB80)</f>
        <v>19.848800000000001</v>
      </c>
      <c r="AD76" s="22">
        <f t="shared" si="22"/>
        <v>2.16</v>
      </c>
      <c r="AE76" s="22">
        <f t="shared" si="23"/>
        <v>1.8</v>
      </c>
      <c r="AF76" s="22">
        <f t="shared" si="24"/>
        <v>2.0880000000000001</v>
      </c>
      <c r="AG76" s="25">
        <v>0.6</v>
      </c>
      <c r="AH76" s="26">
        <f t="shared" si="25"/>
        <v>6.6479999999999997</v>
      </c>
      <c r="AI76" s="26"/>
      <c r="AJ76" s="26"/>
      <c r="AK76" s="27">
        <v>2.2000000000000002</v>
      </c>
      <c r="AL76" s="27">
        <v>3</v>
      </c>
      <c r="AM76" s="27">
        <v>3</v>
      </c>
      <c r="AN76" s="27">
        <v>2.6</v>
      </c>
      <c r="AO76" s="12" t="s">
        <v>54</v>
      </c>
      <c r="AP76" s="28" t="str">
        <f t="shared" si="18"/>
        <v>i</v>
      </c>
      <c r="AQ76" s="28" t="str">
        <f t="shared" si="19"/>
        <v>n</v>
      </c>
      <c r="AR76" s="28" t="str">
        <f t="shared" si="20"/>
        <v>f</v>
      </c>
      <c r="AS76" s="28" t="str">
        <f t="shared" si="21"/>
        <v>p</v>
      </c>
    </row>
    <row r="77" spans="1:45" s="29" customFormat="1" ht="11.25" customHeight="1">
      <c r="A77" s="12" t="s">
        <v>232</v>
      </c>
      <c r="B77" s="12" t="s">
        <v>209</v>
      </c>
      <c r="C77" s="12" t="s">
        <v>79</v>
      </c>
      <c r="D77" s="12" t="s">
        <v>210</v>
      </c>
      <c r="E77" s="12">
        <v>20</v>
      </c>
      <c r="F77" s="12" t="s">
        <v>41</v>
      </c>
      <c r="G77" s="12" t="s">
        <v>48</v>
      </c>
      <c r="H77" s="13">
        <v>0.14699999999999999</v>
      </c>
      <c r="I77" s="14">
        <v>512226.20399999997</v>
      </c>
      <c r="J77" s="15"/>
      <c r="K77" s="16"/>
      <c r="L77" s="17"/>
      <c r="M77" s="18"/>
      <c r="N77" s="19"/>
      <c r="O77" s="30" t="s">
        <v>233</v>
      </c>
      <c r="P77" s="21">
        <v>3.6</v>
      </c>
      <c r="Q77" s="21">
        <v>3.8</v>
      </c>
      <c r="R77" s="21">
        <v>4.8</v>
      </c>
      <c r="S77" s="21">
        <v>4.4000000000000004</v>
      </c>
      <c r="T77" s="21">
        <v>3.2</v>
      </c>
      <c r="U77" s="22">
        <f t="shared" si="13"/>
        <v>19.8</v>
      </c>
      <c r="V77" s="23"/>
      <c r="W77" s="24">
        <f t="shared" si="14"/>
        <v>4.4800000000000004</v>
      </c>
      <c r="X77" s="24">
        <f t="shared" si="15"/>
        <v>3.8960000000000008</v>
      </c>
      <c r="Y77" s="24">
        <v>3.6</v>
      </c>
      <c r="Z77" s="24">
        <f t="shared" si="16"/>
        <v>3.4400000000000004</v>
      </c>
      <c r="AA77" s="24">
        <v>4</v>
      </c>
      <c r="AB77" s="22">
        <f t="shared" si="17"/>
        <v>19.416</v>
      </c>
      <c r="AC77" s="23"/>
      <c r="AD77" s="22">
        <f t="shared" si="22"/>
        <v>2.2799999999999998</v>
      </c>
      <c r="AE77" s="22">
        <f t="shared" si="23"/>
        <v>1.9200000000000004</v>
      </c>
      <c r="AF77" s="22">
        <f t="shared" si="24"/>
        <v>2.0640000000000001</v>
      </c>
      <c r="AG77" s="25">
        <v>0.6</v>
      </c>
      <c r="AH77" s="26">
        <f t="shared" si="25"/>
        <v>6.8639999999999999</v>
      </c>
      <c r="AI77" s="26"/>
      <c r="AJ77" s="26"/>
      <c r="AK77" s="27">
        <v>2</v>
      </c>
      <c r="AL77" s="27">
        <v>2</v>
      </c>
      <c r="AM77" s="27">
        <v>2.2000000000000002</v>
      </c>
      <c r="AN77" s="27">
        <v>4</v>
      </c>
      <c r="AO77" s="12" t="s">
        <v>82</v>
      </c>
      <c r="AP77" s="28" t="str">
        <f t="shared" si="18"/>
        <v>i</v>
      </c>
      <c r="AQ77" s="28" t="str">
        <f t="shared" si="19"/>
        <v>s</v>
      </c>
      <c r="AR77" s="28" t="str">
        <f t="shared" si="20"/>
        <v>t</v>
      </c>
      <c r="AS77" s="28" t="str">
        <f t="shared" si="21"/>
        <v>P</v>
      </c>
    </row>
    <row r="78" spans="1:45" s="29" customFormat="1" ht="11.25" customHeight="1">
      <c r="A78" s="12" t="s">
        <v>234</v>
      </c>
      <c r="B78" s="12" t="s">
        <v>209</v>
      </c>
      <c r="C78" s="12" t="s">
        <v>79</v>
      </c>
      <c r="D78" s="12" t="s">
        <v>210</v>
      </c>
      <c r="E78" s="12">
        <v>20</v>
      </c>
      <c r="F78" s="12" t="s">
        <v>41</v>
      </c>
      <c r="G78" s="12" t="s">
        <v>52</v>
      </c>
      <c r="H78" s="13">
        <v>0.218</v>
      </c>
      <c r="I78" s="14">
        <v>759627.97600000002</v>
      </c>
      <c r="J78" s="15"/>
      <c r="K78" s="16"/>
      <c r="L78" s="17"/>
      <c r="M78" s="18"/>
      <c r="N78" s="19"/>
      <c r="O78" s="30" t="s">
        <v>235</v>
      </c>
      <c r="P78" s="21">
        <v>4.2</v>
      </c>
      <c r="Q78" s="21">
        <v>4</v>
      </c>
      <c r="R78" s="21">
        <v>3.8</v>
      </c>
      <c r="S78" s="21">
        <v>4.4000000000000004</v>
      </c>
      <c r="T78" s="21">
        <v>3</v>
      </c>
      <c r="U78" s="22">
        <f t="shared" si="13"/>
        <v>19.399999999999999</v>
      </c>
      <c r="V78" s="23"/>
      <c r="W78" s="24">
        <f t="shared" si="14"/>
        <v>4.28</v>
      </c>
      <c r="X78" s="24">
        <f t="shared" si="15"/>
        <v>4.0480000000000009</v>
      </c>
      <c r="Y78" s="24">
        <v>4.5999999999999996</v>
      </c>
      <c r="Z78" s="24">
        <f t="shared" si="16"/>
        <v>3.72</v>
      </c>
      <c r="AA78" s="24">
        <v>4.4000000000000004</v>
      </c>
      <c r="AB78" s="22">
        <f t="shared" si="17"/>
        <v>21.048000000000002</v>
      </c>
      <c r="AC78" s="23"/>
      <c r="AD78" s="22">
        <f t="shared" si="22"/>
        <v>2.4</v>
      </c>
      <c r="AE78" s="22">
        <f t="shared" si="23"/>
        <v>1.8</v>
      </c>
      <c r="AF78" s="22">
        <f t="shared" si="24"/>
        <v>2.2320000000000002</v>
      </c>
      <c r="AG78" s="25">
        <v>0.8</v>
      </c>
      <c r="AH78" s="26">
        <f t="shared" si="25"/>
        <v>7.2320000000000002</v>
      </c>
      <c r="AI78" s="26"/>
      <c r="AJ78" s="26"/>
      <c r="AK78" s="27">
        <v>4</v>
      </c>
      <c r="AL78" s="27">
        <v>3.1</v>
      </c>
      <c r="AM78" s="27">
        <v>3.2</v>
      </c>
      <c r="AN78" s="27">
        <v>3</v>
      </c>
      <c r="AO78" s="12" t="s">
        <v>88</v>
      </c>
      <c r="AP78" s="28" t="str">
        <f t="shared" si="18"/>
        <v>E</v>
      </c>
      <c r="AQ78" s="28" t="str">
        <f t="shared" si="19"/>
        <v>N</v>
      </c>
      <c r="AR78" s="28" t="str">
        <f t="shared" si="20"/>
        <v>F</v>
      </c>
      <c r="AS78" s="28" t="str">
        <f t="shared" si="21"/>
        <v>p</v>
      </c>
    </row>
    <row r="79" spans="1:45" s="29" customFormat="1" ht="11.25" customHeight="1">
      <c r="A79" s="12" t="s">
        <v>236</v>
      </c>
      <c r="B79" s="12" t="s">
        <v>209</v>
      </c>
      <c r="C79" s="12" t="s">
        <v>79</v>
      </c>
      <c r="D79" s="12" t="s">
        <v>210</v>
      </c>
      <c r="E79" s="12">
        <v>20</v>
      </c>
      <c r="F79" s="12" t="s">
        <v>41</v>
      </c>
      <c r="G79" s="12" t="s">
        <v>56</v>
      </c>
      <c r="H79" s="13">
        <v>0.25600000000000001</v>
      </c>
      <c r="I79" s="14">
        <v>892040.19200000004</v>
      </c>
      <c r="J79" s="15"/>
      <c r="K79" s="16"/>
      <c r="L79" s="17"/>
      <c r="M79" s="18"/>
      <c r="N79" s="19"/>
      <c r="O79" s="30" t="s">
        <v>237</v>
      </c>
      <c r="P79" s="21">
        <v>4.5999999999999996</v>
      </c>
      <c r="Q79" s="21">
        <v>4</v>
      </c>
      <c r="R79" s="21">
        <v>2.6</v>
      </c>
      <c r="S79" s="21">
        <v>3.4</v>
      </c>
      <c r="T79" s="21">
        <v>4.4000000000000004</v>
      </c>
      <c r="U79" s="22">
        <f t="shared" si="13"/>
        <v>19</v>
      </c>
      <c r="V79" s="23"/>
      <c r="W79" s="24">
        <f t="shared" si="14"/>
        <v>3.24</v>
      </c>
      <c r="X79" s="24">
        <f t="shared" si="15"/>
        <v>3.968</v>
      </c>
      <c r="Y79" s="24">
        <v>3.2</v>
      </c>
      <c r="Z79" s="24">
        <f t="shared" si="16"/>
        <v>4.5199999999999996</v>
      </c>
      <c r="AA79" s="24">
        <v>4.8</v>
      </c>
      <c r="AB79" s="22">
        <f t="shared" si="17"/>
        <v>19.728000000000002</v>
      </c>
      <c r="AC79" s="23"/>
      <c r="AD79" s="22">
        <f t="shared" si="22"/>
        <v>2.4</v>
      </c>
      <c r="AE79" s="22">
        <f t="shared" si="23"/>
        <v>2.64</v>
      </c>
      <c r="AF79" s="22">
        <f t="shared" si="24"/>
        <v>2.7119999999999997</v>
      </c>
      <c r="AG79" s="25">
        <v>1</v>
      </c>
      <c r="AH79" s="26">
        <f t="shared" si="25"/>
        <v>8.7519999999999989</v>
      </c>
      <c r="AI79" s="26"/>
      <c r="AJ79" s="26"/>
      <c r="AK79" s="27">
        <v>3.9</v>
      </c>
      <c r="AL79" s="27">
        <v>3</v>
      </c>
      <c r="AM79" s="27">
        <v>4</v>
      </c>
      <c r="AN79" s="27">
        <v>4</v>
      </c>
      <c r="AO79" s="12" t="s">
        <v>66</v>
      </c>
      <c r="AP79" s="28" t="str">
        <f t="shared" si="18"/>
        <v>E</v>
      </c>
      <c r="AQ79" s="28" t="str">
        <f t="shared" si="19"/>
        <v>n</v>
      </c>
      <c r="AR79" s="28" t="str">
        <f t="shared" si="20"/>
        <v>F</v>
      </c>
      <c r="AS79" s="28" t="str">
        <f t="shared" si="21"/>
        <v>P</v>
      </c>
    </row>
    <row r="80" spans="1:45" s="29" customFormat="1" ht="11.25" customHeight="1">
      <c r="A80" s="12" t="s">
        <v>238</v>
      </c>
      <c r="B80" s="12" t="s">
        <v>209</v>
      </c>
      <c r="C80" s="12" t="s">
        <v>79</v>
      </c>
      <c r="D80" s="12" t="s">
        <v>210</v>
      </c>
      <c r="E80" s="12">
        <v>20</v>
      </c>
      <c r="F80" s="12" t="s">
        <v>41</v>
      </c>
      <c r="G80" s="12" t="s">
        <v>60</v>
      </c>
      <c r="H80" s="13">
        <v>0.19500000000000001</v>
      </c>
      <c r="I80" s="14">
        <v>679483.74</v>
      </c>
      <c r="J80" s="15"/>
      <c r="K80" s="16"/>
      <c r="L80" s="17"/>
      <c r="M80" s="18"/>
      <c r="N80" s="19"/>
      <c r="O80" s="30" t="s">
        <v>239</v>
      </c>
      <c r="P80" s="21">
        <v>3.2</v>
      </c>
      <c r="Q80" s="21">
        <v>4</v>
      </c>
      <c r="R80" s="21">
        <v>2.6</v>
      </c>
      <c r="S80" s="21">
        <v>3.6</v>
      </c>
      <c r="T80" s="21">
        <v>4.2</v>
      </c>
      <c r="U80" s="22">
        <f t="shared" si="13"/>
        <v>17.600000000000001</v>
      </c>
      <c r="V80" s="23"/>
      <c r="W80" s="24">
        <f t="shared" si="14"/>
        <v>3.4000000000000004</v>
      </c>
      <c r="X80" s="24">
        <f t="shared" si="15"/>
        <v>3.6800000000000006</v>
      </c>
      <c r="Y80" s="24">
        <v>4.2</v>
      </c>
      <c r="Z80" s="24">
        <f t="shared" si="16"/>
        <v>3.6</v>
      </c>
      <c r="AA80" s="24">
        <v>4.4000000000000004</v>
      </c>
      <c r="AB80" s="22">
        <f t="shared" si="17"/>
        <v>19.28</v>
      </c>
      <c r="AC80" s="23"/>
      <c r="AD80" s="22">
        <f t="shared" si="22"/>
        <v>2.4</v>
      </c>
      <c r="AE80" s="22">
        <f t="shared" si="23"/>
        <v>2.5200000000000005</v>
      </c>
      <c r="AF80" s="22">
        <f t="shared" si="24"/>
        <v>2.16</v>
      </c>
      <c r="AG80" s="25">
        <v>0.6</v>
      </c>
      <c r="AH80" s="26">
        <f t="shared" si="25"/>
        <v>7.68</v>
      </c>
      <c r="AI80" s="26"/>
      <c r="AJ80" s="26"/>
      <c r="AK80" s="27">
        <v>4.8</v>
      </c>
      <c r="AL80" s="27">
        <v>4</v>
      </c>
      <c r="AM80" s="27">
        <v>3</v>
      </c>
      <c r="AN80" s="27">
        <v>3</v>
      </c>
      <c r="AO80" s="12" t="s">
        <v>69</v>
      </c>
      <c r="AP80" s="28" t="str">
        <f t="shared" si="18"/>
        <v>E</v>
      </c>
      <c r="AQ80" s="28" t="str">
        <f t="shared" si="19"/>
        <v>N</v>
      </c>
      <c r="AR80" s="28" t="str">
        <f t="shared" si="20"/>
        <v>f</v>
      </c>
      <c r="AS80" s="28" t="str">
        <f t="shared" si="21"/>
        <v>p</v>
      </c>
    </row>
    <row r="81" spans="1:45" ht="11.25" customHeight="1">
      <c r="A81" s="31" t="s">
        <v>240</v>
      </c>
      <c r="B81" s="31" t="s">
        <v>209</v>
      </c>
      <c r="C81" s="31" t="s">
        <v>79</v>
      </c>
      <c r="D81" s="31" t="s">
        <v>210</v>
      </c>
      <c r="E81" s="31">
        <v>20</v>
      </c>
      <c r="F81" s="31" t="s">
        <v>63</v>
      </c>
      <c r="G81" s="31" t="s">
        <v>42</v>
      </c>
      <c r="H81" s="32">
        <v>0.214</v>
      </c>
      <c r="I81" s="33">
        <v>670251.21</v>
      </c>
      <c r="J81" s="34">
        <f>SUM(H81:H85)</f>
        <v>1</v>
      </c>
      <c r="K81" s="35">
        <f>K18</f>
        <v>423</v>
      </c>
      <c r="L81" s="38" t="str">
        <f>L18</f>
        <v>± 4.6</v>
      </c>
      <c r="M81" s="37">
        <f>M18</f>
        <v>0.95</v>
      </c>
      <c r="N81" s="38">
        <v>3132015</v>
      </c>
      <c r="O81" s="49" t="s">
        <v>241</v>
      </c>
      <c r="P81" s="40">
        <v>4.2</v>
      </c>
      <c r="Q81" s="40">
        <v>4</v>
      </c>
      <c r="R81" s="40">
        <v>4.5999999999999996</v>
      </c>
      <c r="S81" s="40">
        <v>3.8</v>
      </c>
      <c r="T81" s="40">
        <v>3</v>
      </c>
      <c r="U81" s="41">
        <f t="shared" si="13"/>
        <v>19.599999999999998</v>
      </c>
      <c r="V81" s="42">
        <f>AVERAGE(U81:U85)</f>
        <v>20.04</v>
      </c>
      <c r="W81" s="43">
        <f t="shared" si="14"/>
        <v>3.96</v>
      </c>
      <c r="X81" s="43">
        <f t="shared" si="15"/>
        <v>3.8080000000000007</v>
      </c>
      <c r="Y81" s="43">
        <v>3.2</v>
      </c>
      <c r="Z81" s="43">
        <f t="shared" si="16"/>
        <v>3.72</v>
      </c>
      <c r="AA81" s="43">
        <v>4</v>
      </c>
      <c r="AB81" s="41">
        <f t="shared" si="17"/>
        <v>18.688000000000002</v>
      </c>
      <c r="AC81" s="42">
        <f>AVERAGE(AB81:AB85)</f>
        <v>20.463200000000001</v>
      </c>
      <c r="AD81" s="41">
        <f t="shared" si="22"/>
        <v>2.4</v>
      </c>
      <c r="AE81" s="41">
        <f t="shared" si="23"/>
        <v>1.8</v>
      </c>
      <c r="AF81" s="41">
        <f t="shared" si="24"/>
        <v>2.2320000000000002</v>
      </c>
      <c r="AG81" s="44">
        <v>0.8</v>
      </c>
      <c r="AH81" s="45">
        <f t="shared" si="25"/>
        <v>7.2320000000000002</v>
      </c>
      <c r="AI81" s="45"/>
      <c r="AJ81" s="45"/>
      <c r="AK81" s="46">
        <v>4.0999999999999996</v>
      </c>
      <c r="AL81" s="46">
        <v>4</v>
      </c>
      <c r="AM81" s="46">
        <v>3.1</v>
      </c>
      <c r="AN81" s="46">
        <v>3</v>
      </c>
      <c r="AO81" s="31" t="s">
        <v>69</v>
      </c>
      <c r="AP81" s="47" t="str">
        <f t="shared" si="18"/>
        <v>E</v>
      </c>
      <c r="AQ81" s="47" t="str">
        <f t="shared" si="19"/>
        <v>N</v>
      </c>
      <c r="AR81" s="47" t="str">
        <f t="shared" si="20"/>
        <v>F</v>
      </c>
      <c r="AS81" s="47" t="str">
        <f t="shared" si="21"/>
        <v>p</v>
      </c>
    </row>
    <row r="82" spans="1:45" ht="11.25" customHeight="1">
      <c r="A82" s="31" t="s">
        <v>242</v>
      </c>
      <c r="B82" s="31" t="s">
        <v>209</v>
      </c>
      <c r="C82" s="31" t="s">
        <v>79</v>
      </c>
      <c r="D82" s="31" t="s">
        <v>210</v>
      </c>
      <c r="E82" s="31">
        <v>20</v>
      </c>
      <c r="F82" s="31" t="s">
        <v>63</v>
      </c>
      <c r="G82" s="31" t="s">
        <v>48</v>
      </c>
      <c r="H82" s="32">
        <v>0.20599999999999999</v>
      </c>
      <c r="I82" s="33">
        <v>645195.09</v>
      </c>
      <c r="J82" s="34"/>
      <c r="K82" s="35"/>
      <c r="L82" s="38"/>
      <c r="M82" s="37"/>
      <c r="N82" s="38"/>
      <c r="O82" s="49" t="s">
        <v>243</v>
      </c>
      <c r="P82" s="40">
        <v>4.4000000000000004</v>
      </c>
      <c r="Q82" s="40">
        <v>3.8</v>
      </c>
      <c r="R82" s="40">
        <v>4.2</v>
      </c>
      <c r="S82" s="40">
        <v>3.4</v>
      </c>
      <c r="T82" s="40">
        <v>4.5999999999999996</v>
      </c>
      <c r="U82" s="41">
        <f t="shared" si="13"/>
        <v>20.399999999999999</v>
      </c>
      <c r="V82" s="42"/>
      <c r="W82" s="43">
        <f t="shared" si="14"/>
        <v>3.5600000000000005</v>
      </c>
      <c r="X82" s="43">
        <f t="shared" si="15"/>
        <v>3.9120000000000004</v>
      </c>
      <c r="Y82" s="43">
        <v>4.8</v>
      </c>
      <c r="Z82" s="43">
        <f t="shared" si="16"/>
        <v>4.4800000000000004</v>
      </c>
      <c r="AA82" s="43">
        <v>4.2</v>
      </c>
      <c r="AB82" s="41">
        <f t="shared" si="17"/>
        <v>20.952000000000002</v>
      </c>
      <c r="AC82" s="42"/>
      <c r="AD82" s="41">
        <f t="shared" si="22"/>
        <v>2.2799999999999998</v>
      </c>
      <c r="AE82" s="41">
        <f t="shared" si="23"/>
        <v>2.76</v>
      </c>
      <c r="AF82" s="41">
        <f t="shared" si="24"/>
        <v>2.6880000000000002</v>
      </c>
      <c r="AG82" s="44">
        <v>0.6</v>
      </c>
      <c r="AH82" s="45">
        <f t="shared" si="25"/>
        <v>8.3279999999999994</v>
      </c>
      <c r="AI82" s="45"/>
      <c r="AJ82" s="45"/>
      <c r="AK82" s="46">
        <v>2.4</v>
      </c>
      <c r="AL82" s="46">
        <v>3</v>
      </c>
      <c r="AM82" s="46">
        <v>3.1</v>
      </c>
      <c r="AN82" s="46">
        <v>2</v>
      </c>
      <c r="AO82" s="31" t="s">
        <v>160</v>
      </c>
      <c r="AP82" s="47" t="str">
        <f t="shared" si="18"/>
        <v>i</v>
      </c>
      <c r="AQ82" s="47" t="str">
        <f t="shared" si="19"/>
        <v>n</v>
      </c>
      <c r="AR82" s="47" t="str">
        <f t="shared" si="20"/>
        <v>F</v>
      </c>
      <c r="AS82" s="47" t="str">
        <f t="shared" si="21"/>
        <v>j</v>
      </c>
    </row>
    <row r="83" spans="1:45" ht="11.25" customHeight="1">
      <c r="A83" s="31" t="s">
        <v>244</v>
      </c>
      <c r="B83" s="31" t="s">
        <v>209</v>
      </c>
      <c r="C83" s="31" t="s">
        <v>79</v>
      </c>
      <c r="D83" s="31" t="s">
        <v>210</v>
      </c>
      <c r="E83" s="31">
        <v>20</v>
      </c>
      <c r="F83" s="31" t="s">
        <v>63</v>
      </c>
      <c r="G83" s="31" t="s">
        <v>52</v>
      </c>
      <c r="H83" s="32">
        <v>0.24199999999999999</v>
      </c>
      <c r="I83" s="33">
        <v>757947.63</v>
      </c>
      <c r="J83" s="34"/>
      <c r="K83" s="35"/>
      <c r="L83" s="38"/>
      <c r="M83" s="37"/>
      <c r="N83" s="38"/>
      <c r="O83" s="49" t="s">
        <v>245</v>
      </c>
      <c r="P83" s="40">
        <v>4.5999999999999996</v>
      </c>
      <c r="Q83" s="40">
        <v>3.8</v>
      </c>
      <c r="R83" s="40">
        <v>3.4</v>
      </c>
      <c r="S83" s="40">
        <v>4.5999999999999996</v>
      </c>
      <c r="T83" s="40">
        <v>3.2</v>
      </c>
      <c r="U83" s="41">
        <f t="shared" si="13"/>
        <v>19.599999999999998</v>
      </c>
      <c r="V83" s="42"/>
      <c r="W83" s="43">
        <f t="shared" si="14"/>
        <v>4.3599999999999994</v>
      </c>
      <c r="X83" s="43">
        <f t="shared" si="15"/>
        <v>4.2159999999999993</v>
      </c>
      <c r="Y83" s="43">
        <v>3.5</v>
      </c>
      <c r="Z83" s="43">
        <f t="shared" si="16"/>
        <v>4.04</v>
      </c>
      <c r="AA83" s="43">
        <v>4</v>
      </c>
      <c r="AB83" s="41">
        <f t="shared" si="17"/>
        <v>20.116</v>
      </c>
      <c r="AC83" s="42"/>
      <c r="AD83" s="41">
        <f t="shared" si="22"/>
        <v>2.2799999999999998</v>
      </c>
      <c r="AE83" s="41">
        <f t="shared" si="23"/>
        <v>1.9200000000000004</v>
      </c>
      <c r="AF83" s="41">
        <f t="shared" si="24"/>
        <v>2.4240000000000004</v>
      </c>
      <c r="AG83" s="44">
        <v>1</v>
      </c>
      <c r="AH83" s="45">
        <f t="shared" si="25"/>
        <v>7.6240000000000006</v>
      </c>
      <c r="AI83" s="45"/>
      <c r="AJ83" s="45"/>
      <c r="AK83" s="46">
        <v>2</v>
      </c>
      <c r="AL83" s="46">
        <v>3</v>
      </c>
      <c r="AM83" s="46">
        <v>2</v>
      </c>
      <c r="AN83" s="46">
        <v>3</v>
      </c>
      <c r="AO83" s="31" t="s">
        <v>173</v>
      </c>
      <c r="AP83" s="47" t="str">
        <f t="shared" si="18"/>
        <v>i</v>
      </c>
      <c r="AQ83" s="47" t="str">
        <f t="shared" si="19"/>
        <v>n</v>
      </c>
      <c r="AR83" s="47" t="str">
        <f t="shared" si="20"/>
        <v>t</v>
      </c>
      <c r="AS83" s="47" t="str">
        <f t="shared" si="21"/>
        <v>p</v>
      </c>
    </row>
    <row r="84" spans="1:45" ht="11.25" customHeight="1">
      <c r="A84" s="31" t="s">
        <v>246</v>
      </c>
      <c r="B84" s="31" t="s">
        <v>209</v>
      </c>
      <c r="C84" s="31" t="s">
        <v>79</v>
      </c>
      <c r="D84" s="31" t="s">
        <v>210</v>
      </c>
      <c r="E84" s="31">
        <v>20</v>
      </c>
      <c r="F84" s="31" t="s">
        <v>63</v>
      </c>
      <c r="G84" s="31" t="s">
        <v>56</v>
      </c>
      <c r="H84" s="32">
        <v>0.158</v>
      </c>
      <c r="I84" s="33">
        <v>494858.37</v>
      </c>
      <c r="J84" s="34"/>
      <c r="K84" s="35"/>
      <c r="L84" s="38"/>
      <c r="M84" s="37"/>
      <c r="N84" s="38"/>
      <c r="O84" s="49" t="s">
        <v>247</v>
      </c>
      <c r="P84" s="40">
        <v>4.2</v>
      </c>
      <c r="Q84" s="40">
        <v>3.8</v>
      </c>
      <c r="R84" s="40">
        <v>4.8</v>
      </c>
      <c r="S84" s="40">
        <v>4.4000000000000004</v>
      </c>
      <c r="T84" s="40">
        <v>3.6</v>
      </c>
      <c r="U84" s="41">
        <f t="shared" si="13"/>
        <v>20.800000000000004</v>
      </c>
      <c r="V84" s="42"/>
      <c r="W84" s="43">
        <f t="shared" si="14"/>
        <v>4.4800000000000004</v>
      </c>
      <c r="X84" s="43">
        <f t="shared" si="15"/>
        <v>4.104000000000001</v>
      </c>
      <c r="Y84" s="43">
        <v>4.4000000000000004</v>
      </c>
      <c r="Z84" s="43">
        <f t="shared" si="16"/>
        <v>3.96</v>
      </c>
      <c r="AA84" s="43">
        <v>4.8</v>
      </c>
      <c r="AB84" s="41">
        <f t="shared" si="17"/>
        <v>21.744000000000003</v>
      </c>
      <c r="AC84" s="42"/>
      <c r="AD84" s="41">
        <f t="shared" si="22"/>
        <v>2.2799999999999998</v>
      </c>
      <c r="AE84" s="41">
        <f t="shared" si="23"/>
        <v>2.16</v>
      </c>
      <c r="AF84" s="41">
        <f t="shared" si="24"/>
        <v>2.3759999999999999</v>
      </c>
      <c r="AG84" s="44">
        <v>0.6</v>
      </c>
      <c r="AH84" s="45">
        <f t="shared" si="25"/>
        <v>7.4159999999999986</v>
      </c>
      <c r="AI84" s="45"/>
      <c r="AJ84" s="45"/>
      <c r="AK84" s="46">
        <v>4.8</v>
      </c>
      <c r="AL84" s="46">
        <v>4</v>
      </c>
      <c r="AM84" s="46">
        <v>4.2</v>
      </c>
      <c r="AN84" s="46">
        <v>3</v>
      </c>
      <c r="AO84" s="31" t="s">
        <v>88</v>
      </c>
      <c r="AP84" s="47" t="str">
        <f t="shared" si="18"/>
        <v>E</v>
      </c>
      <c r="AQ84" s="47" t="str">
        <f t="shared" si="19"/>
        <v>N</v>
      </c>
      <c r="AR84" s="47" t="str">
        <f t="shared" si="20"/>
        <v>F</v>
      </c>
      <c r="AS84" s="47" t="str">
        <f t="shared" si="21"/>
        <v>p</v>
      </c>
    </row>
    <row r="85" spans="1:45" ht="11.25" customHeight="1">
      <c r="A85" s="31" t="s">
        <v>248</v>
      </c>
      <c r="B85" s="31" t="s">
        <v>209</v>
      </c>
      <c r="C85" s="31" t="s">
        <v>79</v>
      </c>
      <c r="D85" s="31" t="s">
        <v>210</v>
      </c>
      <c r="E85" s="31">
        <v>20</v>
      </c>
      <c r="F85" s="31" t="s">
        <v>63</v>
      </c>
      <c r="G85" s="31" t="s">
        <v>60</v>
      </c>
      <c r="H85" s="32">
        <v>0.18</v>
      </c>
      <c r="I85" s="33">
        <v>563762.69999999995</v>
      </c>
      <c r="J85" s="34"/>
      <c r="K85" s="35"/>
      <c r="L85" s="38"/>
      <c r="M85" s="37"/>
      <c r="N85" s="38"/>
      <c r="O85" s="49" t="s">
        <v>249</v>
      </c>
      <c r="P85" s="40">
        <v>4.8</v>
      </c>
      <c r="Q85" s="40">
        <v>4.2</v>
      </c>
      <c r="R85" s="40">
        <v>2.6</v>
      </c>
      <c r="S85" s="40">
        <v>3.8</v>
      </c>
      <c r="T85" s="40">
        <v>4.4000000000000004</v>
      </c>
      <c r="U85" s="41">
        <f t="shared" si="13"/>
        <v>19.799999999999997</v>
      </c>
      <c r="V85" s="42"/>
      <c r="W85" s="43">
        <f t="shared" si="14"/>
        <v>3.56</v>
      </c>
      <c r="X85" s="43">
        <f t="shared" si="15"/>
        <v>4.2160000000000011</v>
      </c>
      <c r="Y85" s="43">
        <v>3.8</v>
      </c>
      <c r="Z85" s="43">
        <f t="shared" si="16"/>
        <v>4.6400000000000006</v>
      </c>
      <c r="AA85" s="43">
        <v>4.5999999999999996</v>
      </c>
      <c r="AB85" s="41">
        <f t="shared" si="17"/>
        <v>20.816000000000003</v>
      </c>
      <c r="AC85" s="42"/>
      <c r="AD85" s="41">
        <f t="shared" si="22"/>
        <v>2.5200000000000005</v>
      </c>
      <c r="AE85" s="41">
        <f t="shared" si="23"/>
        <v>2.64</v>
      </c>
      <c r="AF85" s="41">
        <f t="shared" si="24"/>
        <v>2.7840000000000003</v>
      </c>
      <c r="AG85" s="44">
        <v>0.6</v>
      </c>
      <c r="AH85" s="45">
        <f t="shared" si="25"/>
        <v>8.5440000000000005</v>
      </c>
      <c r="AI85" s="45"/>
      <c r="AJ85" s="45"/>
      <c r="AK85" s="46">
        <v>3</v>
      </c>
      <c r="AL85" s="46">
        <v>4</v>
      </c>
      <c r="AM85" s="46">
        <v>4</v>
      </c>
      <c r="AN85" s="46">
        <v>4</v>
      </c>
      <c r="AO85" s="31" t="s">
        <v>77</v>
      </c>
      <c r="AP85" s="47" t="str">
        <f t="shared" si="18"/>
        <v>e</v>
      </c>
      <c r="AQ85" s="47" t="str">
        <f t="shared" si="19"/>
        <v>N</v>
      </c>
      <c r="AR85" s="47" t="str">
        <f t="shared" si="20"/>
        <v>F</v>
      </c>
      <c r="AS85" s="47" t="str">
        <f t="shared" si="21"/>
        <v>P</v>
      </c>
    </row>
    <row r="86" spans="1:45" s="29" customFormat="1" ht="11.25" customHeight="1">
      <c r="A86" s="12" t="s">
        <v>250</v>
      </c>
      <c r="B86" s="12" t="s">
        <v>209</v>
      </c>
      <c r="C86" s="12" t="s">
        <v>109</v>
      </c>
      <c r="D86" s="12" t="s">
        <v>210</v>
      </c>
      <c r="E86" s="12">
        <v>30</v>
      </c>
      <c r="F86" s="12" t="s">
        <v>41</v>
      </c>
      <c r="G86" s="12" t="s">
        <v>42</v>
      </c>
      <c r="H86" s="13">
        <v>0.182</v>
      </c>
      <c r="I86" s="14">
        <v>622733.56599999999</v>
      </c>
      <c r="J86" s="15">
        <f>SUM(H86:H90)</f>
        <v>1</v>
      </c>
      <c r="K86" s="16">
        <f>K24</f>
        <v>412</v>
      </c>
      <c r="L86" s="19" t="str">
        <f>L24</f>
        <v>± 4.8</v>
      </c>
      <c r="M86" s="18">
        <f>M24</f>
        <v>0.95</v>
      </c>
      <c r="N86" s="19">
        <v>3421613</v>
      </c>
      <c r="O86" s="30" t="s">
        <v>251</v>
      </c>
      <c r="P86" s="21">
        <v>3.8</v>
      </c>
      <c r="Q86" s="21">
        <v>4.5999999999999996</v>
      </c>
      <c r="R86" s="21">
        <v>4.4000000000000004</v>
      </c>
      <c r="S86" s="21">
        <v>4.2</v>
      </c>
      <c r="T86" s="21">
        <v>3.4</v>
      </c>
      <c r="U86" s="22">
        <f t="shared" si="13"/>
        <v>20.399999999999999</v>
      </c>
      <c r="V86" s="23">
        <f>AVERAGE(U86:U90)</f>
        <v>18.8</v>
      </c>
      <c r="W86" s="24">
        <f t="shared" si="14"/>
        <v>4.24</v>
      </c>
      <c r="X86" s="24">
        <f t="shared" si="15"/>
        <v>4.056</v>
      </c>
      <c r="Y86" s="24">
        <v>4</v>
      </c>
      <c r="Z86" s="24">
        <f t="shared" si="16"/>
        <v>3.6399999999999997</v>
      </c>
      <c r="AA86" s="24">
        <v>4.2</v>
      </c>
      <c r="AB86" s="22">
        <f t="shared" si="17"/>
        <v>20.135999999999999</v>
      </c>
      <c r="AC86" s="23">
        <f>AVERAGE(AB86:AB90)</f>
        <v>19.369599999999998</v>
      </c>
      <c r="AD86" s="22">
        <f t="shared" si="22"/>
        <v>2.76</v>
      </c>
      <c r="AE86" s="22">
        <f t="shared" si="23"/>
        <v>2.04</v>
      </c>
      <c r="AF86" s="22">
        <f t="shared" si="24"/>
        <v>2.1839999999999997</v>
      </c>
      <c r="AG86" s="25">
        <v>0.6</v>
      </c>
      <c r="AH86" s="26">
        <f t="shared" si="25"/>
        <v>7.5839999999999996</v>
      </c>
      <c r="AI86" s="26"/>
      <c r="AJ86" s="26"/>
      <c r="AK86" s="27">
        <v>4</v>
      </c>
      <c r="AL86" s="27">
        <v>4.3</v>
      </c>
      <c r="AM86" s="27">
        <v>4.2</v>
      </c>
      <c r="AN86" s="27">
        <v>3.8</v>
      </c>
      <c r="AO86" s="12" t="s">
        <v>252</v>
      </c>
      <c r="AP86" s="28" t="str">
        <f t="shared" si="18"/>
        <v>E</v>
      </c>
      <c r="AQ86" s="28" t="str">
        <f t="shared" si="19"/>
        <v>N</v>
      </c>
      <c r="AR86" s="28" t="str">
        <f t="shared" si="20"/>
        <v>F</v>
      </c>
      <c r="AS86" s="28" t="str">
        <f t="shared" si="21"/>
        <v>P</v>
      </c>
    </row>
    <row r="87" spans="1:45" s="29" customFormat="1" ht="11.25" customHeight="1">
      <c r="A87" s="12" t="s">
        <v>253</v>
      </c>
      <c r="B87" s="12" t="s">
        <v>209</v>
      </c>
      <c r="C87" s="12" t="s">
        <v>109</v>
      </c>
      <c r="D87" s="12" t="s">
        <v>210</v>
      </c>
      <c r="E87" s="12">
        <v>30</v>
      </c>
      <c r="F87" s="12" t="s">
        <v>41</v>
      </c>
      <c r="G87" s="12" t="s">
        <v>48</v>
      </c>
      <c r="H87" s="13">
        <v>0.151</v>
      </c>
      <c r="I87" s="14">
        <v>516663.56299999997</v>
      </c>
      <c r="J87" s="15"/>
      <c r="K87" s="16"/>
      <c r="L87" s="19"/>
      <c r="M87" s="18"/>
      <c r="N87" s="19"/>
      <c r="O87" s="30" t="s">
        <v>254</v>
      </c>
      <c r="P87" s="21">
        <v>4.4000000000000004</v>
      </c>
      <c r="Q87" s="21">
        <v>3.8</v>
      </c>
      <c r="R87" s="21">
        <v>4</v>
      </c>
      <c r="S87" s="21">
        <v>4.5999999999999996</v>
      </c>
      <c r="T87" s="21">
        <v>2.6</v>
      </c>
      <c r="U87" s="22">
        <f t="shared" si="13"/>
        <v>19.399999999999999</v>
      </c>
      <c r="V87" s="23"/>
      <c r="W87" s="24">
        <f t="shared" si="14"/>
        <v>4.4799999999999995</v>
      </c>
      <c r="X87" s="24">
        <f t="shared" si="15"/>
        <v>4.0720000000000001</v>
      </c>
      <c r="Y87" s="24">
        <v>4.8</v>
      </c>
      <c r="Z87" s="24">
        <f t="shared" si="16"/>
        <v>3.68</v>
      </c>
      <c r="AA87" s="24">
        <v>3.2</v>
      </c>
      <c r="AB87" s="22">
        <f t="shared" si="17"/>
        <v>20.231999999999999</v>
      </c>
      <c r="AC87" s="23"/>
      <c r="AD87" s="22">
        <f t="shared" si="22"/>
        <v>2.2799999999999998</v>
      </c>
      <c r="AE87" s="22">
        <f t="shared" si="23"/>
        <v>1.56</v>
      </c>
      <c r="AF87" s="22">
        <f t="shared" si="24"/>
        <v>2.2080000000000002</v>
      </c>
      <c r="AG87" s="25">
        <v>0.6</v>
      </c>
      <c r="AH87" s="26">
        <f t="shared" si="25"/>
        <v>6.6479999999999997</v>
      </c>
      <c r="AI87" s="26"/>
      <c r="AJ87" s="26"/>
      <c r="AK87" s="27">
        <v>3</v>
      </c>
      <c r="AL87" s="27">
        <v>4</v>
      </c>
      <c r="AM87" s="27">
        <v>3.9</v>
      </c>
      <c r="AN87" s="27">
        <v>3</v>
      </c>
      <c r="AO87" s="12" t="s">
        <v>77</v>
      </c>
      <c r="AP87" s="28" t="str">
        <f t="shared" si="18"/>
        <v>e</v>
      </c>
      <c r="AQ87" s="28" t="str">
        <f t="shared" si="19"/>
        <v>N</v>
      </c>
      <c r="AR87" s="28" t="str">
        <f t="shared" si="20"/>
        <v>F</v>
      </c>
      <c r="AS87" s="28" t="str">
        <f t="shared" si="21"/>
        <v>p</v>
      </c>
    </row>
    <row r="88" spans="1:45" s="29" customFormat="1" ht="11.25" customHeight="1">
      <c r="A88" s="12" t="s">
        <v>255</v>
      </c>
      <c r="B88" s="12" t="s">
        <v>209</v>
      </c>
      <c r="C88" s="12" t="s">
        <v>109</v>
      </c>
      <c r="D88" s="12" t="s">
        <v>210</v>
      </c>
      <c r="E88" s="12">
        <v>30</v>
      </c>
      <c r="F88" s="12" t="s">
        <v>41</v>
      </c>
      <c r="G88" s="12" t="s">
        <v>52</v>
      </c>
      <c r="H88" s="13">
        <v>0.24299999999999999</v>
      </c>
      <c r="I88" s="14">
        <v>831451.95900000003</v>
      </c>
      <c r="J88" s="15"/>
      <c r="K88" s="16"/>
      <c r="L88" s="19"/>
      <c r="M88" s="18"/>
      <c r="N88" s="19"/>
      <c r="O88" s="30" t="s">
        <v>256</v>
      </c>
      <c r="P88" s="21">
        <v>4.8</v>
      </c>
      <c r="Q88" s="21">
        <v>4.2</v>
      </c>
      <c r="R88" s="21">
        <v>1.6</v>
      </c>
      <c r="S88" s="21">
        <v>2.4</v>
      </c>
      <c r="T88" s="21">
        <v>3.8</v>
      </c>
      <c r="U88" s="22">
        <f t="shared" si="13"/>
        <v>16.8</v>
      </c>
      <c r="V88" s="23"/>
      <c r="W88" s="24">
        <f t="shared" si="14"/>
        <v>2.2400000000000002</v>
      </c>
      <c r="X88" s="24">
        <f t="shared" si="15"/>
        <v>3.5600000000000005</v>
      </c>
      <c r="Y88" s="24">
        <v>4</v>
      </c>
      <c r="Z88" s="24">
        <f t="shared" si="16"/>
        <v>4.4000000000000004</v>
      </c>
      <c r="AA88" s="24">
        <v>3</v>
      </c>
      <c r="AB88" s="22">
        <f t="shared" si="17"/>
        <v>17.200000000000003</v>
      </c>
      <c r="AC88" s="23"/>
      <c r="AD88" s="22">
        <f t="shared" si="22"/>
        <v>2.5200000000000005</v>
      </c>
      <c r="AE88" s="22">
        <f t="shared" si="23"/>
        <v>2.2799999999999998</v>
      </c>
      <c r="AF88" s="22">
        <f t="shared" si="24"/>
        <v>2.64</v>
      </c>
      <c r="AG88" s="25">
        <v>0.8</v>
      </c>
      <c r="AH88" s="26">
        <f t="shared" si="25"/>
        <v>8.240000000000002</v>
      </c>
      <c r="AI88" s="26"/>
      <c r="AJ88" s="26"/>
      <c r="AK88" s="27">
        <v>3.6</v>
      </c>
      <c r="AL88" s="27">
        <v>3</v>
      </c>
      <c r="AM88" s="27">
        <v>2</v>
      </c>
      <c r="AN88" s="27">
        <v>2.8</v>
      </c>
      <c r="AO88" s="12" t="s">
        <v>257</v>
      </c>
      <c r="AP88" s="28" t="str">
        <f t="shared" si="18"/>
        <v>E</v>
      </c>
      <c r="AQ88" s="28" t="str">
        <f t="shared" si="19"/>
        <v>n</v>
      </c>
      <c r="AR88" s="28" t="str">
        <f t="shared" si="20"/>
        <v>t</v>
      </c>
      <c r="AS88" s="28" t="str">
        <f t="shared" si="21"/>
        <v>p</v>
      </c>
    </row>
    <row r="89" spans="1:45" s="29" customFormat="1" ht="11.25" customHeight="1">
      <c r="A89" s="12" t="s">
        <v>258</v>
      </c>
      <c r="B89" s="12" t="s">
        <v>209</v>
      </c>
      <c r="C89" s="12" t="s">
        <v>109</v>
      </c>
      <c r="D89" s="12" t="s">
        <v>210</v>
      </c>
      <c r="E89" s="12">
        <v>30</v>
      </c>
      <c r="F89" s="12" t="s">
        <v>41</v>
      </c>
      <c r="G89" s="12" t="s">
        <v>56</v>
      </c>
      <c r="H89" s="13">
        <v>0.25700000000000001</v>
      </c>
      <c r="I89" s="14">
        <v>879354.54099999997</v>
      </c>
      <c r="J89" s="15"/>
      <c r="K89" s="16"/>
      <c r="L89" s="19"/>
      <c r="M89" s="18"/>
      <c r="N89" s="19"/>
      <c r="O89" s="30" t="s">
        <v>259</v>
      </c>
      <c r="P89" s="21">
        <v>4</v>
      </c>
      <c r="Q89" s="21">
        <v>4.4000000000000004</v>
      </c>
      <c r="R89" s="21">
        <v>2</v>
      </c>
      <c r="S89" s="21">
        <v>3.6</v>
      </c>
      <c r="T89" s="21">
        <v>4.2</v>
      </c>
      <c r="U89" s="22">
        <f t="shared" si="13"/>
        <v>18.2</v>
      </c>
      <c r="V89" s="23"/>
      <c r="W89" s="24">
        <f t="shared" si="14"/>
        <v>3.2800000000000002</v>
      </c>
      <c r="X89" s="24">
        <f t="shared" si="15"/>
        <v>3.9520000000000004</v>
      </c>
      <c r="Y89" s="24">
        <v>4.8</v>
      </c>
      <c r="Z89" s="24">
        <f t="shared" si="16"/>
        <v>4.08</v>
      </c>
      <c r="AA89" s="24">
        <v>3.4</v>
      </c>
      <c r="AB89" s="22">
        <f t="shared" si="17"/>
        <v>19.512</v>
      </c>
      <c r="AC89" s="23"/>
      <c r="AD89" s="22">
        <f t="shared" si="22"/>
        <v>2.64</v>
      </c>
      <c r="AE89" s="22">
        <f t="shared" si="23"/>
        <v>2.5200000000000005</v>
      </c>
      <c r="AF89" s="22">
        <f t="shared" si="24"/>
        <v>2.448</v>
      </c>
      <c r="AG89" s="25">
        <v>1</v>
      </c>
      <c r="AH89" s="26">
        <f t="shared" si="25"/>
        <v>8.6080000000000005</v>
      </c>
      <c r="AI89" s="26"/>
      <c r="AJ89" s="26"/>
      <c r="AK89" s="27">
        <v>4</v>
      </c>
      <c r="AL89" s="27">
        <v>4</v>
      </c>
      <c r="AM89" s="27">
        <v>3.2</v>
      </c>
      <c r="AN89" s="27">
        <v>1.8</v>
      </c>
      <c r="AO89" s="12" t="s">
        <v>149</v>
      </c>
      <c r="AP89" s="28" t="str">
        <f t="shared" si="18"/>
        <v>E</v>
      </c>
      <c r="AQ89" s="28" t="str">
        <f t="shared" si="19"/>
        <v>N</v>
      </c>
      <c r="AR89" s="28" t="str">
        <f t="shared" si="20"/>
        <v>F</v>
      </c>
      <c r="AS89" s="28" t="str">
        <f t="shared" si="21"/>
        <v>J</v>
      </c>
    </row>
    <row r="90" spans="1:45" s="29" customFormat="1" ht="11.25" customHeight="1">
      <c r="A90" s="12" t="s">
        <v>260</v>
      </c>
      <c r="B90" s="12" t="s">
        <v>209</v>
      </c>
      <c r="C90" s="12" t="s">
        <v>109</v>
      </c>
      <c r="D90" s="12" t="s">
        <v>210</v>
      </c>
      <c r="E90" s="12">
        <v>30</v>
      </c>
      <c r="F90" s="12" t="s">
        <v>41</v>
      </c>
      <c r="G90" s="12" t="s">
        <v>60</v>
      </c>
      <c r="H90" s="13">
        <v>0.16700000000000001</v>
      </c>
      <c r="I90" s="14">
        <v>571409.37100000004</v>
      </c>
      <c r="J90" s="15"/>
      <c r="K90" s="16"/>
      <c r="L90" s="19"/>
      <c r="M90" s="18"/>
      <c r="N90" s="19"/>
      <c r="O90" s="30" t="s">
        <v>261</v>
      </c>
      <c r="P90" s="21">
        <v>4.5999999999999996</v>
      </c>
      <c r="Q90" s="21">
        <v>4.2</v>
      </c>
      <c r="R90" s="21">
        <v>2.4</v>
      </c>
      <c r="S90" s="21">
        <v>3.6</v>
      </c>
      <c r="T90" s="21">
        <v>4.4000000000000004</v>
      </c>
      <c r="U90" s="22">
        <f t="shared" si="13"/>
        <v>19.200000000000003</v>
      </c>
      <c r="V90" s="23"/>
      <c r="W90" s="24">
        <f t="shared" si="14"/>
        <v>3.3600000000000003</v>
      </c>
      <c r="X90" s="24">
        <f t="shared" si="15"/>
        <v>4.0880000000000001</v>
      </c>
      <c r="Y90" s="24">
        <v>3.8</v>
      </c>
      <c r="Z90" s="24">
        <f t="shared" si="16"/>
        <v>4.5199999999999996</v>
      </c>
      <c r="AA90" s="24">
        <v>4</v>
      </c>
      <c r="AB90" s="22">
        <f t="shared" si="17"/>
        <v>19.768000000000001</v>
      </c>
      <c r="AC90" s="23"/>
      <c r="AD90" s="22">
        <f t="shared" si="22"/>
        <v>2.5200000000000005</v>
      </c>
      <c r="AE90" s="22">
        <f t="shared" si="23"/>
        <v>2.64</v>
      </c>
      <c r="AF90" s="22">
        <f t="shared" si="24"/>
        <v>2.7119999999999997</v>
      </c>
      <c r="AG90" s="25">
        <v>0.6</v>
      </c>
      <c r="AH90" s="26">
        <f t="shared" si="25"/>
        <v>8.4719999999999995</v>
      </c>
      <c r="AI90" s="26"/>
      <c r="AJ90" s="26"/>
      <c r="AK90" s="27">
        <v>3</v>
      </c>
      <c r="AL90" s="27">
        <v>3</v>
      </c>
      <c r="AM90" s="27">
        <v>3</v>
      </c>
      <c r="AN90" s="27">
        <v>3</v>
      </c>
      <c r="AO90" s="12" t="s">
        <v>140</v>
      </c>
      <c r="AP90" s="28" t="str">
        <f t="shared" si="18"/>
        <v>e</v>
      </c>
      <c r="AQ90" s="28" t="str">
        <f t="shared" si="19"/>
        <v>n</v>
      </c>
      <c r="AR90" s="28" t="str">
        <f t="shared" si="20"/>
        <v>f</v>
      </c>
      <c r="AS90" s="28" t="str">
        <f t="shared" si="21"/>
        <v>p</v>
      </c>
    </row>
    <row r="91" spans="1:45" ht="11.25" customHeight="1">
      <c r="A91" s="31" t="s">
        <v>262</v>
      </c>
      <c r="B91" s="31" t="s">
        <v>209</v>
      </c>
      <c r="C91" s="31" t="s">
        <v>109</v>
      </c>
      <c r="D91" s="31" t="s">
        <v>210</v>
      </c>
      <c r="E91" s="31">
        <v>30</v>
      </c>
      <c r="F91" s="31" t="s">
        <v>63</v>
      </c>
      <c r="G91" s="31" t="s">
        <v>42</v>
      </c>
      <c r="H91" s="32">
        <v>0.17699999999999999</v>
      </c>
      <c r="I91" s="33">
        <v>567361.46399999992</v>
      </c>
      <c r="J91" s="34">
        <f>SUM(H91:H95)</f>
        <v>1</v>
      </c>
      <c r="K91" s="35">
        <f>K29</f>
        <v>424</v>
      </c>
      <c r="L91" s="38" t="str">
        <f>L29</f>
        <v>± 4.7</v>
      </c>
      <c r="M91" s="37">
        <f>M29</f>
        <v>0.95</v>
      </c>
      <c r="N91" s="38">
        <v>3205432</v>
      </c>
      <c r="O91" s="49" t="s">
        <v>263</v>
      </c>
      <c r="P91" s="40">
        <v>4.4000000000000004</v>
      </c>
      <c r="Q91" s="40">
        <v>4.2</v>
      </c>
      <c r="R91" s="40">
        <v>3</v>
      </c>
      <c r="S91" s="40">
        <v>3.4</v>
      </c>
      <c r="T91" s="40">
        <v>4.5999999999999996</v>
      </c>
      <c r="U91" s="41">
        <f t="shared" si="13"/>
        <v>19.600000000000001</v>
      </c>
      <c r="V91" s="42">
        <f>AVERAGE(U91:U95)</f>
        <v>19.12</v>
      </c>
      <c r="W91" s="43">
        <f t="shared" si="14"/>
        <v>3.3200000000000003</v>
      </c>
      <c r="X91" s="43">
        <f t="shared" si="15"/>
        <v>3.9920000000000004</v>
      </c>
      <c r="Y91" s="43">
        <v>4</v>
      </c>
      <c r="Z91" s="43">
        <f t="shared" si="16"/>
        <v>4.4800000000000004</v>
      </c>
      <c r="AA91" s="43">
        <v>3.6</v>
      </c>
      <c r="AB91" s="41">
        <f t="shared" si="17"/>
        <v>19.392000000000003</v>
      </c>
      <c r="AC91" s="42">
        <f>AVERAGE(AB91:AB95)</f>
        <v>19.353600000000004</v>
      </c>
      <c r="AD91" s="41">
        <f t="shared" si="22"/>
        <v>2.5200000000000005</v>
      </c>
      <c r="AE91" s="41">
        <f t="shared" si="23"/>
        <v>2.76</v>
      </c>
      <c r="AF91" s="41">
        <f t="shared" si="24"/>
        <v>2.6880000000000002</v>
      </c>
      <c r="AG91" s="44">
        <v>0.6</v>
      </c>
      <c r="AH91" s="45">
        <f t="shared" si="25"/>
        <v>8.5679999999999996</v>
      </c>
      <c r="AI91" s="45"/>
      <c r="AJ91" s="45"/>
      <c r="AK91" s="46">
        <v>3.8</v>
      </c>
      <c r="AL91" s="46">
        <v>4</v>
      </c>
      <c r="AM91" s="46">
        <v>3.9</v>
      </c>
      <c r="AN91" s="46">
        <v>1.9</v>
      </c>
      <c r="AO91" s="31" t="s">
        <v>153</v>
      </c>
      <c r="AP91" s="47" t="str">
        <f t="shared" si="18"/>
        <v>E</v>
      </c>
      <c r="AQ91" s="47" t="str">
        <f t="shared" si="19"/>
        <v>N</v>
      </c>
      <c r="AR91" s="47" t="str">
        <f t="shared" si="20"/>
        <v>F</v>
      </c>
      <c r="AS91" s="47" t="str">
        <f t="shared" si="21"/>
        <v>J</v>
      </c>
    </row>
    <row r="92" spans="1:45" ht="11.25" customHeight="1">
      <c r="A92" s="31" t="s">
        <v>264</v>
      </c>
      <c r="B92" s="31" t="s">
        <v>209</v>
      </c>
      <c r="C92" s="31" t="s">
        <v>109</v>
      </c>
      <c r="D92" s="31" t="s">
        <v>210</v>
      </c>
      <c r="E92" s="31">
        <v>30</v>
      </c>
      <c r="F92" s="31" t="s">
        <v>63</v>
      </c>
      <c r="G92" s="31" t="s">
        <v>48</v>
      </c>
      <c r="H92" s="32">
        <v>0.20100000000000001</v>
      </c>
      <c r="I92" s="33">
        <v>644291.83200000005</v>
      </c>
      <c r="J92" s="34"/>
      <c r="K92" s="35"/>
      <c r="L92" s="38"/>
      <c r="M92" s="37"/>
      <c r="N92" s="38"/>
      <c r="O92" s="49" t="s">
        <v>265</v>
      </c>
      <c r="P92" s="40">
        <v>4.8</v>
      </c>
      <c r="Q92" s="40">
        <v>4.5999999999999996</v>
      </c>
      <c r="R92" s="40">
        <v>2</v>
      </c>
      <c r="S92" s="40">
        <v>3.2</v>
      </c>
      <c r="T92" s="40">
        <v>4.8</v>
      </c>
      <c r="U92" s="41">
        <f t="shared" si="13"/>
        <v>19.399999999999999</v>
      </c>
      <c r="V92" s="42"/>
      <c r="W92" s="43">
        <f t="shared" si="14"/>
        <v>2.9600000000000004</v>
      </c>
      <c r="X92" s="43">
        <f t="shared" si="15"/>
        <v>4.12</v>
      </c>
      <c r="Y92" s="43">
        <v>4.2</v>
      </c>
      <c r="Z92" s="43">
        <f t="shared" si="16"/>
        <v>4.8</v>
      </c>
      <c r="AA92" s="43">
        <v>3.8</v>
      </c>
      <c r="AB92" s="41">
        <f t="shared" si="17"/>
        <v>19.880000000000003</v>
      </c>
      <c r="AC92" s="42"/>
      <c r="AD92" s="41">
        <f t="shared" si="22"/>
        <v>2.76</v>
      </c>
      <c r="AE92" s="41">
        <f t="shared" si="23"/>
        <v>2.88</v>
      </c>
      <c r="AF92" s="41">
        <f t="shared" si="24"/>
        <v>2.88</v>
      </c>
      <c r="AG92" s="44">
        <v>0.8</v>
      </c>
      <c r="AH92" s="45">
        <f t="shared" si="25"/>
        <v>9.32</v>
      </c>
      <c r="AI92" s="45"/>
      <c r="AJ92" s="45"/>
      <c r="AK92" s="46">
        <v>4</v>
      </c>
      <c r="AL92" s="46">
        <v>4.0999999999999996</v>
      </c>
      <c r="AM92" s="46">
        <v>4</v>
      </c>
      <c r="AN92" s="46">
        <v>3.2</v>
      </c>
      <c r="AO92" s="31" t="s">
        <v>77</v>
      </c>
      <c r="AP92" s="47" t="str">
        <f t="shared" si="18"/>
        <v>E</v>
      </c>
      <c r="AQ92" s="47" t="str">
        <f t="shared" si="19"/>
        <v>N</v>
      </c>
      <c r="AR92" s="47" t="str">
        <f t="shared" si="20"/>
        <v>F</v>
      </c>
      <c r="AS92" s="47" t="str">
        <f t="shared" si="21"/>
        <v>P</v>
      </c>
    </row>
    <row r="93" spans="1:45" ht="11.25" customHeight="1">
      <c r="A93" s="31" t="s">
        <v>266</v>
      </c>
      <c r="B93" s="31" t="s">
        <v>209</v>
      </c>
      <c r="C93" s="31" t="s">
        <v>109</v>
      </c>
      <c r="D93" s="31" t="s">
        <v>210</v>
      </c>
      <c r="E93" s="31">
        <v>30</v>
      </c>
      <c r="F93" s="31" t="s">
        <v>63</v>
      </c>
      <c r="G93" s="31" t="s">
        <v>52</v>
      </c>
      <c r="H93" s="32">
        <v>0.23799999999999999</v>
      </c>
      <c r="I93" s="33">
        <v>762892.81599999999</v>
      </c>
      <c r="J93" s="34"/>
      <c r="K93" s="35"/>
      <c r="L93" s="38"/>
      <c r="M93" s="37"/>
      <c r="N93" s="38"/>
      <c r="O93" s="49" t="s">
        <v>267</v>
      </c>
      <c r="P93" s="40">
        <v>4.2</v>
      </c>
      <c r="Q93" s="40">
        <v>4.4000000000000004</v>
      </c>
      <c r="R93" s="40">
        <v>4</v>
      </c>
      <c r="S93" s="40">
        <v>3.8</v>
      </c>
      <c r="T93" s="40">
        <v>3</v>
      </c>
      <c r="U93" s="41">
        <f t="shared" si="13"/>
        <v>19.400000000000002</v>
      </c>
      <c r="V93" s="42"/>
      <c r="W93" s="43">
        <f t="shared" si="14"/>
        <v>3.84</v>
      </c>
      <c r="X93" s="43">
        <f t="shared" si="15"/>
        <v>3.8880000000000008</v>
      </c>
      <c r="Y93" s="43">
        <v>3.4</v>
      </c>
      <c r="Z93" s="43">
        <f t="shared" si="16"/>
        <v>3.72</v>
      </c>
      <c r="AA93" s="43">
        <v>4.2</v>
      </c>
      <c r="AB93" s="41">
        <f t="shared" si="17"/>
        <v>19.048000000000002</v>
      </c>
      <c r="AC93" s="42"/>
      <c r="AD93" s="41">
        <f t="shared" si="22"/>
        <v>2.64</v>
      </c>
      <c r="AE93" s="41">
        <f t="shared" si="23"/>
        <v>1.8</v>
      </c>
      <c r="AF93" s="41">
        <f t="shared" si="24"/>
        <v>2.2320000000000002</v>
      </c>
      <c r="AG93" s="44">
        <v>1</v>
      </c>
      <c r="AH93" s="45">
        <f t="shared" si="25"/>
        <v>7.6720000000000006</v>
      </c>
      <c r="AI93" s="45"/>
      <c r="AJ93" s="45"/>
      <c r="AK93" s="46">
        <v>4.0999999999999996</v>
      </c>
      <c r="AL93" s="46">
        <v>3</v>
      </c>
      <c r="AM93" s="46">
        <v>3</v>
      </c>
      <c r="AN93" s="46">
        <v>4</v>
      </c>
      <c r="AO93" s="31" t="s">
        <v>91</v>
      </c>
      <c r="AP93" s="47" t="str">
        <f t="shared" si="18"/>
        <v>E</v>
      </c>
      <c r="AQ93" s="47" t="str">
        <f t="shared" si="19"/>
        <v>n</v>
      </c>
      <c r="AR93" s="47" t="str">
        <f t="shared" si="20"/>
        <v>f</v>
      </c>
      <c r="AS93" s="47" t="str">
        <f t="shared" si="21"/>
        <v>P</v>
      </c>
    </row>
    <row r="94" spans="1:45" ht="11.25" customHeight="1">
      <c r="A94" s="31" t="s">
        <v>268</v>
      </c>
      <c r="B94" s="31" t="s">
        <v>209</v>
      </c>
      <c r="C94" s="31" t="s">
        <v>109</v>
      </c>
      <c r="D94" s="31" t="s">
        <v>210</v>
      </c>
      <c r="E94" s="31">
        <v>30</v>
      </c>
      <c r="F94" s="31" t="s">
        <v>63</v>
      </c>
      <c r="G94" s="31" t="s">
        <v>56</v>
      </c>
      <c r="H94" s="32">
        <v>0.19900000000000001</v>
      </c>
      <c r="I94" s="33">
        <v>637880.96799999999</v>
      </c>
      <c r="J94" s="34"/>
      <c r="K94" s="35"/>
      <c r="L94" s="38"/>
      <c r="M94" s="37"/>
      <c r="N94" s="38"/>
      <c r="O94" s="49" t="s">
        <v>269</v>
      </c>
      <c r="P94" s="40">
        <v>4.4000000000000004</v>
      </c>
      <c r="Q94" s="40">
        <v>4.2</v>
      </c>
      <c r="R94" s="40">
        <v>3.2</v>
      </c>
      <c r="S94" s="40">
        <v>4</v>
      </c>
      <c r="T94" s="40">
        <v>2.4</v>
      </c>
      <c r="U94" s="41">
        <f t="shared" si="13"/>
        <v>18.2</v>
      </c>
      <c r="V94" s="42"/>
      <c r="W94" s="43">
        <f t="shared" si="14"/>
        <v>3.8400000000000003</v>
      </c>
      <c r="X94" s="43">
        <f t="shared" si="15"/>
        <v>3.8800000000000008</v>
      </c>
      <c r="Y94" s="43">
        <v>4.8</v>
      </c>
      <c r="Z94" s="43">
        <f t="shared" si="16"/>
        <v>3.6</v>
      </c>
      <c r="AA94" s="43">
        <v>3.2</v>
      </c>
      <c r="AB94" s="41">
        <f t="shared" si="17"/>
        <v>19.32</v>
      </c>
      <c r="AC94" s="42"/>
      <c r="AD94" s="41">
        <f t="shared" si="22"/>
        <v>2.5200000000000005</v>
      </c>
      <c r="AE94" s="41">
        <f t="shared" si="23"/>
        <v>1.44</v>
      </c>
      <c r="AF94" s="41">
        <f t="shared" si="24"/>
        <v>2.16</v>
      </c>
      <c r="AG94" s="44">
        <v>0.6</v>
      </c>
      <c r="AH94" s="45">
        <f t="shared" si="25"/>
        <v>6.7200000000000006</v>
      </c>
      <c r="AI94" s="45"/>
      <c r="AJ94" s="45"/>
      <c r="AK94" s="46">
        <v>3.2</v>
      </c>
      <c r="AL94" s="46">
        <v>2.2999999999999998</v>
      </c>
      <c r="AM94" s="46">
        <v>3.6</v>
      </c>
      <c r="AN94" s="46">
        <v>3</v>
      </c>
      <c r="AO94" s="31" t="s">
        <v>50</v>
      </c>
      <c r="AP94" s="47" t="str">
        <f t="shared" si="18"/>
        <v>E</v>
      </c>
      <c r="AQ94" s="47" t="str">
        <f t="shared" si="19"/>
        <v>s</v>
      </c>
      <c r="AR94" s="47" t="str">
        <f t="shared" si="20"/>
        <v>F</v>
      </c>
      <c r="AS94" s="47" t="str">
        <f t="shared" si="21"/>
        <v>p</v>
      </c>
    </row>
    <row r="95" spans="1:45" ht="11.25" customHeight="1">
      <c r="A95" s="31" t="s">
        <v>270</v>
      </c>
      <c r="B95" s="31" t="s">
        <v>209</v>
      </c>
      <c r="C95" s="31" t="s">
        <v>109</v>
      </c>
      <c r="D95" s="31" t="s">
        <v>210</v>
      </c>
      <c r="E95" s="31">
        <v>30</v>
      </c>
      <c r="F95" s="31" t="s">
        <v>63</v>
      </c>
      <c r="G95" s="31" t="s">
        <v>60</v>
      </c>
      <c r="H95" s="32">
        <v>0.185</v>
      </c>
      <c r="I95" s="33">
        <v>593004.92000000004</v>
      </c>
      <c r="J95" s="34"/>
      <c r="K95" s="35"/>
      <c r="L95" s="38"/>
      <c r="M95" s="37"/>
      <c r="N95" s="38"/>
      <c r="O95" s="49" t="s">
        <v>271</v>
      </c>
      <c r="P95" s="40">
        <v>4.2</v>
      </c>
      <c r="Q95" s="40">
        <v>4.8</v>
      </c>
      <c r="R95" s="40">
        <v>2.2000000000000002</v>
      </c>
      <c r="S95" s="40">
        <v>3.8</v>
      </c>
      <c r="T95" s="40">
        <v>4</v>
      </c>
      <c r="U95" s="41">
        <f t="shared" si="13"/>
        <v>19</v>
      </c>
      <c r="V95" s="42"/>
      <c r="W95" s="43">
        <f t="shared" si="14"/>
        <v>3.48</v>
      </c>
      <c r="X95" s="43">
        <f t="shared" si="15"/>
        <v>4.1280000000000001</v>
      </c>
      <c r="Y95" s="43">
        <v>4.4000000000000004</v>
      </c>
      <c r="Z95" s="43">
        <f t="shared" si="16"/>
        <v>4.12</v>
      </c>
      <c r="AA95" s="43">
        <v>3</v>
      </c>
      <c r="AB95" s="41">
        <f t="shared" si="17"/>
        <v>19.128</v>
      </c>
      <c r="AC95" s="42"/>
      <c r="AD95" s="41">
        <f t="shared" si="22"/>
        <v>2.88</v>
      </c>
      <c r="AE95" s="41">
        <f t="shared" si="23"/>
        <v>2.4</v>
      </c>
      <c r="AF95" s="41">
        <f t="shared" si="24"/>
        <v>2.472</v>
      </c>
      <c r="AG95" s="44">
        <v>0.6</v>
      </c>
      <c r="AH95" s="45">
        <f t="shared" si="25"/>
        <v>8.3519999999999985</v>
      </c>
      <c r="AI95" s="45"/>
      <c r="AJ95" s="45"/>
      <c r="AK95" s="46">
        <v>4.2</v>
      </c>
      <c r="AL95" s="46">
        <v>4</v>
      </c>
      <c r="AM95" s="46">
        <v>3.8</v>
      </c>
      <c r="AN95" s="46">
        <v>3</v>
      </c>
      <c r="AO95" s="31" t="s">
        <v>69</v>
      </c>
      <c r="AP95" s="47" t="str">
        <f t="shared" si="18"/>
        <v>E</v>
      </c>
      <c r="AQ95" s="47" t="str">
        <f t="shared" si="19"/>
        <v>N</v>
      </c>
      <c r="AR95" s="47" t="str">
        <f t="shared" si="20"/>
        <v>F</v>
      </c>
      <c r="AS95" s="47" t="str">
        <f t="shared" si="21"/>
        <v>p</v>
      </c>
    </row>
    <row r="96" spans="1:45" s="29" customFormat="1" ht="11.25" customHeight="1">
      <c r="A96" s="12" t="s">
        <v>272</v>
      </c>
      <c r="B96" s="12" t="s">
        <v>209</v>
      </c>
      <c r="C96" s="12" t="s">
        <v>137</v>
      </c>
      <c r="D96" s="12" t="s">
        <v>210</v>
      </c>
      <c r="E96" s="12">
        <v>40</v>
      </c>
      <c r="F96" s="12" t="s">
        <v>41</v>
      </c>
      <c r="G96" s="12" t="s">
        <v>42</v>
      </c>
      <c r="H96" s="13">
        <v>0.183</v>
      </c>
      <c r="I96" s="14">
        <v>738062.60699999996</v>
      </c>
      <c r="J96" s="15">
        <f>SUM(H96:H100)</f>
        <v>1</v>
      </c>
      <c r="K96" s="16">
        <f>K36</f>
        <v>388</v>
      </c>
      <c r="L96" s="19" t="str">
        <f>L36</f>
        <v>± 4.6</v>
      </c>
      <c r="M96" s="18">
        <f>M36</f>
        <v>0.95</v>
      </c>
      <c r="N96" s="19">
        <v>4033129</v>
      </c>
      <c r="O96" s="30" t="s">
        <v>273</v>
      </c>
      <c r="P96" s="21">
        <v>4.4000000000000004</v>
      </c>
      <c r="Q96" s="21">
        <v>3.8</v>
      </c>
      <c r="R96" s="21">
        <v>3.6</v>
      </c>
      <c r="S96" s="21">
        <v>4.5999999999999996</v>
      </c>
      <c r="T96" s="21">
        <v>3.4</v>
      </c>
      <c r="U96" s="22">
        <f t="shared" si="13"/>
        <v>19.799999999999997</v>
      </c>
      <c r="V96" s="23">
        <f>AVERAGE(U96:U100)</f>
        <v>19.12</v>
      </c>
      <c r="W96" s="24">
        <f t="shared" si="14"/>
        <v>4.3999999999999995</v>
      </c>
      <c r="X96" s="24">
        <f t="shared" si="15"/>
        <v>4.1999999999999993</v>
      </c>
      <c r="Y96" s="24">
        <v>4.2</v>
      </c>
      <c r="Z96" s="24">
        <f t="shared" si="16"/>
        <v>4</v>
      </c>
      <c r="AA96" s="24">
        <v>1.2</v>
      </c>
      <c r="AB96" s="22">
        <f t="shared" si="17"/>
        <v>17.999999999999996</v>
      </c>
      <c r="AC96" s="23">
        <f>AVERAGE(AB96:AB100)</f>
        <v>17.568000000000001</v>
      </c>
      <c r="AD96" s="22">
        <f t="shared" si="22"/>
        <v>2.2799999999999998</v>
      </c>
      <c r="AE96" s="22">
        <f t="shared" si="23"/>
        <v>2.04</v>
      </c>
      <c r="AF96" s="22">
        <f t="shared" si="24"/>
        <v>2.4</v>
      </c>
      <c r="AG96" s="25">
        <v>0.6</v>
      </c>
      <c r="AH96" s="26">
        <f t="shared" si="25"/>
        <v>7.32</v>
      </c>
      <c r="AI96" s="26"/>
      <c r="AJ96" s="26"/>
      <c r="AK96" s="27">
        <v>3.9</v>
      </c>
      <c r="AL96" s="27">
        <v>4</v>
      </c>
      <c r="AM96" s="27">
        <v>3</v>
      </c>
      <c r="AN96" s="27">
        <v>2.8</v>
      </c>
      <c r="AO96" s="12" t="s">
        <v>69</v>
      </c>
      <c r="AP96" s="28" t="str">
        <f t="shared" si="18"/>
        <v>E</v>
      </c>
      <c r="AQ96" s="28" t="str">
        <f t="shared" si="19"/>
        <v>N</v>
      </c>
      <c r="AR96" s="28" t="str">
        <f t="shared" si="20"/>
        <v>f</v>
      </c>
      <c r="AS96" s="28" t="str">
        <f t="shared" si="21"/>
        <v>p</v>
      </c>
    </row>
    <row r="97" spans="1:45" s="29" customFormat="1" ht="11.25" customHeight="1">
      <c r="A97" s="12" t="s">
        <v>274</v>
      </c>
      <c r="B97" s="12" t="s">
        <v>209</v>
      </c>
      <c r="C97" s="12" t="s">
        <v>137</v>
      </c>
      <c r="D97" s="12" t="s">
        <v>210</v>
      </c>
      <c r="E97" s="12">
        <v>40</v>
      </c>
      <c r="F97" s="12" t="s">
        <v>41</v>
      </c>
      <c r="G97" s="12" t="s">
        <v>48</v>
      </c>
      <c r="H97" s="13">
        <v>0.17199999999999999</v>
      </c>
      <c r="I97" s="14">
        <v>693698.18799999997</v>
      </c>
      <c r="J97" s="15"/>
      <c r="K97" s="16"/>
      <c r="L97" s="19"/>
      <c r="M97" s="18"/>
      <c r="N97" s="19"/>
      <c r="O97" s="30" t="s">
        <v>275</v>
      </c>
      <c r="P97" s="21">
        <v>4.8</v>
      </c>
      <c r="Q97" s="21">
        <v>4.2</v>
      </c>
      <c r="R97" s="21">
        <v>3.4</v>
      </c>
      <c r="S97" s="21">
        <v>3.2</v>
      </c>
      <c r="T97" s="21">
        <v>4</v>
      </c>
      <c r="U97" s="22">
        <f t="shared" si="13"/>
        <v>19.600000000000001</v>
      </c>
      <c r="V97" s="23"/>
      <c r="W97" s="24">
        <f t="shared" si="14"/>
        <v>3.2400000000000007</v>
      </c>
      <c r="X97" s="24">
        <f t="shared" si="15"/>
        <v>3.9120000000000004</v>
      </c>
      <c r="Y97" s="24">
        <v>4.8</v>
      </c>
      <c r="Z97" s="24">
        <f t="shared" si="16"/>
        <v>4.4800000000000004</v>
      </c>
      <c r="AA97" s="24">
        <v>1.2</v>
      </c>
      <c r="AB97" s="22">
        <f t="shared" si="17"/>
        <v>17.632000000000001</v>
      </c>
      <c r="AC97" s="23"/>
      <c r="AD97" s="22">
        <f t="shared" si="22"/>
        <v>2.5200000000000005</v>
      </c>
      <c r="AE97" s="22">
        <f t="shared" si="23"/>
        <v>2.4</v>
      </c>
      <c r="AF97" s="22">
        <f t="shared" si="24"/>
        <v>2.6880000000000002</v>
      </c>
      <c r="AG97" s="25">
        <v>0.6</v>
      </c>
      <c r="AH97" s="26">
        <f t="shared" si="25"/>
        <v>8.2080000000000002</v>
      </c>
      <c r="AI97" s="26"/>
      <c r="AJ97" s="26"/>
      <c r="AK97" s="27">
        <v>2.8</v>
      </c>
      <c r="AL97" s="27">
        <v>3</v>
      </c>
      <c r="AM97" s="27">
        <v>2</v>
      </c>
      <c r="AN97" s="27">
        <v>2.7</v>
      </c>
      <c r="AO97" s="12" t="s">
        <v>85</v>
      </c>
      <c r="AP97" s="28" t="str">
        <f t="shared" si="18"/>
        <v>e</v>
      </c>
      <c r="AQ97" s="28" t="str">
        <f t="shared" si="19"/>
        <v>n</v>
      </c>
      <c r="AR97" s="28" t="str">
        <f t="shared" si="20"/>
        <v>t</v>
      </c>
      <c r="AS97" s="28" t="str">
        <f t="shared" si="21"/>
        <v>p</v>
      </c>
    </row>
    <row r="98" spans="1:45" s="29" customFormat="1" ht="11.25" customHeight="1">
      <c r="A98" s="12" t="s">
        <v>276</v>
      </c>
      <c r="B98" s="12" t="s">
        <v>209</v>
      </c>
      <c r="C98" s="12" t="s">
        <v>137</v>
      </c>
      <c r="D98" s="12" t="s">
        <v>210</v>
      </c>
      <c r="E98" s="12">
        <v>40</v>
      </c>
      <c r="F98" s="12" t="s">
        <v>41</v>
      </c>
      <c r="G98" s="12" t="s">
        <v>52</v>
      </c>
      <c r="H98" s="13">
        <v>0.24099999999999999</v>
      </c>
      <c r="I98" s="14">
        <v>971984.08899999992</v>
      </c>
      <c r="J98" s="15"/>
      <c r="K98" s="16"/>
      <c r="L98" s="19"/>
      <c r="M98" s="18"/>
      <c r="N98" s="19"/>
      <c r="O98" s="30" t="s">
        <v>277</v>
      </c>
      <c r="P98" s="21">
        <v>4</v>
      </c>
      <c r="Q98" s="21">
        <v>4.2</v>
      </c>
      <c r="R98" s="21">
        <v>2.8</v>
      </c>
      <c r="S98" s="21">
        <v>4.8</v>
      </c>
      <c r="T98" s="21">
        <v>3.8</v>
      </c>
      <c r="U98" s="22">
        <f t="shared" si="13"/>
        <v>19.600000000000001</v>
      </c>
      <c r="V98" s="23"/>
      <c r="W98" s="24">
        <f t="shared" si="14"/>
        <v>4.3999999999999995</v>
      </c>
      <c r="X98" s="24">
        <f t="shared" si="15"/>
        <v>4.3279999999999994</v>
      </c>
      <c r="Y98" s="24">
        <v>3.6</v>
      </c>
      <c r="Z98" s="24">
        <f t="shared" si="16"/>
        <v>3.92</v>
      </c>
      <c r="AA98" s="24">
        <v>2.6</v>
      </c>
      <c r="AB98" s="22">
        <f t="shared" si="17"/>
        <v>18.847999999999999</v>
      </c>
      <c r="AC98" s="23"/>
      <c r="AD98" s="22">
        <f t="shared" si="22"/>
        <v>2.5200000000000005</v>
      </c>
      <c r="AE98" s="22">
        <f t="shared" si="23"/>
        <v>2.2799999999999998</v>
      </c>
      <c r="AF98" s="22">
        <f t="shared" si="24"/>
        <v>2.3519999999999999</v>
      </c>
      <c r="AG98" s="25">
        <v>0.8</v>
      </c>
      <c r="AH98" s="26">
        <f t="shared" si="25"/>
        <v>7.9520000000000008</v>
      </c>
      <c r="AI98" s="26"/>
      <c r="AJ98" s="26"/>
      <c r="AK98" s="27">
        <v>4.8</v>
      </c>
      <c r="AL98" s="27">
        <v>4</v>
      </c>
      <c r="AM98" s="27">
        <v>4.0999999999999996</v>
      </c>
      <c r="AN98" s="27">
        <v>4</v>
      </c>
      <c r="AO98" s="12" t="s">
        <v>88</v>
      </c>
      <c r="AP98" s="28" t="str">
        <f t="shared" si="18"/>
        <v>E</v>
      </c>
      <c r="AQ98" s="28" t="str">
        <f t="shared" si="19"/>
        <v>N</v>
      </c>
      <c r="AR98" s="28" t="str">
        <f t="shared" si="20"/>
        <v>F</v>
      </c>
      <c r="AS98" s="28" t="str">
        <f t="shared" si="21"/>
        <v>P</v>
      </c>
    </row>
    <row r="99" spans="1:45" s="29" customFormat="1" ht="11.25" customHeight="1">
      <c r="A99" s="12" t="s">
        <v>278</v>
      </c>
      <c r="B99" s="12" t="s">
        <v>209</v>
      </c>
      <c r="C99" s="12" t="s">
        <v>137</v>
      </c>
      <c r="D99" s="12" t="s">
        <v>210</v>
      </c>
      <c r="E99" s="12">
        <v>40</v>
      </c>
      <c r="F99" s="12" t="s">
        <v>41</v>
      </c>
      <c r="G99" s="12" t="s">
        <v>56</v>
      </c>
      <c r="H99" s="13">
        <v>0.152</v>
      </c>
      <c r="I99" s="14">
        <v>613035.60800000001</v>
      </c>
      <c r="J99" s="15"/>
      <c r="K99" s="16"/>
      <c r="L99" s="19"/>
      <c r="M99" s="18"/>
      <c r="N99" s="19"/>
      <c r="O99" s="30" t="s">
        <v>279</v>
      </c>
      <c r="P99" s="21">
        <v>3.2</v>
      </c>
      <c r="Q99" s="21">
        <v>3.8</v>
      </c>
      <c r="R99" s="21">
        <v>3.8</v>
      </c>
      <c r="S99" s="21">
        <v>4.5999999999999996</v>
      </c>
      <c r="T99" s="21">
        <v>3</v>
      </c>
      <c r="U99" s="22">
        <f t="shared" ref="U99:U123" si="26">SUM(P99:T99)</f>
        <v>18.399999999999999</v>
      </c>
      <c r="V99" s="23"/>
      <c r="W99" s="24">
        <f t="shared" si="14"/>
        <v>4.4399999999999995</v>
      </c>
      <c r="X99" s="24">
        <f t="shared" si="15"/>
        <v>3.8479999999999999</v>
      </c>
      <c r="Y99" s="24">
        <v>4.2</v>
      </c>
      <c r="Z99" s="24">
        <f t="shared" si="16"/>
        <v>3.12</v>
      </c>
      <c r="AA99" s="24">
        <v>1.2</v>
      </c>
      <c r="AB99" s="22">
        <f t="shared" si="17"/>
        <v>16.808</v>
      </c>
      <c r="AC99" s="23"/>
      <c r="AD99" s="22">
        <f t="shared" si="22"/>
        <v>2.2799999999999998</v>
      </c>
      <c r="AE99" s="22">
        <f t="shared" si="23"/>
        <v>1.8</v>
      </c>
      <c r="AF99" s="22">
        <f t="shared" si="24"/>
        <v>1.8719999999999999</v>
      </c>
      <c r="AG99" s="25">
        <v>0.6</v>
      </c>
      <c r="AH99" s="26">
        <f t="shared" si="25"/>
        <v>6.5519999999999996</v>
      </c>
      <c r="AI99" s="26"/>
      <c r="AJ99" s="26"/>
      <c r="AK99" s="27">
        <v>2</v>
      </c>
      <c r="AL99" s="27">
        <v>3</v>
      </c>
      <c r="AM99" s="27">
        <v>2</v>
      </c>
      <c r="AN99" s="27">
        <v>2</v>
      </c>
      <c r="AO99" s="12" t="s">
        <v>280</v>
      </c>
      <c r="AP99" s="28" t="str">
        <f t="shared" si="18"/>
        <v>i</v>
      </c>
      <c r="AQ99" s="28" t="str">
        <f t="shared" si="19"/>
        <v>n</v>
      </c>
      <c r="AR99" s="28" t="str">
        <f t="shared" si="20"/>
        <v>t</v>
      </c>
      <c r="AS99" s="28" t="str">
        <f t="shared" si="21"/>
        <v>j</v>
      </c>
    </row>
    <row r="100" spans="1:45" s="29" customFormat="1" ht="11.25" customHeight="1">
      <c r="A100" s="12" t="s">
        <v>281</v>
      </c>
      <c r="B100" s="12" t="s">
        <v>209</v>
      </c>
      <c r="C100" s="12" t="s">
        <v>137</v>
      </c>
      <c r="D100" s="12" t="s">
        <v>210</v>
      </c>
      <c r="E100" s="12">
        <v>40</v>
      </c>
      <c r="F100" s="12" t="s">
        <v>41</v>
      </c>
      <c r="G100" s="12" t="s">
        <v>60</v>
      </c>
      <c r="H100" s="13">
        <v>0.252</v>
      </c>
      <c r="I100" s="14">
        <v>1016348.508</v>
      </c>
      <c r="J100" s="15"/>
      <c r="K100" s="16"/>
      <c r="L100" s="19"/>
      <c r="M100" s="18"/>
      <c r="N100" s="19"/>
      <c r="O100" s="30" t="s">
        <v>282</v>
      </c>
      <c r="P100" s="21">
        <v>4.2</v>
      </c>
      <c r="Q100" s="21">
        <v>3.6</v>
      </c>
      <c r="R100" s="21">
        <v>3.2</v>
      </c>
      <c r="S100" s="21">
        <v>3.8</v>
      </c>
      <c r="T100" s="21">
        <v>3.4</v>
      </c>
      <c r="U100" s="22">
        <f t="shared" si="26"/>
        <v>18.2</v>
      </c>
      <c r="V100" s="23"/>
      <c r="W100" s="24">
        <f t="shared" si="14"/>
        <v>3.68</v>
      </c>
      <c r="X100" s="24">
        <f t="shared" si="15"/>
        <v>3.7920000000000003</v>
      </c>
      <c r="Y100" s="24">
        <v>4.2</v>
      </c>
      <c r="Z100" s="24">
        <f t="shared" si="16"/>
        <v>3.88</v>
      </c>
      <c r="AA100" s="24">
        <v>1</v>
      </c>
      <c r="AB100" s="22">
        <f t="shared" si="17"/>
        <v>16.552</v>
      </c>
      <c r="AC100" s="23"/>
      <c r="AD100" s="22">
        <f t="shared" si="22"/>
        <v>2.16</v>
      </c>
      <c r="AE100" s="22">
        <f t="shared" si="23"/>
        <v>2.04</v>
      </c>
      <c r="AF100" s="22">
        <f t="shared" si="24"/>
        <v>2.3280000000000003</v>
      </c>
      <c r="AG100" s="25">
        <v>1</v>
      </c>
      <c r="AH100" s="26">
        <f t="shared" si="25"/>
        <v>7.5280000000000005</v>
      </c>
      <c r="AI100" s="26"/>
      <c r="AJ100" s="26"/>
      <c r="AK100" s="27">
        <v>3</v>
      </c>
      <c r="AL100" s="27">
        <v>2</v>
      </c>
      <c r="AM100" s="27">
        <v>2.2000000000000002</v>
      </c>
      <c r="AN100" s="27">
        <v>1.2</v>
      </c>
      <c r="AO100" s="12" t="s">
        <v>58</v>
      </c>
      <c r="AP100" s="28" t="str">
        <f t="shared" si="18"/>
        <v>e</v>
      </c>
      <c r="AQ100" s="28" t="str">
        <f t="shared" si="19"/>
        <v>s</v>
      </c>
      <c r="AR100" s="28" t="str">
        <f t="shared" si="20"/>
        <v>t</v>
      </c>
      <c r="AS100" s="28" t="str">
        <f t="shared" si="21"/>
        <v>J</v>
      </c>
    </row>
    <row r="101" spans="1:45" ht="11.25" customHeight="1">
      <c r="A101" s="31" t="s">
        <v>283</v>
      </c>
      <c r="B101" s="31" t="s">
        <v>209</v>
      </c>
      <c r="C101" s="31" t="s">
        <v>137</v>
      </c>
      <c r="D101" s="31" t="s">
        <v>210</v>
      </c>
      <c r="E101" s="31">
        <v>40</v>
      </c>
      <c r="F101" s="31" t="s">
        <v>63</v>
      </c>
      <c r="G101" s="31" t="s">
        <v>42</v>
      </c>
      <c r="H101" s="32">
        <v>0.182</v>
      </c>
      <c r="I101" s="33">
        <v>713530.272</v>
      </c>
      <c r="J101" s="34">
        <f>SUM(H101:H105)</f>
        <v>1</v>
      </c>
      <c r="K101" s="35">
        <f>K41</f>
        <v>375</v>
      </c>
      <c r="L101" s="38" t="str">
        <f>L41</f>
        <v>± 4.3</v>
      </c>
      <c r="M101" s="37">
        <f>M41</f>
        <v>0.95</v>
      </c>
      <c r="N101" s="38">
        <v>3920496</v>
      </c>
      <c r="O101" s="49" t="s">
        <v>284</v>
      </c>
      <c r="P101" s="40">
        <v>4.8</v>
      </c>
      <c r="Q101" s="40">
        <v>4.2</v>
      </c>
      <c r="R101" s="40">
        <v>3.6</v>
      </c>
      <c r="S101" s="40">
        <v>4.4000000000000004</v>
      </c>
      <c r="T101" s="40">
        <v>4</v>
      </c>
      <c r="U101" s="41">
        <f t="shared" si="26"/>
        <v>21</v>
      </c>
      <c r="V101" s="42">
        <f>AVERAGE(U101:U105)</f>
        <v>20.2</v>
      </c>
      <c r="W101" s="43">
        <f t="shared" si="14"/>
        <v>4.24</v>
      </c>
      <c r="X101" s="43">
        <f t="shared" si="15"/>
        <v>4.3920000000000012</v>
      </c>
      <c r="Y101" s="43">
        <v>4.2</v>
      </c>
      <c r="Z101" s="43">
        <f t="shared" si="16"/>
        <v>4.4800000000000004</v>
      </c>
      <c r="AA101" s="43">
        <v>1.2</v>
      </c>
      <c r="AB101" s="41">
        <f t="shared" si="17"/>
        <v>18.512</v>
      </c>
      <c r="AC101" s="42">
        <f>AVERAGE(AB101:AB105)</f>
        <v>18.332000000000001</v>
      </c>
      <c r="AD101" s="41">
        <f t="shared" si="22"/>
        <v>2.5200000000000005</v>
      </c>
      <c r="AE101" s="41">
        <f t="shared" si="23"/>
        <v>2.4</v>
      </c>
      <c r="AF101" s="41">
        <f t="shared" si="24"/>
        <v>2.6880000000000002</v>
      </c>
      <c r="AG101" s="44">
        <v>0.6</v>
      </c>
      <c r="AH101" s="45">
        <f t="shared" si="25"/>
        <v>8.2080000000000002</v>
      </c>
      <c r="AI101" s="45"/>
      <c r="AJ101" s="45"/>
      <c r="AK101" s="46">
        <v>4.3</v>
      </c>
      <c r="AL101" s="46">
        <v>2.7</v>
      </c>
      <c r="AM101" s="46">
        <v>3.1</v>
      </c>
      <c r="AN101" s="46">
        <v>3</v>
      </c>
      <c r="AO101" s="31" t="s">
        <v>199</v>
      </c>
      <c r="AP101" s="47" t="str">
        <f t="shared" si="18"/>
        <v>E</v>
      </c>
      <c r="AQ101" s="47" t="str">
        <f t="shared" si="19"/>
        <v>n</v>
      </c>
      <c r="AR101" s="47" t="str">
        <f t="shared" si="20"/>
        <v>F</v>
      </c>
      <c r="AS101" s="47" t="str">
        <f t="shared" si="21"/>
        <v>p</v>
      </c>
    </row>
    <row r="102" spans="1:45" ht="11.25" customHeight="1">
      <c r="A102" s="31" t="s">
        <v>285</v>
      </c>
      <c r="B102" s="31" t="s">
        <v>209</v>
      </c>
      <c r="C102" s="31" t="s">
        <v>137</v>
      </c>
      <c r="D102" s="31" t="s">
        <v>210</v>
      </c>
      <c r="E102" s="31">
        <v>40</v>
      </c>
      <c r="F102" s="31" t="s">
        <v>63</v>
      </c>
      <c r="G102" s="31" t="s">
        <v>48</v>
      </c>
      <c r="H102" s="32">
        <v>0.22600000000000001</v>
      </c>
      <c r="I102" s="33">
        <v>886032.09600000002</v>
      </c>
      <c r="J102" s="34"/>
      <c r="K102" s="35"/>
      <c r="L102" s="38"/>
      <c r="M102" s="37"/>
      <c r="N102" s="38"/>
      <c r="O102" s="49" t="s">
        <v>286</v>
      </c>
      <c r="P102" s="40">
        <v>4.2</v>
      </c>
      <c r="Q102" s="40">
        <v>4.5999999999999996</v>
      </c>
      <c r="R102" s="40">
        <v>3</v>
      </c>
      <c r="S102" s="40">
        <v>4.8</v>
      </c>
      <c r="T102" s="40">
        <v>4</v>
      </c>
      <c r="U102" s="41">
        <f t="shared" si="26"/>
        <v>20.6</v>
      </c>
      <c r="V102" s="42"/>
      <c r="W102" s="43">
        <f t="shared" si="14"/>
        <v>4.4399999999999995</v>
      </c>
      <c r="X102" s="43">
        <f t="shared" si="15"/>
        <v>4.4879999999999995</v>
      </c>
      <c r="Y102" s="43">
        <v>3.4</v>
      </c>
      <c r="Z102" s="43">
        <f t="shared" si="16"/>
        <v>4.12</v>
      </c>
      <c r="AA102" s="43">
        <v>2.8</v>
      </c>
      <c r="AB102" s="41">
        <f t="shared" si="17"/>
        <v>19.248000000000001</v>
      </c>
      <c r="AC102" s="42"/>
      <c r="AD102" s="41">
        <f t="shared" si="22"/>
        <v>2.76</v>
      </c>
      <c r="AE102" s="41">
        <f t="shared" si="23"/>
        <v>2.4</v>
      </c>
      <c r="AF102" s="41">
        <f t="shared" si="24"/>
        <v>2.472</v>
      </c>
      <c r="AG102" s="44">
        <v>0.8</v>
      </c>
      <c r="AH102" s="45">
        <f t="shared" si="25"/>
        <v>8.4320000000000004</v>
      </c>
      <c r="AI102" s="45"/>
      <c r="AJ102" s="45"/>
      <c r="AK102" s="46">
        <v>4.7</v>
      </c>
      <c r="AL102" s="46">
        <v>3</v>
      </c>
      <c r="AM102" s="46">
        <v>4.3</v>
      </c>
      <c r="AN102" s="46">
        <v>3.6</v>
      </c>
      <c r="AO102" s="31" t="s">
        <v>88</v>
      </c>
      <c r="AP102" s="47" t="str">
        <f t="shared" si="18"/>
        <v>E</v>
      </c>
      <c r="AQ102" s="47" t="str">
        <f t="shared" si="19"/>
        <v>n</v>
      </c>
      <c r="AR102" s="47" t="str">
        <f t="shared" si="20"/>
        <v>F</v>
      </c>
      <c r="AS102" s="47" t="str">
        <f t="shared" si="21"/>
        <v>P</v>
      </c>
    </row>
    <row r="103" spans="1:45" ht="11.25" customHeight="1">
      <c r="A103" s="31" t="s">
        <v>287</v>
      </c>
      <c r="B103" s="31" t="s">
        <v>209</v>
      </c>
      <c r="C103" s="31" t="s">
        <v>137</v>
      </c>
      <c r="D103" s="31" t="s">
        <v>210</v>
      </c>
      <c r="E103" s="31">
        <v>40</v>
      </c>
      <c r="F103" s="31" t="s">
        <v>63</v>
      </c>
      <c r="G103" s="31" t="s">
        <v>52</v>
      </c>
      <c r="H103" s="32">
        <v>0.151</v>
      </c>
      <c r="I103" s="33">
        <v>591994.89599999995</v>
      </c>
      <c r="J103" s="34"/>
      <c r="K103" s="35"/>
      <c r="L103" s="38"/>
      <c r="M103" s="37"/>
      <c r="N103" s="38"/>
      <c r="O103" s="49" t="s">
        <v>288</v>
      </c>
      <c r="P103" s="40">
        <v>4.2</v>
      </c>
      <c r="Q103" s="40">
        <v>3.8</v>
      </c>
      <c r="R103" s="40">
        <v>4.8</v>
      </c>
      <c r="S103" s="40">
        <v>4</v>
      </c>
      <c r="T103" s="40">
        <v>3.2</v>
      </c>
      <c r="U103" s="41">
        <f t="shared" si="26"/>
        <v>20</v>
      </c>
      <c r="V103" s="42"/>
      <c r="W103" s="43">
        <f t="shared" si="14"/>
        <v>4.16</v>
      </c>
      <c r="X103" s="43">
        <f t="shared" si="15"/>
        <v>3.8800000000000008</v>
      </c>
      <c r="Y103" s="43">
        <v>4.5999999999999996</v>
      </c>
      <c r="Z103" s="43">
        <f t="shared" si="16"/>
        <v>3.8000000000000003</v>
      </c>
      <c r="AA103" s="43">
        <v>1.6</v>
      </c>
      <c r="AB103" s="41">
        <f t="shared" si="17"/>
        <v>18.040000000000003</v>
      </c>
      <c r="AC103" s="42"/>
      <c r="AD103" s="41">
        <f t="shared" si="22"/>
        <v>2.2799999999999998</v>
      </c>
      <c r="AE103" s="41">
        <f t="shared" si="23"/>
        <v>1.9200000000000004</v>
      </c>
      <c r="AF103" s="41">
        <f t="shared" si="24"/>
        <v>2.2800000000000002</v>
      </c>
      <c r="AG103" s="44">
        <v>0.6</v>
      </c>
      <c r="AH103" s="45">
        <f t="shared" si="25"/>
        <v>7.08</v>
      </c>
      <c r="AI103" s="45"/>
      <c r="AJ103" s="45"/>
      <c r="AK103" s="46">
        <v>3.9</v>
      </c>
      <c r="AL103" s="46">
        <v>4</v>
      </c>
      <c r="AM103" s="46">
        <v>3</v>
      </c>
      <c r="AN103" s="46">
        <v>2</v>
      </c>
      <c r="AO103" s="31" t="s">
        <v>160</v>
      </c>
      <c r="AP103" s="47" t="str">
        <f t="shared" si="18"/>
        <v>E</v>
      </c>
      <c r="AQ103" s="47" t="str">
        <f t="shared" si="19"/>
        <v>N</v>
      </c>
      <c r="AR103" s="47" t="str">
        <f t="shared" si="20"/>
        <v>f</v>
      </c>
      <c r="AS103" s="47" t="str">
        <f t="shared" si="21"/>
        <v>j</v>
      </c>
    </row>
    <row r="104" spans="1:45" ht="11.25" customHeight="1">
      <c r="A104" s="31" t="s">
        <v>289</v>
      </c>
      <c r="B104" s="31" t="s">
        <v>209</v>
      </c>
      <c r="C104" s="31" t="s">
        <v>137</v>
      </c>
      <c r="D104" s="31" t="s">
        <v>210</v>
      </c>
      <c r="E104" s="31">
        <v>40</v>
      </c>
      <c r="F104" s="31" t="s">
        <v>63</v>
      </c>
      <c r="G104" s="31" t="s">
        <v>56</v>
      </c>
      <c r="H104" s="32">
        <v>0.246</v>
      </c>
      <c r="I104" s="33">
        <v>964442.01599999995</v>
      </c>
      <c r="J104" s="34"/>
      <c r="K104" s="35"/>
      <c r="L104" s="38"/>
      <c r="M104" s="37"/>
      <c r="N104" s="38"/>
      <c r="O104" s="49" t="s">
        <v>290</v>
      </c>
      <c r="P104" s="40">
        <v>4</v>
      </c>
      <c r="Q104" s="40">
        <v>4.5999999999999996</v>
      </c>
      <c r="R104" s="40">
        <v>2.6</v>
      </c>
      <c r="S104" s="40">
        <v>4.4000000000000004</v>
      </c>
      <c r="T104" s="40">
        <v>3.4</v>
      </c>
      <c r="U104" s="41">
        <f t="shared" si="26"/>
        <v>19</v>
      </c>
      <c r="V104" s="42"/>
      <c r="W104" s="43">
        <f t="shared" si="14"/>
        <v>4.0400000000000009</v>
      </c>
      <c r="X104" s="43">
        <f t="shared" si="15"/>
        <v>4.1840000000000002</v>
      </c>
      <c r="Y104" s="43">
        <v>4.0999999999999996</v>
      </c>
      <c r="Z104" s="43">
        <f t="shared" si="16"/>
        <v>3.76</v>
      </c>
      <c r="AA104" s="43">
        <v>1.4</v>
      </c>
      <c r="AB104" s="41">
        <f t="shared" si="17"/>
        <v>17.483999999999998</v>
      </c>
      <c r="AC104" s="42"/>
      <c r="AD104" s="41">
        <f t="shared" si="22"/>
        <v>2.76</v>
      </c>
      <c r="AE104" s="41">
        <f t="shared" si="23"/>
        <v>2.04</v>
      </c>
      <c r="AF104" s="41">
        <f t="shared" si="24"/>
        <v>2.2559999999999998</v>
      </c>
      <c r="AG104" s="44">
        <v>1</v>
      </c>
      <c r="AH104" s="45">
        <f t="shared" si="25"/>
        <v>8.0559999999999992</v>
      </c>
      <c r="AI104" s="45"/>
      <c r="AJ104" s="45"/>
      <c r="AK104" s="46">
        <v>4.5</v>
      </c>
      <c r="AL104" s="46">
        <v>4</v>
      </c>
      <c r="AM104" s="46">
        <v>4.0999999999999996</v>
      </c>
      <c r="AN104" s="46">
        <v>2.8</v>
      </c>
      <c r="AO104" s="31" t="s">
        <v>72</v>
      </c>
      <c r="AP104" s="47" t="str">
        <f t="shared" si="18"/>
        <v>E</v>
      </c>
      <c r="AQ104" s="47" t="str">
        <f t="shared" si="19"/>
        <v>N</v>
      </c>
      <c r="AR104" s="47" t="str">
        <f t="shared" si="20"/>
        <v>F</v>
      </c>
      <c r="AS104" s="47" t="str">
        <f t="shared" si="21"/>
        <v>p</v>
      </c>
    </row>
    <row r="105" spans="1:45" ht="11.25" customHeight="1">
      <c r="A105" s="31" t="s">
        <v>291</v>
      </c>
      <c r="B105" s="31" t="s">
        <v>209</v>
      </c>
      <c r="C105" s="31" t="s">
        <v>137</v>
      </c>
      <c r="D105" s="31" t="s">
        <v>210</v>
      </c>
      <c r="E105" s="31">
        <v>40</v>
      </c>
      <c r="F105" s="31" t="s">
        <v>63</v>
      </c>
      <c r="G105" s="31" t="s">
        <v>60</v>
      </c>
      <c r="H105" s="32">
        <v>0.19500000000000001</v>
      </c>
      <c r="I105" s="33">
        <v>764496.72</v>
      </c>
      <c r="J105" s="34"/>
      <c r="K105" s="35"/>
      <c r="L105" s="38"/>
      <c r="M105" s="37"/>
      <c r="N105" s="38"/>
      <c r="O105" s="49" t="s">
        <v>292</v>
      </c>
      <c r="P105" s="40">
        <v>4.4000000000000004</v>
      </c>
      <c r="Q105" s="40">
        <v>4.8</v>
      </c>
      <c r="R105" s="40">
        <v>4</v>
      </c>
      <c r="S105" s="40">
        <v>4.2</v>
      </c>
      <c r="T105" s="40">
        <v>3</v>
      </c>
      <c r="U105" s="41">
        <f t="shared" si="26"/>
        <v>20.399999999999999</v>
      </c>
      <c r="V105" s="42"/>
      <c r="W105" s="43">
        <f t="shared" si="14"/>
        <v>4.16</v>
      </c>
      <c r="X105" s="43">
        <f t="shared" si="15"/>
        <v>4.1760000000000002</v>
      </c>
      <c r="Y105" s="43">
        <v>4.4000000000000004</v>
      </c>
      <c r="Z105" s="43">
        <f t="shared" si="16"/>
        <v>3.8400000000000003</v>
      </c>
      <c r="AA105" s="43">
        <v>1.8</v>
      </c>
      <c r="AB105" s="41">
        <f t="shared" si="17"/>
        <v>18.376000000000001</v>
      </c>
      <c r="AC105" s="42"/>
      <c r="AD105" s="41">
        <f t="shared" si="22"/>
        <v>2.88</v>
      </c>
      <c r="AE105" s="41">
        <f t="shared" si="23"/>
        <v>1.8</v>
      </c>
      <c r="AF105" s="41">
        <f t="shared" si="24"/>
        <v>2.3040000000000003</v>
      </c>
      <c r="AG105" s="44">
        <v>0.6</v>
      </c>
      <c r="AH105" s="45">
        <f t="shared" si="25"/>
        <v>7.5839999999999996</v>
      </c>
      <c r="AI105" s="45"/>
      <c r="AJ105" s="45"/>
      <c r="AK105" s="46">
        <v>3</v>
      </c>
      <c r="AL105" s="46">
        <v>3</v>
      </c>
      <c r="AM105" s="46">
        <v>3.5</v>
      </c>
      <c r="AN105" s="46">
        <v>2</v>
      </c>
      <c r="AO105" s="31" t="s">
        <v>293</v>
      </c>
      <c r="AP105" s="47" t="str">
        <f t="shared" si="18"/>
        <v>e</v>
      </c>
      <c r="AQ105" s="47" t="str">
        <f t="shared" si="19"/>
        <v>n</v>
      </c>
      <c r="AR105" s="47" t="str">
        <f t="shared" si="20"/>
        <v>F</v>
      </c>
      <c r="AS105" s="47" t="str">
        <f t="shared" si="21"/>
        <v>j</v>
      </c>
    </row>
    <row r="106" spans="1:45" s="29" customFormat="1" ht="11.25" customHeight="1">
      <c r="A106" s="12" t="s">
        <v>294</v>
      </c>
      <c r="B106" s="12" t="s">
        <v>209</v>
      </c>
      <c r="C106" s="12" t="s">
        <v>164</v>
      </c>
      <c r="D106" s="12" t="s">
        <v>210</v>
      </c>
      <c r="E106" s="12">
        <v>50</v>
      </c>
      <c r="F106" s="12" t="s">
        <v>41</v>
      </c>
      <c r="G106" s="12" t="s">
        <v>42</v>
      </c>
      <c r="H106" s="13">
        <v>0.18</v>
      </c>
      <c r="I106" s="14">
        <v>752624.28</v>
      </c>
      <c r="J106" s="15">
        <f>SUM(H106:H110)</f>
        <v>1</v>
      </c>
      <c r="K106" s="16">
        <f>K46</f>
        <v>395</v>
      </c>
      <c r="L106" s="17" t="str">
        <f>L46</f>
        <v>± 4.6</v>
      </c>
      <c r="M106" s="18">
        <f>M46</f>
        <v>0.95</v>
      </c>
      <c r="N106" s="19">
        <v>4181246</v>
      </c>
      <c r="O106" s="30" t="s">
        <v>295</v>
      </c>
      <c r="P106" s="21">
        <v>4.2</v>
      </c>
      <c r="Q106" s="21">
        <v>4.4000000000000004</v>
      </c>
      <c r="R106" s="21">
        <v>3.4</v>
      </c>
      <c r="S106" s="21">
        <v>4</v>
      </c>
      <c r="T106" s="21">
        <v>4.8</v>
      </c>
      <c r="U106" s="22">
        <f t="shared" si="26"/>
        <v>20.8</v>
      </c>
      <c r="V106" s="23">
        <f>AVERAGE(U106:U110)</f>
        <v>19.240000000000002</v>
      </c>
      <c r="W106" s="24">
        <f t="shared" si="14"/>
        <v>3.8800000000000003</v>
      </c>
      <c r="X106" s="24">
        <f t="shared" si="15"/>
        <v>4.2560000000000002</v>
      </c>
      <c r="Y106" s="24">
        <v>2</v>
      </c>
      <c r="Z106" s="24">
        <f t="shared" si="16"/>
        <v>4.4399999999999995</v>
      </c>
      <c r="AA106" s="24">
        <v>3.4</v>
      </c>
      <c r="AB106" s="22">
        <f t="shared" si="17"/>
        <v>17.975999999999999</v>
      </c>
      <c r="AC106" s="23">
        <f>AVERAGE(AB106:AB110)</f>
        <v>18.025600000000001</v>
      </c>
      <c r="AD106" s="22">
        <f t="shared" si="22"/>
        <v>2.64</v>
      </c>
      <c r="AE106" s="22">
        <f t="shared" si="23"/>
        <v>2.88</v>
      </c>
      <c r="AF106" s="22">
        <f t="shared" si="24"/>
        <v>2.6639999999999997</v>
      </c>
      <c r="AG106" s="25">
        <v>0.6</v>
      </c>
      <c r="AH106" s="26">
        <f t="shared" si="25"/>
        <v>8.7839999999999989</v>
      </c>
      <c r="AI106" s="26"/>
      <c r="AJ106" s="26"/>
      <c r="AK106" s="27">
        <v>3.9</v>
      </c>
      <c r="AL106" s="27">
        <v>2</v>
      </c>
      <c r="AM106" s="27">
        <v>3</v>
      </c>
      <c r="AN106" s="27">
        <v>3.1</v>
      </c>
      <c r="AO106" s="12" t="s">
        <v>199</v>
      </c>
      <c r="AP106" s="28" t="str">
        <f t="shared" si="18"/>
        <v>E</v>
      </c>
      <c r="AQ106" s="28" t="str">
        <f t="shared" si="19"/>
        <v>s</v>
      </c>
      <c r="AR106" s="28" t="str">
        <f t="shared" si="20"/>
        <v>f</v>
      </c>
      <c r="AS106" s="28" t="str">
        <f t="shared" si="21"/>
        <v>P</v>
      </c>
    </row>
    <row r="107" spans="1:45" s="29" customFormat="1" ht="11.25" customHeight="1">
      <c r="A107" s="12" t="s">
        <v>296</v>
      </c>
      <c r="B107" s="12" t="s">
        <v>209</v>
      </c>
      <c r="C107" s="12" t="s">
        <v>164</v>
      </c>
      <c r="D107" s="12" t="s">
        <v>210</v>
      </c>
      <c r="E107" s="12">
        <v>50</v>
      </c>
      <c r="F107" s="12" t="s">
        <v>41</v>
      </c>
      <c r="G107" s="12" t="s">
        <v>48</v>
      </c>
      <c r="H107" s="13">
        <v>0.26</v>
      </c>
      <c r="I107" s="14">
        <v>1087123.96</v>
      </c>
      <c r="J107" s="15"/>
      <c r="K107" s="16"/>
      <c r="L107" s="17"/>
      <c r="M107" s="18"/>
      <c r="N107" s="19"/>
      <c r="O107" s="30" t="s">
        <v>297</v>
      </c>
      <c r="P107" s="21">
        <v>2.8</v>
      </c>
      <c r="Q107" s="21">
        <v>3.6</v>
      </c>
      <c r="R107" s="21">
        <v>4</v>
      </c>
      <c r="S107" s="21">
        <v>4.4000000000000004</v>
      </c>
      <c r="T107" s="21">
        <v>3</v>
      </c>
      <c r="U107" s="22">
        <f t="shared" si="26"/>
        <v>17.8</v>
      </c>
      <c r="V107" s="23"/>
      <c r="W107" s="24">
        <f t="shared" si="14"/>
        <v>4.32</v>
      </c>
      <c r="X107" s="24">
        <f t="shared" si="15"/>
        <v>3.6320000000000006</v>
      </c>
      <c r="Y107" s="24">
        <v>4.2</v>
      </c>
      <c r="Z107" s="24">
        <f t="shared" si="16"/>
        <v>2.88</v>
      </c>
      <c r="AA107" s="24">
        <v>2</v>
      </c>
      <c r="AB107" s="22">
        <f t="shared" si="17"/>
        <v>17.032</v>
      </c>
      <c r="AC107" s="23"/>
      <c r="AD107" s="22">
        <f t="shared" si="22"/>
        <v>2.16</v>
      </c>
      <c r="AE107" s="22">
        <f t="shared" si="23"/>
        <v>1.8</v>
      </c>
      <c r="AF107" s="22">
        <f t="shared" si="24"/>
        <v>1.7280000000000002</v>
      </c>
      <c r="AG107" s="25">
        <v>1</v>
      </c>
      <c r="AH107" s="26">
        <f t="shared" si="25"/>
        <v>6.6880000000000006</v>
      </c>
      <c r="AI107" s="26"/>
      <c r="AJ107" s="26"/>
      <c r="AK107" s="27">
        <v>3.8</v>
      </c>
      <c r="AL107" s="27">
        <v>2</v>
      </c>
      <c r="AM107" s="27">
        <v>3</v>
      </c>
      <c r="AN107" s="27">
        <v>2</v>
      </c>
      <c r="AO107" s="12" t="s">
        <v>58</v>
      </c>
      <c r="AP107" s="28" t="str">
        <f t="shared" si="18"/>
        <v>E</v>
      </c>
      <c r="AQ107" s="28" t="str">
        <f t="shared" si="19"/>
        <v>s</v>
      </c>
      <c r="AR107" s="28" t="str">
        <f t="shared" si="20"/>
        <v>f</v>
      </c>
      <c r="AS107" s="28" t="str">
        <f t="shared" si="21"/>
        <v>j</v>
      </c>
    </row>
    <row r="108" spans="1:45" s="29" customFormat="1" ht="11.25" customHeight="1">
      <c r="A108" s="12" t="s">
        <v>298</v>
      </c>
      <c r="B108" s="12" t="s">
        <v>209</v>
      </c>
      <c r="C108" s="12" t="s">
        <v>164</v>
      </c>
      <c r="D108" s="12" t="s">
        <v>210</v>
      </c>
      <c r="E108" s="12">
        <v>50</v>
      </c>
      <c r="F108" s="12" t="s">
        <v>41</v>
      </c>
      <c r="G108" s="12" t="s">
        <v>52</v>
      </c>
      <c r="H108" s="13">
        <v>0.22800000000000001</v>
      </c>
      <c r="I108" s="14">
        <v>953324.08799999999</v>
      </c>
      <c r="J108" s="15"/>
      <c r="K108" s="16"/>
      <c r="L108" s="17"/>
      <c r="M108" s="18"/>
      <c r="N108" s="19"/>
      <c r="O108" s="30" t="s">
        <v>299</v>
      </c>
      <c r="P108" s="21">
        <v>3.4</v>
      </c>
      <c r="Q108" s="21">
        <v>4.2</v>
      </c>
      <c r="R108" s="21">
        <v>3.2</v>
      </c>
      <c r="S108" s="21">
        <v>3.8</v>
      </c>
      <c r="T108" s="21">
        <v>4.5999999999999996</v>
      </c>
      <c r="U108" s="22">
        <f t="shared" si="26"/>
        <v>19.200000000000003</v>
      </c>
      <c r="V108" s="23"/>
      <c r="W108" s="24">
        <f t="shared" si="14"/>
        <v>3.68</v>
      </c>
      <c r="X108" s="24">
        <f t="shared" si="15"/>
        <v>3.9120000000000004</v>
      </c>
      <c r="Y108" s="24">
        <v>2.4</v>
      </c>
      <c r="Z108" s="24">
        <f t="shared" si="16"/>
        <v>3.88</v>
      </c>
      <c r="AA108" s="24">
        <v>3.6</v>
      </c>
      <c r="AB108" s="22">
        <f t="shared" si="17"/>
        <v>17.472000000000001</v>
      </c>
      <c r="AC108" s="23"/>
      <c r="AD108" s="22">
        <f t="shared" si="22"/>
        <v>2.5200000000000005</v>
      </c>
      <c r="AE108" s="22">
        <f t="shared" si="23"/>
        <v>2.76</v>
      </c>
      <c r="AF108" s="22">
        <f t="shared" si="24"/>
        <v>2.3280000000000003</v>
      </c>
      <c r="AG108" s="25">
        <v>0.8</v>
      </c>
      <c r="AH108" s="26">
        <f t="shared" si="25"/>
        <v>8.4080000000000013</v>
      </c>
      <c r="AI108" s="26"/>
      <c r="AJ108" s="26"/>
      <c r="AK108" s="27">
        <v>4.5999999999999996</v>
      </c>
      <c r="AL108" s="27">
        <v>4</v>
      </c>
      <c r="AM108" s="27">
        <v>3</v>
      </c>
      <c r="AN108" s="27">
        <v>4</v>
      </c>
      <c r="AO108" s="12" t="s">
        <v>69</v>
      </c>
      <c r="AP108" s="28" t="str">
        <f t="shared" si="18"/>
        <v>E</v>
      </c>
      <c r="AQ108" s="28" t="str">
        <f t="shared" si="19"/>
        <v>N</v>
      </c>
      <c r="AR108" s="28" t="str">
        <f t="shared" si="20"/>
        <v>f</v>
      </c>
      <c r="AS108" s="28" t="str">
        <f t="shared" si="21"/>
        <v>P</v>
      </c>
    </row>
    <row r="109" spans="1:45" s="29" customFormat="1" ht="11.25" customHeight="1">
      <c r="A109" s="12" t="s">
        <v>300</v>
      </c>
      <c r="B109" s="12" t="s">
        <v>209</v>
      </c>
      <c r="C109" s="12" t="s">
        <v>164</v>
      </c>
      <c r="D109" s="12" t="s">
        <v>210</v>
      </c>
      <c r="E109" s="12">
        <v>50</v>
      </c>
      <c r="F109" s="12" t="s">
        <v>41</v>
      </c>
      <c r="G109" s="12" t="s">
        <v>56</v>
      </c>
      <c r="H109" s="13">
        <v>0.158</v>
      </c>
      <c r="I109" s="14">
        <v>660636.86800000002</v>
      </c>
      <c r="J109" s="15"/>
      <c r="K109" s="16"/>
      <c r="L109" s="17"/>
      <c r="M109" s="18"/>
      <c r="N109" s="19"/>
      <c r="O109" s="30" t="s">
        <v>301</v>
      </c>
      <c r="P109" s="21">
        <v>4.2</v>
      </c>
      <c r="Q109" s="21">
        <v>4.5999999999999996</v>
      </c>
      <c r="R109" s="21">
        <v>2.2000000000000002</v>
      </c>
      <c r="S109" s="21">
        <v>3.4</v>
      </c>
      <c r="T109" s="21">
        <v>4</v>
      </c>
      <c r="U109" s="22">
        <f t="shared" si="26"/>
        <v>18.399999999999999</v>
      </c>
      <c r="V109" s="23"/>
      <c r="W109" s="24">
        <f t="shared" si="14"/>
        <v>3.16</v>
      </c>
      <c r="X109" s="24">
        <f t="shared" si="15"/>
        <v>3.9280000000000004</v>
      </c>
      <c r="Y109" s="24">
        <v>4</v>
      </c>
      <c r="Z109" s="24">
        <f t="shared" si="16"/>
        <v>4.12</v>
      </c>
      <c r="AA109" s="24">
        <v>2.4</v>
      </c>
      <c r="AB109" s="22">
        <f t="shared" si="17"/>
        <v>17.608000000000001</v>
      </c>
      <c r="AC109" s="23"/>
      <c r="AD109" s="22">
        <f t="shared" si="22"/>
        <v>2.76</v>
      </c>
      <c r="AE109" s="22">
        <f t="shared" si="23"/>
        <v>2.4</v>
      </c>
      <c r="AF109" s="22">
        <f t="shared" si="24"/>
        <v>2.472</v>
      </c>
      <c r="AG109" s="25">
        <v>0.6</v>
      </c>
      <c r="AH109" s="26">
        <f t="shared" si="25"/>
        <v>8.2319999999999993</v>
      </c>
      <c r="AI109" s="26"/>
      <c r="AJ109" s="26"/>
      <c r="AK109" s="27">
        <v>4</v>
      </c>
      <c r="AL109" s="27">
        <v>4.3</v>
      </c>
      <c r="AM109" s="27">
        <v>1.2</v>
      </c>
      <c r="AN109" s="27">
        <v>1.3</v>
      </c>
      <c r="AO109" s="12" t="s">
        <v>280</v>
      </c>
      <c r="AP109" s="28" t="str">
        <f t="shared" si="18"/>
        <v>E</v>
      </c>
      <c r="AQ109" s="28" t="str">
        <f t="shared" si="19"/>
        <v>N</v>
      </c>
      <c r="AR109" s="28" t="str">
        <f t="shared" si="20"/>
        <v>T</v>
      </c>
      <c r="AS109" s="28" t="str">
        <f t="shared" si="21"/>
        <v>J</v>
      </c>
    </row>
    <row r="110" spans="1:45" s="29" customFormat="1" ht="11.25" customHeight="1">
      <c r="A110" s="12" t="s">
        <v>302</v>
      </c>
      <c r="B110" s="12" t="s">
        <v>209</v>
      </c>
      <c r="C110" s="12" t="s">
        <v>164</v>
      </c>
      <c r="D110" s="12" t="s">
        <v>210</v>
      </c>
      <c r="E110" s="12">
        <v>50</v>
      </c>
      <c r="F110" s="12" t="s">
        <v>41</v>
      </c>
      <c r="G110" s="12" t="s">
        <v>60</v>
      </c>
      <c r="H110" s="13">
        <v>0.17399999999999999</v>
      </c>
      <c r="I110" s="14">
        <v>727536.804</v>
      </c>
      <c r="J110" s="15"/>
      <c r="K110" s="16"/>
      <c r="L110" s="17"/>
      <c r="M110" s="18"/>
      <c r="N110" s="19"/>
      <c r="O110" s="30" t="s">
        <v>303</v>
      </c>
      <c r="P110" s="21">
        <v>4.8</v>
      </c>
      <c r="Q110" s="21">
        <v>4.4000000000000004</v>
      </c>
      <c r="R110" s="21">
        <v>2.4</v>
      </c>
      <c r="S110" s="21">
        <v>4.5999999999999996</v>
      </c>
      <c r="T110" s="21">
        <v>3.8</v>
      </c>
      <c r="U110" s="22">
        <f t="shared" si="26"/>
        <v>20</v>
      </c>
      <c r="V110" s="23"/>
      <c r="W110" s="24">
        <f t="shared" si="14"/>
        <v>4.16</v>
      </c>
      <c r="X110" s="24">
        <f t="shared" si="15"/>
        <v>4.4800000000000004</v>
      </c>
      <c r="Y110" s="24">
        <v>4.8</v>
      </c>
      <c r="Z110" s="24">
        <f t="shared" si="16"/>
        <v>4.4000000000000004</v>
      </c>
      <c r="AA110" s="24">
        <v>2.2000000000000002</v>
      </c>
      <c r="AB110" s="22">
        <f t="shared" si="17"/>
        <v>20.040000000000003</v>
      </c>
      <c r="AC110" s="23"/>
      <c r="AD110" s="22">
        <f t="shared" si="22"/>
        <v>2.64</v>
      </c>
      <c r="AE110" s="22">
        <f t="shared" si="23"/>
        <v>2.2799999999999998</v>
      </c>
      <c r="AF110" s="22">
        <f t="shared" si="24"/>
        <v>2.64</v>
      </c>
      <c r="AG110" s="25">
        <v>0.6</v>
      </c>
      <c r="AH110" s="26">
        <f t="shared" si="25"/>
        <v>8.16</v>
      </c>
      <c r="AI110" s="26"/>
      <c r="AJ110" s="26"/>
      <c r="AK110" s="27">
        <v>3.9</v>
      </c>
      <c r="AL110" s="27">
        <v>4</v>
      </c>
      <c r="AM110" s="27">
        <v>2</v>
      </c>
      <c r="AN110" s="27">
        <v>2.9</v>
      </c>
      <c r="AO110" s="12" t="s">
        <v>85</v>
      </c>
      <c r="AP110" s="28" t="str">
        <f t="shared" si="18"/>
        <v>E</v>
      </c>
      <c r="AQ110" s="28" t="str">
        <f t="shared" si="19"/>
        <v>N</v>
      </c>
      <c r="AR110" s="28" t="str">
        <f t="shared" si="20"/>
        <v>t</v>
      </c>
      <c r="AS110" s="28" t="str">
        <f t="shared" si="21"/>
        <v>p</v>
      </c>
    </row>
    <row r="111" spans="1:45" ht="11.25" customHeight="1">
      <c r="A111" s="31" t="s">
        <v>304</v>
      </c>
      <c r="B111" s="31" t="s">
        <v>209</v>
      </c>
      <c r="C111" s="31" t="s">
        <v>164</v>
      </c>
      <c r="D111" s="31" t="s">
        <v>210</v>
      </c>
      <c r="E111" s="31">
        <v>50</v>
      </c>
      <c r="F111" s="31" t="s">
        <v>63</v>
      </c>
      <c r="G111" s="31" t="s">
        <v>42</v>
      </c>
      <c r="H111" s="32">
        <v>0.184</v>
      </c>
      <c r="I111" s="33">
        <v>764769.68799999997</v>
      </c>
      <c r="J111" s="34">
        <f>SUM(H111:H115)</f>
        <v>1</v>
      </c>
      <c r="K111" s="35">
        <f>K51</f>
        <v>379</v>
      </c>
      <c r="L111" s="36" t="str">
        <f>L51</f>
        <v>± 4.8</v>
      </c>
      <c r="M111" s="37">
        <f>M51</f>
        <v>0.95</v>
      </c>
      <c r="N111" s="38">
        <v>4156357</v>
      </c>
      <c r="O111" s="49" t="s">
        <v>305</v>
      </c>
      <c r="P111" s="40">
        <v>3.6</v>
      </c>
      <c r="Q111" s="40">
        <v>4.4000000000000004</v>
      </c>
      <c r="R111" s="40">
        <v>4</v>
      </c>
      <c r="S111" s="40">
        <v>3.8</v>
      </c>
      <c r="T111" s="40">
        <v>3</v>
      </c>
      <c r="U111" s="41">
        <f t="shared" si="26"/>
        <v>18.8</v>
      </c>
      <c r="V111" s="42">
        <f>AVERAGE(U111:U115)</f>
        <v>17.880000000000003</v>
      </c>
      <c r="W111" s="43">
        <f t="shared" si="14"/>
        <v>3.84</v>
      </c>
      <c r="X111" s="43">
        <f t="shared" si="15"/>
        <v>3.7440000000000007</v>
      </c>
      <c r="Y111" s="43">
        <v>4</v>
      </c>
      <c r="Z111" s="43">
        <f t="shared" si="16"/>
        <v>3.3600000000000003</v>
      </c>
      <c r="AA111" s="43">
        <v>2.5</v>
      </c>
      <c r="AB111" s="41">
        <f t="shared" si="17"/>
        <v>17.443999999999999</v>
      </c>
      <c r="AC111" s="42">
        <f>AVERAGE(AB111:AB115)</f>
        <v>17.3536</v>
      </c>
      <c r="AD111" s="41">
        <f t="shared" si="22"/>
        <v>2.64</v>
      </c>
      <c r="AE111" s="41">
        <f t="shared" si="23"/>
        <v>1.8</v>
      </c>
      <c r="AF111" s="41">
        <f t="shared" si="24"/>
        <v>2.0160000000000005</v>
      </c>
      <c r="AG111" s="44">
        <v>0.6</v>
      </c>
      <c r="AH111" s="45">
        <f t="shared" si="25"/>
        <v>7.0560000000000009</v>
      </c>
      <c r="AI111" s="45"/>
      <c r="AJ111" s="45"/>
      <c r="AK111" s="46">
        <v>4</v>
      </c>
      <c r="AL111" s="46">
        <v>4</v>
      </c>
      <c r="AM111" s="46">
        <v>3.1</v>
      </c>
      <c r="AN111" s="46">
        <v>2.6</v>
      </c>
      <c r="AO111" s="31" t="s">
        <v>69</v>
      </c>
      <c r="AP111" s="47" t="str">
        <f t="shared" si="18"/>
        <v>E</v>
      </c>
      <c r="AQ111" s="47" t="str">
        <f t="shared" si="19"/>
        <v>N</v>
      </c>
      <c r="AR111" s="47" t="str">
        <f t="shared" si="20"/>
        <v>F</v>
      </c>
      <c r="AS111" s="47" t="str">
        <f t="shared" si="21"/>
        <v>p</v>
      </c>
    </row>
    <row r="112" spans="1:45" ht="11.25" customHeight="1">
      <c r="A112" s="31" t="s">
        <v>306</v>
      </c>
      <c r="B112" s="31" t="s">
        <v>209</v>
      </c>
      <c r="C112" s="31" t="s">
        <v>164</v>
      </c>
      <c r="D112" s="31" t="s">
        <v>210</v>
      </c>
      <c r="E112" s="31">
        <v>50</v>
      </c>
      <c r="F112" s="31" t="s">
        <v>63</v>
      </c>
      <c r="G112" s="31" t="s">
        <v>48</v>
      </c>
      <c r="H112" s="32">
        <v>0.215</v>
      </c>
      <c r="I112" s="33">
        <v>893616.755</v>
      </c>
      <c r="J112" s="34"/>
      <c r="K112" s="35"/>
      <c r="L112" s="36"/>
      <c r="M112" s="37"/>
      <c r="N112" s="38"/>
      <c r="O112" s="49" t="s">
        <v>307</v>
      </c>
      <c r="P112" s="40">
        <v>2.2000000000000002</v>
      </c>
      <c r="Q112" s="40">
        <v>3</v>
      </c>
      <c r="R112" s="40">
        <v>4.5999999999999996</v>
      </c>
      <c r="S112" s="40">
        <v>3.8</v>
      </c>
      <c r="T112" s="40">
        <v>2.8</v>
      </c>
      <c r="U112" s="41">
        <f t="shared" si="26"/>
        <v>16.400000000000002</v>
      </c>
      <c r="V112" s="42"/>
      <c r="W112" s="43">
        <f t="shared" si="14"/>
        <v>3.96</v>
      </c>
      <c r="X112" s="43">
        <f t="shared" si="15"/>
        <v>3.0960000000000001</v>
      </c>
      <c r="Y112" s="43">
        <v>4.4000000000000004</v>
      </c>
      <c r="Z112" s="43">
        <f t="shared" si="16"/>
        <v>2.44</v>
      </c>
      <c r="AA112" s="43">
        <v>2.2999999999999998</v>
      </c>
      <c r="AB112" s="41">
        <f t="shared" si="17"/>
        <v>16.195999999999998</v>
      </c>
      <c r="AC112" s="42"/>
      <c r="AD112" s="41">
        <f t="shared" si="22"/>
        <v>1.8</v>
      </c>
      <c r="AE112" s="41">
        <f t="shared" si="23"/>
        <v>1.6799999999999997</v>
      </c>
      <c r="AF112" s="41">
        <f t="shared" si="24"/>
        <v>1.464</v>
      </c>
      <c r="AG112" s="44">
        <v>0.8</v>
      </c>
      <c r="AH112" s="45">
        <f t="shared" si="25"/>
        <v>5.7439999999999989</v>
      </c>
      <c r="AI112" s="45"/>
      <c r="AJ112" s="45"/>
      <c r="AK112" s="46">
        <v>2.8</v>
      </c>
      <c r="AL112" s="46">
        <v>3</v>
      </c>
      <c r="AM112" s="46">
        <v>3</v>
      </c>
      <c r="AN112" s="46">
        <v>2</v>
      </c>
      <c r="AO112" s="31" t="s">
        <v>308</v>
      </c>
      <c r="AP112" s="47" t="str">
        <f t="shared" si="18"/>
        <v>e</v>
      </c>
      <c r="AQ112" s="47" t="str">
        <f t="shared" si="19"/>
        <v>n</v>
      </c>
      <c r="AR112" s="47" t="str">
        <f t="shared" si="20"/>
        <v>f</v>
      </c>
      <c r="AS112" s="47" t="str">
        <f t="shared" si="21"/>
        <v>j</v>
      </c>
    </row>
    <row r="113" spans="1:45" ht="11.25" customHeight="1">
      <c r="A113" s="31" t="s">
        <v>309</v>
      </c>
      <c r="B113" s="31" t="s">
        <v>209</v>
      </c>
      <c r="C113" s="31" t="s">
        <v>164</v>
      </c>
      <c r="D113" s="31" t="s">
        <v>210</v>
      </c>
      <c r="E113" s="31">
        <v>50</v>
      </c>
      <c r="F113" s="31" t="s">
        <v>63</v>
      </c>
      <c r="G113" s="31" t="s">
        <v>52</v>
      </c>
      <c r="H113" s="32">
        <v>0.28199999999999997</v>
      </c>
      <c r="I113" s="33">
        <v>1172092.6739999999</v>
      </c>
      <c r="J113" s="34"/>
      <c r="K113" s="35"/>
      <c r="L113" s="36"/>
      <c r="M113" s="37"/>
      <c r="N113" s="38"/>
      <c r="O113" s="49" t="s">
        <v>310</v>
      </c>
      <c r="P113" s="40">
        <v>4.2</v>
      </c>
      <c r="Q113" s="40">
        <v>4.5999999999999996</v>
      </c>
      <c r="R113" s="40">
        <v>4</v>
      </c>
      <c r="S113" s="40">
        <v>3.8</v>
      </c>
      <c r="T113" s="40">
        <v>3</v>
      </c>
      <c r="U113" s="41">
        <f t="shared" si="26"/>
        <v>19.600000000000001</v>
      </c>
      <c r="V113" s="42"/>
      <c r="W113" s="43">
        <f t="shared" si="14"/>
        <v>3.84</v>
      </c>
      <c r="X113" s="43">
        <f t="shared" si="15"/>
        <v>3.9279999999999999</v>
      </c>
      <c r="Y113" s="43">
        <v>2.4</v>
      </c>
      <c r="Z113" s="43">
        <f t="shared" si="16"/>
        <v>3.72</v>
      </c>
      <c r="AA113" s="43">
        <v>3.8</v>
      </c>
      <c r="AB113" s="41">
        <f t="shared" si="17"/>
        <v>17.687999999999999</v>
      </c>
      <c r="AC113" s="42"/>
      <c r="AD113" s="41">
        <f t="shared" si="22"/>
        <v>2.76</v>
      </c>
      <c r="AE113" s="41">
        <f t="shared" si="23"/>
        <v>1.8</v>
      </c>
      <c r="AF113" s="41">
        <f t="shared" si="24"/>
        <v>2.2320000000000002</v>
      </c>
      <c r="AG113" s="44">
        <v>1</v>
      </c>
      <c r="AH113" s="45">
        <f t="shared" si="25"/>
        <v>7.7919999999999998</v>
      </c>
      <c r="AI113" s="45"/>
      <c r="AJ113" s="45"/>
      <c r="AK113" s="46">
        <v>4</v>
      </c>
      <c r="AL113" s="46">
        <v>4</v>
      </c>
      <c r="AM113" s="46">
        <v>4.8</v>
      </c>
      <c r="AN113" s="46">
        <v>3.8</v>
      </c>
      <c r="AO113" s="31" t="s">
        <v>88</v>
      </c>
      <c r="AP113" s="47" t="str">
        <f t="shared" si="18"/>
        <v>E</v>
      </c>
      <c r="AQ113" s="47" t="str">
        <f t="shared" si="19"/>
        <v>N</v>
      </c>
      <c r="AR113" s="47" t="str">
        <f t="shared" si="20"/>
        <v>F</v>
      </c>
      <c r="AS113" s="47" t="str">
        <f t="shared" si="21"/>
        <v>P</v>
      </c>
    </row>
    <row r="114" spans="1:45" ht="11.25" customHeight="1">
      <c r="A114" s="31" t="s">
        <v>311</v>
      </c>
      <c r="B114" s="31" t="s">
        <v>209</v>
      </c>
      <c r="C114" s="31" t="s">
        <v>164</v>
      </c>
      <c r="D114" s="31" t="s">
        <v>210</v>
      </c>
      <c r="E114" s="31">
        <v>50</v>
      </c>
      <c r="F114" s="31" t="s">
        <v>63</v>
      </c>
      <c r="G114" s="31" t="s">
        <v>56</v>
      </c>
      <c r="H114" s="32">
        <v>0.152</v>
      </c>
      <c r="I114" s="33">
        <v>631766.26399999997</v>
      </c>
      <c r="J114" s="34"/>
      <c r="K114" s="35"/>
      <c r="L114" s="36"/>
      <c r="M114" s="37"/>
      <c r="N114" s="38"/>
      <c r="O114" s="49" t="s">
        <v>312</v>
      </c>
      <c r="P114" s="40">
        <v>4.8</v>
      </c>
      <c r="Q114" s="40">
        <v>4</v>
      </c>
      <c r="R114" s="40">
        <v>2.2000000000000002</v>
      </c>
      <c r="S114" s="40">
        <v>4</v>
      </c>
      <c r="T114" s="40">
        <v>3.2</v>
      </c>
      <c r="U114" s="41">
        <f t="shared" si="26"/>
        <v>18.2</v>
      </c>
      <c r="V114" s="42"/>
      <c r="W114" s="43">
        <f t="shared" si="14"/>
        <v>3.64</v>
      </c>
      <c r="X114" s="43">
        <f t="shared" si="15"/>
        <v>4.0640000000000001</v>
      </c>
      <c r="Y114" s="43">
        <v>4.5999999999999996</v>
      </c>
      <c r="Z114" s="43">
        <f t="shared" si="16"/>
        <v>4.16</v>
      </c>
      <c r="AA114" s="43">
        <v>2.8</v>
      </c>
      <c r="AB114" s="41">
        <f t="shared" si="17"/>
        <v>19.263999999999999</v>
      </c>
      <c r="AC114" s="42"/>
      <c r="AD114" s="41">
        <f t="shared" si="22"/>
        <v>2.4</v>
      </c>
      <c r="AE114" s="41">
        <f t="shared" si="23"/>
        <v>1.9200000000000004</v>
      </c>
      <c r="AF114" s="41">
        <f t="shared" si="24"/>
        <v>2.496</v>
      </c>
      <c r="AG114" s="44">
        <v>0.6</v>
      </c>
      <c r="AH114" s="45">
        <f t="shared" si="25"/>
        <v>7.4160000000000004</v>
      </c>
      <c r="AI114" s="45"/>
      <c r="AJ114" s="45"/>
      <c r="AK114" s="46">
        <v>4</v>
      </c>
      <c r="AL114" s="46">
        <v>4.3</v>
      </c>
      <c r="AM114" s="46">
        <v>4</v>
      </c>
      <c r="AN114" s="46">
        <v>2.7</v>
      </c>
      <c r="AO114" s="31" t="s">
        <v>77</v>
      </c>
      <c r="AP114" s="47" t="str">
        <f t="shared" si="18"/>
        <v>E</v>
      </c>
      <c r="AQ114" s="47" t="str">
        <f t="shared" si="19"/>
        <v>N</v>
      </c>
      <c r="AR114" s="47" t="str">
        <f t="shared" si="20"/>
        <v>F</v>
      </c>
      <c r="AS114" s="47" t="str">
        <f t="shared" si="21"/>
        <v>p</v>
      </c>
    </row>
    <row r="115" spans="1:45" ht="11.25" customHeight="1">
      <c r="A115" s="31" t="s">
        <v>313</v>
      </c>
      <c r="B115" s="31" t="s">
        <v>209</v>
      </c>
      <c r="C115" s="31" t="s">
        <v>164</v>
      </c>
      <c r="D115" s="31" t="s">
        <v>210</v>
      </c>
      <c r="E115" s="31">
        <v>50</v>
      </c>
      <c r="F115" s="31" t="s">
        <v>63</v>
      </c>
      <c r="G115" s="31" t="s">
        <v>60</v>
      </c>
      <c r="H115" s="32">
        <v>0.16700000000000001</v>
      </c>
      <c r="I115" s="33">
        <v>694111.61900000006</v>
      </c>
      <c r="J115" s="34"/>
      <c r="K115" s="35"/>
      <c r="L115" s="36"/>
      <c r="M115" s="37"/>
      <c r="N115" s="38"/>
      <c r="O115" s="49" t="s">
        <v>314</v>
      </c>
      <c r="P115" s="40">
        <v>4</v>
      </c>
      <c r="Q115" s="40">
        <v>4.2</v>
      </c>
      <c r="R115" s="40">
        <v>1.8</v>
      </c>
      <c r="S115" s="40">
        <v>3.8</v>
      </c>
      <c r="T115" s="40">
        <v>2.6</v>
      </c>
      <c r="U115" s="41">
        <f t="shared" si="26"/>
        <v>16.400000000000002</v>
      </c>
      <c r="V115" s="42"/>
      <c r="W115" s="43">
        <f t="shared" si="14"/>
        <v>3.4</v>
      </c>
      <c r="X115" s="43">
        <f t="shared" si="15"/>
        <v>3.7360000000000007</v>
      </c>
      <c r="Y115" s="43">
        <v>2.6</v>
      </c>
      <c r="Z115" s="43">
        <f t="shared" si="16"/>
        <v>3.44</v>
      </c>
      <c r="AA115" s="43">
        <v>3</v>
      </c>
      <c r="AB115" s="41">
        <f t="shared" si="17"/>
        <v>16.176000000000002</v>
      </c>
      <c r="AC115" s="42"/>
      <c r="AD115" s="41">
        <f t="shared" si="22"/>
        <v>2.5200000000000005</v>
      </c>
      <c r="AE115" s="41">
        <f t="shared" si="23"/>
        <v>1.56</v>
      </c>
      <c r="AF115" s="41">
        <f t="shared" si="24"/>
        <v>2.0640000000000001</v>
      </c>
      <c r="AG115" s="44">
        <v>0.6</v>
      </c>
      <c r="AH115" s="45">
        <f t="shared" si="25"/>
        <v>6.7439999999999998</v>
      </c>
      <c r="AI115" s="45"/>
      <c r="AJ115" s="45"/>
      <c r="AK115" s="46">
        <v>3</v>
      </c>
      <c r="AL115" s="46">
        <v>4.7</v>
      </c>
      <c r="AM115" s="46">
        <v>2</v>
      </c>
      <c r="AN115" s="46">
        <v>2</v>
      </c>
      <c r="AO115" s="31" t="s">
        <v>85</v>
      </c>
      <c r="AP115" s="47" t="str">
        <f t="shared" si="18"/>
        <v>e</v>
      </c>
      <c r="AQ115" s="47" t="str">
        <f t="shared" si="19"/>
        <v>N</v>
      </c>
      <c r="AR115" s="47" t="str">
        <f t="shared" si="20"/>
        <v>t</v>
      </c>
      <c r="AS115" s="47" t="str">
        <f t="shared" si="21"/>
        <v>j</v>
      </c>
    </row>
    <row r="116" spans="1:45" s="29" customFormat="1" ht="11.25" customHeight="1">
      <c r="A116" s="12" t="s">
        <v>315</v>
      </c>
      <c r="B116" s="12" t="s">
        <v>209</v>
      </c>
      <c r="C116" s="12" t="s">
        <v>187</v>
      </c>
      <c r="D116" s="12" t="s">
        <v>210</v>
      </c>
      <c r="E116" s="12">
        <v>60</v>
      </c>
      <c r="F116" s="12" t="s">
        <v>41</v>
      </c>
      <c r="G116" s="12" t="s">
        <v>42</v>
      </c>
      <c r="H116" s="13">
        <v>0.23400000000000001</v>
      </c>
      <c r="I116" s="14">
        <v>1268177.274</v>
      </c>
      <c r="J116" s="15">
        <f>SUM(H116:H119)</f>
        <v>1</v>
      </c>
      <c r="K116" s="16">
        <f>K56</f>
        <v>414</v>
      </c>
      <c r="L116" s="17" t="str">
        <f>L56</f>
        <v>± 4.9</v>
      </c>
      <c r="M116" s="18">
        <f>M56</f>
        <v>0.95</v>
      </c>
      <c r="N116" s="19">
        <v>5419561</v>
      </c>
      <c r="O116" s="30" t="s">
        <v>316</v>
      </c>
      <c r="P116" s="21">
        <v>3</v>
      </c>
      <c r="Q116" s="21">
        <v>3.6</v>
      </c>
      <c r="R116" s="21">
        <v>4.2</v>
      </c>
      <c r="S116" s="21">
        <v>4</v>
      </c>
      <c r="T116" s="21">
        <v>3</v>
      </c>
      <c r="U116" s="22">
        <f t="shared" si="26"/>
        <v>17.8</v>
      </c>
      <c r="V116" s="23">
        <f>AVERAGE(U116:U119)</f>
        <v>16.7</v>
      </c>
      <c r="W116" s="24">
        <f t="shared" si="14"/>
        <v>4.04</v>
      </c>
      <c r="X116" s="24">
        <f t="shared" si="15"/>
        <v>3.5200000000000005</v>
      </c>
      <c r="Y116" s="24">
        <v>2.4</v>
      </c>
      <c r="Z116" s="24">
        <f t="shared" si="16"/>
        <v>3</v>
      </c>
      <c r="AA116" s="24">
        <v>1.6</v>
      </c>
      <c r="AB116" s="22">
        <f t="shared" si="17"/>
        <v>14.56</v>
      </c>
      <c r="AC116" s="23">
        <f>AVERAGE(AB116:AB119)</f>
        <v>13.981000000000002</v>
      </c>
      <c r="AD116" s="22">
        <f t="shared" si="22"/>
        <v>2.16</v>
      </c>
      <c r="AE116" s="22">
        <f t="shared" si="23"/>
        <v>1.8</v>
      </c>
      <c r="AF116" s="22">
        <f t="shared" si="24"/>
        <v>1.8</v>
      </c>
      <c r="AG116" s="25">
        <v>0.8</v>
      </c>
      <c r="AH116" s="26">
        <f t="shared" si="25"/>
        <v>6.56</v>
      </c>
      <c r="AI116" s="26"/>
      <c r="AJ116" s="26"/>
      <c r="AK116" s="27">
        <v>4</v>
      </c>
      <c r="AL116" s="27">
        <v>3.2</v>
      </c>
      <c r="AM116" s="27">
        <v>3</v>
      </c>
      <c r="AN116" s="27">
        <v>2</v>
      </c>
      <c r="AO116" s="12" t="s">
        <v>72</v>
      </c>
      <c r="AP116" s="28" t="str">
        <f t="shared" si="18"/>
        <v>E</v>
      </c>
      <c r="AQ116" s="28" t="str">
        <f t="shared" si="19"/>
        <v>N</v>
      </c>
      <c r="AR116" s="28" t="str">
        <f t="shared" si="20"/>
        <v>f</v>
      </c>
      <c r="AS116" s="28" t="str">
        <f t="shared" si="21"/>
        <v>j</v>
      </c>
    </row>
    <row r="117" spans="1:45" s="29" customFormat="1" ht="11.25" customHeight="1">
      <c r="A117" s="12" t="s">
        <v>317</v>
      </c>
      <c r="B117" s="12" t="s">
        <v>209</v>
      </c>
      <c r="C117" s="12" t="s">
        <v>187</v>
      </c>
      <c r="D117" s="12" t="s">
        <v>210</v>
      </c>
      <c r="E117" s="12">
        <v>60</v>
      </c>
      <c r="F117" s="12" t="s">
        <v>41</v>
      </c>
      <c r="G117" s="12" t="s">
        <v>48</v>
      </c>
      <c r="H117" s="13">
        <v>0.251</v>
      </c>
      <c r="I117" s="14">
        <v>1360309.811</v>
      </c>
      <c r="J117" s="15"/>
      <c r="K117" s="16"/>
      <c r="L117" s="17"/>
      <c r="M117" s="18"/>
      <c r="N117" s="19"/>
      <c r="O117" s="30" t="s">
        <v>318</v>
      </c>
      <c r="P117" s="21">
        <v>4.2</v>
      </c>
      <c r="Q117" s="21">
        <v>3.6</v>
      </c>
      <c r="R117" s="21">
        <v>2.6</v>
      </c>
      <c r="S117" s="21">
        <v>3.8</v>
      </c>
      <c r="T117" s="21">
        <v>3</v>
      </c>
      <c r="U117" s="22">
        <f t="shared" si="26"/>
        <v>17.2</v>
      </c>
      <c r="V117" s="23"/>
      <c r="W117" s="24">
        <f t="shared" si="14"/>
        <v>3.56</v>
      </c>
      <c r="X117" s="24">
        <f t="shared" si="15"/>
        <v>3.7280000000000006</v>
      </c>
      <c r="Y117" s="24">
        <v>1</v>
      </c>
      <c r="Z117" s="24">
        <f t="shared" si="16"/>
        <v>3.72</v>
      </c>
      <c r="AA117" s="24">
        <v>2.1</v>
      </c>
      <c r="AB117" s="22">
        <f t="shared" si="17"/>
        <v>14.108000000000001</v>
      </c>
      <c r="AC117" s="23"/>
      <c r="AD117" s="22">
        <f t="shared" si="22"/>
        <v>2.16</v>
      </c>
      <c r="AE117" s="22">
        <f t="shared" si="23"/>
        <v>1.8</v>
      </c>
      <c r="AF117" s="22">
        <f t="shared" si="24"/>
        <v>2.2320000000000002</v>
      </c>
      <c r="AG117" s="25">
        <v>1</v>
      </c>
      <c r="AH117" s="26">
        <f t="shared" si="25"/>
        <v>7.1920000000000002</v>
      </c>
      <c r="AI117" s="26"/>
      <c r="AJ117" s="26"/>
      <c r="AK117" s="27">
        <v>4</v>
      </c>
      <c r="AL117" s="27">
        <v>3.1</v>
      </c>
      <c r="AM117" s="27">
        <v>3</v>
      </c>
      <c r="AN117" s="27">
        <v>3</v>
      </c>
      <c r="AO117" s="12" t="s">
        <v>69</v>
      </c>
      <c r="AP117" s="28" t="str">
        <f t="shared" si="18"/>
        <v>E</v>
      </c>
      <c r="AQ117" s="28" t="str">
        <f t="shared" si="19"/>
        <v>N</v>
      </c>
      <c r="AR117" s="28" t="str">
        <f t="shared" si="20"/>
        <v>f</v>
      </c>
      <c r="AS117" s="28" t="str">
        <f t="shared" si="21"/>
        <v>p</v>
      </c>
    </row>
    <row r="118" spans="1:45" s="29" customFormat="1" ht="11.25" customHeight="1">
      <c r="A118" s="12" t="s">
        <v>319</v>
      </c>
      <c r="B118" s="12" t="s">
        <v>209</v>
      </c>
      <c r="C118" s="12" t="s">
        <v>187</v>
      </c>
      <c r="D118" s="12" t="s">
        <v>210</v>
      </c>
      <c r="E118" s="12">
        <v>60</v>
      </c>
      <c r="F118" s="12" t="s">
        <v>41</v>
      </c>
      <c r="G118" s="12" t="s">
        <v>52</v>
      </c>
      <c r="H118" s="13">
        <v>0.219</v>
      </c>
      <c r="I118" s="14">
        <v>1186883.8589999999</v>
      </c>
      <c r="J118" s="15"/>
      <c r="K118" s="16"/>
      <c r="L118" s="17"/>
      <c r="M118" s="18"/>
      <c r="N118" s="19"/>
      <c r="O118" s="30" t="s">
        <v>320</v>
      </c>
      <c r="P118" s="21">
        <v>2</v>
      </c>
      <c r="Q118" s="21">
        <v>2.6</v>
      </c>
      <c r="R118" s="21">
        <v>4</v>
      </c>
      <c r="S118" s="21">
        <v>3.6</v>
      </c>
      <c r="T118" s="21">
        <v>2</v>
      </c>
      <c r="U118" s="22">
        <f t="shared" si="26"/>
        <v>14.2</v>
      </c>
      <c r="V118" s="23"/>
      <c r="W118" s="24">
        <f t="shared" si="14"/>
        <v>3.6800000000000006</v>
      </c>
      <c r="X118" s="24">
        <f t="shared" si="15"/>
        <v>2.7600000000000002</v>
      </c>
      <c r="Y118" s="24">
        <v>2.8</v>
      </c>
      <c r="Z118" s="24">
        <f t="shared" si="16"/>
        <v>2</v>
      </c>
      <c r="AA118" s="24">
        <v>1</v>
      </c>
      <c r="AB118" s="22">
        <f t="shared" si="17"/>
        <v>12.240000000000002</v>
      </c>
      <c r="AC118" s="23"/>
      <c r="AD118" s="22">
        <f t="shared" si="22"/>
        <v>1.56</v>
      </c>
      <c r="AE118" s="22">
        <f t="shared" si="23"/>
        <v>1.2</v>
      </c>
      <c r="AF118" s="22">
        <f t="shared" si="24"/>
        <v>1.2</v>
      </c>
      <c r="AG118" s="25">
        <v>0.6</v>
      </c>
      <c r="AH118" s="26">
        <f t="shared" si="25"/>
        <v>4.5599999999999996</v>
      </c>
      <c r="AI118" s="26"/>
      <c r="AJ118" s="26"/>
      <c r="AK118" s="27">
        <v>2</v>
      </c>
      <c r="AL118" s="27">
        <v>2</v>
      </c>
      <c r="AM118" s="27">
        <v>3</v>
      </c>
      <c r="AN118" s="27">
        <v>2</v>
      </c>
      <c r="AO118" s="12" t="s">
        <v>321</v>
      </c>
      <c r="AP118" s="28" t="str">
        <f t="shared" si="18"/>
        <v>i</v>
      </c>
      <c r="AQ118" s="28" t="str">
        <f t="shared" si="19"/>
        <v>s</v>
      </c>
      <c r="AR118" s="28" t="str">
        <f t="shared" si="20"/>
        <v>f</v>
      </c>
      <c r="AS118" s="28" t="str">
        <f t="shared" si="21"/>
        <v>j</v>
      </c>
    </row>
    <row r="119" spans="1:45" s="29" customFormat="1" ht="11.25" customHeight="1">
      <c r="A119" s="12" t="s">
        <v>322</v>
      </c>
      <c r="B119" s="12" t="s">
        <v>209</v>
      </c>
      <c r="C119" s="12" t="s">
        <v>187</v>
      </c>
      <c r="D119" s="12" t="s">
        <v>210</v>
      </c>
      <c r="E119" s="12">
        <v>60</v>
      </c>
      <c r="F119" s="12" t="s">
        <v>41</v>
      </c>
      <c r="G119" s="12" t="s">
        <v>56</v>
      </c>
      <c r="H119" s="13">
        <v>0.29599999999999999</v>
      </c>
      <c r="I119" s="14">
        <v>1604190.0559999999</v>
      </c>
      <c r="J119" s="15"/>
      <c r="K119" s="16"/>
      <c r="L119" s="17"/>
      <c r="M119" s="18"/>
      <c r="N119" s="19"/>
      <c r="O119" s="30" t="s">
        <v>323</v>
      </c>
      <c r="P119" s="21">
        <v>3.8</v>
      </c>
      <c r="Q119" s="21">
        <v>3</v>
      </c>
      <c r="R119" s="21">
        <v>4.4000000000000004</v>
      </c>
      <c r="S119" s="21">
        <v>4</v>
      </c>
      <c r="T119" s="21">
        <v>2.4</v>
      </c>
      <c r="U119" s="22">
        <f t="shared" si="26"/>
        <v>17.599999999999998</v>
      </c>
      <c r="V119" s="23"/>
      <c r="W119" s="24">
        <f t="shared" si="14"/>
        <v>4.08</v>
      </c>
      <c r="X119" s="24">
        <f t="shared" si="15"/>
        <v>3.4960000000000004</v>
      </c>
      <c r="Y119" s="24">
        <v>1.8</v>
      </c>
      <c r="Z119" s="24">
        <f t="shared" si="16"/>
        <v>3.2399999999999998</v>
      </c>
      <c r="AA119" s="24">
        <v>2.4</v>
      </c>
      <c r="AB119" s="22">
        <f t="shared" si="17"/>
        <v>15.016000000000002</v>
      </c>
      <c r="AC119" s="23"/>
      <c r="AD119" s="22">
        <f t="shared" si="22"/>
        <v>1.8</v>
      </c>
      <c r="AE119" s="22">
        <f t="shared" si="23"/>
        <v>1.44</v>
      </c>
      <c r="AF119" s="22">
        <f t="shared" si="24"/>
        <v>1.9439999999999997</v>
      </c>
      <c r="AG119" s="25">
        <v>0.6</v>
      </c>
      <c r="AH119" s="26">
        <f t="shared" si="25"/>
        <v>5.7839999999999998</v>
      </c>
      <c r="AI119" s="26"/>
      <c r="AJ119" s="26"/>
      <c r="AK119" s="27">
        <v>3</v>
      </c>
      <c r="AL119" s="27">
        <v>3.2</v>
      </c>
      <c r="AM119" s="27">
        <v>3</v>
      </c>
      <c r="AN119" s="27">
        <v>3.2</v>
      </c>
      <c r="AO119" s="12" t="s">
        <v>77</v>
      </c>
      <c r="AP119" s="28" t="str">
        <f t="shared" si="18"/>
        <v>e</v>
      </c>
      <c r="AQ119" s="28" t="str">
        <f t="shared" si="19"/>
        <v>N</v>
      </c>
      <c r="AR119" s="28" t="str">
        <f t="shared" si="20"/>
        <v>f</v>
      </c>
      <c r="AS119" s="28" t="str">
        <f t="shared" si="21"/>
        <v>P</v>
      </c>
    </row>
    <row r="120" spans="1:45" ht="11.25" customHeight="1">
      <c r="A120" s="31" t="s">
        <v>324</v>
      </c>
      <c r="B120" s="31" t="s">
        <v>209</v>
      </c>
      <c r="C120" s="31" t="s">
        <v>187</v>
      </c>
      <c r="D120" s="31" t="s">
        <v>210</v>
      </c>
      <c r="E120" s="31">
        <v>60</v>
      </c>
      <c r="F120" s="31" t="s">
        <v>63</v>
      </c>
      <c r="G120" s="31" t="s">
        <v>42</v>
      </c>
      <c r="H120" s="32">
        <v>0.223</v>
      </c>
      <c r="I120" s="33">
        <v>1467599.5719999999</v>
      </c>
      <c r="J120" s="34">
        <f>SUM(H120:H123)</f>
        <v>1</v>
      </c>
      <c r="K120" s="35">
        <f>K61</f>
        <v>393</v>
      </c>
      <c r="L120" s="36" t="str">
        <f>L61</f>
        <v>± 4.7</v>
      </c>
      <c r="M120" s="37">
        <f>M61</f>
        <v>0.95</v>
      </c>
      <c r="N120" s="38">
        <v>6581164</v>
      </c>
      <c r="O120" s="49" t="s">
        <v>325</v>
      </c>
      <c r="P120" s="40">
        <v>4</v>
      </c>
      <c r="Q120" s="40">
        <v>3.4</v>
      </c>
      <c r="R120" s="40">
        <v>4</v>
      </c>
      <c r="S120" s="40">
        <v>4.2</v>
      </c>
      <c r="T120" s="40">
        <v>3.6</v>
      </c>
      <c r="U120" s="41">
        <f t="shared" si="26"/>
        <v>19.200000000000003</v>
      </c>
      <c r="V120" s="42">
        <f>AVERAGE(U120:U123)</f>
        <v>18.950000000000003</v>
      </c>
      <c r="W120" s="43">
        <f t="shared" si="14"/>
        <v>4.16</v>
      </c>
      <c r="X120" s="43">
        <f t="shared" si="15"/>
        <v>3.8960000000000004</v>
      </c>
      <c r="Y120" s="43">
        <v>1.6</v>
      </c>
      <c r="Z120" s="43">
        <f t="shared" si="16"/>
        <v>3.84</v>
      </c>
      <c r="AA120" s="43">
        <v>2.6</v>
      </c>
      <c r="AB120" s="41">
        <f t="shared" si="17"/>
        <v>16.096</v>
      </c>
      <c r="AC120" s="42">
        <f>AVERAGE(AB120:AB123)</f>
        <v>15.367000000000003</v>
      </c>
      <c r="AD120" s="41">
        <f t="shared" si="22"/>
        <v>2.04</v>
      </c>
      <c r="AE120" s="41">
        <f t="shared" si="23"/>
        <v>2.16</v>
      </c>
      <c r="AF120" s="41">
        <f t="shared" si="24"/>
        <v>2.3039999999999998</v>
      </c>
      <c r="AG120" s="44">
        <v>0.6</v>
      </c>
      <c r="AH120" s="45">
        <f t="shared" si="25"/>
        <v>7.1039999999999992</v>
      </c>
      <c r="AI120" s="45"/>
      <c r="AJ120" s="45"/>
      <c r="AK120" s="46">
        <v>2.9</v>
      </c>
      <c r="AL120" s="46">
        <v>3.1</v>
      </c>
      <c r="AM120" s="46">
        <v>3.3</v>
      </c>
      <c r="AN120" s="46">
        <v>3</v>
      </c>
      <c r="AO120" s="31" t="s">
        <v>66</v>
      </c>
      <c r="AP120" s="47" t="str">
        <f t="shared" si="18"/>
        <v>e</v>
      </c>
      <c r="AQ120" s="47" t="str">
        <f t="shared" si="19"/>
        <v>N</v>
      </c>
      <c r="AR120" s="47" t="str">
        <f t="shared" si="20"/>
        <v>F</v>
      </c>
      <c r="AS120" s="47" t="str">
        <f t="shared" si="21"/>
        <v>p</v>
      </c>
    </row>
    <row r="121" spans="1:45" ht="11.25" customHeight="1">
      <c r="A121" s="31" t="s">
        <v>326</v>
      </c>
      <c r="B121" s="31" t="s">
        <v>209</v>
      </c>
      <c r="C121" s="31" t="s">
        <v>187</v>
      </c>
      <c r="D121" s="31" t="s">
        <v>210</v>
      </c>
      <c r="E121" s="31">
        <v>60</v>
      </c>
      <c r="F121" s="31" t="s">
        <v>63</v>
      </c>
      <c r="G121" s="31" t="s">
        <v>48</v>
      </c>
      <c r="H121" s="32">
        <v>0.28399999999999997</v>
      </c>
      <c r="I121" s="33">
        <v>1869050.5759999999</v>
      </c>
      <c r="J121" s="34"/>
      <c r="K121" s="35"/>
      <c r="L121" s="36"/>
      <c r="M121" s="37"/>
      <c r="N121" s="38"/>
      <c r="O121" s="49" t="s">
        <v>327</v>
      </c>
      <c r="P121" s="40">
        <v>4.2</v>
      </c>
      <c r="Q121" s="40">
        <v>4.4000000000000004</v>
      </c>
      <c r="R121" s="40">
        <v>3.6</v>
      </c>
      <c r="S121" s="40">
        <v>3.8</v>
      </c>
      <c r="T121" s="40">
        <v>2.2000000000000002</v>
      </c>
      <c r="U121" s="41">
        <f t="shared" si="26"/>
        <v>18.2</v>
      </c>
      <c r="V121" s="42"/>
      <c r="W121" s="43">
        <f t="shared" si="14"/>
        <v>3.7600000000000002</v>
      </c>
      <c r="X121" s="43">
        <f t="shared" si="15"/>
        <v>3.7600000000000007</v>
      </c>
      <c r="Y121" s="43">
        <v>2.9</v>
      </c>
      <c r="Z121" s="43">
        <f t="shared" si="16"/>
        <v>3.4000000000000004</v>
      </c>
      <c r="AA121" s="43">
        <v>1</v>
      </c>
      <c r="AB121" s="41">
        <f t="shared" si="17"/>
        <v>14.820000000000002</v>
      </c>
      <c r="AC121" s="42"/>
      <c r="AD121" s="41">
        <f t="shared" si="22"/>
        <v>2.64</v>
      </c>
      <c r="AE121" s="41">
        <f t="shared" si="23"/>
        <v>1.32</v>
      </c>
      <c r="AF121" s="41">
        <f t="shared" si="24"/>
        <v>2.04</v>
      </c>
      <c r="AG121" s="44">
        <v>1</v>
      </c>
      <c r="AH121" s="45">
        <f t="shared" si="25"/>
        <v>7</v>
      </c>
      <c r="AI121" s="45"/>
      <c r="AJ121" s="45"/>
      <c r="AK121" s="46">
        <v>2.8</v>
      </c>
      <c r="AL121" s="46">
        <v>3.1</v>
      </c>
      <c r="AM121" s="46">
        <v>3</v>
      </c>
      <c r="AN121" s="46">
        <v>2</v>
      </c>
      <c r="AO121" s="31" t="s">
        <v>308</v>
      </c>
      <c r="AP121" s="47" t="str">
        <f t="shared" si="18"/>
        <v>e</v>
      </c>
      <c r="AQ121" s="47" t="str">
        <f t="shared" si="19"/>
        <v>N</v>
      </c>
      <c r="AR121" s="47" t="str">
        <f t="shared" si="20"/>
        <v>f</v>
      </c>
      <c r="AS121" s="47" t="str">
        <f t="shared" si="21"/>
        <v>j</v>
      </c>
    </row>
    <row r="122" spans="1:45" ht="11.25" customHeight="1">
      <c r="A122" s="31" t="s">
        <v>328</v>
      </c>
      <c r="B122" s="31" t="s">
        <v>209</v>
      </c>
      <c r="C122" s="31" t="s">
        <v>187</v>
      </c>
      <c r="D122" s="31" t="s">
        <v>210</v>
      </c>
      <c r="E122" s="31">
        <v>60</v>
      </c>
      <c r="F122" s="31" t="s">
        <v>63</v>
      </c>
      <c r="G122" s="31" t="s">
        <v>52</v>
      </c>
      <c r="H122" s="32">
        <v>0.25600000000000001</v>
      </c>
      <c r="I122" s="33">
        <v>1684777.9839999999</v>
      </c>
      <c r="J122" s="34"/>
      <c r="K122" s="35"/>
      <c r="L122" s="36"/>
      <c r="M122" s="37"/>
      <c r="N122" s="38"/>
      <c r="O122" s="49" t="s">
        <v>329</v>
      </c>
      <c r="P122" s="40">
        <v>3</v>
      </c>
      <c r="Q122" s="40">
        <v>3.4</v>
      </c>
      <c r="R122" s="40">
        <v>4.5999999999999996</v>
      </c>
      <c r="S122" s="40">
        <v>4.4000000000000004</v>
      </c>
      <c r="T122" s="40">
        <v>3.6</v>
      </c>
      <c r="U122" s="41">
        <f t="shared" si="26"/>
        <v>19</v>
      </c>
      <c r="V122" s="42"/>
      <c r="W122" s="43">
        <f t="shared" si="14"/>
        <v>4.4400000000000004</v>
      </c>
      <c r="X122" s="43">
        <f t="shared" si="15"/>
        <v>3.7360000000000007</v>
      </c>
      <c r="Y122" s="43">
        <v>1.4</v>
      </c>
      <c r="Z122" s="43">
        <f t="shared" si="16"/>
        <v>3.24</v>
      </c>
      <c r="AA122" s="43">
        <v>2.6</v>
      </c>
      <c r="AB122" s="41">
        <f t="shared" si="17"/>
        <v>15.416000000000002</v>
      </c>
      <c r="AC122" s="42"/>
      <c r="AD122" s="41">
        <f t="shared" si="22"/>
        <v>2.04</v>
      </c>
      <c r="AE122" s="41">
        <f t="shared" si="23"/>
        <v>2.16</v>
      </c>
      <c r="AF122" s="41">
        <f t="shared" si="24"/>
        <v>1.9440000000000002</v>
      </c>
      <c r="AG122" s="44">
        <v>0.8</v>
      </c>
      <c r="AH122" s="45">
        <f t="shared" si="25"/>
        <v>6.944</v>
      </c>
      <c r="AI122" s="45"/>
      <c r="AJ122" s="45"/>
      <c r="AK122" s="46">
        <v>3.2</v>
      </c>
      <c r="AL122" s="46">
        <v>2.9</v>
      </c>
      <c r="AM122" s="46">
        <v>4.2</v>
      </c>
      <c r="AN122" s="46">
        <v>3.7</v>
      </c>
      <c r="AO122" s="31" t="s">
        <v>66</v>
      </c>
      <c r="AP122" s="47" t="str">
        <f t="shared" si="18"/>
        <v>E</v>
      </c>
      <c r="AQ122" s="47" t="str">
        <f t="shared" si="19"/>
        <v>n</v>
      </c>
      <c r="AR122" s="47" t="str">
        <f t="shared" si="20"/>
        <v>F</v>
      </c>
      <c r="AS122" s="47" t="str">
        <f t="shared" si="21"/>
        <v>P</v>
      </c>
    </row>
    <row r="123" spans="1:45" ht="11.25" customHeight="1">
      <c r="A123" s="31" t="s">
        <v>330</v>
      </c>
      <c r="B123" s="31" t="s">
        <v>209</v>
      </c>
      <c r="C123" s="31" t="s">
        <v>187</v>
      </c>
      <c r="D123" s="31" t="s">
        <v>210</v>
      </c>
      <c r="E123" s="31">
        <v>60</v>
      </c>
      <c r="F123" s="31" t="s">
        <v>63</v>
      </c>
      <c r="G123" s="31" t="s">
        <v>56</v>
      </c>
      <c r="H123" s="32">
        <v>0.23699999999999999</v>
      </c>
      <c r="I123" s="33">
        <v>1559735.868</v>
      </c>
      <c r="J123" s="34"/>
      <c r="K123" s="35"/>
      <c r="L123" s="36"/>
      <c r="M123" s="37"/>
      <c r="N123" s="38"/>
      <c r="O123" s="49" t="s">
        <v>331</v>
      </c>
      <c r="P123" s="40">
        <v>4.8</v>
      </c>
      <c r="Q123" s="40">
        <v>4.2</v>
      </c>
      <c r="R123" s="40">
        <v>2.6</v>
      </c>
      <c r="S123" s="40">
        <v>3.4</v>
      </c>
      <c r="T123" s="40">
        <v>4.4000000000000004</v>
      </c>
      <c r="U123" s="41">
        <f t="shared" si="26"/>
        <v>19.399999999999999</v>
      </c>
      <c r="V123" s="42"/>
      <c r="W123" s="43">
        <f t="shared" si="14"/>
        <v>3.24</v>
      </c>
      <c r="X123" s="43">
        <f t="shared" si="15"/>
        <v>4.0560000000000009</v>
      </c>
      <c r="Y123" s="43">
        <v>1.2</v>
      </c>
      <c r="Z123" s="43">
        <f t="shared" si="16"/>
        <v>4.6400000000000006</v>
      </c>
      <c r="AA123" s="43">
        <v>2</v>
      </c>
      <c r="AB123" s="41">
        <f t="shared" si="17"/>
        <v>15.136000000000001</v>
      </c>
      <c r="AC123" s="42"/>
      <c r="AD123" s="41">
        <f t="shared" si="22"/>
        <v>2.5200000000000005</v>
      </c>
      <c r="AE123" s="41">
        <f t="shared" si="23"/>
        <v>2.64</v>
      </c>
      <c r="AF123" s="41">
        <f t="shared" si="24"/>
        <v>2.7840000000000003</v>
      </c>
      <c r="AG123" s="44">
        <v>0.6</v>
      </c>
      <c r="AH123" s="45">
        <f t="shared" si="25"/>
        <v>8.5440000000000005</v>
      </c>
      <c r="AI123" s="45"/>
      <c r="AJ123" s="45"/>
      <c r="AK123" s="46">
        <v>3.3</v>
      </c>
      <c r="AL123" s="46">
        <v>2</v>
      </c>
      <c r="AM123" s="46">
        <v>2</v>
      </c>
      <c r="AN123" s="46">
        <v>2.1</v>
      </c>
      <c r="AO123" s="31" t="s">
        <v>332</v>
      </c>
      <c r="AP123" s="47" t="str">
        <f t="shared" si="18"/>
        <v>E</v>
      </c>
      <c r="AQ123" s="47" t="str">
        <f t="shared" si="19"/>
        <v>s</v>
      </c>
      <c r="AR123" s="47" t="str">
        <f t="shared" si="20"/>
        <v>t</v>
      </c>
      <c r="AS123" s="47" t="str">
        <f t="shared" si="21"/>
        <v>j</v>
      </c>
    </row>
    <row r="124" spans="1:45">
      <c r="N124" s="50"/>
    </row>
  </sheetData>
  <mergeCells count="180">
    <mergeCell ref="AC116:AC119"/>
    <mergeCell ref="J120:J123"/>
    <mergeCell ref="K120:K123"/>
    <mergeCell ref="L120:L123"/>
    <mergeCell ref="M120:M123"/>
    <mergeCell ref="N120:N123"/>
    <mergeCell ref="V120:V123"/>
    <mergeCell ref="AC120:AC123"/>
    <mergeCell ref="J116:J119"/>
    <mergeCell ref="K116:K119"/>
    <mergeCell ref="L116:L119"/>
    <mergeCell ref="M116:M119"/>
    <mergeCell ref="N116:N119"/>
    <mergeCell ref="V116:V119"/>
    <mergeCell ref="AC106:AC110"/>
    <mergeCell ref="J111:J115"/>
    <mergeCell ref="K111:K115"/>
    <mergeCell ref="L111:L115"/>
    <mergeCell ref="M111:M115"/>
    <mergeCell ref="N111:N115"/>
    <mergeCell ref="V111:V115"/>
    <mergeCell ref="AC111:AC115"/>
    <mergeCell ref="J106:J110"/>
    <mergeCell ref="K106:K110"/>
    <mergeCell ref="L106:L110"/>
    <mergeCell ref="M106:M110"/>
    <mergeCell ref="N106:N110"/>
    <mergeCell ref="V106:V110"/>
    <mergeCell ref="AC96:AC100"/>
    <mergeCell ref="J101:J105"/>
    <mergeCell ref="K101:K105"/>
    <mergeCell ref="L101:L105"/>
    <mergeCell ref="M101:M105"/>
    <mergeCell ref="N101:N105"/>
    <mergeCell ref="V101:V105"/>
    <mergeCell ref="AC101:AC105"/>
    <mergeCell ref="J96:J100"/>
    <mergeCell ref="K96:K100"/>
    <mergeCell ref="L96:L100"/>
    <mergeCell ref="M96:M100"/>
    <mergeCell ref="N96:N100"/>
    <mergeCell ref="V96:V100"/>
    <mergeCell ref="AC86:AC90"/>
    <mergeCell ref="J91:J95"/>
    <mergeCell ref="K91:K95"/>
    <mergeCell ref="L91:L95"/>
    <mergeCell ref="M91:M95"/>
    <mergeCell ref="N91:N95"/>
    <mergeCell ref="V91:V95"/>
    <mergeCell ref="AC91:AC95"/>
    <mergeCell ref="J86:J90"/>
    <mergeCell ref="K86:K90"/>
    <mergeCell ref="L86:L90"/>
    <mergeCell ref="M86:M90"/>
    <mergeCell ref="N86:N90"/>
    <mergeCell ref="V86:V90"/>
    <mergeCell ref="AC76:AC80"/>
    <mergeCell ref="J81:J85"/>
    <mergeCell ref="K81:K85"/>
    <mergeCell ref="L81:L85"/>
    <mergeCell ref="M81:M85"/>
    <mergeCell ref="N81:N85"/>
    <mergeCell ref="V81:V85"/>
    <mergeCell ref="AC81:AC85"/>
    <mergeCell ref="J76:J80"/>
    <mergeCell ref="K76:K80"/>
    <mergeCell ref="L76:L80"/>
    <mergeCell ref="M76:M80"/>
    <mergeCell ref="N76:N80"/>
    <mergeCell ref="V76:V80"/>
    <mergeCell ref="AC66:AC70"/>
    <mergeCell ref="J71:J75"/>
    <mergeCell ref="K71:K75"/>
    <mergeCell ref="L71:L75"/>
    <mergeCell ref="M71:M75"/>
    <mergeCell ref="N71:N75"/>
    <mergeCell ref="V71:V75"/>
    <mergeCell ref="AC71:AC75"/>
    <mergeCell ref="J66:J70"/>
    <mergeCell ref="K66:K70"/>
    <mergeCell ref="L66:L70"/>
    <mergeCell ref="M66:M70"/>
    <mergeCell ref="N66:N70"/>
    <mergeCell ref="V66:V70"/>
    <mergeCell ref="AC56:AC60"/>
    <mergeCell ref="J61:J65"/>
    <mergeCell ref="K61:K65"/>
    <mergeCell ref="L61:L65"/>
    <mergeCell ref="M61:M65"/>
    <mergeCell ref="N61:N65"/>
    <mergeCell ref="V61:V65"/>
    <mergeCell ref="AC61:AC65"/>
    <mergeCell ref="J56:J60"/>
    <mergeCell ref="K56:K60"/>
    <mergeCell ref="L56:L60"/>
    <mergeCell ref="M56:M60"/>
    <mergeCell ref="N56:N60"/>
    <mergeCell ref="V56:V60"/>
    <mergeCell ref="AC46:AC50"/>
    <mergeCell ref="J51:J55"/>
    <mergeCell ref="K51:K55"/>
    <mergeCell ref="L51:L55"/>
    <mergeCell ref="M51:M55"/>
    <mergeCell ref="N51:N55"/>
    <mergeCell ref="V51:V55"/>
    <mergeCell ref="AC51:AC55"/>
    <mergeCell ref="J46:J50"/>
    <mergeCell ref="K46:K50"/>
    <mergeCell ref="L46:L50"/>
    <mergeCell ref="M46:M50"/>
    <mergeCell ref="N46:N50"/>
    <mergeCell ref="V46:V50"/>
    <mergeCell ref="AC36:AC40"/>
    <mergeCell ref="J41:J45"/>
    <mergeCell ref="K41:K45"/>
    <mergeCell ref="L41:L45"/>
    <mergeCell ref="M41:M45"/>
    <mergeCell ref="N41:N45"/>
    <mergeCell ref="V41:V45"/>
    <mergeCell ref="AC41:AC45"/>
    <mergeCell ref="J36:J40"/>
    <mergeCell ref="K36:K40"/>
    <mergeCell ref="L36:L40"/>
    <mergeCell ref="M36:M40"/>
    <mergeCell ref="N36:N40"/>
    <mergeCell ref="V36:V40"/>
    <mergeCell ref="AC24:AC28"/>
    <mergeCell ref="J29:J35"/>
    <mergeCell ref="K29:K35"/>
    <mergeCell ref="L29:L35"/>
    <mergeCell ref="M29:M35"/>
    <mergeCell ref="N29:N35"/>
    <mergeCell ref="V29:V35"/>
    <mergeCell ref="AC29:AC35"/>
    <mergeCell ref="J24:J28"/>
    <mergeCell ref="K24:K28"/>
    <mergeCell ref="L24:L28"/>
    <mergeCell ref="M24:M28"/>
    <mergeCell ref="N24:N28"/>
    <mergeCell ref="V24:V28"/>
    <mergeCell ref="AC13:AC17"/>
    <mergeCell ref="J18:J23"/>
    <mergeCell ref="K18:K23"/>
    <mergeCell ref="L18:L23"/>
    <mergeCell ref="M18:M23"/>
    <mergeCell ref="N18:N23"/>
    <mergeCell ref="V18:V23"/>
    <mergeCell ref="AC18:AC23"/>
    <mergeCell ref="J13:J17"/>
    <mergeCell ref="K13:K17"/>
    <mergeCell ref="L13:L17"/>
    <mergeCell ref="M13:M17"/>
    <mergeCell ref="N13:N17"/>
    <mergeCell ref="V13:V17"/>
    <mergeCell ref="AC3:AC7"/>
    <mergeCell ref="J8:J12"/>
    <mergeCell ref="K8:K12"/>
    <mergeCell ref="L8:L12"/>
    <mergeCell ref="M8:M12"/>
    <mergeCell ref="N8:N12"/>
    <mergeCell ref="V8:V12"/>
    <mergeCell ref="AC8:AC12"/>
    <mergeCell ref="J3:J7"/>
    <mergeCell ref="K3:K7"/>
    <mergeCell ref="L3:L7"/>
    <mergeCell ref="M3:M7"/>
    <mergeCell ref="N3:N7"/>
    <mergeCell ref="V3:V7"/>
    <mergeCell ref="G1:G2"/>
    <mergeCell ref="O1:O2"/>
    <mergeCell ref="P1:V1"/>
    <mergeCell ref="W1:AC1"/>
    <mergeCell ref="AD1:AH1"/>
    <mergeCell ref="AK1:AO1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페르소나 키워드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나요셉(학부생-AI빅데이터융합경영학과)</dc:creator>
  <cp:lastModifiedBy>나요셉(학부생-AI빅데이터융합경영학과)</cp:lastModifiedBy>
  <dcterms:created xsi:type="dcterms:W3CDTF">2023-05-16T10:44:08Z</dcterms:created>
  <dcterms:modified xsi:type="dcterms:W3CDTF">2023-05-16T10:44:34Z</dcterms:modified>
</cp:coreProperties>
</file>