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2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44" i="1" l="1"/>
  <c r="H44" i="1" s="1"/>
  <c r="H45" i="1" s="1"/>
  <c r="G46" i="1" s="1"/>
  <c r="H46" i="1" s="1"/>
  <c r="G19" i="1"/>
  <c r="C51" i="1"/>
  <c r="D51" i="1"/>
  <c r="G51" i="1"/>
  <c r="H51" i="1" s="1"/>
  <c r="H48" i="1"/>
  <c r="H49" i="1" s="1"/>
  <c r="D44" i="1"/>
  <c r="C44" i="1"/>
  <c r="G37" i="1"/>
  <c r="H37" i="1" s="1"/>
  <c r="H38" i="1" s="1"/>
  <c r="D37" i="1"/>
  <c r="C37" i="1"/>
  <c r="H32" i="1"/>
  <c r="H31" i="1"/>
  <c r="G25" i="1"/>
  <c r="D25" i="1"/>
  <c r="G29" i="1"/>
  <c r="G27" i="1"/>
  <c r="D27" i="1"/>
  <c r="C27" i="1"/>
  <c r="G28" i="1"/>
  <c r="D28" i="1"/>
  <c r="C28" i="1"/>
  <c r="G13" i="1"/>
  <c r="D13" i="1"/>
  <c r="C13" i="1"/>
  <c r="G12" i="1"/>
  <c r="D12" i="1"/>
  <c r="C12" i="1"/>
  <c r="C19" i="1"/>
  <c r="D19" i="1"/>
  <c r="H19" i="1"/>
  <c r="G26" i="1" s="1"/>
  <c r="H15" i="1"/>
  <c r="H16" i="1" s="1"/>
  <c r="H17" i="1" s="1"/>
  <c r="H33" i="1" s="1"/>
  <c r="H11" i="1"/>
  <c r="H12" i="1" s="1"/>
  <c r="H13" i="1" s="1"/>
  <c r="H10" i="1"/>
  <c r="H3" i="1"/>
  <c r="H4" i="1" s="1"/>
  <c r="H5" i="1" s="1"/>
  <c r="H6" i="1" s="1"/>
  <c r="H7" i="1" s="1"/>
  <c r="H9" i="1"/>
  <c r="H25" i="1" l="1"/>
  <c r="G52" i="1"/>
  <c r="H52" i="1" s="1"/>
  <c r="G53" i="1" s="1"/>
  <c r="H53" i="1" s="1"/>
  <c r="D52" i="1"/>
  <c r="D40" i="1"/>
  <c r="G40" i="1"/>
  <c r="H40" i="1" s="1"/>
  <c r="H26" i="1"/>
  <c r="H27" i="1" s="1"/>
  <c r="H28" i="1" s="1"/>
  <c r="H29" i="1" s="1"/>
  <c r="H34" i="1" s="1"/>
  <c r="H35" i="1" s="1"/>
  <c r="G41" i="1" s="1"/>
  <c r="G42" i="1" l="1"/>
  <c r="H42" i="1" s="1"/>
  <c r="D45" i="1" s="1"/>
  <c r="D42" i="1"/>
</calcChain>
</file>

<file path=xl/sharedStrings.xml><?xml version="1.0" encoding="utf-8"?>
<sst xmlns="http://schemas.openxmlformats.org/spreadsheetml/2006/main" count="79" uniqueCount="57">
  <si>
    <t>Handlungskostenkalkulation</t>
  </si>
  <si>
    <t>Projektgruppe Kerngeschäft</t>
  </si>
  <si>
    <t>Raummiete</t>
  </si>
  <si>
    <t>Kaltmiete</t>
  </si>
  <si>
    <t>71,25 m²</t>
  </si>
  <si>
    <t>Raummaße</t>
  </si>
  <si>
    <t>Räme</t>
  </si>
  <si>
    <t>Gruppenaufteilung</t>
  </si>
  <si>
    <t>4 Gruppen</t>
  </si>
  <si>
    <t>Betriebskosten und Versicherung</t>
  </si>
  <si>
    <t>Gas, Wasser, Strom, Reinigung</t>
  </si>
  <si>
    <t>Internet</t>
  </si>
  <si>
    <t>Betriebshaftpflicht</t>
  </si>
  <si>
    <t>mal</t>
  </si>
  <si>
    <t>durch</t>
  </si>
  <si>
    <t>plus</t>
  </si>
  <si>
    <t>Sozialabgaben</t>
  </si>
  <si>
    <t>Gehälter</t>
  </si>
  <si>
    <t>Nettogehalt pro Stunde</t>
  </si>
  <si>
    <t>4 Monate</t>
  </si>
  <si>
    <t>Projektmitarbeiter</t>
  </si>
  <si>
    <t xml:space="preserve">mal </t>
  </si>
  <si>
    <t>Arbeitgeberanteile</t>
  </si>
  <si>
    <t>Krankenversicherung</t>
  </si>
  <si>
    <t>Pflegeversicherung</t>
  </si>
  <si>
    <t>Rentenversicherung</t>
  </si>
  <si>
    <t>Arbeitslosenversicherung</t>
  </si>
  <si>
    <t>gesetzliche Unfallversicherung</t>
  </si>
  <si>
    <t>prozent</t>
  </si>
  <si>
    <t>Gesamtprozente</t>
  </si>
  <si>
    <t>minus</t>
  </si>
  <si>
    <t>Unfallversicherungspauschale</t>
  </si>
  <si>
    <t>Gesamtkalkulation</t>
  </si>
  <si>
    <t>Gesamt</t>
  </si>
  <si>
    <t>Bezugspreis</t>
  </si>
  <si>
    <t>Reine Arbeitszeit</t>
  </si>
  <si>
    <t>256 Stunden</t>
  </si>
  <si>
    <t>Handlungskostenzuschlagssatz</t>
  </si>
  <si>
    <t>Selbstkosten pro Stunde</t>
  </si>
  <si>
    <t>Barverkaufspreis pro Stunde</t>
  </si>
  <si>
    <t>Barverkaufspreis</t>
  </si>
  <si>
    <t>Gewinnprozentsatz</t>
  </si>
  <si>
    <t>prozentsatz</t>
  </si>
  <si>
    <t>Zusammenrechnen</t>
  </si>
  <si>
    <t>10 Wochen</t>
  </si>
  <si>
    <t>Gewinn von Selbstkosten</t>
  </si>
  <si>
    <t>Zu berechnende Arbeitszeit</t>
  </si>
  <si>
    <t>280 Std.</t>
  </si>
  <si>
    <t>Projektzeitberechnung (Stunden)</t>
  </si>
  <si>
    <t>Pojektzeitberechnung (Monate)</t>
  </si>
  <si>
    <t>Abzugebender Teil</t>
  </si>
  <si>
    <t>Pauschale*Monate</t>
  </si>
  <si>
    <t>Gehalt-Abgabe</t>
  </si>
  <si>
    <t>Handlungskosten verringert</t>
  </si>
  <si>
    <t>Handl.-Bezugspr.</t>
  </si>
  <si>
    <t>Verringerte Handlungskosten</t>
  </si>
  <si>
    <t>Nettogehalt+Handl.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</si>
</sst>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6" fontId="0" fillId="0" borderId="6" xfId="0" applyNumberFormat="1" applyBorder="1"/>
    <xf numFmtId="0" fontId="0" fillId="0" borderId="7" xfId="0" applyBorder="1"/>
    <xf numFmtId="0" fontId="0" fillId="0" borderId="9" xfId="0" applyBorder="1"/>
    <xf numFmtId="0" fontId="1" fillId="0" borderId="1" xfId="0" applyFont="1" applyBorder="1"/>
    <xf numFmtId="0" fontId="0" fillId="0" borderId="10" xfId="0" applyBorder="1"/>
    <xf numFmtId="8" fontId="0" fillId="0" borderId="10" xfId="0" applyNumberFormat="1" applyBorder="1"/>
    <xf numFmtId="8" fontId="0" fillId="0" borderId="0" xfId="0" applyNumberFormat="1" applyBorder="1"/>
    <xf numFmtId="0" fontId="0" fillId="0" borderId="8" xfId="0" applyBorder="1"/>
    <xf numFmtId="10" fontId="0" fillId="0" borderId="0" xfId="0" applyNumberFormat="1" applyBorder="1"/>
    <xf numFmtId="0" fontId="0" fillId="0" borderId="6" xfId="0" applyBorder="1"/>
    <xf numFmtId="0" fontId="1" fillId="0" borderId="11" xfId="0" applyFont="1" applyBorder="1"/>
    <xf numFmtId="8" fontId="0" fillId="0" borderId="8" xfId="0" applyNumberFormat="1" applyBorder="1"/>
    <xf numFmtId="0" fontId="0" fillId="0" borderId="13" xfId="0" applyBorder="1"/>
    <xf numFmtId="0" fontId="0" fillId="0" borderId="12" xfId="0" applyBorder="1"/>
    <xf numFmtId="8" fontId="0" fillId="0" borderId="13" xfId="0" applyNumberFormat="1" applyBorder="1"/>
    <xf numFmtId="6" fontId="0" fillId="0" borderId="13" xfId="0" applyNumberFormat="1" applyBorder="1"/>
    <xf numFmtId="6" fontId="0" fillId="0" borderId="12" xfId="0" applyNumberFormat="1" applyBorder="1"/>
    <xf numFmtId="10" fontId="0" fillId="0" borderId="13" xfId="0" applyNumberFormat="1" applyBorder="1"/>
    <xf numFmtId="8" fontId="0" fillId="0" borderId="14" xfId="0" applyNumberFormat="1" applyBorder="1"/>
    <xf numFmtId="6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6" fontId="0" fillId="0" borderId="16" xfId="0" applyNumberFormat="1" applyBorder="1"/>
    <xf numFmtId="0" fontId="1" fillId="0" borderId="15" xfId="0" applyFont="1" applyBorder="1"/>
    <xf numFmtId="0" fontId="0" fillId="0" borderId="17" xfId="0" applyBorder="1"/>
    <xf numFmtId="6" fontId="0" fillId="0" borderId="19" xfId="0" applyNumberFormat="1" applyBorder="1"/>
    <xf numFmtId="6" fontId="0" fillId="0" borderId="4" xfId="0" applyNumberFormat="1" applyBorder="1"/>
    <xf numFmtId="8" fontId="0" fillId="0" borderId="4" xfId="0" applyNumberFormat="1" applyBorder="1"/>
    <xf numFmtId="8" fontId="0" fillId="0" borderId="3" xfId="0" applyNumberFormat="1" applyBorder="1"/>
    <xf numFmtId="6" fontId="0" fillId="0" borderId="10" xfId="0" applyNumberFormat="1" applyBorder="1"/>
    <xf numFmtId="8" fontId="0" fillId="0" borderId="19" xfId="0" applyNumberFormat="1" applyBorder="1"/>
    <xf numFmtId="6" fontId="0" fillId="0" borderId="21" xfId="0" applyNumberFormat="1" applyBorder="1"/>
    <xf numFmtId="8" fontId="0" fillId="0" borderId="21" xfId="0" applyNumberFormat="1" applyBorder="1"/>
    <xf numFmtId="0" fontId="0" fillId="0" borderId="22" xfId="0" applyBorder="1"/>
    <xf numFmtId="0" fontId="0" fillId="0" borderId="23" xfId="0" applyBorder="1"/>
    <xf numFmtId="10" fontId="0" fillId="0" borderId="24" xfId="0" applyNumberFormat="1" applyBorder="1"/>
    <xf numFmtId="0" fontId="0" fillId="0" borderId="25" xfId="0" applyBorder="1"/>
    <xf numFmtId="10" fontId="0" fillId="0" borderId="26" xfId="0" applyNumberFormat="1" applyBorder="1"/>
    <xf numFmtId="0" fontId="0" fillId="0" borderId="27" xfId="0" applyBorder="1"/>
    <xf numFmtId="0" fontId="0" fillId="0" borderId="28" xfId="0" applyBorder="1"/>
    <xf numFmtId="6" fontId="0" fillId="0" borderId="29" xfId="0" applyNumberFormat="1" applyBorder="1"/>
    <xf numFmtId="8" fontId="0" fillId="0" borderId="30" xfId="0" applyNumberFormat="1" applyBorder="1"/>
    <xf numFmtId="8" fontId="0" fillId="0" borderId="31" xfId="0" applyNumberFormat="1" applyBorder="1"/>
    <xf numFmtId="0" fontId="1" fillId="0" borderId="33" xfId="0" applyFont="1" applyBorder="1"/>
    <xf numFmtId="0" fontId="1" fillId="0" borderId="32" xfId="0" applyFont="1" applyBorder="1"/>
    <xf numFmtId="0" fontId="0" fillId="0" borderId="35" xfId="0" applyBorder="1"/>
    <xf numFmtId="0" fontId="0" fillId="0" borderId="36" xfId="0" applyBorder="1"/>
    <xf numFmtId="0" fontId="0" fillId="0" borderId="34" xfId="0" applyBorder="1"/>
    <xf numFmtId="6" fontId="0" fillId="0" borderId="37" xfId="0" applyNumberFormat="1" applyBorder="1"/>
    <xf numFmtId="0" fontId="0" fillId="0" borderId="12" xfId="0" applyFill="1" applyBorder="1"/>
    <xf numFmtId="10" fontId="0" fillId="0" borderId="19" xfId="0" applyNumberFormat="1" applyBorder="1"/>
    <xf numFmtId="6" fontId="0" fillId="0" borderId="38" xfId="0" applyNumberFormat="1" applyBorder="1"/>
    <xf numFmtId="8" fontId="0" fillId="0" borderId="5" xfId="0" applyNumberFormat="1" applyBorder="1"/>
    <xf numFmtId="8" fontId="0" fillId="0" borderId="39" xfId="0" applyNumberFormat="1" applyBorder="1"/>
    <xf numFmtId="6" fontId="0" fillId="0" borderId="39" xfId="0" applyNumberFormat="1" applyBorder="1"/>
    <xf numFmtId="8" fontId="0" fillId="0" borderId="40" xfId="0" applyNumberFormat="1" applyBorder="1"/>
    <xf numFmtId="0" fontId="1" fillId="0" borderId="7" xfId="0" applyFont="1" applyBorder="1"/>
    <xf numFmtId="0" fontId="0" fillId="0" borderId="8" xfId="0" applyNumberFormat="1" applyBorder="1"/>
    <xf numFmtId="6" fontId="0" fillId="0" borderId="0" xfId="0" applyNumberFormat="1" applyBorder="1"/>
    <xf numFmtId="6" fontId="0" fillId="0" borderId="3" xfId="0" applyNumberFormat="1" applyBorder="1"/>
    <xf numFmtId="8" fontId="0" fillId="0" borderId="2" xfId="0" applyNumberFormat="1" applyBorder="1"/>
    <xf numFmtId="6" fontId="0" fillId="0" borderId="20" xfId="0" applyNumberFormat="1" applyBorder="1"/>
    <xf numFmtId="6" fontId="0" fillId="0" borderId="2" xfId="0" applyNumberFormat="1" applyBorder="1"/>
    <xf numFmtId="6" fontId="0" fillId="0" borderId="5" xfId="0" applyNumberFormat="1" applyBorder="1"/>
    <xf numFmtId="6" fontId="0" fillId="0" borderId="18" xfId="0" applyNumberFormat="1" applyBorder="1"/>
    <xf numFmtId="0" fontId="0" fillId="0" borderId="5" xfId="0" applyNumberForma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G16" sqref="G16"/>
    </sheetView>
  </sheetViews>
  <sheetFormatPr baseColWidth="10" defaultColWidth="9.140625" defaultRowHeight="15" x14ac:dyDescent="0.25"/>
  <cols>
    <col min="1" max="1" width="26.5703125" bestFit="1" customWidth="1"/>
    <col min="2" max="3" width="30.85546875" bestFit="1" customWidth="1"/>
    <col min="4" max="4" width="17.85546875" bestFit="1" customWidth="1"/>
    <col min="5" max="5" width="10.140625" customWidth="1"/>
    <col min="6" max="6" width="11.28515625" bestFit="1" customWidth="1"/>
    <col min="7" max="7" width="12.140625" bestFit="1" customWidth="1"/>
    <col min="8" max="8" width="10.5703125" customWidth="1"/>
    <col min="10" max="10" width="30.85546875" bestFit="1" customWidth="1"/>
    <col min="11" max="11" width="9.5703125" bestFit="1" customWidth="1"/>
  </cols>
  <sheetData>
    <row r="1" spans="1:8" x14ac:dyDescent="0.25">
      <c r="A1" t="s">
        <v>0</v>
      </c>
    </row>
    <row r="2" spans="1:8" ht="15.75" thickBot="1" x14ac:dyDescent="0.3">
      <c r="A2" t="s">
        <v>1</v>
      </c>
    </row>
    <row r="3" spans="1:8" ht="15.75" thickTop="1" x14ac:dyDescent="0.25">
      <c r="B3" s="29" t="s">
        <v>2</v>
      </c>
      <c r="C3" s="9" t="s">
        <v>3</v>
      </c>
      <c r="D3" s="33">
        <v>10.5</v>
      </c>
      <c r="E3" s="34"/>
      <c r="F3" s="10"/>
      <c r="G3" s="66">
        <v>10.5</v>
      </c>
      <c r="H3" s="38">
        <f>G3</f>
        <v>10.5</v>
      </c>
    </row>
    <row r="4" spans="1:8" x14ac:dyDescent="0.25">
      <c r="B4" s="3"/>
      <c r="C4" s="17" t="s">
        <v>5</v>
      </c>
      <c r="D4" s="14" t="s">
        <v>4</v>
      </c>
      <c r="E4" s="4"/>
      <c r="F4" s="17" t="s">
        <v>13</v>
      </c>
      <c r="G4" s="3">
        <v>71.25</v>
      </c>
      <c r="H4" s="23">
        <f>H3*G4</f>
        <v>748.125</v>
      </c>
    </row>
    <row r="5" spans="1:8" x14ac:dyDescent="0.25">
      <c r="B5" s="3"/>
      <c r="C5" s="17" t="s">
        <v>6</v>
      </c>
      <c r="D5" s="14">
        <v>2</v>
      </c>
      <c r="E5" s="4"/>
      <c r="F5" s="17" t="s">
        <v>13</v>
      </c>
      <c r="G5" s="3">
        <v>2</v>
      </c>
      <c r="H5" s="23">
        <f>H4*G5</f>
        <v>1496.25</v>
      </c>
    </row>
    <row r="6" spans="1:8" ht="15.75" thickBot="1" x14ac:dyDescent="0.3">
      <c r="B6" s="3"/>
      <c r="C6" s="17" t="s">
        <v>7</v>
      </c>
      <c r="D6" s="14" t="s">
        <v>8</v>
      </c>
      <c r="E6" s="4"/>
      <c r="F6" s="17" t="s">
        <v>14</v>
      </c>
      <c r="G6" s="3">
        <v>4</v>
      </c>
      <c r="H6" s="23">
        <f>H5/G6</f>
        <v>374.0625</v>
      </c>
    </row>
    <row r="7" spans="1:8" ht="16.5" thickTop="1" thickBot="1" x14ac:dyDescent="0.3">
      <c r="B7" s="6"/>
      <c r="C7" s="18" t="s">
        <v>49</v>
      </c>
      <c r="D7" s="7" t="s">
        <v>19</v>
      </c>
      <c r="E7" s="12"/>
      <c r="F7" s="18" t="s">
        <v>13</v>
      </c>
      <c r="G7" s="6">
        <v>4</v>
      </c>
      <c r="H7" s="36">
        <f>H6*G7</f>
        <v>1496.25</v>
      </c>
    </row>
    <row r="8" spans="1:8" ht="16.5" thickTop="1" thickBot="1" x14ac:dyDescent="0.3"/>
    <row r="9" spans="1:8" ht="15.75" thickTop="1" x14ac:dyDescent="0.25">
      <c r="B9" s="8" t="s">
        <v>9</v>
      </c>
      <c r="C9" s="2" t="s">
        <v>10</v>
      </c>
      <c r="D9" s="32">
        <v>300</v>
      </c>
      <c r="E9" s="32"/>
      <c r="F9" s="32"/>
      <c r="G9" s="65">
        <v>300</v>
      </c>
      <c r="H9" s="37">
        <f>G9</f>
        <v>300</v>
      </c>
    </row>
    <row r="10" spans="1:8" x14ac:dyDescent="0.25">
      <c r="B10" s="17"/>
      <c r="C10" s="14" t="s">
        <v>11</v>
      </c>
      <c r="D10" s="5">
        <v>50</v>
      </c>
      <c r="E10" s="5"/>
      <c r="F10" s="20" t="s">
        <v>15</v>
      </c>
      <c r="G10" s="3">
        <v>50</v>
      </c>
      <c r="H10" s="24">
        <f>H9+G10</f>
        <v>350</v>
      </c>
    </row>
    <row r="11" spans="1:8" x14ac:dyDescent="0.25">
      <c r="B11" s="17"/>
      <c r="C11" s="14" t="s">
        <v>12</v>
      </c>
      <c r="D11" s="5">
        <v>50</v>
      </c>
      <c r="E11" s="5"/>
      <c r="F11" s="20" t="s">
        <v>15</v>
      </c>
      <c r="G11" s="3">
        <v>50</v>
      </c>
      <c r="H11" s="24">
        <f>H10+G11</f>
        <v>400</v>
      </c>
    </row>
    <row r="12" spans="1:8" ht="15.75" thickBot="1" x14ac:dyDescent="0.3">
      <c r="B12" s="17"/>
      <c r="C12" s="14" t="str">
        <f>C6</f>
        <v>Gruppenaufteilung</v>
      </c>
      <c r="D12" s="14" t="str">
        <f>D6</f>
        <v>4 Gruppen</v>
      </c>
      <c r="E12" s="14"/>
      <c r="F12" s="17" t="s">
        <v>14</v>
      </c>
      <c r="G12" s="3">
        <f>G6</f>
        <v>4</v>
      </c>
      <c r="H12" s="24">
        <f>H11/G12</f>
        <v>100</v>
      </c>
    </row>
    <row r="13" spans="1:8" ht="16.5" thickTop="1" thickBot="1" x14ac:dyDescent="0.3">
      <c r="B13" s="18"/>
      <c r="C13" s="7" t="str">
        <f>C7</f>
        <v>Pojektzeitberechnung (Monate)</v>
      </c>
      <c r="D13" s="7" t="str">
        <f>D7</f>
        <v>4 Monate</v>
      </c>
      <c r="E13" s="7"/>
      <c r="F13" s="21" t="s">
        <v>13</v>
      </c>
      <c r="G13" s="6">
        <f>G7</f>
        <v>4</v>
      </c>
      <c r="H13" s="31">
        <f>H12*G13</f>
        <v>400</v>
      </c>
    </row>
    <row r="14" spans="1:8" ht="16.5" thickTop="1" thickBot="1" x14ac:dyDescent="0.3"/>
    <row r="15" spans="1:8" ht="15.75" thickTop="1" x14ac:dyDescent="0.25">
      <c r="B15" s="29" t="s">
        <v>17</v>
      </c>
      <c r="C15" s="9" t="s">
        <v>18</v>
      </c>
      <c r="D15" s="35">
        <v>5</v>
      </c>
      <c r="E15" s="9"/>
      <c r="F15" s="9"/>
      <c r="G15" s="67">
        <v>5</v>
      </c>
      <c r="H15" s="37">
        <f>G15</f>
        <v>5</v>
      </c>
    </row>
    <row r="16" spans="1:8" ht="15.75" thickBot="1" x14ac:dyDescent="0.3">
      <c r="B16" s="17"/>
      <c r="C16" s="17" t="s">
        <v>20</v>
      </c>
      <c r="D16" s="17">
        <v>4</v>
      </c>
      <c r="E16" s="17"/>
      <c r="F16" s="17" t="s">
        <v>21</v>
      </c>
      <c r="G16" s="3">
        <v>4</v>
      </c>
      <c r="H16" s="24">
        <f>H15*G16</f>
        <v>20</v>
      </c>
    </row>
    <row r="17" spans="2:8" ht="16.5" thickTop="1" thickBot="1" x14ac:dyDescent="0.3">
      <c r="B17" s="18"/>
      <c r="C17" s="18" t="s">
        <v>48</v>
      </c>
      <c r="D17" s="18" t="s">
        <v>44</v>
      </c>
      <c r="E17" s="18"/>
      <c r="F17" s="18" t="s">
        <v>21</v>
      </c>
      <c r="G17" s="6">
        <v>400</v>
      </c>
      <c r="H17" s="31">
        <f>H16*G17</f>
        <v>8000</v>
      </c>
    </row>
    <row r="18" spans="2:8" ht="16.5" thickTop="1" thickBot="1" x14ac:dyDescent="0.3"/>
    <row r="19" spans="2:8" ht="16.5" thickTop="1" thickBot="1" x14ac:dyDescent="0.3">
      <c r="B19" s="1" t="s">
        <v>16</v>
      </c>
      <c r="C19" s="9" t="str">
        <f>C15</f>
        <v>Nettogehalt pro Stunde</v>
      </c>
      <c r="D19" s="35">
        <f>D15</f>
        <v>5</v>
      </c>
      <c r="E19" s="9"/>
      <c r="F19" s="9"/>
      <c r="G19" s="68">
        <f>G15</f>
        <v>5</v>
      </c>
      <c r="H19" s="37">
        <f>G19</f>
        <v>5</v>
      </c>
    </row>
    <row r="20" spans="2:8" x14ac:dyDescent="0.25">
      <c r="B20" s="39" t="s">
        <v>22</v>
      </c>
      <c r="C20" s="40" t="s">
        <v>23</v>
      </c>
      <c r="D20" s="41">
        <v>7.4999999999999997E-2</v>
      </c>
      <c r="E20" s="14"/>
      <c r="F20" s="17"/>
      <c r="G20" s="3"/>
      <c r="H20" s="25"/>
    </row>
    <row r="21" spans="2:8" x14ac:dyDescent="0.25">
      <c r="B21" s="42"/>
      <c r="C21" s="17" t="s">
        <v>24</v>
      </c>
      <c r="D21" s="43">
        <v>9.75E-3</v>
      </c>
      <c r="E21" s="14"/>
      <c r="F21" s="17"/>
      <c r="G21" s="3"/>
      <c r="H21" s="25"/>
    </row>
    <row r="22" spans="2:8" x14ac:dyDescent="0.25">
      <c r="B22" s="42"/>
      <c r="C22" s="17" t="s">
        <v>25</v>
      </c>
      <c r="D22" s="43">
        <v>9.8000000000000004E-2</v>
      </c>
      <c r="E22" s="14"/>
      <c r="F22" s="17"/>
      <c r="G22" s="3"/>
      <c r="H22" s="25"/>
    </row>
    <row r="23" spans="2:8" x14ac:dyDescent="0.25">
      <c r="B23" s="42"/>
      <c r="C23" s="17" t="s">
        <v>26</v>
      </c>
      <c r="D23" s="43">
        <v>1.4999999999999999E-2</v>
      </c>
      <c r="E23" s="14"/>
      <c r="F23" s="17"/>
      <c r="G23" s="3"/>
      <c r="H23" s="25"/>
    </row>
    <row r="24" spans="2:8" ht="15.75" thickBot="1" x14ac:dyDescent="0.3">
      <c r="B24" s="44"/>
      <c r="C24" s="45" t="s">
        <v>27</v>
      </c>
      <c r="D24" s="46">
        <v>4</v>
      </c>
      <c r="E24" s="14"/>
      <c r="F24" s="17"/>
      <c r="G24" s="3"/>
      <c r="H24" s="25"/>
    </row>
    <row r="25" spans="2:8" x14ac:dyDescent="0.25">
      <c r="B25" s="17"/>
      <c r="C25" s="17" t="s">
        <v>29</v>
      </c>
      <c r="D25" s="22">
        <f>D20+D21+D22+D23</f>
        <v>0.19774999999999998</v>
      </c>
      <c r="E25" s="17"/>
      <c r="F25" s="17" t="s">
        <v>28</v>
      </c>
      <c r="G25" s="71">
        <f>D25</f>
        <v>0.19774999999999998</v>
      </c>
      <c r="H25" s="23">
        <f>H19*100/(100-G25*100)</f>
        <v>6.2324711748208168</v>
      </c>
    </row>
    <row r="26" spans="2:8" x14ac:dyDescent="0.25">
      <c r="B26" s="17"/>
      <c r="C26" s="17" t="s">
        <v>50</v>
      </c>
      <c r="D26" s="17" t="s">
        <v>52</v>
      </c>
      <c r="E26" s="17"/>
      <c r="F26" s="17" t="s">
        <v>30</v>
      </c>
      <c r="G26" s="69">
        <f>H19</f>
        <v>5</v>
      </c>
      <c r="H26" s="23">
        <f>H25-G26</f>
        <v>1.2324711748208168</v>
      </c>
    </row>
    <row r="27" spans="2:8" x14ac:dyDescent="0.25">
      <c r="B27" s="17"/>
      <c r="C27" s="17" t="str">
        <f>C16</f>
        <v>Projektmitarbeiter</v>
      </c>
      <c r="D27" s="17">
        <f>D16</f>
        <v>4</v>
      </c>
      <c r="E27" s="17"/>
      <c r="F27" s="17" t="s">
        <v>21</v>
      </c>
      <c r="G27" s="3">
        <f>G16</f>
        <v>4</v>
      </c>
      <c r="H27" s="23">
        <f>H26*G27</f>
        <v>4.9298846992832672</v>
      </c>
    </row>
    <row r="28" spans="2:8" ht="15.75" thickBot="1" x14ac:dyDescent="0.3">
      <c r="B28" s="17"/>
      <c r="C28" s="17" t="str">
        <f>C17</f>
        <v>Projektzeitberechnung (Stunden)</v>
      </c>
      <c r="D28" s="17" t="str">
        <f>D17</f>
        <v>10 Wochen</v>
      </c>
      <c r="E28" s="17"/>
      <c r="F28" s="17" t="s">
        <v>21</v>
      </c>
      <c r="G28" s="3">
        <f>G17</f>
        <v>400</v>
      </c>
      <c r="H28" s="23">
        <f>H27*G28</f>
        <v>1971.9538797133068</v>
      </c>
    </row>
    <row r="29" spans="2:8" ht="16.5" thickTop="1" thickBot="1" x14ac:dyDescent="0.3">
      <c r="B29" s="18"/>
      <c r="C29" s="18" t="s">
        <v>31</v>
      </c>
      <c r="D29" s="18" t="s">
        <v>51</v>
      </c>
      <c r="E29" s="18"/>
      <c r="F29" s="18" t="s">
        <v>15</v>
      </c>
      <c r="G29" s="70">
        <f>D24*G13</f>
        <v>16</v>
      </c>
      <c r="H29" s="36">
        <f>H28+G29</f>
        <v>1987.9538797133068</v>
      </c>
    </row>
    <row r="30" spans="2:8" ht="16.5" thickTop="1" thickBot="1" x14ac:dyDescent="0.3"/>
    <row r="31" spans="2:8" x14ac:dyDescent="0.25">
      <c r="B31" s="8" t="s">
        <v>32</v>
      </c>
      <c r="C31" s="26" t="s">
        <v>2</v>
      </c>
      <c r="D31" s="30"/>
      <c r="E31" s="30"/>
      <c r="F31" s="30"/>
      <c r="G31" s="51"/>
      <c r="H31" s="47">
        <f>H7</f>
        <v>1496.25</v>
      </c>
    </row>
    <row r="32" spans="2:8" x14ac:dyDescent="0.25">
      <c r="B32" s="3"/>
      <c r="C32" s="26" t="s">
        <v>9</v>
      </c>
      <c r="D32" s="30"/>
      <c r="E32" s="30"/>
      <c r="F32" s="30"/>
      <c r="G32" s="51"/>
      <c r="H32" s="28">
        <f>H13</f>
        <v>400</v>
      </c>
    </row>
    <row r="33" spans="2:8" x14ac:dyDescent="0.25">
      <c r="B33" s="3"/>
      <c r="C33" s="26" t="s">
        <v>17</v>
      </c>
      <c r="D33" s="30"/>
      <c r="E33" s="30"/>
      <c r="F33" s="30"/>
      <c r="G33" s="51"/>
      <c r="H33" s="28">
        <f>H17</f>
        <v>8000</v>
      </c>
    </row>
    <row r="34" spans="2:8" ht="15.75" thickBot="1" x14ac:dyDescent="0.3">
      <c r="B34" s="3"/>
      <c r="C34" s="27" t="s">
        <v>16</v>
      </c>
      <c r="D34" s="52"/>
      <c r="E34" s="52"/>
      <c r="F34" s="52"/>
      <c r="G34" s="53"/>
      <c r="H34" s="48">
        <f>H29</f>
        <v>1987.9538797133068</v>
      </c>
    </row>
    <row r="35" spans="2:8" ht="16.5" thickTop="1" thickBot="1" x14ac:dyDescent="0.3">
      <c r="B35" s="6"/>
      <c r="C35" s="15" t="s">
        <v>33</v>
      </c>
      <c r="D35" s="49"/>
      <c r="E35" s="49"/>
      <c r="F35" s="49"/>
      <c r="G35" s="50"/>
      <c r="H35" s="36">
        <f>SUM(H31:H34)</f>
        <v>11884.203879713306</v>
      </c>
    </row>
    <row r="36" spans="2:8" ht="15.75" thickBot="1" x14ac:dyDescent="0.3"/>
    <row r="37" spans="2:8" ht="15.75" thickBot="1" x14ac:dyDescent="0.3">
      <c r="B37" s="8" t="s">
        <v>34</v>
      </c>
      <c r="C37" s="9" t="str">
        <f>C19</f>
        <v>Nettogehalt pro Stunde</v>
      </c>
      <c r="D37" s="35">
        <f>D15</f>
        <v>5</v>
      </c>
      <c r="E37" s="9"/>
      <c r="F37" s="9"/>
      <c r="G37" s="68">
        <f>G15</f>
        <v>5</v>
      </c>
      <c r="H37" s="54">
        <f>G37</f>
        <v>5</v>
      </c>
    </row>
    <row r="38" spans="2:8" ht="16.5" thickTop="1" thickBot="1" x14ac:dyDescent="0.3">
      <c r="B38" s="6"/>
      <c r="C38" s="55" t="s">
        <v>35</v>
      </c>
      <c r="D38" s="6" t="s">
        <v>36</v>
      </c>
      <c r="E38" s="18"/>
      <c r="F38" s="18" t="s">
        <v>13</v>
      </c>
      <c r="G38" s="12">
        <v>256</v>
      </c>
      <c r="H38" s="31">
        <f>H37*G38</f>
        <v>1280</v>
      </c>
    </row>
    <row r="39" spans="2:8" ht="16.5" thickTop="1" thickBot="1" x14ac:dyDescent="0.3"/>
    <row r="40" spans="2:8" x14ac:dyDescent="0.25">
      <c r="B40" s="8" t="s">
        <v>37</v>
      </c>
      <c r="C40" s="9" t="s">
        <v>34</v>
      </c>
      <c r="D40" s="35">
        <f>H38</f>
        <v>1280</v>
      </c>
      <c r="E40" s="9"/>
      <c r="F40" s="9"/>
      <c r="G40" s="68">
        <f>H38</f>
        <v>1280</v>
      </c>
      <c r="H40" s="57">
        <f>G40</f>
        <v>1280</v>
      </c>
    </row>
    <row r="41" spans="2:8" ht="15.75" thickBot="1" x14ac:dyDescent="0.3">
      <c r="B41" s="62"/>
      <c r="C41" s="17" t="s">
        <v>53</v>
      </c>
      <c r="D41" s="64" t="s">
        <v>54</v>
      </c>
      <c r="E41" s="17"/>
      <c r="F41" s="17"/>
      <c r="G41" s="11">
        <f>H35-H38</f>
        <v>10604.203879713306</v>
      </c>
      <c r="H41" s="60"/>
    </row>
    <row r="42" spans="2:8" ht="16.5" thickTop="1" thickBot="1" x14ac:dyDescent="0.3">
      <c r="B42" s="6"/>
      <c r="C42" s="55" t="s">
        <v>55</v>
      </c>
      <c r="D42" s="16">
        <f>G41</f>
        <v>10604.203879713306</v>
      </c>
      <c r="E42" s="18"/>
      <c r="F42" s="18" t="s">
        <v>28</v>
      </c>
      <c r="G42" s="16">
        <f>G41</f>
        <v>10604.203879713306</v>
      </c>
      <c r="H42" s="56">
        <f>G42/H40</f>
        <v>8.284534281026021</v>
      </c>
    </row>
    <row r="43" spans="2:8" ht="16.5" thickTop="1" thickBot="1" x14ac:dyDescent="0.3"/>
    <row r="44" spans="2:8" x14ac:dyDescent="0.25">
      <c r="B44" s="8" t="s">
        <v>38</v>
      </c>
      <c r="C44" s="9" t="str">
        <f>C37</f>
        <v>Nettogehalt pro Stunde</v>
      </c>
      <c r="D44" s="35">
        <f>D37</f>
        <v>5</v>
      </c>
      <c r="E44" s="9"/>
      <c r="F44" s="9"/>
      <c r="G44" s="68">
        <f>G37</f>
        <v>5</v>
      </c>
      <c r="H44" s="57">
        <f>G44</f>
        <v>5</v>
      </c>
    </row>
    <row r="45" spans="2:8" ht="15.75" thickBot="1" x14ac:dyDescent="0.3">
      <c r="B45" s="62"/>
      <c r="C45" s="17" t="s">
        <v>37</v>
      </c>
      <c r="D45" s="13">
        <f>H42</f>
        <v>8.284534281026021</v>
      </c>
      <c r="E45" s="17"/>
      <c r="F45" s="17" t="s">
        <v>28</v>
      </c>
      <c r="G45" s="13">
        <v>8.2814453125000007</v>
      </c>
      <c r="H45" s="60">
        <f>H44*G45</f>
        <v>41.4072265625</v>
      </c>
    </row>
    <row r="46" spans="2:8" ht="16.5" thickTop="1" thickBot="1" x14ac:dyDescent="0.3">
      <c r="B46" s="6"/>
      <c r="C46" s="55" t="s">
        <v>43</v>
      </c>
      <c r="D46" s="16" t="s">
        <v>56</v>
      </c>
      <c r="E46" s="18"/>
      <c r="F46" s="18" t="s">
        <v>15</v>
      </c>
      <c r="G46" s="16">
        <f>H45</f>
        <v>41.4072265625</v>
      </c>
      <c r="H46" s="36">
        <f>H44+G46</f>
        <v>46.4072265625</v>
      </c>
    </row>
    <row r="47" spans="2:8" ht="16.5" thickTop="1" thickBot="1" x14ac:dyDescent="0.3"/>
    <row r="48" spans="2:8" ht="15.75" thickBot="1" x14ac:dyDescent="0.3">
      <c r="B48" s="8" t="s">
        <v>40</v>
      </c>
      <c r="C48" s="9" t="s">
        <v>39</v>
      </c>
      <c r="D48" s="35">
        <v>55</v>
      </c>
      <c r="E48" s="9"/>
      <c r="F48" s="9"/>
      <c r="G48" s="68">
        <v>55</v>
      </c>
      <c r="H48" s="57">
        <f>G48</f>
        <v>55</v>
      </c>
    </row>
    <row r="49" spans="2:8" ht="16.5" thickTop="1" thickBot="1" x14ac:dyDescent="0.3">
      <c r="B49" s="6"/>
      <c r="C49" s="55" t="s">
        <v>46</v>
      </c>
      <c r="D49" s="16" t="s">
        <v>47</v>
      </c>
      <c r="E49" s="18"/>
      <c r="F49" s="18" t="s">
        <v>13</v>
      </c>
      <c r="G49" s="63">
        <v>280</v>
      </c>
      <c r="H49" s="61">
        <f>H48*G49</f>
        <v>15400</v>
      </c>
    </row>
    <row r="50" spans="2:8" ht="16.5" thickTop="1" thickBot="1" x14ac:dyDescent="0.3">
      <c r="H50" s="11"/>
    </row>
    <row r="51" spans="2:8" x14ac:dyDescent="0.25">
      <c r="B51" s="8" t="s">
        <v>41</v>
      </c>
      <c r="C51" s="9" t="str">
        <f>C48</f>
        <v>Barverkaufspreis pro Stunde</v>
      </c>
      <c r="D51" s="35">
        <f>D48</f>
        <v>55</v>
      </c>
      <c r="E51" s="9"/>
      <c r="F51" s="9"/>
      <c r="G51" s="68">
        <f>G48</f>
        <v>55</v>
      </c>
      <c r="H51" s="57">
        <f>G51</f>
        <v>55</v>
      </c>
    </row>
    <row r="52" spans="2:8" ht="15.75" thickBot="1" x14ac:dyDescent="0.3">
      <c r="B52" s="17"/>
      <c r="C52" s="17" t="s">
        <v>38</v>
      </c>
      <c r="D52" s="19">
        <f>H46</f>
        <v>46.4072265625</v>
      </c>
      <c r="E52" s="17"/>
      <c r="F52" s="17" t="s">
        <v>30</v>
      </c>
      <c r="G52" s="58">
        <f>H46</f>
        <v>46.4072265625</v>
      </c>
      <c r="H52" s="59">
        <f>H51-G52</f>
        <v>8.5927734375</v>
      </c>
    </row>
    <row r="53" spans="2:8" ht="16.5" thickTop="1" thickBot="1" x14ac:dyDescent="0.3">
      <c r="B53" s="6"/>
      <c r="C53" s="55" t="s">
        <v>45</v>
      </c>
      <c r="D53" s="16">
        <v>8.5927734375</v>
      </c>
      <c r="E53" s="18"/>
      <c r="F53" s="18" t="s">
        <v>42</v>
      </c>
      <c r="G53" s="16">
        <f>H52</f>
        <v>8.5927734375</v>
      </c>
      <c r="H53" s="56">
        <f>G53/H51</f>
        <v>0.15623224431818181</v>
      </c>
    </row>
    <row r="54" spans="2:8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2017-02-10T13:31:43Z</dcterms:modified>
</cp:coreProperties>
</file>