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ruon\Documents\Zalo Received Files\"/>
    </mc:Choice>
  </mc:AlternateContent>
  <xr:revisionPtr revIDLastSave="0" documentId="13_ncr:1_{A0074D1A-CB7E-41A3-BF69-2D8C43F9AE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 tuần" sheetId="1" r:id="rId1"/>
    <sheet name="Báo cáo ngà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H17" i="2"/>
  <c r="H12" i="2"/>
  <c r="H11" i="2"/>
  <c r="H7" i="2"/>
  <c r="H16" i="2" s="1"/>
  <c r="H21" i="2" l="1"/>
  <c r="H13" i="2"/>
  <c r="H18" i="2"/>
</calcChain>
</file>

<file path=xl/sharedStrings.xml><?xml version="1.0" encoding="utf-8"?>
<sst xmlns="http://schemas.openxmlformats.org/spreadsheetml/2006/main" count="110" uniqueCount="99">
  <si>
    <t>Công thức</t>
  </si>
  <si>
    <t>Ngày:</t>
  </si>
  <si>
    <t>Ca:</t>
  </si>
  <si>
    <t>All</t>
  </si>
  <si>
    <t xml:space="preserve">Trưởng ca: </t>
  </si>
  <si>
    <t>Máy:</t>
  </si>
  <si>
    <t>ActualQuantity</t>
  </si>
  <si>
    <t>StandardOutput / 60</t>
  </si>
  <si>
    <t>Tóm tắt</t>
  </si>
  <si>
    <t>Plan (pcs)</t>
  </si>
  <si>
    <t>Actual (pcs)</t>
  </si>
  <si>
    <t>Scrap (pcs)</t>
  </si>
  <si>
    <t>% Scrap</t>
  </si>
  <si>
    <t>No. of unplanned downtime</t>
  </si>
  <si>
    <t>Minutes of unplanned downtime</t>
  </si>
  <si>
    <t>No. of planned downtime</t>
  </si>
  <si>
    <t>Minutes of planned downtime</t>
  </si>
  <si>
    <t>No. of Changeover</t>
  </si>
  <si>
    <t>Minutes of Changeover</t>
  </si>
  <si>
    <t xml:space="preserve">Minute of stop M/C at weekend </t>
  </si>
  <si>
    <t>Total down time (Min)</t>
  </si>
  <si>
    <t>OEE (%)</t>
  </si>
  <si>
    <t>Available running time (Hr)</t>
  </si>
  <si>
    <t>Runing time (Hr)</t>
  </si>
  <si>
    <t>Utilization (%)</t>
  </si>
  <si>
    <t>StandardLabor (Hr)</t>
  </si>
  <si>
    <t>ActualLabor (Hr)</t>
  </si>
  <si>
    <t>Giải thích</t>
  </si>
  <si>
    <t>Số lượng kế hoạch</t>
  </si>
  <si>
    <t>Số lượng thực tế</t>
  </si>
  <si>
    <t>Số lượng lỗi</t>
  </si>
  <si>
    <t>Phần trăm lỗi</t>
  </si>
  <si>
    <t>ScrapParts</t>
  </si>
  <si>
    <t>SUM(PlanProductTime * (StandardOutput/60))</t>
  </si>
  <si>
    <t>Tổng số số phút dừng máy</t>
  </si>
  <si>
    <t>AvailabilityRate * Performance * QualityRate</t>
  </si>
  <si>
    <t>OEE</t>
  </si>
  <si>
    <t xml:space="preserve">AvailableRunningTime - TotalDownTime </t>
  </si>
  <si>
    <t>Số giờ chạy máy</t>
  </si>
  <si>
    <t>Số giờ có thể chạy máy</t>
  </si>
  <si>
    <t>Số máy * 24</t>
  </si>
  <si>
    <t>Nhập vào</t>
  </si>
  <si>
    <t>AvailabilityRate</t>
  </si>
  <si>
    <t>Performance</t>
  </si>
  <si>
    <t>QualityRate</t>
  </si>
  <si>
    <t>IdealRunRate</t>
  </si>
  <si>
    <t>Số phút làm nóng máy (Warm Up)</t>
  </si>
  <si>
    <t>Số lần dừng máy không có kế hoạch (UnplanDowntime)</t>
  </si>
  <si>
    <t>SUM(DefeactQuanity) / SUM(ActualQuantity)</t>
  </si>
  <si>
    <t>Số phút dừng máy không có kế hoạch (UnplanDowntime)</t>
  </si>
  <si>
    <t xml:space="preserve">SUM(ActualQuantity) / SUM(OperatingTime) / AVG(IdealRunRate) </t>
  </si>
  <si>
    <t>Số lần dừng máy có kế hoạch (PlanDowntime)</t>
  </si>
  <si>
    <t>Số phút dừng máy có kế hoạch (PlanDowntime)</t>
  </si>
  <si>
    <t>Số lần dừng chuyển khuôn (Change Over)</t>
  </si>
  <si>
    <t>Số phút dừng chuyển khuôn (Change Over)</t>
  </si>
  <si>
    <t>Số phút dừng cuối tuần (StopEndOfWeekTime)</t>
  </si>
  <si>
    <t>SUM(OperatingTime)/SUM(PlanProductTime)</t>
  </si>
  <si>
    <t>SUM(StandardOutput)/ 60</t>
  </si>
  <si>
    <t>IMM-01</t>
  </si>
  <si>
    <t>Item code:</t>
  </si>
  <si>
    <t>1000378</t>
  </si>
  <si>
    <t>Cột</t>
  </si>
  <si>
    <t>Giá trị</t>
  </si>
  <si>
    <t>WAHL</t>
  </si>
  <si>
    <t>Number Per Cycle</t>
  </si>
  <si>
    <t>WorkingCycle</t>
  </si>
  <si>
    <t>StandardOutput</t>
  </si>
  <si>
    <t>Scrap Parts</t>
  </si>
  <si>
    <t>CheckQuantity</t>
  </si>
  <si>
    <t>Scrap Rate</t>
  </si>
  <si>
    <t>Scrap Parts / CheckQuantity</t>
  </si>
  <si>
    <t>Số lượng scrap/ tổng số lượng sản xuất</t>
  </si>
  <si>
    <t>Acceptable Parts</t>
  </si>
  <si>
    <t>ActualQuantity - ScrapParts</t>
  </si>
  <si>
    <t>Ok</t>
  </si>
  <si>
    <t>Theoretical Output</t>
  </si>
  <si>
    <t>PlanProductionTime * IdealRunRate</t>
  </si>
  <si>
    <t>Plan Production Time</t>
  </si>
  <si>
    <t>(EndTime - StartTime) - Breaks</t>
  </si>
  <si>
    <t>(EndTime - StartTime) - Breaks - No Work order</t>
  </si>
  <si>
    <t>(No Work order =mở máy trễ + thực tế không có đơn hàng)</t>
  </si>
  <si>
    <t>Actual Operating Time</t>
  </si>
  <si>
    <t>PlanProductionTime - DownTime</t>
  </si>
  <si>
    <t>Ideal Run Rate</t>
  </si>
  <si>
    <t>Availability Rate</t>
  </si>
  <si>
    <t>ActualOperatingTime / PlanProductionTime</t>
  </si>
  <si>
    <t>Performance Rate</t>
  </si>
  <si>
    <t>(ActualQuantity / ActualOperatingTime) / IdealRunRate</t>
  </si>
  <si>
    <t>Avarial Cycle Time</t>
  </si>
  <si>
    <t>((ActualOperatingTime * 60) / (ActualQuantity / NumberPerCycle))</t>
  </si>
  <si>
    <t>Quality Rate</t>
  </si>
  <si>
    <t>(ActualQuantity - DefeactQuanity) / ActualQuantity</t>
  </si>
  <si>
    <t>OEE Rate</t>
  </si>
  <si>
    <t>AvailabilityRate * PerformanceRate * QualityRate</t>
  </si>
  <si>
    <t>(SUM(ActualQuantity)-SUM(ScrapParts))/SUM(ActualQuantity)</t>
  </si>
  <si>
    <t>(SUM(ActualQuantity) * SUM(Consumption)) / 60</t>
  </si>
  <si>
    <t>Warmup</t>
  </si>
  <si>
    <t xml:space="preserve">(SUM(StartTime - EndTime) / 60) / AvailableRunningTime </t>
  </si>
  <si>
    <t>Lưu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</si>
</sst>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0" fillId="4" borderId="0" xfId="0" quotePrefix="1" applyFill="1"/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0" fontId="5" fillId="0" borderId="0" xfId="0" applyFont="1" applyBorder="1"/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3" xfId="0" applyNumberFormat="1" applyFont="1" applyFill="1" applyBorder="1" applyAlignment="1" applyProtection="1">
      <alignment horizontal="right" vertical="center"/>
    </xf>
    <xf numFmtId="4" fontId="4" fillId="3" borderId="4" xfId="0" applyNumberFormat="1" applyFont="1" applyFill="1" applyBorder="1" applyAlignment="1" applyProtection="1">
      <alignment horizontal="righ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9" xfId="0" applyNumberFormat="1" applyFont="1" applyFill="1" applyBorder="1" applyAlignment="1" applyProtection="1">
      <alignment horizontal="right" vertical="center"/>
    </xf>
    <xf numFmtId="4" fontId="4" fillId="3" borderId="10" xfId="0" applyNumberFormat="1" applyFont="1" applyFill="1" applyBorder="1" applyAlignment="1" applyProtection="1">
      <alignment horizontal="right" vertical="center"/>
    </xf>
    <xf numFmtId="4" fontId="4" fillId="3" borderId="11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4" fontId="2" fillId="3" borderId="6" xfId="0" applyNumberFormat="1" applyFont="1" applyFill="1" applyBorder="1" applyAlignment="1" applyProtection="1">
      <alignment horizontal="right" vertical="center"/>
    </xf>
    <xf numFmtId="4" fontId="2" fillId="3" borderId="7" xfId="0" applyNumberFormat="1" applyFont="1" applyFill="1" applyBorder="1" applyAlignment="1" applyProtection="1">
      <alignment horizontal="right" vertical="center"/>
    </xf>
    <xf numFmtId="4" fontId="1" fillId="2" borderId="6" xfId="0" applyNumberFormat="1" applyFont="1" applyFill="1" applyBorder="1" applyAlignment="1" applyProtection="1">
      <alignment horizontal="center" vertical="center"/>
    </xf>
    <xf numFmtId="4" fontId="1" fillId="2" borderId="7" xfId="0" applyNumberFormat="1" applyFont="1" applyFill="1" applyBorder="1" applyAlignment="1" applyProtection="1">
      <alignment horizontal="center" vertical="center"/>
    </xf>
    <xf numFmtId="4" fontId="2" fillId="3" borderId="2" xfId="0" applyNumberFormat="1" applyFont="1" applyFill="1" applyBorder="1" applyAlignment="1" applyProtection="1">
      <alignment horizontal="right" vertical="center"/>
    </xf>
    <xf numFmtId="4" fontId="2" fillId="3" borderId="3" xfId="0" applyNumberFormat="1" applyFont="1" applyFill="1" applyBorder="1" applyAlignment="1" applyProtection="1">
      <alignment horizontal="right" vertical="center"/>
    </xf>
    <xf numFmtId="4" fontId="2" fillId="3" borderId="4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2" fillId="3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tabSelected="1" workbookViewId="0">
      <selection activeCell="K10" sqref="K10"/>
    </sheetView>
  </sheetViews>
  <sheetFormatPr defaultRowHeight="12.75" x14ac:dyDescent="0.2"/>
  <cols>
    <col min="1" max="1" width="36.7109375" style="5" customWidth="1"/>
    <col min="2" max="3" width="10.7109375" style="6" customWidth="1"/>
    <col min="4" max="4" width="40.42578125" style="6" customWidth="1"/>
    <col min="5" max="6" width="10.7109375" style="6" customWidth="1"/>
    <col min="7" max="7" width="43.7109375" style="7" customWidth="1"/>
    <col min="8" max="13" width="10.7109375" style="8" customWidth="1"/>
    <col min="14" max="15" width="10.7109375" style="7" customWidth="1"/>
    <col min="16" max="32" width="10.7109375" style="8" customWidth="1"/>
    <col min="33" max="34" width="10.7109375" style="9" customWidth="1"/>
    <col min="35" max="35" width="10.7109375" style="8" customWidth="1"/>
    <col min="36" max="37" width="10.7109375" style="9" customWidth="1"/>
    <col min="38" max="16384" width="9.140625" style="4"/>
  </cols>
  <sheetData>
    <row r="1" spans="1:8" ht="15" x14ac:dyDescent="0.2">
      <c r="A1" s="10" t="s">
        <v>8</v>
      </c>
      <c r="B1" s="30" t="s">
        <v>27</v>
      </c>
      <c r="C1" s="31"/>
      <c r="D1" s="31"/>
      <c r="E1" s="30" t="s">
        <v>0</v>
      </c>
      <c r="F1" s="31"/>
      <c r="G1" s="31"/>
      <c r="H1" s="8" t="s">
        <v>98</v>
      </c>
    </row>
    <row r="2" spans="1:8" ht="15" x14ac:dyDescent="0.2">
      <c r="A2" s="11" t="s">
        <v>9</v>
      </c>
      <c r="B2" s="28" t="s">
        <v>28</v>
      </c>
      <c r="C2" s="29"/>
      <c r="D2" s="29"/>
      <c r="E2" s="27" t="s">
        <v>33</v>
      </c>
      <c r="F2" s="27"/>
      <c r="G2" s="27"/>
    </row>
    <row r="3" spans="1:8" ht="15" x14ac:dyDescent="0.2">
      <c r="A3" s="11" t="s">
        <v>10</v>
      </c>
      <c r="B3" s="28" t="s">
        <v>29</v>
      </c>
      <c r="C3" s="29"/>
      <c r="D3" s="29"/>
      <c r="E3" s="32" t="s">
        <v>6</v>
      </c>
      <c r="F3" s="33"/>
      <c r="G3" s="34"/>
    </row>
    <row r="4" spans="1:8" ht="15" x14ac:dyDescent="0.2">
      <c r="A4" s="11" t="s">
        <v>11</v>
      </c>
      <c r="B4" s="28" t="s">
        <v>30</v>
      </c>
      <c r="C4" s="29"/>
      <c r="D4" s="29"/>
      <c r="E4" s="27" t="s">
        <v>32</v>
      </c>
      <c r="F4" s="27"/>
      <c r="G4" s="27"/>
    </row>
    <row r="5" spans="1:8" ht="15" x14ac:dyDescent="0.2">
      <c r="A5" s="11" t="s">
        <v>12</v>
      </c>
      <c r="B5" s="28" t="s">
        <v>31</v>
      </c>
      <c r="C5" s="29"/>
      <c r="D5" s="29"/>
      <c r="E5" s="27" t="s">
        <v>48</v>
      </c>
      <c r="F5" s="27"/>
      <c r="G5" s="27"/>
    </row>
    <row r="6" spans="1:8" ht="15" x14ac:dyDescent="0.2">
      <c r="A6" s="11" t="s">
        <v>96</v>
      </c>
      <c r="B6" s="28" t="s">
        <v>46</v>
      </c>
      <c r="C6" s="29"/>
      <c r="D6" s="29"/>
      <c r="E6" s="27"/>
      <c r="F6" s="27"/>
      <c r="G6" s="27"/>
    </row>
    <row r="7" spans="1:8" ht="15" x14ac:dyDescent="0.2">
      <c r="A7" s="11" t="s">
        <v>13</v>
      </c>
      <c r="B7" s="28" t="s">
        <v>47</v>
      </c>
      <c r="C7" s="29"/>
      <c r="D7" s="29"/>
      <c r="E7" s="27"/>
      <c r="F7" s="27"/>
      <c r="G7" s="27"/>
    </row>
    <row r="8" spans="1:8" ht="15" x14ac:dyDescent="0.2">
      <c r="A8" s="11" t="s">
        <v>14</v>
      </c>
      <c r="B8" s="28" t="s">
        <v>49</v>
      </c>
      <c r="C8" s="29"/>
      <c r="D8" s="29"/>
      <c r="E8" s="27"/>
      <c r="F8" s="27"/>
      <c r="G8" s="27"/>
    </row>
    <row r="9" spans="1:8" ht="15" x14ac:dyDescent="0.2">
      <c r="A9" s="11" t="s">
        <v>15</v>
      </c>
      <c r="B9" s="28" t="s">
        <v>51</v>
      </c>
      <c r="C9" s="29"/>
      <c r="D9" s="29"/>
      <c r="E9" s="27"/>
      <c r="F9" s="27"/>
      <c r="G9" s="27"/>
    </row>
    <row r="10" spans="1:8" ht="15" x14ac:dyDescent="0.2">
      <c r="A10" s="11" t="s">
        <v>16</v>
      </c>
      <c r="B10" s="28" t="s">
        <v>52</v>
      </c>
      <c r="C10" s="29"/>
      <c r="D10" s="29"/>
      <c r="E10" s="27"/>
      <c r="F10" s="27"/>
      <c r="G10" s="27"/>
    </row>
    <row r="11" spans="1:8" ht="15" x14ac:dyDescent="0.2">
      <c r="A11" s="11" t="s">
        <v>17</v>
      </c>
      <c r="B11" s="28" t="s">
        <v>53</v>
      </c>
      <c r="C11" s="29"/>
      <c r="D11" s="29"/>
      <c r="E11" s="27"/>
      <c r="F11" s="27"/>
      <c r="G11" s="27"/>
    </row>
    <row r="12" spans="1:8" ht="15" x14ac:dyDescent="0.2">
      <c r="A12" s="11" t="s">
        <v>18</v>
      </c>
      <c r="B12" s="28" t="s">
        <v>54</v>
      </c>
      <c r="C12" s="29"/>
      <c r="D12" s="29"/>
      <c r="E12" s="27"/>
      <c r="F12" s="27"/>
      <c r="G12" s="27"/>
    </row>
    <row r="13" spans="1:8" ht="15" x14ac:dyDescent="0.2">
      <c r="A13" s="11" t="s">
        <v>19</v>
      </c>
      <c r="B13" s="28" t="s">
        <v>55</v>
      </c>
      <c r="C13" s="29"/>
      <c r="D13" s="29"/>
      <c r="E13" s="27"/>
      <c r="F13" s="27"/>
      <c r="G13" s="27"/>
    </row>
    <row r="14" spans="1:8" ht="15" x14ac:dyDescent="0.2">
      <c r="A14" s="11" t="s">
        <v>20</v>
      </c>
      <c r="B14" s="28" t="s">
        <v>34</v>
      </c>
      <c r="C14" s="29"/>
      <c r="D14" s="29"/>
      <c r="E14" s="27"/>
      <c r="F14" s="27"/>
      <c r="G14" s="27"/>
    </row>
    <row r="15" spans="1:8" ht="15" x14ac:dyDescent="0.2">
      <c r="A15" s="12" t="s">
        <v>42</v>
      </c>
      <c r="B15" s="14"/>
      <c r="C15" s="14"/>
      <c r="D15" s="14"/>
      <c r="E15" s="20" t="s">
        <v>56</v>
      </c>
      <c r="F15" s="21"/>
      <c r="G15" s="22"/>
    </row>
    <row r="16" spans="1:8" ht="15" x14ac:dyDescent="0.2">
      <c r="A16" s="12" t="s">
        <v>45</v>
      </c>
      <c r="B16" s="13"/>
      <c r="C16" s="15"/>
      <c r="D16" s="16"/>
      <c r="E16" s="23" t="s">
        <v>57</v>
      </c>
      <c r="F16" s="24"/>
      <c r="G16" s="25"/>
    </row>
    <row r="17" spans="1:7" ht="15" x14ac:dyDescent="0.2">
      <c r="A17" s="12" t="s">
        <v>43</v>
      </c>
      <c r="B17" s="20"/>
      <c r="C17" s="21"/>
      <c r="D17" s="22"/>
      <c r="E17" s="17" t="s">
        <v>50</v>
      </c>
      <c r="F17" s="18"/>
      <c r="G17" s="19"/>
    </row>
    <row r="18" spans="1:7" ht="15" x14ac:dyDescent="0.2">
      <c r="A18" s="12" t="s">
        <v>44</v>
      </c>
      <c r="B18" s="20"/>
      <c r="C18" s="21"/>
      <c r="D18" s="22"/>
      <c r="E18" s="17" t="s">
        <v>94</v>
      </c>
      <c r="F18" s="18"/>
      <c r="G18" s="19"/>
    </row>
    <row r="19" spans="1:7" ht="15" x14ac:dyDescent="0.2">
      <c r="A19" s="12" t="s">
        <v>21</v>
      </c>
      <c r="B19" s="20" t="s">
        <v>36</v>
      </c>
      <c r="C19" s="21"/>
      <c r="D19" s="21"/>
      <c r="E19" s="26" t="s">
        <v>35</v>
      </c>
      <c r="F19" s="26"/>
      <c r="G19" s="26"/>
    </row>
    <row r="20" spans="1:7" ht="15" x14ac:dyDescent="0.2">
      <c r="A20" s="11" t="s">
        <v>22</v>
      </c>
      <c r="B20" s="28" t="s">
        <v>39</v>
      </c>
      <c r="C20" s="29"/>
      <c r="D20" s="29"/>
      <c r="E20" s="27" t="s">
        <v>40</v>
      </c>
      <c r="F20" s="27"/>
      <c r="G20" s="27"/>
    </row>
    <row r="21" spans="1:7" ht="15" x14ac:dyDescent="0.2">
      <c r="A21" s="11" t="s">
        <v>23</v>
      </c>
      <c r="B21" s="28" t="s">
        <v>38</v>
      </c>
      <c r="C21" s="29"/>
      <c r="D21" s="29"/>
      <c r="E21" s="27" t="s">
        <v>37</v>
      </c>
      <c r="F21" s="27"/>
      <c r="G21" s="27"/>
    </row>
    <row r="22" spans="1:7" ht="15" x14ac:dyDescent="0.2">
      <c r="A22" s="11" t="s">
        <v>24</v>
      </c>
      <c r="B22" s="28"/>
      <c r="C22" s="29"/>
      <c r="D22" s="29"/>
      <c r="E22" s="27" t="s">
        <v>97</v>
      </c>
      <c r="F22" s="27"/>
      <c r="G22" s="27"/>
    </row>
    <row r="23" spans="1:7" ht="15" x14ac:dyDescent="0.2">
      <c r="A23" s="11" t="s">
        <v>25</v>
      </c>
      <c r="B23" s="28"/>
      <c r="C23" s="29"/>
      <c r="D23" s="29"/>
      <c r="E23" s="27" t="s">
        <v>95</v>
      </c>
      <c r="F23" s="27"/>
      <c r="G23" s="27"/>
    </row>
    <row r="24" spans="1:7" ht="15" x14ac:dyDescent="0.2">
      <c r="A24" s="11" t="s">
        <v>26</v>
      </c>
      <c r="B24" s="28"/>
      <c r="C24" s="29"/>
      <c r="D24" s="29"/>
      <c r="E24" s="27" t="s">
        <v>41</v>
      </c>
      <c r="F24" s="27"/>
      <c r="G24" s="27"/>
    </row>
  </sheetData>
  <mergeCells count="46">
    <mergeCell ref="B22:D22"/>
    <mergeCell ref="B23:D23"/>
    <mergeCell ref="B24:D24"/>
    <mergeCell ref="E24:G24"/>
    <mergeCell ref="E6:G6"/>
    <mergeCell ref="E7:G7"/>
    <mergeCell ref="E8:G8"/>
    <mergeCell ref="E9:G9"/>
    <mergeCell ref="B7:D7"/>
    <mergeCell ref="E1:G1"/>
    <mergeCell ref="E2:G2"/>
    <mergeCell ref="E3:G3"/>
    <mergeCell ref="E4:G4"/>
    <mergeCell ref="E5:G5"/>
    <mergeCell ref="B1:D1"/>
    <mergeCell ref="B2:D2"/>
    <mergeCell ref="B3:D3"/>
    <mergeCell ref="B4:D4"/>
    <mergeCell ref="B5:D5"/>
    <mergeCell ref="B6:D6"/>
    <mergeCell ref="B8:D8"/>
    <mergeCell ref="B9:D9"/>
    <mergeCell ref="B10:D10"/>
    <mergeCell ref="B11:D11"/>
    <mergeCell ref="B12:D12"/>
    <mergeCell ref="B13:D13"/>
    <mergeCell ref="B14:D14"/>
    <mergeCell ref="B19:D19"/>
    <mergeCell ref="B20:D20"/>
    <mergeCell ref="B21:D21"/>
    <mergeCell ref="E10:G10"/>
    <mergeCell ref="E11:G11"/>
    <mergeCell ref="E12:G12"/>
    <mergeCell ref="E13:G13"/>
    <mergeCell ref="E14:G14"/>
    <mergeCell ref="E19:G19"/>
    <mergeCell ref="E20:G20"/>
    <mergeCell ref="E21:G21"/>
    <mergeCell ref="E22:G22"/>
    <mergeCell ref="E23:G23"/>
    <mergeCell ref="E17:G17"/>
    <mergeCell ref="E18:G18"/>
    <mergeCell ref="E15:G15"/>
    <mergeCell ref="B17:D17"/>
    <mergeCell ref="B18:D18"/>
    <mergeCell ref="E16:G16"/>
  </mergeCells>
  <pageMargins left="0.7" right="0.7" top="0.75" bottom="0.75" header="0.3" footer="0.3"/>
  <ignoredErrors>
    <ignoredError sqref="A19:A24 A1:A5 A7: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CFBE-68D2-432B-B025-87EB579331C5}">
  <dimension ref="A1:J21"/>
  <sheetViews>
    <sheetView workbookViewId="0">
      <selection activeCell="C31" sqref="C31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0.42578125" bestFit="1" customWidth="1"/>
    <col min="4" max="4" width="8" bestFit="1" customWidth="1"/>
    <col min="5" max="5" width="10.7109375" bestFit="1" customWidth="1"/>
    <col min="6" max="6" width="3.42578125" bestFit="1" customWidth="1"/>
    <col min="8" max="8" width="8.140625" bestFit="1" customWidth="1"/>
    <col min="9" max="9" width="43.42578125" bestFit="1" customWidth="1"/>
    <col min="10" max="10" width="53.5703125" bestFit="1" customWidth="1"/>
  </cols>
  <sheetData>
    <row r="1" spans="1:10" x14ac:dyDescent="0.25">
      <c r="A1" s="1" t="s">
        <v>1</v>
      </c>
      <c r="B1" s="2">
        <v>44655</v>
      </c>
      <c r="C1" s="1" t="s">
        <v>2</v>
      </c>
      <c r="D1" s="1" t="s">
        <v>3</v>
      </c>
      <c r="E1" s="1" t="s">
        <v>4</v>
      </c>
      <c r="F1" s="1" t="s">
        <v>3</v>
      </c>
      <c r="G1" s="35"/>
      <c r="H1" s="35"/>
      <c r="I1" s="36"/>
      <c r="J1" s="37"/>
    </row>
    <row r="2" spans="1:10" x14ac:dyDescent="0.25">
      <c r="A2" s="1" t="s">
        <v>5</v>
      </c>
      <c r="B2" s="1" t="s">
        <v>58</v>
      </c>
      <c r="C2" s="1" t="s">
        <v>59</v>
      </c>
      <c r="D2" s="3" t="s">
        <v>60</v>
      </c>
      <c r="E2" s="1"/>
      <c r="F2" s="1"/>
      <c r="G2" s="35"/>
      <c r="H2" s="35"/>
      <c r="I2" s="36"/>
      <c r="J2" s="37"/>
    </row>
    <row r="3" spans="1:10" x14ac:dyDescent="0.25">
      <c r="G3" s="35"/>
      <c r="H3" s="35"/>
      <c r="I3" s="36"/>
      <c r="J3" s="37"/>
    </row>
    <row r="4" spans="1:10" x14ac:dyDescent="0.25">
      <c r="A4" s="38" t="s">
        <v>61</v>
      </c>
      <c r="B4" s="39" t="s">
        <v>0</v>
      </c>
      <c r="C4" s="39"/>
      <c r="D4" s="39"/>
      <c r="E4" s="39"/>
      <c r="F4" s="39"/>
      <c r="G4" s="39"/>
      <c r="H4" s="38" t="s">
        <v>62</v>
      </c>
      <c r="I4" s="40" t="s">
        <v>63</v>
      </c>
      <c r="J4" s="41"/>
    </row>
    <row r="5" spans="1:10" x14ac:dyDescent="0.25">
      <c r="A5" s="42" t="s">
        <v>64</v>
      </c>
      <c r="B5" s="43"/>
      <c r="C5" s="43"/>
      <c r="D5" s="43"/>
      <c r="E5" s="43"/>
      <c r="F5" s="43"/>
      <c r="G5" s="43"/>
      <c r="H5" s="44">
        <v>8</v>
      </c>
      <c r="I5" s="40"/>
      <c r="J5" s="41"/>
    </row>
    <row r="6" spans="1:10" x14ac:dyDescent="0.25">
      <c r="A6" s="45" t="s">
        <v>65</v>
      </c>
      <c r="B6" s="43"/>
      <c r="C6" s="43"/>
      <c r="D6" s="43"/>
      <c r="E6" s="43"/>
      <c r="F6" s="43"/>
      <c r="G6" s="43"/>
      <c r="H6" s="46">
        <v>16.899999999999999</v>
      </c>
      <c r="I6" s="40"/>
      <c r="J6" s="41"/>
    </row>
    <row r="7" spans="1:10" x14ac:dyDescent="0.25">
      <c r="A7" s="45" t="s">
        <v>66</v>
      </c>
      <c r="B7" s="47"/>
      <c r="C7" s="48"/>
      <c r="D7" s="48"/>
      <c r="E7" s="48"/>
      <c r="F7" s="48"/>
      <c r="G7" s="49"/>
      <c r="H7" s="50">
        <f>1704</f>
        <v>1704</v>
      </c>
      <c r="I7" s="41"/>
      <c r="J7" s="41"/>
    </row>
    <row r="8" spans="1:10" x14ac:dyDescent="0.25">
      <c r="A8" s="45" t="s">
        <v>6</v>
      </c>
      <c r="B8" s="43"/>
      <c r="C8" s="43"/>
      <c r="D8" s="43"/>
      <c r="E8" s="43"/>
      <c r="F8" s="43"/>
      <c r="G8" s="43"/>
      <c r="H8" s="46">
        <v>4816</v>
      </c>
      <c r="I8" s="40"/>
      <c r="J8" s="41"/>
    </row>
    <row r="9" spans="1:10" x14ac:dyDescent="0.25">
      <c r="A9" s="45" t="s">
        <v>67</v>
      </c>
      <c r="B9" s="47"/>
      <c r="C9" s="48"/>
      <c r="D9" s="48"/>
      <c r="E9" s="48"/>
      <c r="F9" s="48"/>
      <c r="G9" s="49"/>
      <c r="H9" s="46">
        <v>0</v>
      </c>
      <c r="I9" s="40"/>
      <c r="J9" s="41"/>
    </row>
    <row r="10" spans="1:10" x14ac:dyDescent="0.25">
      <c r="A10" s="45" t="s">
        <v>68</v>
      </c>
      <c r="B10" s="47"/>
      <c r="C10" s="48"/>
      <c r="D10" s="48"/>
      <c r="E10" s="48"/>
      <c r="F10" s="48"/>
      <c r="G10" s="49"/>
      <c r="H10" s="46">
        <v>4816</v>
      </c>
      <c r="I10" s="40"/>
      <c r="J10" s="41"/>
    </row>
    <row r="11" spans="1:10" x14ac:dyDescent="0.25">
      <c r="A11" s="45" t="s">
        <v>69</v>
      </c>
      <c r="B11" s="43" t="s">
        <v>70</v>
      </c>
      <c r="C11" s="43"/>
      <c r="D11" s="43"/>
      <c r="E11" s="43"/>
      <c r="F11" s="43"/>
      <c r="G11" s="43"/>
      <c r="H11" s="46">
        <f>H9/H10</f>
        <v>0</v>
      </c>
      <c r="I11" s="40" t="s">
        <v>71</v>
      </c>
      <c r="J11" s="41"/>
    </row>
    <row r="12" spans="1:10" x14ac:dyDescent="0.25">
      <c r="A12" s="45" t="s">
        <v>72</v>
      </c>
      <c r="B12" s="43" t="s">
        <v>73</v>
      </c>
      <c r="C12" s="43"/>
      <c r="D12" s="43"/>
      <c r="E12" s="43"/>
      <c r="F12" s="43"/>
      <c r="G12" s="43"/>
      <c r="H12" s="46">
        <f>H8-H9</f>
        <v>4816</v>
      </c>
      <c r="I12" s="40" t="s">
        <v>74</v>
      </c>
      <c r="J12" s="41"/>
    </row>
    <row r="13" spans="1:10" x14ac:dyDescent="0.25">
      <c r="A13" s="45" t="s">
        <v>75</v>
      </c>
      <c r="B13" s="43" t="s">
        <v>76</v>
      </c>
      <c r="C13" s="43"/>
      <c r="D13" s="43"/>
      <c r="E13" s="43"/>
      <c r="F13" s="43"/>
      <c r="G13" s="43"/>
      <c r="H13" s="46">
        <f>H14*H16</f>
        <v>8055.3759999999993</v>
      </c>
      <c r="I13" s="40" t="s">
        <v>74</v>
      </c>
      <c r="J13" s="41"/>
    </row>
    <row r="14" spans="1:10" x14ac:dyDescent="0.25">
      <c r="A14" s="42" t="s">
        <v>77</v>
      </c>
      <c r="B14" s="43" t="s">
        <v>78</v>
      </c>
      <c r="C14" s="43"/>
      <c r="D14" s="43"/>
      <c r="E14" s="43"/>
      <c r="F14" s="43"/>
      <c r="G14" s="43"/>
      <c r="H14" s="46">
        <v>283.64</v>
      </c>
      <c r="I14" s="51" t="s">
        <v>79</v>
      </c>
      <c r="J14" s="51" t="s">
        <v>80</v>
      </c>
    </row>
    <row r="15" spans="1:10" x14ac:dyDescent="0.25">
      <c r="A15" s="42" t="s">
        <v>81</v>
      </c>
      <c r="B15" s="43" t="s">
        <v>82</v>
      </c>
      <c r="C15" s="43"/>
      <c r="D15" s="43"/>
      <c r="E15" s="43"/>
      <c r="F15" s="43"/>
      <c r="G15" s="43"/>
      <c r="H15" s="46">
        <v>205.74</v>
      </c>
      <c r="I15" s="40" t="s">
        <v>74</v>
      </c>
      <c r="J15" s="41"/>
    </row>
    <row r="16" spans="1:10" x14ac:dyDescent="0.25">
      <c r="A16" s="45" t="s">
        <v>83</v>
      </c>
      <c r="B16" s="43" t="s">
        <v>7</v>
      </c>
      <c r="C16" s="43"/>
      <c r="D16" s="43"/>
      <c r="E16" s="43"/>
      <c r="F16" s="43"/>
      <c r="G16" s="43"/>
      <c r="H16" s="46">
        <f>H7 / 60</f>
        <v>28.4</v>
      </c>
      <c r="I16" s="40" t="s">
        <v>74</v>
      </c>
      <c r="J16" s="41"/>
    </row>
    <row r="17" spans="1:10" x14ac:dyDescent="0.25">
      <c r="A17" s="52" t="s">
        <v>84</v>
      </c>
      <c r="B17" s="43" t="s">
        <v>85</v>
      </c>
      <c r="C17" s="43"/>
      <c r="D17" s="43"/>
      <c r="E17" s="43"/>
      <c r="F17" s="43"/>
      <c r="G17" s="43"/>
      <c r="H17" s="53">
        <f xml:space="preserve"> H15 / H14</f>
        <v>0.72535608517839523</v>
      </c>
      <c r="I17" s="40" t="s">
        <v>74</v>
      </c>
      <c r="J17" s="41"/>
    </row>
    <row r="18" spans="1:10" x14ac:dyDescent="0.25">
      <c r="A18" s="52" t="s">
        <v>86</v>
      </c>
      <c r="B18" s="43" t="s">
        <v>87</v>
      </c>
      <c r="C18" s="43"/>
      <c r="D18" s="43"/>
      <c r="E18" s="43"/>
      <c r="F18" s="43"/>
      <c r="G18" s="43"/>
      <c r="H18" s="53">
        <f>(H8/H15)/H16</f>
        <v>0.82423186929489833</v>
      </c>
      <c r="I18" s="40" t="s">
        <v>74</v>
      </c>
      <c r="J18" s="41"/>
    </row>
    <row r="19" spans="1:10" x14ac:dyDescent="0.25">
      <c r="A19" s="45" t="s">
        <v>88</v>
      </c>
      <c r="B19" s="43" t="s">
        <v>89</v>
      </c>
      <c r="C19" s="43"/>
      <c r="D19" s="43"/>
      <c r="E19" s="43"/>
      <c r="F19" s="43"/>
      <c r="G19" s="43"/>
      <c r="H19" s="46">
        <f>(H15 * 60) / (H8/H5)</f>
        <v>20.505647840531562</v>
      </c>
      <c r="I19" s="40" t="s">
        <v>74</v>
      </c>
      <c r="J19" s="41"/>
    </row>
    <row r="20" spans="1:10" x14ac:dyDescent="0.25">
      <c r="A20" s="52" t="s">
        <v>90</v>
      </c>
      <c r="B20" s="43" t="s">
        <v>91</v>
      </c>
      <c r="C20" s="43"/>
      <c r="D20" s="43"/>
      <c r="E20" s="43"/>
      <c r="F20" s="43"/>
      <c r="G20" s="43"/>
      <c r="H20" s="53">
        <f xml:space="preserve"> (H8-H9) / H8</f>
        <v>1</v>
      </c>
      <c r="I20" s="40" t="s">
        <v>74</v>
      </c>
      <c r="J20" s="41"/>
    </row>
    <row r="21" spans="1:10" x14ac:dyDescent="0.25">
      <c r="A21" s="52" t="s">
        <v>92</v>
      </c>
      <c r="B21" s="43" t="s">
        <v>93</v>
      </c>
      <c r="C21" s="43"/>
      <c r="D21" s="43"/>
      <c r="E21" s="43"/>
      <c r="F21" s="43"/>
      <c r="G21" s="43"/>
      <c r="H21" s="53">
        <f xml:space="preserve"> H17*H18*H20</f>
        <v>0.59786160199101823</v>
      </c>
      <c r="I21" s="40" t="s">
        <v>74</v>
      </c>
      <c r="J21" s="41"/>
    </row>
  </sheetData>
  <mergeCells count="18">
    <mergeCell ref="B16:G16"/>
    <mergeCell ref="B17:G17"/>
    <mergeCell ref="B18:G18"/>
    <mergeCell ref="B19:G19"/>
    <mergeCell ref="B20:G20"/>
    <mergeCell ref="B21:G21"/>
    <mergeCell ref="B10:G10"/>
    <mergeCell ref="B11:G11"/>
    <mergeCell ref="B12:G12"/>
    <mergeCell ref="B13:G13"/>
    <mergeCell ref="B14:G14"/>
    <mergeCell ref="B15:G15"/>
    <mergeCell ref="B4:G4"/>
    <mergeCell ref="B5:G5"/>
    <mergeCell ref="B6:G6"/>
    <mergeCell ref="B7:G7"/>
    <mergeCell ref="B8:G8"/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tuần</vt:lpstr>
      <vt:lpstr>Báo cáo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2022-04-19T04:42:12Z</dcterms:modified>
</cp:coreProperties>
</file>