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3"/>
    <sheet name="Mean" sheetId="2" state="visible" r:id="rId4"/>
    <sheet name="Median" sheetId="3" state="visible" r:id="rId5"/>
    <sheet name="Variance" sheetId="4" state="visible" r:id="rId6"/>
    <sheet name="z-scores" sheetId="5" state="visible" r:id="rId7"/>
    <sheet name="Descriptive Statistics"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<sst xmlns="http://schemas.openxmlformats.org/spreadsheetml/2006/main" count="643" uniqueCount="259">
  <si>
    <t xml:space="preserve">Purchase Orders</t>
  </si>
  <si>
    <t xml:space="preserve">Supplier </t>
  </si>
  <si>
    <t xml:space="preserve">Order No.</t>
  </si>
  <si>
    <t xml:space="preserve">Item No.</t>
  </si>
  <si>
    <t xml:space="preserve">Item Description</t>
  </si>
  <si>
    <t xml:space="preserve">Item Cost</t>
  </si>
  <si>
    <t xml:space="preserve">Quantity</t>
  </si>
  <si>
    <t xml:space="preserve">Cost per order</t>
  </si>
  <si>
    <t xml:space="preserve">A/P Terms (Months)</t>
  </si>
  <si>
    <t xml:space="preserve">Order Date</t>
  </si>
  <si>
    <t xml:space="preserve">Arrival Date</t>
  </si>
  <si>
    <t xml:space="preserve">Hulkey Fasteners</t>
  </si>
  <si>
    <t xml:space="preserve">Aug11001</t>
  </si>
  <si>
    <t xml:space="preserve">Airframe fasteners</t>
  </si>
  <si>
    <t xml:space="preserve">Alum Sheeting</t>
  </si>
  <si>
    <t xml:space="preserve">Aug11002</t>
  </si>
  <si>
    <t xml:space="preserve">Fast-Tie Aerospace</t>
  </si>
  <si>
    <t xml:space="preserve">Aug11003</t>
  </si>
  <si>
    <t xml:space="preserve">Shielded Cable/ft.</t>
  </si>
  <si>
    <t xml:space="preserve">Aug11004</t>
  </si>
  <si>
    <t xml:space="preserve">Steelpin Inc.</t>
  </si>
  <si>
    <t xml:space="preserve">Aug11005</t>
  </si>
  <si>
    <t xml:space="preserve">Aug11006</t>
  </si>
  <si>
    <t xml:space="preserve">Aug11007</t>
  </si>
  <si>
    <t xml:space="preserve">Bolt-nut package</t>
  </si>
  <si>
    <t xml:space="preserve">Durrable Products</t>
  </si>
  <si>
    <t xml:space="preserve">Aug11008</t>
  </si>
  <si>
    <t xml:space="preserve">Pressure Gauge</t>
  </si>
  <si>
    <t xml:space="preserve">Aug11009</t>
  </si>
  <si>
    <t xml:space="preserve">O-Ring</t>
  </si>
  <si>
    <t xml:space="preserve">Aug11010</t>
  </si>
  <si>
    <t xml:space="preserve">Aug11011</t>
  </si>
  <si>
    <t xml:space="preserve">Aug11012</t>
  </si>
  <si>
    <t xml:space="preserve">Electrical Connector</t>
  </si>
  <si>
    <t xml:space="preserve">Aug11013</t>
  </si>
  <si>
    <t xml:space="preserve">Hatch Decal</t>
  </si>
  <si>
    <t xml:space="preserve">Aug11014</t>
  </si>
  <si>
    <t xml:space="preserve">Sep11001</t>
  </si>
  <si>
    <t xml:space="preserve">Sep11002</t>
  </si>
  <si>
    <t xml:space="preserve">Control Panel</t>
  </si>
  <si>
    <t xml:space="preserve">Sep11003</t>
  </si>
  <si>
    <t xml:space="preserve">Sep11004</t>
  </si>
  <si>
    <t xml:space="preserve">Sep11005</t>
  </si>
  <si>
    <t xml:space="preserve">Sep11006</t>
  </si>
  <si>
    <t xml:space="preserve">Spacetime Technologies</t>
  </si>
  <si>
    <t xml:space="preserve">Sep11007</t>
  </si>
  <si>
    <t xml:space="preserve">Sep11008</t>
  </si>
  <si>
    <t xml:space="preserve">Sep11009</t>
  </si>
  <si>
    <t xml:space="preserve">Sep11010</t>
  </si>
  <si>
    <t xml:space="preserve">Sep11011</t>
  </si>
  <si>
    <t xml:space="preserve">Sep11012</t>
  </si>
  <si>
    <t xml:space="preserve">Sep11013</t>
  </si>
  <si>
    <t xml:space="preserve">Sep11014</t>
  </si>
  <si>
    <t xml:space="preserve">Sep11015</t>
  </si>
  <si>
    <t xml:space="preserve">Sep11016</t>
  </si>
  <si>
    <t xml:space="preserve">Sep11017</t>
  </si>
  <si>
    <t xml:space="preserve">Sep11018</t>
  </si>
  <si>
    <t xml:space="preserve">Sep11019</t>
  </si>
  <si>
    <t xml:space="preserve">Sep11020</t>
  </si>
  <si>
    <t xml:space="preserve">Sep11021</t>
  </si>
  <si>
    <t xml:space="preserve">Gasket</t>
  </si>
  <si>
    <t xml:space="preserve">Sep11022</t>
  </si>
  <si>
    <t xml:space="preserve">Pylon Accessories</t>
  </si>
  <si>
    <t xml:space="preserve">Sep11023</t>
  </si>
  <si>
    <t xml:space="preserve">Sep11024</t>
  </si>
  <si>
    <t xml:space="preserve">Sep11025</t>
  </si>
  <si>
    <t xml:space="preserve">Sep11026</t>
  </si>
  <si>
    <t xml:space="preserve">Sep11027</t>
  </si>
  <si>
    <t xml:space="preserve">Manley Valve</t>
  </si>
  <si>
    <t xml:space="preserve">Sep11028</t>
  </si>
  <si>
    <t xml:space="preserve">Sep11029</t>
  </si>
  <si>
    <t xml:space="preserve">Sep11030</t>
  </si>
  <si>
    <t xml:space="preserve">Sep11031</t>
  </si>
  <si>
    <t xml:space="preserve">Sep11032</t>
  </si>
  <si>
    <t xml:space="preserve">Sep11033</t>
  </si>
  <si>
    <t xml:space="preserve">Sep11034</t>
  </si>
  <si>
    <t xml:space="preserve">Oct11001</t>
  </si>
  <si>
    <t xml:space="preserve">Oct11002</t>
  </si>
  <si>
    <t xml:space="preserve">Oct11003</t>
  </si>
  <si>
    <t xml:space="preserve">Oct11004</t>
  </si>
  <si>
    <t xml:space="preserve">Oct11005</t>
  </si>
  <si>
    <t xml:space="preserve">Oct11006</t>
  </si>
  <si>
    <t xml:space="preserve">Oct11007</t>
  </si>
  <si>
    <t xml:space="preserve">Oct11008</t>
  </si>
  <si>
    <t xml:space="preserve">Oct11009</t>
  </si>
  <si>
    <t xml:space="preserve">Oct11010</t>
  </si>
  <si>
    <t xml:space="preserve">Oct11011</t>
  </si>
  <si>
    <t xml:space="preserve">Oct11012</t>
  </si>
  <si>
    <t xml:space="preserve">Oct11013</t>
  </si>
  <si>
    <t xml:space="preserve">Oct11014</t>
  </si>
  <si>
    <t xml:space="preserve">Oct11015</t>
  </si>
  <si>
    <t xml:space="preserve">Oct11016</t>
  </si>
  <si>
    <t xml:space="preserve">Oct11017</t>
  </si>
  <si>
    <t xml:space="preserve">Machined Valve</t>
  </si>
  <si>
    <t xml:space="preserve">Oct11018</t>
  </si>
  <si>
    <t xml:space="preserve">Oct11019</t>
  </si>
  <si>
    <t xml:space="preserve">Oct11020</t>
  </si>
  <si>
    <t xml:space="preserve">Oct11021</t>
  </si>
  <si>
    <t xml:space="preserve">Oct11022</t>
  </si>
  <si>
    <t xml:space="preserve">Oct11023</t>
  </si>
  <si>
    <t xml:space="preserve">Oct11024</t>
  </si>
  <si>
    <t xml:space="preserve">Oct11025</t>
  </si>
  <si>
    <t xml:space="preserve">Oct11026</t>
  </si>
  <si>
    <t xml:space="preserve">Oct11027</t>
  </si>
  <si>
    <t xml:space="preserve">Oct11028</t>
  </si>
  <si>
    <t xml:space="preserve">Side Panel</t>
  </si>
  <si>
    <t xml:space="preserve">Oct11029</t>
  </si>
  <si>
    <t xml:space="preserve">Oct11030</t>
  </si>
  <si>
    <t xml:space="preserve">Oct11031</t>
  </si>
  <si>
    <t xml:space="preserve">Oct11032</t>
  </si>
  <si>
    <t xml:space="preserve">Oct11033</t>
  </si>
  <si>
    <t xml:space="preserve">Oct11034</t>
  </si>
  <si>
    <t xml:space="preserve">Oct11035</t>
  </si>
  <si>
    <t xml:space="preserve">Oct11036</t>
  </si>
  <si>
    <t xml:space="preserve">Nov11001</t>
  </si>
  <si>
    <t xml:space="preserve">Panel Decal</t>
  </si>
  <si>
    <t xml:space="preserve">Nov11002</t>
  </si>
  <si>
    <t xml:space="preserve">Door Decal</t>
  </si>
  <si>
    <t xml:space="preserve">Nov11003</t>
  </si>
  <si>
    <t xml:space="preserve">Nov11004</t>
  </si>
  <si>
    <t xml:space="preserve">Nov11005</t>
  </si>
  <si>
    <t xml:space="preserve">Nov11006</t>
  </si>
  <si>
    <t xml:space="preserve">Nov11007</t>
  </si>
  <si>
    <t xml:space="preserve">Nov11008</t>
  </si>
  <si>
    <t xml:space="preserve">Nov11009</t>
  </si>
  <si>
    <t xml:space="preserve">Nov11010</t>
  </si>
  <si>
    <t xml:space="preserve">1. In the Purchase order data set,</t>
  </si>
  <si>
    <t xml:space="preserve">a)</t>
  </si>
  <si>
    <t xml:space="preserve">Total cost per order</t>
  </si>
  <si>
    <t xml:space="preserve">b)</t>
  </si>
  <si>
    <t xml:space="preserve">Number of orders with A/P term short than 25 months</t>
  </si>
  <si>
    <t xml:space="preserve">c)</t>
  </si>
  <si>
    <t xml:space="preserve">Number of orders placed for Pressure gauge</t>
  </si>
  <si>
    <t xml:space="preserve">d)</t>
  </si>
  <si>
    <t xml:space="preserve">Using VLOOKUP function, find the item description and cost per order for the following order numbers: Aug11008, Sept11023, Oct11020</t>
  </si>
  <si>
    <t xml:space="preserve">8.The following exercises use the purchase order s data base: Use Match and /or Index functions to find the following</t>
  </si>
  <si>
    <r>
      <rPr>
        <sz val="10"/>
        <rFont val="Arial"/>
        <family val="0"/>
        <charset val="1"/>
      </rPr>
      <t xml:space="preserve">a. The row numbers corresponding to the first and last instance of item number 1369 in column C (be sure column</t>
    </r>
    <r>
      <rPr>
        <sz val="10"/>
        <rFont val="TimesLTStd-Roman"/>
        <family val="1"/>
        <charset val="1"/>
      </rPr>
      <t xml:space="preserve"> </t>
    </r>
    <r>
      <rPr>
        <sz val="10"/>
        <rFont val="Arial"/>
        <family val="0"/>
        <charset val="1"/>
      </rPr>
      <t xml:space="preserve">C is sorted by order number). </t>
    </r>
  </si>
  <si>
    <t xml:space="preserve">b. The order cost associated with the first instance of item 1369 that you identified in part (a).</t>
  </si>
  <si>
    <t xml:space="preserve">c. The total cost of all orders for item 1369. Use the answers to parts (a) and (b) along with the SUM function to do this. In other words, you should use the appropriate INDEX and MATCH functions within the SUM function to find the answer. Validate your results by applying the SUM function directly to the data in column G.</t>
  </si>
  <si>
    <t xml:space="preserve">Observation</t>
  </si>
  <si>
    <t xml:space="preserve">x1</t>
  </si>
  <si>
    <t xml:space="preserve">x2</t>
  </si>
  <si>
    <t xml:space="preserve">x3</t>
  </si>
  <si>
    <t xml:space="preserve">x4</t>
  </si>
  <si>
    <t xml:space="preserve">x5</t>
  </si>
  <si>
    <t xml:space="preserve">x6</t>
  </si>
  <si>
    <t xml:space="preserve">x7</t>
  </si>
  <si>
    <t xml:space="preserve">x8</t>
  </si>
  <si>
    <t xml:space="preserve">x9</t>
  </si>
  <si>
    <t xml:space="preserve">x10</t>
  </si>
  <si>
    <t xml:space="preserve">x11</t>
  </si>
  <si>
    <t xml:space="preserve">x12</t>
  </si>
  <si>
    <t xml:space="preserve">x13</t>
  </si>
  <si>
    <t xml:space="preserve">x14</t>
  </si>
  <si>
    <t xml:space="preserve">x15</t>
  </si>
  <si>
    <t xml:space="preserve">x16</t>
  </si>
  <si>
    <t xml:space="preserve">x17</t>
  </si>
  <si>
    <t xml:space="preserve">x18</t>
  </si>
  <si>
    <t xml:space="preserve">x19</t>
  </si>
  <si>
    <t xml:space="preserve">x20</t>
  </si>
  <si>
    <t xml:space="preserve">x21</t>
  </si>
  <si>
    <t xml:space="preserve">x22</t>
  </si>
  <si>
    <t xml:space="preserve">x23</t>
  </si>
  <si>
    <t xml:space="preserve">x24</t>
  </si>
  <si>
    <t xml:space="preserve">x25</t>
  </si>
  <si>
    <t xml:space="preserve">x26</t>
  </si>
  <si>
    <t xml:space="preserve">x27</t>
  </si>
  <si>
    <t xml:space="preserve">x28</t>
  </si>
  <si>
    <t xml:space="preserve">x29</t>
  </si>
  <si>
    <t xml:space="preserve">x30</t>
  </si>
  <si>
    <t xml:space="preserve">x31</t>
  </si>
  <si>
    <t xml:space="preserve">x32</t>
  </si>
  <si>
    <t xml:space="preserve">x33</t>
  </si>
  <si>
    <t xml:space="preserve">x34</t>
  </si>
  <si>
    <t xml:space="preserve">x35</t>
  </si>
  <si>
    <t xml:space="preserve">x36</t>
  </si>
  <si>
    <t xml:space="preserve">x37</t>
  </si>
  <si>
    <t xml:space="preserve">x38</t>
  </si>
  <si>
    <t xml:space="preserve">x39</t>
  </si>
  <si>
    <t xml:space="preserve">x40</t>
  </si>
  <si>
    <t xml:space="preserve">x41</t>
  </si>
  <si>
    <t xml:space="preserve">x42</t>
  </si>
  <si>
    <t xml:space="preserve">x43</t>
  </si>
  <si>
    <t xml:space="preserve">x44</t>
  </si>
  <si>
    <t xml:space="preserve">x45</t>
  </si>
  <si>
    <t xml:space="preserve">x46</t>
  </si>
  <si>
    <t xml:space="preserve">x47</t>
  </si>
  <si>
    <t xml:space="preserve">x48</t>
  </si>
  <si>
    <t xml:space="preserve">x49</t>
  </si>
  <si>
    <t xml:space="preserve">x50</t>
  </si>
  <si>
    <t xml:space="preserve">x51</t>
  </si>
  <si>
    <t xml:space="preserve">x52</t>
  </si>
  <si>
    <t xml:space="preserve">x53</t>
  </si>
  <si>
    <t xml:space="preserve">x54</t>
  </si>
  <si>
    <t xml:space="preserve">x55</t>
  </si>
  <si>
    <t xml:space="preserve">x56</t>
  </si>
  <si>
    <t xml:space="preserve">x57</t>
  </si>
  <si>
    <t xml:space="preserve">x58</t>
  </si>
  <si>
    <t xml:space="preserve">x59</t>
  </si>
  <si>
    <t xml:space="preserve">x60</t>
  </si>
  <si>
    <t xml:space="preserve">x61</t>
  </si>
  <si>
    <t xml:space="preserve">x62</t>
  </si>
  <si>
    <t xml:space="preserve">x63</t>
  </si>
  <si>
    <t xml:space="preserve">x64</t>
  </si>
  <si>
    <t xml:space="preserve">x65</t>
  </si>
  <si>
    <t xml:space="preserve">x66</t>
  </si>
  <si>
    <t xml:space="preserve">x67</t>
  </si>
  <si>
    <t xml:space="preserve">x68</t>
  </si>
  <si>
    <t xml:space="preserve">x69</t>
  </si>
  <si>
    <t xml:space="preserve">x70</t>
  </si>
  <si>
    <t xml:space="preserve">x71</t>
  </si>
  <si>
    <t xml:space="preserve">x72</t>
  </si>
  <si>
    <t xml:space="preserve">x73</t>
  </si>
  <si>
    <t xml:space="preserve">x74</t>
  </si>
  <si>
    <t xml:space="preserve">x75</t>
  </si>
  <si>
    <t xml:space="preserve">x76</t>
  </si>
  <si>
    <t xml:space="preserve">x77</t>
  </si>
  <si>
    <t xml:space="preserve">x78</t>
  </si>
  <si>
    <t xml:space="preserve">x79</t>
  </si>
  <si>
    <t xml:space="preserve">x80</t>
  </si>
  <si>
    <t xml:space="preserve">x81</t>
  </si>
  <si>
    <t xml:space="preserve">x82</t>
  </si>
  <si>
    <t xml:space="preserve">x83</t>
  </si>
  <si>
    <t xml:space="preserve">x84</t>
  </si>
  <si>
    <t xml:space="preserve">x85</t>
  </si>
  <si>
    <t xml:space="preserve">x86</t>
  </si>
  <si>
    <t xml:space="preserve">x87</t>
  </si>
  <si>
    <t xml:space="preserve">x88</t>
  </si>
  <si>
    <t xml:space="preserve">x89</t>
  </si>
  <si>
    <t xml:space="preserve">x90</t>
  </si>
  <si>
    <t xml:space="preserve">x91</t>
  </si>
  <si>
    <t xml:space="preserve">x92</t>
  </si>
  <si>
    <t xml:space="preserve">x93</t>
  </si>
  <si>
    <t xml:space="preserve">x94</t>
  </si>
  <si>
    <t xml:space="preserve">Sum of cost/order</t>
  </si>
  <si>
    <t xml:space="preserve">Number of observations</t>
  </si>
  <si>
    <t xml:space="preserve">Mean cost/order</t>
  </si>
  <si>
    <t xml:space="preserve">Excel AVERAGE  function</t>
  </si>
  <si>
    <t xml:space="preserve">Rank</t>
  </si>
  <si>
    <t xml:space="preserve">Average</t>
  </si>
  <si>
    <t xml:space="preserve">(xi - mean)</t>
  </si>
  <si>
    <t xml:space="preserve">(xi - mean)^2</t>
  </si>
  <si>
    <t xml:space="preserve">Sum of squared deviations</t>
  </si>
  <si>
    <t xml:space="preserve">Variance</t>
  </si>
  <si>
    <t xml:space="preserve">Excel VAR.S function</t>
  </si>
  <si>
    <t xml:space="preserve">z-score</t>
  </si>
  <si>
    <t xml:space="preserve">Mean</t>
  </si>
  <si>
    <t xml:space="preserve">Standard Deviation</t>
  </si>
  <si>
    <t xml:space="preserve">Standard Error</t>
  </si>
  <si>
    <t xml:space="preserve">Median</t>
  </si>
  <si>
    <t xml:space="preserve">Mode</t>
  </si>
  <si>
    <t xml:space="preserve">Sample Variance</t>
  </si>
  <si>
    <t xml:space="preserve">Kurtosis</t>
  </si>
  <si>
    <t xml:space="preserve">Skewness</t>
  </si>
  <si>
    <t xml:space="preserve">Range</t>
  </si>
  <si>
    <t xml:space="preserve">Minimum</t>
  </si>
  <si>
    <t xml:space="preserve">Maximum</t>
  </si>
  <si>
    <t xml:space="preserve">Sum</t>
  </si>
  <si>
    <t xml:space="preserve">Count</t>
  </si>
</sst>
</file>

<file path=xl/styles.xml><?xml version="1.0" encoding="utf-8"?>
<styleSheet xmlns="http://schemas.openxmlformats.org/spreadsheetml/2006/main">
  <numFmts count="8">
    <numFmt numFmtId="164" formatCode="General"/>
    <numFmt numFmtId="165" formatCode="_(\$* #,##0.00_);_(\$* \(#,##0.00\);_(\$* \-??_);_(@_)"/>
    <numFmt numFmtId="166" formatCode="_(* #,##0.00_);_(* \(#,##0.00\);_(* \-??_);_(@_)"/>
    <numFmt numFmtId="167" formatCode="_(* #,##0_);_(* \(#,##0\);_(* \-??_);_(@_)"/>
    <numFmt numFmtId="168" formatCode="mm/dd/yy;@"/>
    <numFmt numFmtId="169" formatCode="General"/>
    <numFmt numFmtId="170" formatCode="\$#,##0.00"/>
    <numFmt numFmtId="171" formatCode="0.00"/>
  </numFmts>
  <fonts count="10">
    <font>
      <sz val="10"/>
      <name val="Arial"/>
      <family val="0"/>
      <charset val="1"/>
    </font>
    <font>
      <sz val="10"/>
      <name val="Arial"/>
      <family val="0"/>
    </font>
    <font>
      <sz val="10"/>
      <name val="Arial"/>
      <family val="0"/>
    </font>
    <font>
      <sz val="10"/>
      <name val="Arial"/>
      <family val="0"/>
    </font>
    <font>
      <b val="true"/>
      <sz val="10"/>
      <name val="Arial"/>
      <family val="2"/>
      <charset val="1"/>
    </font>
    <font>
      <sz val="10"/>
      <color rgb="FF000000"/>
      <name val="Arial"/>
      <family val="2"/>
      <charset val="1"/>
    </font>
    <font>
      <sz val="11"/>
      <name val="Arial"/>
      <family val="0"/>
      <charset val="1"/>
    </font>
    <font>
      <sz val="10"/>
      <name val="TimesLTStd-Roman"/>
      <family val="1"/>
      <charset val="1"/>
    </font>
    <font>
      <sz val="10"/>
      <name val="Arial"/>
      <family val="2"/>
      <charset val="1"/>
    </font>
    <font>
      <i val="true"/>
      <sz val="10"/>
      <name val="Arial"/>
      <family val="2"/>
      <charset val="1"/>
    </font>
  </fonts>
  <fills count="3">
    <fill>
      <patternFill patternType="none"/>
    </fill>
    <fill>
      <patternFill patternType="gray125"/>
    </fill>
    <fill>
      <patternFill patternType="solid">
        <fgColor rgb="FFFFFF00"/>
        <bgColor rgb="FFFFFF00"/>
      </patternFill>
    </fill>
  </fills>
  <borders count="4">
    <border diagonalUp="false" diagonalDown="false">
      <left/>
      <right/>
      <top/>
      <bottom/>
      <diagonal/>
    </border>
    <border diagonalUp="false" diagonalDown="false">
      <left/>
      <right/>
      <top/>
      <bottom style="double"/>
      <diagonal/>
    </border>
    <border diagonalUp="false" diagonalDown="false">
      <left/>
      <right/>
      <top style="medium"/>
      <bottom style="thin"/>
      <diagonal/>
    </border>
    <border diagonalUp="false" diagonalDown="false">
      <left/>
      <right/>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center" vertical="bottom" textRotation="0" wrapText="false" indent="0" shrinkToFit="false"/>
      <protection locked="true" hidden="false"/>
    </xf>
    <xf numFmtId="165" fontId="5" fillId="0" borderId="0" xfId="17" applyFont="true" applyBorder="true" applyAlignment="true" applyProtection="true">
      <alignment horizontal="right" vertical="bottom" textRotation="0" wrapText="false" indent="0" shrinkToFit="false"/>
      <protection locked="true" hidden="false"/>
    </xf>
    <xf numFmtId="167" fontId="5" fillId="0" borderId="0" xfId="15" applyFont="true" applyBorder="true" applyAlignment="true" applyProtection="true">
      <alignment horizontal="right" vertical="bottom" textRotation="0" wrapText="false" indent="0" shrinkToFit="false"/>
      <protection locked="true" hidden="false"/>
    </xf>
    <xf numFmtId="164" fontId="5" fillId="0" borderId="0" xfId="17" applyFont="true" applyBorder="true" applyAlignment="true" applyProtection="true">
      <alignment horizontal="center" vertical="bottom" textRotation="0" wrapText="false" indent="0" shrinkToFit="false"/>
      <protection locked="true" hidden="false"/>
    </xf>
    <xf numFmtId="168" fontId="5"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5" fontId="0" fillId="0" borderId="0" xfId="17" applyFont="true" applyBorder="true" applyAlignment="true" applyProtection="true">
      <alignment horizontal="right" vertical="bottom" textRotation="0" wrapText="false" indent="0" shrinkToFit="false"/>
      <protection locked="true" hidden="false"/>
    </xf>
    <xf numFmtId="167" fontId="0" fillId="0" borderId="0" xfId="15" applyFont="true" applyBorder="true" applyAlignment="true" applyProtection="true">
      <alignment horizontal="right" vertical="bottom" textRotation="0" wrapText="false" indent="0" shrinkToFit="false"/>
      <protection locked="true" hidden="false"/>
    </xf>
    <xf numFmtId="168"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8" fontId="0" fillId="0" borderId="0"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9" fontId="0" fillId="0" borderId="0" xfId="0" applyFont="fals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9" fontId="0" fillId="0" borderId="0" xfId="0" applyFont="false" applyBorder="fals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justify" vertical="bottom" textRotation="0" wrapText="false" indent="0" shrinkToFit="false"/>
      <protection locked="true" hidden="false"/>
    </xf>
    <xf numFmtId="164" fontId="0" fillId="0" borderId="0" xfId="0" applyFont="true" applyBorder="true" applyAlignment="true" applyProtection="true">
      <alignment horizontal="justify"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70" fontId="0" fillId="0" borderId="0" xfId="0" applyFont="false" applyBorder="false" applyAlignment="true" applyProtection="true">
      <alignment horizontal="general" vertical="bottom" textRotation="0" wrapText="false" indent="0" shrinkToFit="false"/>
      <protection locked="true" hidden="false"/>
    </xf>
    <xf numFmtId="170" fontId="4" fillId="0" borderId="0" xfId="0" applyFont="true" applyBorder="false" applyAlignment="true" applyProtection="true">
      <alignment horizontal="general" vertical="bottom" textRotation="0" wrapText="false" indent="0" shrinkToFit="false"/>
      <protection locked="true" hidden="false"/>
    </xf>
    <xf numFmtId="170" fontId="0" fillId="0" borderId="1" xfId="0" applyFont="false" applyBorder="true" applyAlignment="true" applyProtection="true">
      <alignment horizontal="general" vertical="bottom" textRotation="0" wrapText="false" indent="0" shrinkToFit="false"/>
      <protection locked="true" hidden="false"/>
    </xf>
    <xf numFmtId="170" fontId="0" fillId="0" borderId="0" xfId="0" applyFont="false" applyBorder="tru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70" fontId="0" fillId="2" borderId="0" xfId="0" applyFont="false" applyBorder="false" applyAlignment="true" applyProtection="true">
      <alignment horizontal="general" vertical="bottom" textRotation="0" wrapText="false" indent="0" shrinkToFit="false"/>
      <protection locked="true" hidden="false"/>
    </xf>
    <xf numFmtId="170" fontId="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right"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70" fontId="0" fillId="0" borderId="0" xfId="0" applyFont="false" applyBorder="false" applyAlignment="true" applyProtection="true">
      <alignment horizontal="center" vertical="bottom" textRotation="0" wrapText="false" indent="0" shrinkToFit="false"/>
      <protection locked="true" hidden="false"/>
    </xf>
    <xf numFmtId="170" fontId="0" fillId="0" borderId="1" xfId="0" applyFont="false" applyBorder="true" applyAlignment="true" applyProtection="true">
      <alignment horizontal="center" vertical="bottom" textRotation="0" wrapText="false" indent="0" shrinkToFit="false"/>
      <protection locked="true" hidden="false"/>
    </xf>
    <xf numFmtId="166" fontId="0" fillId="0" borderId="0" xfId="15" applyFont="true" applyBorder="true" applyAlignment="true" applyProtection="true">
      <alignment horizontal="center" vertical="bottom" textRotation="0" wrapText="false" indent="0" shrinkToFit="false"/>
      <protection locked="true" hidden="false"/>
    </xf>
    <xf numFmtId="171" fontId="0" fillId="0" borderId="0" xfId="0" applyFont="false" applyBorder="false" applyAlignment="true" applyProtection="true">
      <alignment horizontal="general" vertical="bottom" textRotation="0" wrapText="false" indent="0" shrinkToFit="false"/>
      <protection locked="true" hidden="false"/>
    </xf>
    <xf numFmtId="164" fontId="9" fillId="0" borderId="2"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55" colorId="64" zoomScale="100" zoomScaleNormal="100" zoomScalePageLayoutView="100" workbookViewId="0">
      <selection pane="topLeft" activeCell="A3" activeCellId="0" sqref="A3"/>
    </sheetView>
  </sheetViews>
  <sheetFormatPr defaultColWidth="8.83203125" defaultRowHeight="12" zeroHeight="false" outlineLevelRow="0" outlineLevelCol="0"/>
  <cols>
    <col collapsed="false" customWidth="true" hidden="false" outlineLevel="0" max="1" min="1" style="1" width="30.33"/>
    <col collapsed="false" customWidth="true" hidden="false" outlineLevel="0" max="2" min="2" style="1" width="30.32"/>
    <col collapsed="false" customWidth="true" hidden="false" outlineLevel="0" max="3" min="3" style="1" width="8.67"/>
    <col collapsed="false" customWidth="true" hidden="false" outlineLevel="0" max="4" min="4" style="1" width="18.5"/>
    <col collapsed="false" customWidth="true" hidden="false" outlineLevel="0" max="5" min="5" style="1" width="9.52"/>
    <col collapsed="false" customWidth="true" hidden="false" outlineLevel="0" max="6" min="6" style="1" width="8.67"/>
    <col collapsed="false" customWidth="true" hidden="false" outlineLevel="0" max="7" min="7" style="1" width="14.33"/>
    <col collapsed="false" customWidth="true" hidden="false" outlineLevel="0" max="8" min="8" style="1" width="19.16"/>
    <col collapsed="false" customWidth="true" hidden="false" outlineLevel="0" max="9" min="9" style="1" width="29.49"/>
    <col collapsed="false" customWidth="true" hidden="false" outlineLevel="0" max="10" min="10" style="1" width="16.27"/>
    <col collapsed="false" customWidth="true" hidden="false" outlineLevel="0" max="11" min="11" style="1" width="18.22"/>
    <col collapsed="false" customWidth="true" hidden="false" outlineLevel="0" max="12" min="12" style="0" width="11.54"/>
    <col collapsed="false" customWidth="true" hidden="false" outlineLevel="0" max="13" min="13" style="0" width="21.84"/>
  </cols>
  <sheetData>
    <row r="1" customFormat="false" ht="12" hidden="false" customHeight="true" outlineLevel="0" collapsed="false">
      <c r="A1" s="2" t="s">
        <v>0</v>
      </c>
    </row>
    <row r="2" customFormat="false" ht="12.65" hidden="false" customHeight="false" outlineLevel="0" collapsed="false"/>
    <row r="3" customFormat="false" ht="12.65" hidden="false" customHeight="false" outlineLevel="0" collapsed="false">
      <c r="A3" s="3" t="s">
        <v>1</v>
      </c>
      <c r="B3" s="3" t="s">
        <v>2</v>
      </c>
      <c r="C3" s="3" t="s">
        <v>3</v>
      </c>
      <c r="D3" s="3" t="s">
        <v>4</v>
      </c>
      <c r="E3" s="3" t="s">
        <v>5</v>
      </c>
      <c r="F3" s="3" t="s">
        <v>6</v>
      </c>
      <c r="G3" s="3" t="s">
        <v>7</v>
      </c>
      <c r="H3" s="3" t="s">
        <v>8</v>
      </c>
      <c r="I3" s="3" t="s">
        <v>9</v>
      </c>
      <c r="J3" s="3" t="s">
        <v>10</v>
      </c>
    </row>
    <row r="4" customFormat="false" ht="12.65" hidden="false" customHeight="false" outlineLevel="0" collapsed="false">
      <c r="A4" s="4" t="s">
        <v>11</v>
      </c>
      <c r="B4" s="5" t="s">
        <v>12</v>
      </c>
      <c r="C4" s="6" t="n">
        <v>1122</v>
      </c>
      <c r="D4" s="4" t="s">
        <v>13</v>
      </c>
      <c r="E4" s="7" t="n">
        <v>4.25</v>
      </c>
      <c r="F4" s="8" t="n">
        <v>19500</v>
      </c>
      <c r="G4" s="7" t="n">
        <f aca="false">E4*F4</f>
        <v>82875</v>
      </c>
      <c r="H4" s="9" t="n">
        <v>30</v>
      </c>
      <c r="I4" s="10" t="n">
        <v>40760</v>
      </c>
      <c r="J4" s="10" t="n">
        <v>40768</v>
      </c>
    </row>
    <row r="5" customFormat="false" ht="12.65" hidden="false" customHeight="false" outlineLevel="0" collapsed="false">
      <c r="A5" s="11" t="s">
        <v>14</v>
      </c>
      <c r="B5" s="5" t="s">
        <v>15</v>
      </c>
      <c r="C5" s="6" t="n">
        <v>1243</v>
      </c>
      <c r="D5" s="4" t="s">
        <v>13</v>
      </c>
      <c r="E5" s="12" t="n">
        <v>4.25</v>
      </c>
      <c r="F5" s="13" t="n">
        <v>10000</v>
      </c>
      <c r="G5" s="7" t="n">
        <f aca="false">E5*F5</f>
        <v>42500</v>
      </c>
      <c r="H5" s="9" t="n">
        <v>30</v>
      </c>
      <c r="I5" s="14" t="n">
        <v>40763</v>
      </c>
      <c r="J5" s="14" t="n">
        <v>40769</v>
      </c>
    </row>
    <row r="6" customFormat="false" ht="12.65" hidden="false" customHeight="false" outlineLevel="0" collapsed="false">
      <c r="A6" s="11" t="s">
        <v>16</v>
      </c>
      <c r="B6" s="5" t="s">
        <v>17</v>
      </c>
      <c r="C6" s="15" t="n">
        <v>5462</v>
      </c>
      <c r="D6" s="11" t="s">
        <v>18</v>
      </c>
      <c r="E6" s="12" t="n">
        <v>1.05</v>
      </c>
      <c r="F6" s="13" t="n">
        <v>23000</v>
      </c>
      <c r="G6" s="12" t="n">
        <f aca="false">E6*F6</f>
        <v>24150</v>
      </c>
      <c r="H6" s="9" t="n">
        <v>30</v>
      </c>
      <c r="I6" s="14" t="n">
        <v>40765</v>
      </c>
      <c r="J6" s="14" t="n">
        <v>40770</v>
      </c>
    </row>
    <row r="7" customFormat="false" ht="12.65" hidden="false" customHeight="false" outlineLevel="0" collapsed="false">
      <c r="A7" s="11" t="s">
        <v>16</v>
      </c>
      <c r="B7" s="5" t="s">
        <v>19</v>
      </c>
      <c r="C7" s="15" t="n">
        <v>5462</v>
      </c>
      <c r="D7" s="11" t="s">
        <v>18</v>
      </c>
      <c r="E7" s="12" t="n">
        <v>1.05</v>
      </c>
      <c r="F7" s="13" t="n">
        <v>21500</v>
      </c>
      <c r="G7" s="12" t="n">
        <f aca="false">E7*F7</f>
        <v>22575</v>
      </c>
      <c r="H7" s="9" t="n">
        <v>30</v>
      </c>
      <c r="I7" s="14" t="n">
        <v>40770</v>
      </c>
      <c r="J7" s="14" t="n">
        <v>40777</v>
      </c>
    </row>
    <row r="8" customFormat="false" ht="12.65" hidden="false" customHeight="false" outlineLevel="0" collapsed="false">
      <c r="A8" s="11" t="s">
        <v>20</v>
      </c>
      <c r="B8" s="5" t="s">
        <v>21</v>
      </c>
      <c r="C8" s="15" t="n">
        <v>5319</v>
      </c>
      <c r="D8" s="11" t="s">
        <v>18</v>
      </c>
      <c r="E8" s="12" t="n">
        <v>1.1</v>
      </c>
      <c r="F8" s="13" t="n">
        <v>17500</v>
      </c>
      <c r="G8" s="12" t="n">
        <f aca="false">E8*F8</f>
        <v>19250</v>
      </c>
      <c r="H8" s="9" t="n">
        <v>30</v>
      </c>
      <c r="I8" s="14" t="n">
        <v>40775</v>
      </c>
      <c r="J8" s="14" t="n">
        <v>40786</v>
      </c>
    </row>
    <row r="9" customFormat="false" ht="12.65" hidden="false" customHeight="false" outlineLevel="0" collapsed="false">
      <c r="A9" s="11" t="s">
        <v>16</v>
      </c>
      <c r="B9" s="5" t="s">
        <v>22</v>
      </c>
      <c r="C9" s="15" t="n">
        <v>5462</v>
      </c>
      <c r="D9" s="11" t="s">
        <v>18</v>
      </c>
      <c r="E9" s="12" t="n">
        <v>1.05</v>
      </c>
      <c r="F9" s="13" t="n">
        <v>22500</v>
      </c>
      <c r="G9" s="12" t="n">
        <f aca="false">E9*F9</f>
        <v>23625</v>
      </c>
      <c r="H9" s="9" t="n">
        <v>30</v>
      </c>
      <c r="I9" s="14" t="n">
        <v>40775</v>
      </c>
      <c r="J9" s="14" t="n">
        <v>40781</v>
      </c>
    </row>
    <row r="10" customFormat="false" ht="12.65" hidden="false" customHeight="false" outlineLevel="0" collapsed="false">
      <c r="A10" s="11" t="s">
        <v>20</v>
      </c>
      <c r="B10" s="5" t="s">
        <v>23</v>
      </c>
      <c r="C10" s="6" t="n">
        <v>4312</v>
      </c>
      <c r="D10" s="4" t="s">
        <v>24</v>
      </c>
      <c r="E10" s="12" t="n">
        <v>3.75</v>
      </c>
      <c r="F10" s="13" t="n">
        <v>4250</v>
      </c>
      <c r="G10" s="12" t="n">
        <f aca="false">E10*F10</f>
        <v>15937.5</v>
      </c>
      <c r="H10" s="9" t="n">
        <v>30</v>
      </c>
      <c r="I10" s="14" t="n">
        <v>40780</v>
      </c>
      <c r="J10" s="14" t="n">
        <v>40787</v>
      </c>
    </row>
    <row r="11" customFormat="false" ht="12.65" hidden="false" customHeight="false" outlineLevel="0" collapsed="false">
      <c r="A11" s="16" t="s">
        <v>25</v>
      </c>
      <c r="B11" s="5" t="s">
        <v>26</v>
      </c>
      <c r="C11" s="15" t="n">
        <v>7258</v>
      </c>
      <c r="D11" s="11" t="s">
        <v>27</v>
      </c>
      <c r="E11" s="12" t="n">
        <v>90</v>
      </c>
      <c r="F11" s="13" t="n">
        <v>100</v>
      </c>
      <c r="G11" s="12" t="n">
        <f aca="false">E11*F11</f>
        <v>9000</v>
      </c>
      <c r="H11" s="15" t="n">
        <v>45</v>
      </c>
      <c r="I11" s="14" t="n">
        <v>40780</v>
      </c>
      <c r="J11" s="14" t="n">
        <v>40783</v>
      </c>
    </row>
    <row r="12" customFormat="false" ht="12.65" hidden="false" customHeight="false" outlineLevel="0" collapsed="false">
      <c r="A12" s="4" t="s">
        <v>16</v>
      </c>
      <c r="B12" s="5" t="s">
        <v>28</v>
      </c>
      <c r="C12" s="6" t="n">
        <v>6321</v>
      </c>
      <c r="D12" s="4" t="s">
        <v>29</v>
      </c>
      <c r="E12" s="7" t="n">
        <v>2.45</v>
      </c>
      <c r="F12" s="8" t="n">
        <v>1300</v>
      </c>
      <c r="G12" s="7" t="n">
        <f aca="false">E12*F12</f>
        <v>3185</v>
      </c>
      <c r="H12" s="9" t="n">
        <v>30</v>
      </c>
      <c r="I12" s="10" t="n">
        <v>40780</v>
      </c>
      <c r="J12" s="10" t="n">
        <v>40790</v>
      </c>
    </row>
    <row r="13" customFormat="false" ht="12.65" hidden="false" customHeight="false" outlineLevel="0" collapsed="false">
      <c r="A13" s="11" t="s">
        <v>16</v>
      </c>
      <c r="B13" s="5" t="s">
        <v>30</v>
      </c>
      <c r="C13" s="15" t="n">
        <v>5462</v>
      </c>
      <c r="D13" s="11" t="s">
        <v>18</v>
      </c>
      <c r="E13" s="12" t="n">
        <v>1.05</v>
      </c>
      <c r="F13" s="13" t="n">
        <v>22500</v>
      </c>
      <c r="G13" s="12" t="n">
        <f aca="false">E13*F13</f>
        <v>23625</v>
      </c>
      <c r="H13" s="9" t="n">
        <v>30</v>
      </c>
      <c r="I13" s="14" t="n">
        <v>40780</v>
      </c>
      <c r="J13" s="14" t="n">
        <v>40788</v>
      </c>
    </row>
    <row r="14" customFormat="false" ht="12.65" hidden="false" customHeight="false" outlineLevel="0" collapsed="false">
      <c r="A14" s="11" t="s">
        <v>20</v>
      </c>
      <c r="B14" s="5" t="s">
        <v>31</v>
      </c>
      <c r="C14" s="15" t="n">
        <v>5319</v>
      </c>
      <c r="D14" s="11" t="s">
        <v>18</v>
      </c>
      <c r="E14" s="12" t="n">
        <v>1.1</v>
      </c>
      <c r="F14" s="13" t="n">
        <v>18100</v>
      </c>
      <c r="G14" s="12" t="n">
        <f aca="false">E14*F14</f>
        <v>19910</v>
      </c>
      <c r="H14" s="9" t="n">
        <v>30</v>
      </c>
      <c r="I14" s="14" t="n">
        <v>40780</v>
      </c>
      <c r="J14" s="14" t="n">
        <v>40791</v>
      </c>
    </row>
    <row r="15" customFormat="false" ht="12.65" hidden="false" customHeight="false" outlineLevel="0" collapsed="false">
      <c r="A15" s="11" t="s">
        <v>11</v>
      </c>
      <c r="B15" s="5" t="s">
        <v>32</v>
      </c>
      <c r="C15" s="15" t="n">
        <v>3166</v>
      </c>
      <c r="D15" s="11" t="s">
        <v>33</v>
      </c>
      <c r="E15" s="12" t="n">
        <v>1.25</v>
      </c>
      <c r="F15" s="13" t="n">
        <v>5600</v>
      </c>
      <c r="G15" s="12" t="n">
        <f aca="false">E15*F15</f>
        <v>7000</v>
      </c>
      <c r="H15" s="9" t="n">
        <v>30</v>
      </c>
      <c r="I15" s="14" t="n">
        <v>40780</v>
      </c>
      <c r="J15" s="14" t="n">
        <v>40784</v>
      </c>
    </row>
    <row r="16" customFormat="false" ht="12.65" hidden="false" customHeight="false" outlineLevel="0" collapsed="false">
      <c r="A16" s="11" t="s">
        <v>11</v>
      </c>
      <c r="B16" s="5" t="s">
        <v>34</v>
      </c>
      <c r="C16" s="15" t="n">
        <v>9966</v>
      </c>
      <c r="D16" s="11" t="s">
        <v>35</v>
      </c>
      <c r="E16" s="12" t="n">
        <v>0.75</v>
      </c>
      <c r="F16" s="13" t="n">
        <v>500</v>
      </c>
      <c r="G16" s="12" t="n">
        <f aca="false">E16*F16</f>
        <v>375</v>
      </c>
      <c r="H16" s="9" t="n">
        <v>30</v>
      </c>
      <c r="I16" s="14" t="n">
        <v>40780</v>
      </c>
      <c r="J16" s="14" t="n">
        <v>40786</v>
      </c>
    </row>
    <row r="17" customFormat="false" ht="12.65" hidden="false" customHeight="false" outlineLevel="0" collapsed="false">
      <c r="A17" s="11" t="s">
        <v>20</v>
      </c>
      <c r="B17" s="5" t="s">
        <v>36</v>
      </c>
      <c r="C17" s="15" t="n">
        <v>5234</v>
      </c>
      <c r="D17" s="11" t="s">
        <v>33</v>
      </c>
      <c r="E17" s="12" t="n">
        <v>1.65</v>
      </c>
      <c r="F17" s="13" t="n">
        <v>4500</v>
      </c>
      <c r="G17" s="12" t="n">
        <f aca="false">E17*F17</f>
        <v>7425</v>
      </c>
      <c r="H17" s="9" t="n">
        <v>30</v>
      </c>
      <c r="I17" s="14" t="n">
        <v>40783</v>
      </c>
      <c r="J17" s="14" t="n">
        <v>40791</v>
      </c>
    </row>
    <row r="18" customFormat="false" ht="12.65" hidden="false" customHeight="false" outlineLevel="0" collapsed="false">
      <c r="A18" s="11" t="s">
        <v>20</v>
      </c>
      <c r="B18" s="5" t="s">
        <v>37</v>
      </c>
      <c r="C18" s="6" t="n">
        <v>4312</v>
      </c>
      <c r="D18" s="4" t="s">
        <v>24</v>
      </c>
      <c r="E18" s="12" t="n">
        <v>3.75</v>
      </c>
      <c r="F18" s="13" t="n">
        <v>4200</v>
      </c>
      <c r="G18" s="12" t="n">
        <f aca="false">E18*F18</f>
        <v>15750</v>
      </c>
      <c r="H18" s="9" t="n">
        <v>30</v>
      </c>
      <c r="I18" s="14" t="n">
        <v>40787</v>
      </c>
      <c r="J18" s="14" t="n">
        <v>40796</v>
      </c>
    </row>
    <row r="19" customFormat="false" ht="12.65" hidden="false" customHeight="false" outlineLevel="0" collapsed="false">
      <c r="A19" s="11" t="s">
        <v>14</v>
      </c>
      <c r="B19" s="5" t="s">
        <v>38</v>
      </c>
      <c r="C19" s="15" t="n">
        <v>5417</v>
      </c>
      <c r="D19" s="11" t="s">
        <v>39</v>
      </c>
      <c r="E19" s="12" t="n">
        <v>255</v>
      </c>
      <c r="F19" s="13" t="n">
        <v>406</v>
      </c>
      <c r="G19" s="12" t="n">
        <f aca="false">E19*F19</f>
        <v>103530</v>
      </c>
      <c r="H19" s="9" t="n">
        <v>30</v>
      </c>
      <c r="I19" s="14" t="n">
        <v>40787</v>
      </c>
      <c r="J19" s="14" t="n">
        <v>40796</v>
      </c>
    </row>
    <row r="20" customFormat="false" ht="12.65" hidden="false" customHeight="false" outlineLevel="0" collapsed="false">
      <c r="A20" s="11" t="s">
        <v>11</v>
      </c>
      <c r="B20" s="5" t="s">
        <v>40</v>
      </c>
      <c r="C20" s="15" t="n">
        <v>3166</v>
      </c>
      <c r="D20" s="11" t="s">
        <v>33</v>
      </c>
      <c r="E20" s="12" t="n">
        <v>1.25</v>
      </c>
      <c r="F20" s="13" t="n">
        <v>5500</v>
      </c>
      <c r="G20" s="12" t="n">
        <f aca="false">E20*F20</f>
        <v>6875</v>
      </c>
      <c r="H20" s="9" t="n">
        <v>30</v>
      </c>
      <c r="I20" s="14" t="n">
        <v>40787</v>
      </c>
      <c r="J20" s="14" t="n">
        <v>40792</v>
      </c>
    </row>
    <row r="21" customFormat="false" ht="12.65" hidden="false" customHeight="false" outlineLevel="0" collapsed="false">
      <c r="A21" s="11" t="s">
        <v>20</v>
      </c>
      <c r="B21" s="5" t="s">
        <v>41</v>
      </c>
      <c r="C21" s="15" t="n">
        <v>5234</v>
      </c>
      <c r="D21" s="11" t="s">
        <v>33</v>
      </c>
      <c r="E21" s="12" t="n">
        <v>1.65</v>
      </c>
      <c r="F21" s="13" t="n">
        <v>4850</v>
      </c>
      <c r="G21" s="12" t="n">
        <f aca="false">E21*F21</f>
        <v>8002.5</v>
      </c>
      <c r="H21" s="9" t="n">
        <v>30</v>
      </c>
      <c r="I21" s="14" t="n">
        <v>40788</v>
      </c>
      <c r="J21" s="14" t="n">
        <v>40797</v>
      </c>
    </row>
    <row r="22" customFormat="false" ht="12.65" hidden="false" customHeight="false" outlineLevel="0" collapsed="false">
      <c r="A22" s="11" t="s">
        <v>20</v>
      </c>
      <c r="B22" s="5" t="s">
        <v>42</v>
      </c>
      <c r="C22" s="6" t="n">
        <v>4312</v>
      </c>
      <c r="D22" s="4" t="s">
        <v>24</v>
      </c>
      <c r="E22" s="12" t="n">
        <v>3.75</v>
      </c>
      <c r="F22" s="13" t="n">
        <v>4150</v>
      </c>
      <c r="G22" s="12" t="n">
        <f aca="false">E22*F22</f>
        <v>15562.5</v>
      </c>
      <c r="H22" s="9" t="n">
        <v>30</v>
      </c>
      <c r="I22" s="14" t="n">
        <v>40789</v>
      </c>
      <c r="J22" s="14" t="n">
        <v>40797</v>
      </c>
    </row>
    <row r="23" customFormat="false" ht="12.65" hidden="false" customHeight="false" outlineLevel="0" collapsed="false">
      <c r="A23" s="4" t="s">
        <v>11</v>
      </c>
      <c r="B23" s="5" t="s">
        <v>43</v>
      </c>
      <c r="C23" s="6" t="n">
        <v>1122</v>
      </c>
      <c r="D23" s="4" t="s">
        <v>13</v>
      </c>
      <c r="E23" s="7" t="n">
        <v>4.25</v>
      </c>
      <c r="F23" s="8" t="n">
        <v>15500</v>
      </c>
      <c r="G23" s="7" t="n">
        <f aca="false">E23*F23</f>
        <v>65875</v>
      </c>
      <c r="H23" s="9" t="n">
        <v>30</v>
      </c>
      <c r="I23" s="10" t="n">
        <v>40790</v>
      </c>
      <c r="J23" s="10" t="n">
        <v>40798</v>
      </c>
    </row>
    <row r="24" customFormat="false" ht="12.65" hidden="false" customHeight="false" outlineLevel="0" collapsed="false">
      <c r="A24" s="4" t="s">
        <v>44</v>
      </c>
      <c r="B24" s="5" t="s">
        <v>45</v>
      </c>
      <c r="C24" s="6" t="n">
        <v>4111</v>
      </c>
      <c r="D24" s="4" t="s">
        <v>24</v>
      </c>
      <c r="E24" s="7" t="n">
        <v>3.55</v>
      </c>
      <c r="F24" s="8" t="n">
        <v>4800</v>
      </c>
      <c r="G24" s="7" t="n">
        <f aca="false">E24*F24</f>
        <v>17040</v>
      </c>
      <c r="H24" s="9" t="n">
        <v>25</v>
      </c>
      <c r="I24" s="10" t="n">
        <v>40791</v>
      </c>
      <c r="J24" s="10" t="n">
        <v>40806</v>
      </c>
    </row>
    <row r="25" customFormat="false" ht="12.65" hidden="false" customHeight="false" outlineLevel="0" collapsed="false">
      <c r="A25" s="11" t="s">
        <v>14</v>
      </c>
      <c r="B25" s="5" t="s">
        <v>46</v>
      </c>
      <c r="C25" s="6" t="n">
        <v>1243</v>
      </c>
      <c r="D25" s="4" t="s">
        <v>13</v>
      </c>
      <c r="E25" s="12" t="n">
        <v>4.25</v>
      </c>
      <c r="F25" s="13" t="n">
        <v>9000</v>
      </c>
      <c r="G25" s="7" t="n">
        <f aca="false">E25*F25</f>
        <v>38250</v>
      </c>
      <c r="H25" s="9" t="n">
        <v>30</v>
      </c>
      <c r="I25" s="14" t="n">
        <v>40791</v>
      </c>
      <c r="J25" s="14" t="n">
        <v>40798</v>
      </c>
    </row>
    <row r="26" customFormat="false" ht="12.65" hidden="false" customHeight="false" outlineLevel="0" collapsed="false">
      <c r="A26" s="16" t="s">
        <v>25</v>
      </c>
      <c r="B26" s="5" t="s">
        <v>47</v>
      </c>
      <c r="C26" s="15" t="n">
        <v>7258</v>
      </c>
      <c r="D26" s="11" t="s">
        <v>27</v>
      </c>
      <c r="E26" s="12" t="n">
        <v>90</v>
      </c>
      <c r="F26" s="13" t="n">
        <v>120</v>
      </c>
      <c r="G26" s="12" t="n">
        <f aca="false">E26*F26</f>
        <v>10800</v>
      </c>
      <c r="H26" s="15" t="n">
        <v>45</v>
      </c>
      <c r="I26" s="14" t="n">
        <v>40791</v>
      </c>
      <c r="J26" s="14" t="n">
        <v>40795</v>
      </c>
    </row>
    <row r="27" customFormat="false" ht="12.65" hidden="false" customHeight="false" outlineLevel="0" collapsed="false">
      <c r="A27" s="11" t="s">
        <v>20</v>
      </c>
      <c r="B27" s="5" t="s">
        <v>48</v>
      </c>
      <c r="C27" s="15" t="n">
        <v>5234</v>
      </c>
      <c r="D27" s="11" t="s">
        <v>33</v>
      </c>
      <c r="E27" s="12" t="n">
        <v>1.65</v>
      </c>
      <c r="F27" s="13" t="n">
        <v>4750</v>
      </c>
      <c r="G27" s="12" t="n">
        <f aca="false">E27*F27</f>
        <v>7837.5</v>
      </c>
      <c r="H27" s="9" t="n">
        <v>30</v>
      </c>
      <c r="I27" s="14" t="n">
        <v>40791</v>
      </c>
      <c r="J27" s="14" t="n">
        <v>40799</v>
      </c>
    </row>
    <row r="28" customFormat="false" ht="12.65" hidden="false" customHeight="false" outlineLevel="0" collapsed="false">
      <c r="A28" s="4" t="s">
        <v>11</v>
      </c>
      <c r="B28" s="5" t="s">
        <v>49</v>
      </c>
      <c r="C28" s="6" t="n">
        <v>1122</v>
      </c>
      <c r="D28" s="4" t="s">
        <v>13</v>
      </c>
      <c r="E28" s="7" t="n">
        <v>4.25</v>
      </c>
      <c r="F28" s="8" t="n">
        <v>12500</v>
      </c>
      <c r="G28" s="7" t="n">
        <f aca="false">E28*F28</f>
        <v>53125</v>
      </c>
      <c r="H28" s="9" t="n">
        <v>30</v>
      </c>
      <c r="I28" s="10" t="n">
        <v>40791</v>
      </c>
      <c r="J28" s="10" t="n">
        <v>40797</v>
      </c>
    </row>
    <row r="29" customFormat="false" ht="12.65" hidden="false" customHeight="false" outlineLevel="0" collapsed="false">
      <c r="A29" s="11" t="s">
        <v>11</v>
      </c>
      <c r="B29" s="5" t="s">
        <v>50</v>
      </c>
      <c r="C29" s="15" t="n">
        <v>5066</v>
      </c>
      <c r="D29" s="11" t="s">
        <v>18</v>
      </c>
      <c r="E29" s="12" t="n">
        <v>0.95</v>
      </c>
      <c r="F29" s="13" t="n">
        <v>25000</v>
      </c>
      <c r="G29" s="12" t="n">
        <f aca="false">E29*F29</f>
        <v>23750</v>
      </c>
      <c r="H29" s="9" t="n">
        <v>30</v>
      </c>
      <c r="I29" s="14" t="n">
        <v>40791</v>
      </c>
      <c r="J29" s="14" t="n">
        <v>40798</v>
      </c>
    </row>
    <row r="30" customFormat="false" ht="12.65" hidden="false" customHeight="false" outlineLevel="0" collapsed="false">
      <c r="A30" s="11" t="s">
        <v>11</v>
      </c>
      <c r="B30" s="5" t="s">
        <v>51</v>
      </c>
      <c r="C30" s="15" t="n">
        <v>3166</v>
      </c>
      <c r="D30" s="11" t="s">
        <v>33</v>
      </c>
      <c r="E30" s="12" t="n">
        <v>1.25</v>
      </c>
      <c r="F30" s="13" t="n">
        <v>5650</v>
      </c>
      <c r="G30" s="12" t="n">
        <f aca="false">E30*F30</f>
        <v>7062.5</v>
      </c>
      <c r="H30" s="9" t="n">
        <v>30</v>
      </c>
      <c r="I30" s="14" t="n">
        <v>40791</v>
      </c>
      <c r="J30" s="14" t="n">
        <v>40796</v>
      </c>
    </row>
    <row r="31" customFormat="false" ht="12.65" hidden="false" customHeight="false" outlineLevel="0" collapsed="false">
      <c r="A31" s="4" t="s">
        <v>11</v>
      </c>
      <c r="B31" s="5" t="s">
        <v>52</v>
      </c>
      <c r="C31" s="6" t="n">
        <v>1122</v>
      </c>
      <c r="D31" s="4" t="s">
        <v>13</v>
      </c>
      <c r="E31" s="7" t="n">
        <v>4.25</v>
      </c>
      <c r="F31" s="8" t="n">
        <v>15000</v>
      </c>
      <c r="G31" s="7" t="n">
        <f aca="false">E31*F31</f>
        <v>63750</v>
      </c>
      <c r="H31" s="9" t="n">
        <v>30</v>
      </c>
      <c r="I31" s="10" t="n">
        <v>40794</v>
      </c>
      <c r="J31" s="10" t="n">
        <v>40801</v>
      </c>
    </row>
    <row r="32" customFormat="false" ht="12.65" hidden="false" customHeight="false" outlineLevel="0" collapsed="false">
      <c r="A32" s="4" t="s">
        <v>44</v>
      </c>
      <c r="B32" s="5" t="s">
        <v>53</v>
      </c>
      <c r="C32" s="6" t="n">
        <v>4111</v>
      </c>
      <c r="D32" s="4" t="s">
        <v>24</v>
      </c>
      <c r="E32" s="7" t="n">
        <v>3.55</v>
      </c>
      <c r="F32" s="8" t="n">
        <v>4585</v>
      </c>
      <c r="G32" s="7" t="n">
        <f aca="false">E32*F32</f>
        <v>16276.75</v>
      </c>
      <c r="H32" s="9" t="n">
        <v>25</v>
      </c>
      <c r="I32" s="10" t="n">
        <v>40796</v>
      </c>
      <c r="J32" s="10" t="n">
        <v>40816</v>
      </c>
    </row>
    <row r="33" customFormat="false" ht="12.65" hidden="false" customHeight="false" outlineLevel="0" collapsed="false">
      <c r="A33" s="11" t="s">
        <v>11</v>
      </c>
      <c r="B33" s="5" t="s">
        <v>54</v>
      </c>
      <c r="C33" s="15" t="n">
        <v>3166</v>
      </c>
      <c r="D33" s="11" t="s">
        <v>33</v>
      </c>
      <c r="E33" s="12" t="n">
        <v>1.25</v>
      </c>
      <c r="F33" s="13" t="n">
        <v>5425</v>
      </c>
      <c r="G33" s="12" t="n">
        <f aca="false">E33*F33</f>
        <v>6781.25</v>
      </c>
      <c r="H33" s="9" t="n">
        <v>30</v>
      </c>
      <c r="I33" s="14" t="n">
        <v>40796</v>
      </c>
      <c r="J33" s="14" t="n">
        <v>40801</v>
      </c>
    </row>
    <row r="34" customFormat="false" ht="12.65" hidden="false" customHeight="false" outlineLevel="0" collapsed="false">
      <c r="A34" s="4" t="s">
        <v>16</v>
      </c>
      <c r="B34" s="5" t="s">
        <v>55</v>
      </c>
      <c r="C34" s="6" t="n">
        <v>6321</v>
      </c>
      <c r="D34" s="4" t="s">
        <v>29</v>
      </c>
      <c r="E34" s="7" t="n">
        <v>2.45</v>
      </c>
      <c r="F34" s="8" t="n">
        <v>1200</v>
      </c>
      <c r="G34" s="7" t="n">
        <f aca="false">E34*F34</f>
        <v>2940</v>
      </c>
      <c r="H34" s="9" t="n">
        <v>30</v>
      </c>
      <c r="I34" s="10" t="n">
        <v>40798</v>
      </c>
      <c r="J34" s="10" t="n">
        <v>40809</v>
      </c>
    </row>
    <row r="35" customFormat="false" ht="12.65" hidden="false" customHeight="false" outlineLevel="0" collapsed="false">
      <c r="A35" s="11" t="s">
        <v>20</v>
      </c>
      <c r="B35" s="5" t="s">
        <v>56</v>
      </c>
      <c r="C35" s="15" t="n">
        <v>5319</v>
      </c>
      <c r="D35" s="11" t="s">
        <v>18</v>
      </c>
      <c r="E35" s="12" t="n">
        <v>1.1</v>
      </c>
      <c r="F35" s="13" t="n">
        <v>16500</v>
      </c>
      <c r="G35" s="12" t="n">
        <f aca="false">E35*F35</f>
        <v>18150</v>
      </c>
      <c r="H35" s="9" t="n">
        <v>30</v>
      </c>
      <c r="I35" s="14" t="n">
        <v>40801</v>
      </c>
      <c r="J35" s="14" t="n">
        <v>40821</v>
      </c>
    </row>
    <row r="36" customFormat="false" ht="12.65" hidden="false" customHeight="false" outlineLevel="0" collapsed="false">
      <c r="A36" s="4" t="s">
        <v>44</v>
      </c>
      <c r="B36" s="5" t="s">
        <v>57</v>
      </c>
      <c r="C36" s="6" t="n">
        <v>4111</v>
      </c>
      <c r="D36" s="4" t="s">
        <v>24</v>
      </c>
      <c r="E36" s="7" t="n">
        <v>3.55</v>
      </c>
      <c r="F36" s="8" t="n">
        <v>4200</v>
      </c>
      <c r="G36" s="7" t="n">
        <f aca="false">E36*F36</f>
        <v>14910</v>
      </c>
      <c r="H36" s="9" t="n">
        <v>25</v>
      </c>
      <c r="I36" s="10" t="n">
        <v>40801</v>
      </c>
      <c r="J36" s="10" t="n">
        <v>40831</v>
      </c>
    </row>
    <row r="37" customFormat="false" ht="12.65" hidden="false" customHeight="false" outlineLevel="0" collapsed="false">
      <c r="A37" s="11" t="s">
        <v>11</v>
      </c>
      <c r="B37" s="5" t="s">
        <v>58</v>
      </c>
      <c r="C37" s="15" t="n">
        <v>5066</v>
      </c>
      <c r="D37" s="11" t="s">
        <v>18</v>
      </c>
      <c r="E37" s="12" t="n">
        <v>0.95</v>
      </c>
      <c r="F37" s="13" t="n">
        <v>17500</v>
      </c>
      <c r="G37" s="12" t="n">
        <f aca="false">E37*F37</f>
        <v>16625</v>
      </c>
      <c r="H37" s="9" t="n">
        <v>30</v>
      </c>
      <c r="I37" s="14" t="n">
        <v>40801</v>
      </c>
      <c r="J37" s="14" t="n">
        <v>40808</v>
      </c>
    </row>
    <row r="38" customFormat="false" ht="12.65" hidden="false" customHeight="false" outlineLevel="0" collapsed="false">
      <c r="A38" s="11" t="s">
        <v>44</v>
      </c>
      <c r="B38" s="5" t="s">
        <v>59</v>
      </c>
      <c r="C38" s="6" t="n">
        <v>9752</v>
      </c>
      <c r="D38" s="4" t="s">
        <v>60</v>
      </c>
      <c r="E38" s="12" t="n">
        <v>4.05</v>
      </c>
      <c r="F38" s="13" t="n">
        <v>1500</v>
      </c>
      <c r="G38" s="12" t="n">
        <f aca="false">E38*F38</f>
        <v>6075</v>
      </c>
      <c r="H38" s="9" t="n">
        <v>25</v>
      </c>
      <c r="I38" s="14" t="n">
        <v>40806</v>
      </c>
      <c r="J38" s="14" t="n">
        <v>40811</v>
      </c>
    </row>
    <row r="39" customFormat="false" ht="12.65" hidden="false" customHeight="false" outlineLevel="0" collapsed="false">
      <c r="A39" s="4" t="s">
        <v>44</v>
      </c>
      <c r="B39" s="5" t="s">
        <v>61</v>
      </c>
      <c r="C39" s="6" t="n">
        <v>4111</v>
      </c>
      <c r="D39" s="4" t="s">
        <v>24</v>
      </c>
      <c r="E39" s="7" t="n">
        <v>3.55</v>
      </c>
      <c r="F39" s="8" t="n">
        <v>4250</v>
      </c>
      <c r="G39" s="7" t="n">
        <f aca="false">E39*F39</f>
        <v>15087.5</v>
      </c>
      <c r="H39" s="9" t="n">
        <v>25</v>
      </c>
      <c r="I39" s="10" t="n">
        <v>40806</v>
      </c>
      <c r="J39" s="10" t="n">
        <v>40826</v>
      </c>
    </row>
    <row r="40" customFormat="false" ht="12.65" hidden="false" customHeight="false" outlineLevel="0" collapsed="false">
      <c r="A40" s="11" t="s">
        <v>62</v>
      </c>
      <c r="B40" s="5" t="s">
        <v>63</v>
      </c>
      <c r="C40" s="6" t="n">
        <v>9764</v>
      </c>
      <c r="D40" s="4" t="s">
        <v>60</v>
      </c>
      <c r="E40" s="12" t="n">
        <v>3.75</v>
      </c>
      <c r="F40" s="13" t="n">
        <v>1980</v>
      </c>
      <c r="G40" s="12" t="n">
        <f aca="false">E40*F40</f>
        <v>7425</v>
      </c>
      <c r="H40" s="15" t="n">
        <v>15</v>
      </c>
      <c r="I40" s="14" t="n">
        <v>40806</v>
      </c>
      <c r="J40" s="14" t="n">
        <v>40815</v>
      </c>
    </row>
    <row r="41" customFormat="false" ht="12.65" hidden="false" customHeight="false" outlineLevel="0" collapsed="false">
      <c r="A41" s="11" t="s">
        <v>62</v>
      </c>
      <c r="B41" s="5" t="s">
        <v>64</v>
      </c>
      <c r="C41" s="6" t="n">
        <v>9764</v>
      </c>
      <c r="D41" s="4" t="s">
        <v>60</v>
      </c>
      <c r="E41" s="12" t="n">
        <v>3.75</v>
      </c>
      <c r="F41" s="13" t="n">
        <v>1750</v>
      </c>
      <c r="G41" s="12" t="n">
        <f aca="false">E41*F41</f>
        <v>6562.5</v>
      </c>
      <c r="H41" s="15" t="n">
        <v>15</v>
      </c>
      <c r="I41" s="14" t="n">
        <v>40806</v>
      </c>
      <c r="J41" s="14" t="n">
        <v>40811</v>
      </c>
    </row>
    <row r="42" customFormat="false" ht="12.65" hidden="false" customHeight="false" outlineLevel="0" collapsed="false">
      <c r="A42" s="11" t="s">
        <v>44</v>
      </c>
      <c r="B42" s="5" t="s">
        <v>65</v>
      </c>
      <c r="C42" s="6" t="n">
        <v>9752</v>
      </c>
      <c r="D42" s="4" t="s">
        <v>60</v>
      </c>
      <c r="E42" s="12" t="n">
        <v>4.05</v>
      </c>
      <c r="F42" s="13" t="n">
        <v>1550</v>
      </c>
      <c r="G42" s="12" t="n">
        <f aca="false">E42*F42</f>
        <v>6277.5</v>
      </c>
      <c r="H42" s="9" t="n">
        <v>25</v>
      </c>
      <c r="I42" s="14" t="n">
        <v>40811</v>
      </c>
      <c r="J42" s="14" t="n">
        <v>40821</v>
      </c>
    </row>
    <row r="43" customFormat="false" ht="12.65" hidden="false" customHeight="false" outlineLevel="0" collapsed="false">
      <c r="A43" s="4" t="s">
        <v>44</v>
      </c>
      <c r="B43" s="5" t="s">
        <v>66</v>
      </c>
      <c r="C43" s="6" t="n">
        <v>4111</v>
      </c>
      <c r="D43" s="4" t="s">
        <v>24</v>
      </c>
      <c r="E43" s="7" t="n">
        <v>3.55</v>
      </c>
      <c r="F43" s="8" t="n">
        <v>4200</v>
      </c>
      <c r="G43" s="7" t="n">
        <f aca="false">E43*F43</f>
        <v>14910</v>
      </c>
      <c r="H43" s="9" t="n">
        <v>25</v>
      </c>
      <c r="I43" s="10" t="n">
        <v>40811</v>
      </c>
      <c r="J43" s="10" t="n">
        <v>40841</v>
      </c>
    </row>
    <row r="44" customFormat="false" ht="12.65" hidden="false" customHeight="false" outlineLevel="0" collapsed="false">
      <c r="A44" s="16" t="s">
        <v>25</v>
      </c>
      <c r="B44" s="5" t="s">
        <v>67</v>
      </c>
      <c r="C44" s="6" t="n">
        <v>1369</v>
      </c>
      <c r="D44" s="4" t="s">
        <v>13</v>
      </c>
      <c r="E44" s="12" t="n">
        <v>4.2</v>
      </c>
      <c r="F44" s="13" t="n">
        <v>15000</v>
      </c>
      <c r="G44" s="7" t="n">
        <f aca="false">E44*F44</f>
        <v>63000</v>
      </c>
      <c r="H44" s="15" t="n">
        <v>45</v>
      </c>
      <c r="I44" s="14" t="n">
        <v>40811</v>
      </c>
      <c r="J44" s="14" t="n">
        <v>40816</v>
      </c>
    </row>
    <row r="45" customFormat="false" ht="12.65" hidden="false" customHeight="false" outlineLevel="0" collapsed="false">
      <c r="A45" s="11" t="s">
        <v>68</v>
      </c>
      <c r="B45" s="5" t="s">
        <v>69</v>
      </c>
      <c r="C45" s="6" t="n">
        <v>6431</v>
      </c>
      <c r="D45" s="4" t="s">
        <v>29</v>
      </c>
      <c r="E45" s="12" t="n">
        <v>2.85</v>
      </c>
      <c r="F45" s="13" t="n">
        <v>1300</v>
      </c>
      <c r="G45" s="12" t="n">
        <f aca="false">E45*F45</f>
        <v>3705</v>
      </c>
      <c r="H45" s="9" t="n">
        <v>30</v>
      </c>
      <c r="I45" s="14" t="n">
        <v>40811</v>
      </c>
      <c r="J45" s="14" t="n">
        <v>40817</v>
      </c>
    </row>
    <row r="46" customFormat="false" ht="12.65" hidden="false" customHeight="false" outlineLevel="0" collapsed="false">
      <c r="A46" s="4" t="s">
        <v>16</v>
      </c>
      <c r="B46" s="5" t="s">
        <v>70</v>
      </c>
      <c r="C46" s="6" t="n">
        <v>6321</v>
      </c>
      <c r="D46" s="4" t="s">
        <v>29</v>
      </c>
      <c r="E46" s="7" t="n">
        <v>2.45</v>
      </c>
      <c r="F46" s="8" t="n">
        <v>2500</v>
      </c>
      <c r="G46" s="7" t="n">
        <f aca="false">E46*F46</f>
        <v>6125</v>
      </c>
      <c r="H46" s="9" t="n">
        <v>30</v>
      </c>
      <c r="I46" s="10" t="n">
        <v>40811</v>
      </c>
      <c r="J46" s="10" t="n">
        <v>40820</v>
      </c>
    </row>
    <row r="47" customFormat="false" ht="12.65" hidden="false" customHeight="false" outlineLevel="0" collapsed="false">
      <c r="A47" s="11" t="s">
        <v>62</v>
      </c>
      <c r="B47" s="5" t="s">
        <v>71</v>
      </c>
      <c r="C47" s="6" t="n">
        <v>9764</v>
      </c>
      <c r="D47" s="4" t="s">
        <v>60</v>
      </c>
      <c r="E47" s="12" t="n">
        <v>3.75</v>
      </c>
      <c r="F47" s="13" t="n">
        <v>1850</v>
      </c>
      <c r="G47" s="12" t="n">
        <f aca="false">E47*F47</f>
        <v>6937.5</v>
      </c>
      <c r="H47" s="15" t="n">
        <v>15</v>
      </c>
      <c r="I47" s="14" t="n">
        <v>40811</v>
      </c>
      <c r="J47" s="14" t="n">
        <v>40821</v>
      </c>
    </row>
    <row r="48" customFormat="false" ht="12.65" hidden="false" customHeight="false" outlineLevel="0" collapsed="false">
      <c r="A48" s="16" t="s">
        <v>25</v>
      </c>
      <c r="B48" s="5" t="s">
        <v>72</v>
      </c>
      <c r="C48" s="6" t="n">
        <v>1369</v>
      </c>
      <c r="D48" s="4" t="s">
        <v>13</v>
      </c>
      <c r="E48" s="12" t="n">
        <v>4.2</v>
      </c>
      <c r="F48" s="13" t="n">
        <v>14000</v>
      </c>
      <c r="G48" s="7" t="n">
        <f aca="false">E48*F48</f>
        <v>58800</v>
      </c>
      <c r="H48" s="15" t="n">
        <v>45</v>
      </c>
      <c r="I48" s="14" t="n">
        <v>40813</v>
      </c>
      <c r="J48" s="14" t="n">
        <v>40819</v>
      </c>
    </row>
    <row r="49" customFormat="false" ht="12.65" hidden="false" customHeight="false" outlineLevel="0" collapsed="false">
      <c r="A49" s="4" t="s">
        <v>11</v>
      </c>
      <c r="B49" s="5" t="s">
        <v>73</v>
      </c>
      <c r="C49" s="6" t="n">
        <v>1122</v>
      </c>
      <c r="D49" s="4" t="s">
        <v>13</v>
      </c>
      <c r="E49" s="7" t="n">
        <v>4.25</v>
      </c>
      <c r="F49" s="8" t="n">
        <v>14500</v>
      </c>
      <c r="G49" s="7" t="n">
        <f aca="false">E49*F49</f>
        <v>61625</v>
      </c>
      <c r="H49" s="9" t="n">
        <v>30</v>
      </c>
      <c r="I49" s="10" t="n">
        <v>40814</v>
      </c>
      <c r="J49" s="10" t="n">
        <v>40819</v>
      </c>
    </row>
    <row r="50" customFormat="false" ht="12.65" hidden="false" customHeight="false" outlineLevel="0" collapsed="false">
      <c r="A50" s="11" t="s">
        <v>62</v>
      </c>
      <c r="B50" s="5" t="s">
        <v>74</v>
      </c>
      <c r="C50" s="6" t="n">
        <v>9764</v>
      </c>
      <c r="D50" s="4" t="s">
        <v>60</v>
      </c>
      <c r="E50" s="12" t="n">
        <v>3.75</v>
      </c>
      <c r="F50" s="13" t="n">
        <v>1800</v>
      </c>
      <c r="G50" s="12" t="n">
        <f aca="false">E50*F50</f>
        <v>6750</v>
      </c>
      <c r="H50" s="15" t="n">
        <v>15</v>
      </c>
      <c r="I50" s="14" t="n">
        <v>40814</v>
      </c>
      <c r="J50" s="14" t="n">
        <v>40821</v>
      </c>
    </row>
    <row r="51" customFormat="false" ht="12.65" hidden="false" customHeight="false" outlineLevel="0" collapsed="false">
      <c r="A51" s="16" t="s">
        <v>25</v>
      </c>
      <c r="B51" s="5" t="s">
        <v>75</v>
      </c>
      <c r="C51" s="6" t="n">
        <v>1369</v>
      </c>
      <c r="D51" s="4" t="s">
        <v>13</v>
      </c>
      <c r="E51" s="12" t="n">
        <v>4.2</v>
      </c>
      <c r="F51" s="13" t="n">
        <v>10000</v>
      </c>
      <c r="G51" s="7" t="n">
        <f aca="false">E51*F51</f>
        <v>42000</v>
      </c>
      <c r="H51" s="15" t="n">
        <v>45</v>
      </c>
      <c r="I51" s="14" t="n">
        <v>40815</v>
      </c>
      <c r="J51" s="14" t="n">
        <v>40820</v>
      </c>
    </row>
    <row r="52" customFormat="false" ht="12.65" hidden="false" customHeight="false" outlineLevel="0" collapsed="false">
      <c r="A52" s="11" t="s">
        <v>44</v>
      </c>
      <c r="B52" s="5" t="s">
        <v>76</v>
      </c>
      <c r="C52" s="15" t="n">
        <v>5125</v>
      </c>
      <c r="D52" s="11" t="s">
        <v>18</v>
      </c>
      <c r="E52" s="12" t="n">
        <v>1.15</v>
      </c>
      <c r="F52" s="13" t="n">
        <v>15000</v>
      </c>
      <c r="G52" s="12" t="n">
        <f aca="false">E52*F52</f>
        <v>17250</v>
      </c>
      <c r="H52" s="9" t="n">
        <v>25</v>
      </c>
      <c r="I52" s="14" t="n">
        <v>40817</v>
      </c>
      <c r="J52" s="14" t="n">
        <v>40831</v>
      </c>
    </row>
    <row r="53" customFormat="false" ht="12.65" hidden="false" customHeight="false" outlineLevel="0" collapsed="false">
      <c r="A53" s="4" t="s">
        <v>25</v>
      </c>
      <c r="B53" s="5" t="s">
        <v>77</v>
      </c>
      <c r="C53" s="6" t="n">
        <v>9399</v>
      </c>
      <c r="D53" s="4" t="s">
        <v>60</v>
      </c>
      <c r="E53" s="7" t="n">
        <v>3.65</v>
      </c>
      <c r="F53" s="8" t="n">
        <v>1250</v>
      </c>
      <c r="G53" s="7" t="n">
        <f aca="false">E53*F53</f>
        <v>4562.5</v>
      </c>
      <c r="H53" s="15" t="n">
        <v>45</v>
      </c>
      <c r="I53" s="10" t="n">
        <v>40817</v>
      </c>
      <c r="J53" s="10" t="n">
        <v>40822</v>
      </c>
    </row>
    <row r="54" customFormat="false" ht="12.65" hidden="false" customHeight="false" outlineLevel="0" collapsed="false">
      <c r="A54" s="11" t="s">
        <v>68</v>
      </c>
      <c r="B54" s="5" t="s">
        <v>78</v>
      </c>
      <c r="C54" s="6" t="n">
        <v>6431</v>
      </c>
      <c r="D54" s="4" t="s">
        <v>29</v>
      </c>
      <c r="E54" s="12" t="n">
        <v>2.85</v>
      </c>
      <c r="F54" s="13" t="n">
        <v>1350</v>
      </c>
      <c r="G54" s="12" t="n">
        <f aca="false">E54*F54</f>
        <v>3847.5</v>
      </c>
      <c r="H54" s="9" t="n">
        <v>30</v>
      </c>
      <c r="I54" s="14" t="n">
        <v>40817</v>
      </c>
      <c r="J54" s="14" t="n">
        <v>40823</v>
      </c>
    </row>
    <row r="55" customFormat="false" ht="12.65" hidden="false" customHeight="false" outlineLevel="0" collapsed="false">
      <c r="A55" s="11" t="s">
        <v>62</v>
      </c>
      <c r="B55" s="5" t="s">
        <v>79</v>
      </c>
      <c r="C55" s="6" t="n">
        <v>6433</v>
      </c>
      <c r="D55" s="4" t="s">
        <v>29</v>
      </c>
      <c r="E55" s="12" t="n">
        <v>2.95</v>
      </c>
      <c r="F55" s="13" t="n">
        <v>1500</v>
      </c>
      <c r="G55" s="12" t="n">
        <f aca="false">E55*F55</f>
        <v>4425</v>
      </c>
      <c r="H55" s="15" t="n">
        <v>15</v>
      </c>
      <c r="I55" s="14" t="n">
        <v>40817</v>
      </c>
      <c r="J55" s="14" t="n">
        <v>40826</v>
      </c>
    </row>
    <row r="56" customFormat="false" ht="12.65" hidden="false" customHeight="false" outlineLevel="0" collapsed="false">
      <c r="A56" s="11" t="s">
        <v>16</v>
      </c>
      <c r="B56" s="5" t="s">
        <v>80</v>
      </c>
      <c r="C56" s="15" t="n">
        <v>5166</v>
      </c>
      <c r="D56" s="11" t="s">
        <v>33</v>
      </c>
      <c r="E56" s="12" t="n">
        <v>1.25</v>
      </c>
      <c r="F56" s="13" t="n">
        <v>5650</v>
      </c>
      <c r="G56" s="12" t="n">
        <f aca="false">E56*F56</f>
        <v>7062.5</v>
      </c>
      <c r="H56" s="9" t="n">
        <v>30</v>
      </c>
      <c r="I56" s="14" t="n">
        <v>40817</v>
      </c>
      <c r="J56" s="14" t="n">
        <v>40822</v>
      </c>
    </row>
    <row r="57" customFormat="false" ht="12.65" hidden="false" customHeight="false" outlineLevel="0" collapsed="false">
      <c r="A57" s="4" t="s">
        <v>11</v>
      </c>
      <c r="B57" s="5" t="s">
        <v>81</v>
      </c>
      <c r="C57" s="6" t="n">
        <v>1122</v>
      </c>
      <c r="D57" s="4" t="s">
        <v>13</v>
      </c>
      <c r="E57" s="7" t="n">
        <v>4.25</v>
      </c>
      <c r="F57" s="8" t="n">
        <v>18000</v>
      </c>
      <c r="G57" s="7" t="n">
        <f aca="false">E57*F57</f>
        <v>76500</v>
      </c>
      <c r="H57" s="9" t="n">
        <v>30</v>
      </c>
      <c r="I57" s="10" t="n">
        <v>40817</v>
      </c>
      <c r="J57" s="10" t="n">
        <v>40824</v>
      </c>
    </row>
    <row r="58" customFormat="false" ht="12.65" hidden="false" customHeight="false" outlineLevel="0" collapsed="false">
      <c r="A58" s="4" t="s">
        <v>25</v>
      </c>
      <c r="B58" s="5" t="s">
        <v>82</v>
      </c>
      <c r="C58" s="6" t="n">
        <v>9399</v>
      </c>
      <c r="D58" s="4" t="s">
        <v>60</v>
      </c>
      <c r="E58" s="7" t="n">
        <v>3.65</v>
      </c>
      <c r="F58" s="8" t="n">
        <v>1450</v>
      </c>
      <c r="G58" s="7" t="n">
        <f aca="false">E58*F58</f>
        <v>5292.5</v>
      </c>
      <c r="H58" s="15" t="n">
        <v>45</v>
      </c>
      <c r="I58" s="10" t="n">
        <v>40819</v>
      </c>
      <c r="J58" s="10" t="n">
        <v>40824</v>
      </c>
    </row>
    <row r="59" customFormat="false" ht="12.65" hidden="false" customHeight="false" outlineLevel="0" collapsed="false">
      <c r="A59" s="11" t="s">
        <v>44</v>
      </c>
      <c r="B59" s="5" t="s">
        <v>83</v>
      </c>
      <c r="C59" s="6" t="n">
        <v>6489</v>
      </c>
      <c r="D59" s="4" t="s">
        <v>29</v>
      </c>
      <c r="E59" s="12" t="n">
        <v>3</v>
      </c>
      <c r="F59" s="13" t="n">
        <v>1100</v>
      </c>
      <c r="G59" s="12" t="n">
        <f aca="false">E59*F59</f>
        <v>3300</v>
      </c>
      <c r="H59" s="9" t="n">
        <v>25</v>
      </c>
      <c r="I59" s="14" t="n">
        <v>40821</v>
      </c>
      <c r="J59" s="14" t="n">
        <v>40826</v>
      </c>
    </row>
    <row r="60" customFormat="false" ht="12.65" hidden="false" customHeight="false" outlineLevel="0" collapsed="false">
      <c r="A60" s="4" t="s">
        <v>25</v>
      </c>
      <c r="B60" s="5" t="s">
        <v>84</v>
      </c>
      <c r="C60" s="6" t="n">
        <v>9399</v>
      </c>
      <c r="D60" s="4" t="s">
        <v>60</v>
      </c>
      <c r="E60" s="7" t="n">
        <v>3.65</v>
      </c>
      <c r="F60" s="8" t="n">
        <v>1985</v>
      </c>
      <c r="G60" s="7" t="n">
        <f aca="false">E60*F60</f>
        <v>7245.25</v>
      </c>
      <c r="H60" s="15" t="n">
        <v>45</v>
      </c>
      <c r="I60" s="10" t="n">
        <v>40821</v>
      </c>
      <c r="J60" s="10" t="n">
        <v>40827</v>
      </c>
    </row>
    <row r="61" customFormat="false" ht="12.65" hidden="false" customHeight="false" outlineLevel="0" collapsed="false">
      <c r="A61" s="4" t="s">
        <v>44</v>
      </c>
      <c r="B61" s="5" t="s">
        <v>85</v>
      </c>
      <c r="C61" s="6" t="n">
        <v>4111</v>
      </c>
      <c r="D61" s="4" t="s">
        <v>24</v>
      </c>
      <c r="E61" s="7" t="n">
        <v>3.55</v>
      </c>
      <c r="F61" s="8" t="n">
        <v>4600</v>
      </c>
      <c r="G61" s="7" t="n">
        <f aca="false">E61*F61</f>
        <v>16330</v>
      </c>
      <c r="H61" s="9" t="n">
        <v>25</v>
      </c>
      <c r="I61" s="10" t="n">
        <v>40821</v>
      </c>
      <c r="J61" s="10" t="n">
        <v>40835</v>
      </c>
    </row>
    <row r="62" customFormat="false" ht="12.65" hidden="false" customHeight="false" outlineLevel="0" collapsed="false">
      <c r="A62" s="16" t="s">
        <v>25</v>
      </c>
      <c r="B62" s="5" t="s">
        <v>86</v>
      </c>
      <c r="C62" s="6" t="n">
        <v>4569</v>
      </c>
      <c r="D62" s="4" t="s">
        <v>24</v>
      </c>
      <c r="E62" s="12" t="n">
        <v>3.5</v>
      </c>
      <c r="F62" s="13" t="n">
        <v>3900</v>
      </c>
      <c r="G62" s="12" t="n">
        <f aca="false">E62*F62</f>
        <v>13650</v>
      </c>
      <c r="H62" s="15" t="n">
        <v>45</v>
      </c>
      <c r="I62" s="14" t="n">
        <v>40821</v>
      </c>
      <c r="J62" s="14" t="n">
        <v>40826</v>
      </c>
    </row>
    <row r="63" customFormat="false" ht="12.65" hidden="false" customHeight="false" outlineLevel="0" collapsed="false">
      <c r="A63" s="11" t="s">
        <v>68</v>
      </c>
      <c r="B63" s="5" t="s">
        <v>87</v>
      </c>
      <c r="C63" s="6" t="n">
        <v>6431</v>
      </c>
      <c r="D63" s="4" t="s">
        <v>29</v>
      </c>
      <c r="E63" s="12" t="n">
        <v>2.85</v>
      </c>
      <c r="F63" s="13" t="n">
        <v>1250</v>
      </c>
      <c r="G63" s="12" t="n">
        <f aca="false">E63*F63</f>
        <v>3562.5</v>
      </c>
      <c r="H63" s="9" t="n">
        <v>30</v>
      </c>
      <c r="I63" s="14" t="n">
        <v>40821</v>
      </c>
      <c r="J63" s="14" t="n">
        <v>40826</v>
      </c>
    </row>
    <row r="64" customFormat="false" ht="12.65" hidden="false" customHeight="false" outlineLevel="0" collapsed="false">
      <c r="A64" s="4" t="s">
        <v>25</v>
      </c>
      <c r="B64" s="5" t="s">
        <v>88</v>
      </c>
      <c r="C64" s="6" t="n">
        <v>9399</v>
      </c>
      <c r="D64" s="4" t="s">
        <v>60</v>
      </c>
      <c r="E64" s="7" t="n">
        <v>3.65</v>
      </c>
      <c r="F64" s="8" t="n">
        <v>1470</v>
      </c>
      <c r="G64" s="7" t="n">
        <f aca="false">E64*F64</f>
        <v>5365.5</v>
      </c>
      <c r="H64" s="15" t="n">
        <v>45</v>
      </c>
      <c r="I64" s="10" t="n">
        <v>40823</v>
      </c>
      <c r="J64" s="10" t="n">
        <v>40828</v>
      </c>
    </row>
    <row r="65" customFormat="false" ht="12.65" hidden="false" customHeight="false" outlineLevel="0" collapsed="false">
      <c r="A65" s="16" t="s">
        <v>25</v>
      </c>
      <c r="B65" s="5" t="s">
        <v>89</v>
      </c>
      <c r="C65" s="15" t="n">
        <v>5454</v>
      </c>
      <c r="D65" s="11" t="s">
        <v>39</v>
      </c>
      <c r="E65" s="12" t="n">
        <v>220</v>
      </c>
      <c r="F65" s="13" t="n">
        <v>550</v>
      </c>
      <c r="G65" s="12" t="n">
        <f aca="false">E65*F65</f>
        <v>121000</v>
      </c>
      <c r="H65" s="15" t="n">
        <v>45</v>
      </c>
      <c r="I65" s="14" t="n">
        <v>40825</v>
      </c>
      <c r="J65" s="14" t="n">
        <v>40830</v>
      </c>
    </row>
    <row r="66" customFormat="false" ht="12.65" hidden="false" customHeight="false" outlineLevel="0" collapsed="false">
      <c r="A66" s="11" t="s">
        <v>44</v>
      </c>
      <c r="B66" s="5" t="s">
        <v>90</v>
      </c>
      <c r="C66" s="6" t="n">
        <v>6489</v>
      </c>
      <c r="D66" s="4" t="s">
        <v>29</v>
      </c>
      <c r="E66" s="12" t="n">
        <v>3</v>
      </c>
      <c r="F66" s="13" t="n">
        <v>900</v>
      </c>
      <c r="G66" s="12" t="n">
        <f aca="false">E66*F66</f>
        <v>2700</v>
      </c>
      <c r="H66" s="9" t="n">
        <v>25</v>
      </c>
      <c r="I66" s="17" t="n">
        <v>48576</v>
      </c>
      <c r="J66" s="14" t="n">
        <v>40834</v>
      </c>
    </row>
    <row r="67" customFormat="false" ht="12.65" hidden="false" customHeight="false" outlineLevel="0" collapsed="false">
      <c r="A67" s="11" t="s">
        <v>14</v>
      </c>
      <c r="B67" s="5" t="s">
        <v>91</v>
      </c>
      <c r="C67" s="6" t="n">
        <v>1243</v>
      </c>
      <c r="D67" s="4" t="s">
        <v>13</v>
      </c>
      <c r="E67" s="12" t="n">
        <v>4.25</v>
      </c>
      <c r="F67" s="13" t="n">
        <v>10500</v>
      </c>
      <c r="G67" s="7" t="n">
        <f aca="false">E67*F67</f>
        <v>44625</v>
      </c>
      <c r="H67" s="9" t="n">
        <v>30</v>
      </c>
      <c r="I67" s="14" t="n">
        <v>40826</v>
      </c>
      <c r="J67" s="14" t="n">
        <v>40833</v>
      </c>
    </row>
    <row r="68" customFormat="false" ht="12.65" hidden="false" customHeight="false" outlineLevel="0" collapsed="false">
      <c r="A68" s="11" t="s">
        <v>20</v>
      </c>
      <c r="B68" s="5" t="s">
        <v>92</v>
      </c>
      <c r="C68" s="15" t="n">
        <v>8008</v>
      </c>
      <c r="D68" s="11" t="s">
        <v>93</v>
      </c>
      <c r="E68" s="12" t="n">
        <v>645</v>
      </c>
      <c r="F68" s="13" t="n">
        <v>100</v>
      </c>
      <c r="G68" s="12" t="n">
        <f aca="false">E68*F68</f>
        <v>64500</v>
      </c>
      <c r="H68" s="9" t="n">
        <v>30</v>
      </c>
      <c r="I68" s="14" t="n">
        <v>40826</v>
      </c>
      <c r="J68" s="14" t="n">
        <v>40837</v>
      </c>
    </row>
    <row r="69" customFormat="false" ht="12.65" hidden="false" customHeight="false" outlineLevel="0" collapsed="false">
      <c r="A69" s="11" t="s">
        <v>68</v>
      </c>
      <c r="B69" s="5" t="s">
        <v>94</v>
      </c>
      <c r="C69" s="15" t="n">
        <v>7258</v>
      </c>
      <c r="D69" s="11" t="s">
        <v>27</v>
      </c>
      <c r="E69" s="12" t="n">
        <v>100.5</v>
      </c>
      <c r="F69" s="13" t="n">
        <v>90</v>
      </c>
      <c r="G69" s="12" t="n">
        <f aca="false">E69*F69</f>
        <v>9045</v>
      </c>
      <c r="H69" s="9" t="n">
        <v>30</v>
      </c>
      <c r="I69" s="14" t="n">
        <v>40826</v>
      </c>
      <c r="J69" s="14" t="n">
        <v>40833</v>
      </c>
    </row>
    <row r="70" customFormat="false" ht="12.65" hidden="false" customHeight="false" outlineLevel="0" collapsed="false">
      <c r="A70" s="11" t="s">
        <v>68</v>
      </c>
      <c r="B70" s="5" t="s">
        <v>95</v>
      </c>
      <c r="C70" s="15" t="n">
        <v>8148</v>
      </c>
      <c r="D70" s="11" t="s">
        <v>93</v>
      </c>
      <c r="E70" s="12" t="n">
        <v>655.5</v>
      </c>
      <c r="F70" s="13" t="n">
        <v>125</v>
      </c>
      <c r="G70" s="12" t="n">
        <f aca="false">E70*F70</f>
        <v>81937.5</v>
      </c>
      <c r="H70" s="9" t="n">
        <v>30</v>
      </c>
      <c r="I70" s="14" t="n">
        <v>40826</v>
      </c>
      <c r="J70" s="14" t="n">
        <v>40833</v>
      </c>
    </row>
    <row r="71" customFormat="false" ht="12.65" hidden="false" customHeight="false" outlineLevel="0" collapsed="false">
      <c r="A71" s="4" t="s">
        <v>11</v>
      </c>
      <c r="B71" s="5" t="s">
        <v>96</v>
      </c>
      <c r="C71" s="6" t="n">
        <v>1122</v>
      </c>
      <c r="D71" s="4" t="s">
        <v>13</v>
      </c>
      <c r="E71" s="7" t="n">
        <v>4.25</v>
      </c>
      <c r="F71" s="8" t="n">
        <v>17000</v>
      </c>
      <c r="G71" s="7" t="n">
        <f aca="false">E71*F71</f>
        <v>72250</v>
      </c>
      <c r="H71" s="9" t="n">
        <v>30</v>
      </c>
      <c r="I71" s="10" t="n">
        <v>40827</v>
      </c>
      <c r="J71" s="10" t="n">
        <v>40835</v>
      </c>
    </row>
    <row r="72" customFormat="false" ht="12.65" hidden="false" customHeight="false" outlineLevel="0" collapsed="false">
      <c r="A72" s="4" t="s">
        <v>16</v>
      </c>
      <c r="B72" s="5" t="s">
        <v>97</v>
      </c>
      <c r="C72" s="6" t="n">
        <v>6321</v>
      </c>
      <c r="D72" s="4" t="s">
        <v>29</v>
      </c>
      <c r="E72" s="7" t="n">
        <v>2.45</v>
      </c>
      <c r="F72" s="8" t="n">
        <v>1250</v>
      </c>
      <c r="G72" s="7" t="n">
        <f aca="false">E72*F72</f>
        <v>3062.5</v>
      </c>
      <c r="H72" s="9" t="n">
        <v>30</v>
      </c>
      <c r="I72" s="10" t="n">
        <v>40828</v>
      </c>
      <c r="J72" s="10" t="n">
        <v>40837</v>
      </c>
    </row>
    <row r="73" customFormat="false" ht="12.65" hidden="false" customHeight="false" outlineLevel="0" collapsed="false">
      <c r="A73" s="11" t="s">
        <v>14</v>
      </c>
      <c r="B73" s="5" t="s">
        <v>98</v>
      </c>
      <c r="C73" s="6" t="n">
        <v>4224</v>
      </c>
      <c r="D73" s="4" t="s">
        <v>24</v>
      </c>
      <c r="E73" s="12" t="n">
        <v>3.95</v>
      </c>
      <c r="F73" s="13" t="n">
        <v>4500</v>
      </c>
      <c r="G73" s="12" t="n">
        <f aca="false">E73*F73</f>
        <v>17775</v>
      </c>
      <c r="H73" s="9" t="n">
        <v>30</v>
      </c>
      <c r="I73" s="14" t="n">
        <v>40831</v>
      </c>
      <c r="J73" s="14" t="n">
        <v>40836</v>
      </c>
    </row>
    <row r="74" customFormat="false" ht="12.65" hidden="false" customHeight="false" outlineLevel="0" collapsed="false">
      <c r="A74" s="16" t="s">
        <v>25</v>
      </c>
      <c r="B74" s="5" t="s">
        <v>99</v>
      </c>
      <c r="C74" s="15" t="n">
        <v>5454</v>
      </c>
      <c r="D74" s="11" t="s">
        <v>39</v>
      </c>
      <c r="E74" s="12" t="n">
        <v>220</v>
      </c>
      <c r="F74" s="13" t="n">
        <v>500</v>
      </c>
      <c r="G74" s="12" t="n">
        <f aca="false">E74*F74</f>
        <v>110000</v>
      </c>
      <c r="H74" s="15" t="n">
        <v>45</v>
      </c>
      <c r="I74" s="14" t="n">
        <v>40831</v>
      </c>
      <c r="J74" s="14" t="n">
        <v>40836</v>
      </c>
    </row>
    <row r="75" customFormat="false" ht="12.65" hidden="false" customHeight="false" outlineLevel="0" collapsed="false">
      <c r="A75" s="11" t="s">
        <v>68</v>
      </c>
      <c r="B75" s="5" t="s">
        <v>100</v>
      </c>
      <c r="C75" s="15" t="n">
        <v>7258</v>
      </c>
      <c r="D75" s="11" t="s">
        <v>27</v>
      </c>
      <c r="E75" s="12" t="n">
        <v>100.5</v>
      </c>
      <c r="F75" s="13" t="n">
        <v>100</v>
      </c>
      <c r="G75" s="12" t="n">
        <f aca="false">E75*F75</f>
        <v>10050</v>
      </c>
      <c r="H75" s="9" t="n">
        <v>30</v>
      </c>
      <c r="I75" s="14" t="n">
        <v>40831</v>
      </c>
      <c r="J75" s="14" t="n">
        <v>40840</v>
      </c>
    </row>
    <row r="76" customFormat="false" ht="12.65" hidden="false" customHeight="false" outlineLevel="0" collapsed="false">
      <c r="A76" s="11" t="s">
        <v>20</v>
      </c>
      <c r="B76" s="5" t="s">
        <v>101</v>
      </c>
      <c r="C76" s="15" t="n">
        <v>8008</v>
      </c>
      <c r="D76" s="11" t="s">
        <v>93</v>
      </c>
      <c r="E76" s="12" t="n">
        <v>645</v>
      </c>
      <c r="F76" s="13" t="n">
        <v>150</v>
      </c>
      <c r="G76" s="12" t="n">
        <f aca="false">E76*F76</f>
        <v>96750</v>
      </c>
      <c r="H76" s="9" t="n">
        <v>30</v>
      </c>
      <c r="I76" s="14" t="n">
        <v>40831</v>
      </c>
      <c r="J76" s="14" t="n">
        <v>40842</v>
      </c>
    </row>
    <row r="77" customFormat="false" ht="12.65" hidden="false" customHeight="false" outlineLevel="0" collapsed="false">
      <c r="A77" s="11" t="s">
        <v>14</v>
      </c>
      <c r="B77" s="5" t="s">
        <v>102</v>
      </c>
      <c r="C77" s="15" t="n">
        <v>5417</v>
      </c>
      <c r="D77" s="11" t="s">
        <v>39</v>
      </c>
      <c r="E77" s="12" t="n">
        <v>255</v>
      </c>
      <c r="F77" s="13" t="n">
        <v>500</v>
      </c>
      <c r="G77" s="12" t="n">
        <f aca="false">E77*F77</f>
        <v>127500</v>
      </c>
      <c r="H77" s="9" t="n">
        <v>30</v>
      </c>
      <c r="I77" s="14" t="n">
        <v>40836</v>
      </c>
      <c r="J77" s="14" t="n">
        <v>40843</v>
      </c>
    </row>
    <row r="78" customFormat="false" ht="12.65" hidden="false" customHeight="false" outlineLevel="0" collapsed="false">
      <c r="A78" s="11" t="s">
        <v>68</v>
      </c>
      <c r="B78" s="5" t="s">
        <v>103</v>
      </c>
      <c r="C78" s="15" t="n">
        <v>7258</v>
      </c>
      <c r="D78" s="11" t="s">
        <v>27</v>
      </c>
      <c r="E78" s="12" t="n">
        <v>100.5</v>
      </c>
      <c r="F78" s="13" t="n">
        <v>95</v>
      </c>
      <c r="G78" s="12" t="n">
        <f aca="false">E78*F78</f>
        <v>9547.5</v>
      </c>
      <c r="H78" s="9" t="n">
        <v>30</v>
      </c>
      <c r="I78" s="14" t="n">
        <v>40836</v>
      </c>
      <c r="J78" s="14" t="n">
        <v>40845</v>
      </c>
    </row>
    <row r="79" customFormat="false" ht="12.65" hidden="false" customHeight="false" outlineLevel="0" collapsed="false">
      <c r="A79" s="11" t="s">
        <v>14</v>
      </c>
      <c r="B79" s="5" t="s">
        <v>104</v>
      </c>
      <c r="C79" s="15" t="n">
        <v>5634</v>
      </c>
      <c r="D79" s="11" t="s">
        <v>105</v>
      </c>
      <c r="E79" s="12" t="n">
        <v>185</v>
      </c>
      <c r="F79" s="13" t="n">
        <v>150</v>
      </c>
      <c r="G79" s="12" t="n">
        <f aca="false">E79*F79</f>
        <v>27750</v>
      </c>
      <c r="H79" s="9" t="n">
        <v>30</v>
      </c>
      <c r="I79" s="14" t="n">
        <v>40841</v>
      </c>
      <c r="J79" s="14" t="n">
        <v>40850</v>
      </c>
    </row>
    <row r="80" customFormat="false" ht="12.65" hidden="false" customHeight="false" outlineLevel="0" collapsed="false">
      <c r="A80" s="16" t="s">
        <v>25</v>
      </c>
      <c r="B80" s="5" t="s">
        <v>106</v>
      </c>
      <c r="C80" s="15" t="n">
        <v>5275</v>
      </c>
      <c r="D80" s="11" t="s">
        <v>18</v>
      </c>
      <c r="E80" s="12" t="n">
        <v>1</v>
      </c>
      <c r="F80" s="13" t="n">
        <v>25000</v>
      </c>
      <c r="G80" s="12" t="n">
        <f aca="false">E80*F80</f>
        <v>25000</v>
      </c>
      <c r="H80" s="15" t="n">
        <v>45</v>
      </c>
      <c r="I80" s="14" t="n">
        <v>40841</v>
      </c>
      <c r="J80" s="14" t="n">
        <v>40846</v>
      </c>
    </row>
    <row r="81" customFormat="false" ht="12.65" hidden="false" customHeight="false" outlineLevel="0" collapsed="false">
      <c r="A81" s="4" t="s">
        <v>16</v>
      </c>
      <c r="B81" s="5" t="s">
        <v>107</v>
      </c>
      <c r="C81" s="6" t="n">
        <v>6321</v>
      </c>
      <c r="D81" s="4" t="s">
        <v>29</v>
      </c>
      <c r="E81" s="7" t="n">
        <v>2.45</v>
      </c>
      <c r="F81" s="8" t="n">
        <v>1500</v>
      </c>
      <c r="G81" s="7" t="n">
        <f aca="false">E81*F81</f>
        <v>3675</v>
      </c>
      <c r="H81" s="9" t="n">
        <v>30</v>
      </c>
      <c r="I81" s="10" t="n">
        <v>40841</v>
      </c>
      <c r="J81" s="10" t="n">
        <v>40849</v>
      </c>
    </row>
    <row r="82" customFormat="false" ht="12.65" hidden="false" customHeight="false" outlineLevel="0" collapsed="false">
      <c r="A82" s="11" t="s">
        <v>16</v>
      </c>
      <c r="B82" s="5" t="s">
        <v>108</v>
      </c>
      <c r="C82" s="15" t="n">
        <v>5689</v>
      </c>
      <c r="D82" s="11" t="s">
        <v>105</v>
      </c>
      <c r="E82" s="12" t="n">
        <v>175</v>
      </c>
      <c r="F82" s="13" t="n">
        <v>155</v>
      </c>
      <c r="G82" s="12" t="n">
        <f aca="false">E82*F82</f>
        <v>27125</v>
      </c>
      <c r="H82" s="9" t="n">
        <v>30</v>
      </c>
      <c r="I82" s="14" t="n">
        <v>40841</v>
      </c>
      <c r="J82" s="14" t="n">
        <v>40850</v>
      </c>
    </row>
    <row r="83" customFormat="false" ht="12.65" hidden="false" customHeight="false" outlineLevel="0" collapsed="false">
      <c r="A83" s="4" t="s">
        <v>11</v>
      </c>
      <c r="B83" s="5" t="s">
        <v>109</v>
      </c>
      <c r="C83" s="6" t="n">
        <v>1122</v>
      </c>
      <c r="D83" s="4" t="s">
        <v>13</v>
      </c>
      <c r="E83" s="7" t="n">
        <v>4.25</v>
      </c>
      <c r="F83" s="8" t="n">
        <v>17500</v>
      </c>
      <c r="G83" s="7" t="n">
        <f aca="false">E83*F83</f>
        <v>74375</v>
      </c>
      <c r="H83" s="9" t="n">
        <v>30</v>
      </c>
      <c r="I83" s="10" t="n">
        <v>40841</v>
      </c>
      <c r="J83" s="10" t="n">
        <v>40850</v>
      </c>
    </row>
    <row r="84" customFormat="false" ht="12.65" hidden="false" customHeight="false" outlineLevel="0" collapsed="false">
      <c r="A84" s="11" t="s">
        <v>20</v>
      </c>
      <c r="B84" s="5" t="s">
        <v>110</v>
      </c>
      <c r="C84" s="15" t="n">
        <v>5677</v>
      </c>
      <c r="D84" s="11" t="s">
        <v>105</v>
      </c>
      <c r="E84" s="12" t="n">
        <v>195</v>
      </c>
      <c r="F84" s="13" t="n">
        <v>130</v>
      </c>
      <c r="G84" s="12" t="n">
        <f aca="false">E84*F84</f>
        <v>25350</v>
      </c>
      <c r="H84" s="9" t="n">
        <v>30</v>
      </c>
      <c r="I84" s="14" t="n">
        <v>40844</v>
      </c>
      <c r="J84" s="14" t="n">
        <v>40854</v>
      </c>
    </row>
    <row r="85" customFormat="false" ht="12.65" hidden="false" customHeight="false" outlineLevel="0" collapsed="false">
      <c r="A85" s="11" t="s">
        <v>20</v>
      </c>
      <c r="B85" s="5" t="s">
        <v>111</v>
      </c>
      <c r="C85" s="15" t="n">
        <v>8008</v>
      </c>
      <c r="D85" s="11" t="s">
        <v>93</v>
      </c>
      <c r="E85" s="12" t="n">
        <v>645</v>
      </c>
      <c r="F85" s="13" t="n">
        <v>120</v>
      </c>
      <c r="G85" s="12" t="n">
        <f aca="false">E85*F85</f>
        <v>77400</v>
      </c>
      <c r="H85" s="9" t="n">
        <v>30</v>
      </c>
      <c r="I85" s="14" t="n">
        <v>40844</v>
      </c>
      <c r="J85" s="14" t="n">
        <v>40851</v>
      </c>
    </row>
    <row r="86" customFormat="false" ht="12.65" hidden="false" customHeight="false" outlineLevel="0" collapsed="false">
      <c r="A86" s="11" t="s">
        <v>44</v>
      </c>
      <c r="B86" s="5" t="s">
        <v>112</v>
      </c>
      <c r="C86" s="6" t="n">
        <v>6489</v>
      </c>
      <c r="D86" s="4" t="s">
        <v>29</v>
      </c>
      <c r="E86" s="12" t="n">
        <v>3</v>
      </c>
      <c r="F86" s="13" t="n">
        <v>1050</v>
      </c>
      <c r="G86" s="12" t="n">
        <f aca="false">E86*F86</f>
        <v>3150</v>
      </c>
      <c r="H86" s="9" t="n">
        <v>25</v>
      </c>
      <c r="I86" s="14" t="n">
        <v>40845</v>
      </c>
      <c r="J86" s="14" t="n">
        <v>40857</v>
      </c>
    </row>
    <row r="87" customFormat="false" ht="12.65" hidden="false" customHeight="false" outlineLevel="0" collapsed="false">
      <c r="A87" s="11" t="s">
        <v>14</v>
      </c>
      <c r="B87" s="5" t="s">
        <v>113</v>
      </c>
      <c r="C87" s="15" t="n">
        <v>5634</v>
      </c>
      <c r="D87" s="11" t="s">
        <v>105</v>
      </c>
      <c r="E87" s="12" t="n">
        <v>185</v>
      </c>
      <c r="F87" s="13" t="n">
        <v>140</v>
      </c>
      <c r="G87" s="12" t="n">
        <f aca="false">E87*F87</f>
        <v>25900</v>
      </c>
      <c r="H87" s="9" t="n">
        <v>30</v>
      </c>
      <c r="I87" s="14" t="n">
        <v>40845</v>
      </c>
      <c r="J87" s="14" t="n">
        <v>40851</v>
      </c>
    </row>
    <row r="88" customFormat="false" ht="12.65" hidden="false" customHeight="false" outlineLevel="0" collapsed="false">
      <c r="A88" s="11" t="s">
        <v>68</v>
      </c>
      <c r="B88" s="5" t="s">
        <v>114</v>
      </c>
      <c r="C88" s="15" t="n">
        <v>9977</v>
      </c>
      <c r="D88" s="11" t="s">
        <v>115</v>
      </c>
      <c r="E88" s="12" t="n">
        <v>1</v>
      </c>
      <c r="F88" s="13" t="n">
        <v>525</v>
      </c>
      <c r="G88" s="12" t="n">
        <f aca="false">E88*F88</f>
        <v>525</v>
      </c>
      <c r="H88" s="9" t="n">
        <v>30</v>
      </c>
      <c r="I88" s="14" t="n">
        <v>40848</v>
      </c>
      <c r="J88" s="14" t="n">
        <v>40854</v>
      </c>
    </row>
    <row r="89" customFormat="false" ht="12.65" hidden="false" customHeight="false" outlineLevel="0" collapsed="false">
      <c r="A89" s="11" t="s">
        <v>68</v>
      </c>
      <c r="B89" s="5" t="s">
        <v>116</v>
      </c>
      <c r="C89" s="15" t="n">
        <v>9955</v>
      </c>
      <c r="D89" s="11" t="s">
        <v>117</v>
      </c>
      <c r="E89" s="12" t="n">
        <v>0.55</v>
      </c>
      <c r="F89" s="13" t="n">
        <v>150</v>
      </c>
      <c r="G89" s="12" t="n">
        <f aca="false">E89*F89</f>
        <v>82.5</v>
      </c>
      <c r="H89" s="9" t="n">
        <v>30</v>
      </c>
      <c r="I89" s="14" t="n">
        <v>40848</v>
      </c>
      <c r="J89" s="14" t="n">
        <v>40853</v>
      </c>
    </row>
    <row r="90" customFormat="false" ht="12.65" hidden="false" customHeight="false" outlineLevel="0" collapsed="false">
      <c r="A90" s="11" t="s">
        <v>16</v>
      </c>
      <c r="B90" s="5" t="s">
        <v>118</v>
      </c>
      <c r="C90" s="15" t="n">
        <v>5689</v>
      </c>
      <c r="D90" s="11" t="s">
        <v>105</v>
      </c>
      <c r="E90" s="12" t="n">
        <v>175</v>
      </c>
      <c r="F90" s="13" t="n">
        <v>150</v>
      </c>
      <c r="G90" s="12" t="n">
        <f aca="false">E90*F90</f>
        <v>26250</v>
      </c>
      <c r="H90" s="9" t="n">
        <v>30</v>
      </c>
      <c r="I90" s="14" t="n">
        <v>40848</v>
      </c>
      <c r="J90" s="14" t="n">
        <v>40856</v>
      </c>
    </row>
    <row r="91" customFormat="false" ht="12.65" hidden="false" customHeight="false" outlineLevel="0" collapsed="false">
      <c r="A91" s="11" t="s">
        <v>16</v>
      </c>
      <c r="B91" s="5" t="s">
        <v>119</v>
      </c>
      <c r="C91" s="15" t="n">
        <v>7268</v>
      </c>
      <c r="D91" s="11" t="s">
        <v>27</v>
      </c>
      <c r="E91" s="12" t="n">
        <v>95</v>
      </c>
      <c r="F91" s="13" t="n">
        <v>110</v>
      </c>
      <c r="G91" s="12" t="n">
        <f aca="false">E91*F91</f>
        <v>10450</v>
      </c>
      <c r="H91" s="9" t="n">
        <v>30</v>
      </c>
      <c r="I91" s="14" t="n">
        <v>40848</v>
      </c>
      <c r="J91" s="14" t="n">
        <v>40859</v>
      </c>
    </row>
    <row r="92" customFormat="false" ht="12.65" hidden="false" customHeight="false" outlineLevel="0" collapsed="false">
      <c r="A92" s="11" t="s">
        <v>20</v>
      </c>
      <c r="B92" s="5" t="s">
        <v>120</v>
      </c>
      <c r="C92" s="15" t="n">
        <v>5677</v>
      </c>
      <c r="D92" s="11" t="s">
        <v>105</v>
      </c>
      <c r="E92" s="12" t="n">
        <v>195</v>
      </c>
      <c r="F92" s="13" t="n">
        <v>120</v>
      </c>
      <c r="G92" s="12" t="n">
        <f aca="false">E92*F92</f>
        <v>23400</v>
      </c>
      <c r="H92" s="9" t="n">
        <v>30</v>
      </c>
      <c r="I92" s="14" t="n">
        <v>40849</v>
      </c>
      <c r="J92" s="14" t="n">
        <v>40860</v>
      </c>
    </row>
    <row r="93" customFormat="false" ht="12.65" hidden="false" customHeight="false" outlineLevel="0" collapsed="false">
      <c r="A93" s="11" t="s">
        <v>68</v>
      </c>
      <c r="B93" s="5" t="s">
        <v>121</v>
      </c>
      <c r="C93" s="15" t="n">
        <v>9967</v>
      </c>
      <c r="D93" s="11" t="s">
        <v>35</v>
      </c>
      <c r="E93" s="12" t="n">
        <v>0.85</v>
      </c>
      <c r="F93" s="13" t="n">
        <v>550</v>
      </c>
      <c r="G93" s="12" t="n">
        <f aca="false">E93*F93</f>
        <v>467.5</v>
      </c>
      <c r="H93" s="9" t="n">
        <v>30</v>
      </c>
      <c r="I93" s="14" t="n">
        <v>40852</v>
      </c>
      <c r="J93" s="14" t="n">
        <v>40858</v>
      </c>
    </row>
    <row r="94" customFormat="false" ht="12.65" hidden="false" customHeight="false" outlineLevel="0" collapsed="false">
      <c r="A94" s="11" t="s">
        <v>16</v>
      </c>
      <c r="B94" s="5" t="s">
        <v>122</v>
      </c>
      <c r="C94" s="15" t="n">
        <v>7268</v>
      </c>
      <c r="D94" s="11" t="s">
        <v>27</v>
      </c>
      <c r="E94" s="12" t="n">
        <v>95</v>
      </c>
      <c r="F94" s="13" t="n">
        <v>105</v>
      </c>
      <c r="G94" s="12" t="n">
        <f aca="false">E94*F94</f>
        <v>9975</v>
      </c>
      <c r="H94" s="9" t="n">
        <v>30</v>
      </c>
      <c r="I94" s="14" t="n">
        <v>40852</v>
      </c>
      <c r="J94" s="14" t="n">
        <v>40863</v>
      </c>
    </row>
    <row r="95" customFormat="false" ht="12.65" hidden="false" customHeight="false" outlineLevel="0" collapsed="false">
      <c r="A95" s="11" t="s">
        <v>16</v>
      </c>
      <c r="B95" s="5" t="s">
        <v>123</v>
      </c>
      <c r="C95" s="15" t="n">
        <v>5689</v>
      </c>
      <c r="D95" s="11" t="s">
        <v>105</v>
      </c>
      <c r="E95" s="12" t="n">
        <v>175</v>
      </c>
      <c r="F95" s="13" t="n">
        <v>175</v>
      </c>
      <c r="G95" s="12" t="n">
        <f aca="false">E95*F95</f>
        <v>30625</v>
      </c>
      <c r="H95" s="9" t="n">
        <v>30</v>
      </c>
      <c r="I95" s="14" t="n">
        <v>40852</v>
      </c>
      <c r="J95" s="14" t="n">
        <v>40862</v>
      </c>
    </row>
    <row r="96" customFormat="false" ht="12.65" hidden="false" customHeight="false" outlineLevel="0" collapsed="false">
      <c r="A96" s="11" t="s">
        <v>20</v>
      </c>
      <c r="B96" s="5" t="s">
        <v>124</v>
      </c>
      <c r="C96" s="15" t="n">
        <v>5677</v>
      </c>
      <c r="D96" s="11" t="s">
        <v>105</v>
      </c>
      <c r="E96" s="12" t="n">
        <v>195</v>
      </c>
      <c r="F96" s="13" t="n">
        <v>110</v>
      </c>
      <c r="G96" s="12" t="n">
        <f aca="false">E96*F96</f>
        <v>21450</v>
      </c>
      <c r="H96" s="9" t="n">
        <v>30</v>
      </c>
      <c r="I96" s="14" t="n">
        <v>40852</v>
      </c>
      <c r="J96" s="14" t="n">
        <v>40864</v>
      </c>
    </row>
    <row r="97" customFormat="false" ht="12.65" hidden="false" customHeight="false" outlineLevel="0" collapsed="false">
      <c r="A97" s="11" t="s">
        <v>68</v>
      </c>
      <c r="B97" s="5" t="s">
        <v>125</v>
      </c>
      <c r="C97" s="15" t="n">
        <v>9955</v>
      </c>
      <c r="D97" s="11" t="s">
        <v>117</v>
      </c>
      <c r="E97" s="12" t="n">
        <v>0.55</v>
      </c>
      <c r="F97" s="13" t="n">
        <v>125</v>
      </c>
      <c r="G97" s="12" t="n">
        <f aca="false">E97*F97</f>
        <v>68.75</v>
      </c>
      <c r="H97" s="9" t="n">
        <v>30</v>
      </c>
      <c r="I97" s="14" t="n">
        <v>40852</v>
      </c>
      <c r="J97" s="14" t="n">
        <v>40857</v>
      </c>
    </row>
    <row r="98" customFormat="false" ht="12.65" hidden="false" customHeight="false" outlineLevel="0" collapsed="false"/>
    <row r="99" customFormat="false" ht="12.65" hidden="false" customHeight="false" outlineLevel="0" collapsed="false"/>
    <row r="100" customFormat="false" ht="12.65" hidden="false" customHeight="false" outlineLevel="0" collapsed="false">
      <c r="A100" s="11" t="s">
        <v>126</v>
      </c>
      <c r="B100" s="11"/>
      <c r="C100" s="11"/>
      <c r="D100" s="11"/>
      <c r="E100" s="11"/>
      <c r="F100" s="11"/>
      <c r="G100" s="11"/>
      <c r="H100" s="11"/>
      <c r="I100" s="11"/>
      <c r="J100" s="11"/>
    </row>
    <row r="101" customFormat="false" ht="12.65" hidden="false" customHeight="false" outlineLevel="0" collapsed="false">
      <c r="A101" s="11"/>
      <c r="B101" s="11"/>
      <c r="C101" s="11"/>
      <c r="D101" s="11"/>
      <c r="E101" s="11"/>
      <c r="F101" s="11"/>
      <c r="G101" s="11"/>
      <c r="H101" s="11"/>
      <c r="I101" s="11"/>
      <c r="J101" s="11"/>
    </row>
    <row r="102" customFormat="false" ht="13.8" hidden="false" customHeight="false" outlineLevel="0" collapsed="false">
      <c r="A102" s="1" t="s">
        <v>127</v>
      </c>
      <c r="B102" s="18" t="s">
        <v>128</v>
      </c>
      <c r="C102" s="19" t="n">
        <f aca="false">SUM(G4:G97)</f>
        <v>2471760</v>
      </c>
      <c r="D102" s="19"/>
      <c r="E102" s="19"/>
      <c r="F102" s="19"/>
      <c r="G102" s="19"/>
      <c r="H102" s="19"/>
      <c r="I102" s="19"/>
      <c r="J102" s="19"/>
    </row>
    <row r="103" customFormat="false" ht="13.8" hidden="false" customHeight="false" outlineLevel="0" collapsed="false">
      <c r="A103" s="1" t="s">
        <v>129</v>
      </c>
      <c r="B103" s="20" t="s">
        <v>130</v>
      </c>
      <c r="C103" s="20"/>
      <c r="D103" s="20"/>
      <c r="E103" s="20"/>
      <c r="F103" s="20"/>
      <c r="G103" s="20"/>
      <c r="H103" s="20"/>
      <c r="I103" s="20"/>
      <c r="J103" s="21" t="n">
        <f aca="false">COUNTIF(H4:H97, "&lt;25")</f>
        <v>5</v>
      </c>
    </row>
    <row r="104" customFormat="false" ht="13.8" hidden="false" customHeight="false" outlineLevel="0" collapsed="false">
      <c r="A104" s="1" t="s">
        <v>131</v>
      </c>
      <c r="B104" s="20" t="s">
        <v>132</v>
      </c>
      <c r="C104" s="20"/>
      <c r="D104" s="20"/>
      <c r="E104" s="20"/>
      <c r="F104" s="20"/>
      <c r="G104" s="20"/>
      <c r="H104" s="20"/>
      <c r="I104" s="20"/>
      <c r="J104" s="1" t="n">
        <f aca="false">COUNTIF(D4:D97, "Pressure Gauge")</f>
        <v>7</v>
      </c>
    </row>
    <row r="105" customFormat="false" ht="13.8" hidden="false" customHeight="false" outlineLevel="0" collapsed="false">
      <c r="A105" s="1" t="s">
        <v>133</v>
      </c>
      <c r="B105" s="20" t="s">
        <v>134</v>
      </c>
      <c r="C105" s="20"/>
      <c r="D105" s="20"/>
      <c r="E105" s="20"/>
      <c r="F105" s="20"/>
      <c r="G105" s="20"/>
      <c r="H105" s="20"/>
      <c r="I105" s="20"/>
    </row>
    <row r="106" customFormat="false" ht="12.65" hidden="false" customHeight="false" outlineLevel="0" collapsed="false"/>
    <row r="107" customFormat="false" ht="13.8" hidden="false" customHeight="false" outlineLevel="0" collapsed="false">
      <c r="J107" s="18" t="s">
        <v>26</v>
      </c>
      <c r="K107" s="1" t="str">
        <f aca="false">VLOOKUP(J107,B4:J97,3,0)</f>
        <v>Pressure Gauge</v>
      </c>
      <c r="L107" s="5" t="n">
        <f aca="false">VLOOKUP(J107,B4:JJ11393,6,0)</f>
        <v>9000</v>
      </c>
    </row>
    <row r="108" customFormat="false" ht="13.8" hidden="false" customHeight="false" outlineLevel="0" collapsed="false">
      <c r="J108" s="18" t="s">
        <v>63</v>
      </c>
      <c r="K108" s="5" t="str">
        <f aca="false">VLOOKUP(J108,B4:J97,3,0)</f>
        <v>Gasket</v>
      </c>
      <c r="L108" s="5" t="n">
        <f aca="false">VLOOKUP(J108,B5:JJ11394,6,0)</f>
        <v>7425</v>
      </c>
    </row>
    <row r="109" customFormat="false" ht="13.8" hidden="false" customHeight="false" outlineLevel="0" collapsed="false">
      <c r="J109" s="18" t="s">
        <v>96</v>
      </c>
      <c r="K109" s="1" t="str">
        <f aca="false">VLOOKUP(J109,B6:JJ11395,3,0)</f>
        <v>Airframe fasteners</v>
      </c>
      <c r="L109" s="5" t="n">
        <f aca="false">VLOOKUP(J109,B6:JJ11395,6,0)</f>
        <v>72250</v>
      </c>
    </row>
    <row r="110" customFormat="false" ht="12.65" hidden="false" customHeight="false" outlineLevel="0" collapsed="false"/>
    <row r="111" customFormat="false" ht="14.15" hidden="false" customHeight="false" outlineLevel="0" collapsed="false">
      <c r="A111" s="22" t="s">
        <v>135</v>
      </c>
      <c r="B111" s="22"/>
      <c r="C111" s="22"/>
      <c r="D111" s="22"/>
      <c r="E111" s="22"/>
      <c r="F111" s="22"/>
      <c r="G111" s="22"/>
      <c r="H111" s="22"/>
      <c r="I111" s="22"/>
      <c r="J111" s="22"/>
      <c r="K111" s="22"/>
      <c r="L111" s="22"/>
    </row>
    <row r="112" customFormat="false" ht="14.9" hidden="false" customHeight="false" outlineLevel="0" collapsed="false">
      <c r="A112" s="23" t="s">
        <v>136</v>
      </c>
      <c r="B112" s="23"/>
      <c r="C112" s="23"/>
      <c r="D112" s="23"/>
      <c r="E112" s="23"/>
      <c r="F112" s="23"/>
      <c r="G112" s="23"/>
      <c r="H112" s="23"/>
      <c r="I112" s="23"/>
      <c r="J112" s="23"/>
      <c r="K112" s="23"/>
      <c r="L112" s="23"/>
      <c r="M112" s="0" t="n">
        <f aca="false">MATCH(1369, C4:C97, 0)</f>
        <v>41</v>
      </c>
      <c r="N112" s="0" t="n">
        <f aca="false">MATCH(1369, C4:C97, 1)</f>
        <v>2</v>
      </c>
    </row>
    <row r="113" customFormat="false" ht="14.15" hidden="false" customHeight="false" outlineLevel="0" collapsed="false">
      <c r="A113" s="22" t="s">
        <v>137</v>
      </c>
      <c r="B113" s="22"/>
      <c r="C113" s="22"/>
      <c r="D113" s="22"/>
      <c r="E113" s="22"/>
      <c r="F113" s="22"/>
      <c r="G113" s="22"/>
      <c r="H113" s="22"/>
      <c r="I113" s="22"/>
      <c r="J113" s="22"/>
      <c r="K113" s="22"/>
      <c r="L113" s="22"/>
      <c r="M113" s="24" t="n">
        <f aca="false">INDEX(G4:G97, MATCH(1369, C4:C97, 0))</f>
        <v>63000</v>
      </c>
    </row>
    <row r="114" customFormat="false" ht="23.85" hidden="false" customHeight="true" outlineLevel="0" collapsed="false">
      <c r="A114" s="25" t="s">
        <v>138</v>
      </c>
      <c r="B114" s="25"/>
      <c r="C114" s="25"/>
      <c r="D114" s="25"/>
      <c r="E114" s="25"/>
      <c r="F114" s="25"/>
      <c r="G114" s="25"/>
      <c r="H114" s="25"/>
      <c r="I114" s="25"/>
      <c r="J114" s="25"/>
      <c r="L114" s="1"/>
      <c r="M114" s="0" t="n">
        <f aca="false">SUM(INDEX(G4:G97, MATCH(1369, C4:C97, 0)):INDEX(G4:G97, MATCH(1369, C4:C97, 1)))</f>
        <v>850788</v>
      </c>
    </row>
    <row r="115" customFormat="false" ht="12.65" hidden="false" customHeight="false" outlineLevel="0" collapsed="false">
      <c r="L115" s="1"/>
    </row>
    <row r="125" customFormat="false" ht="13.8" hidden="false" customHeight="false" outlineLevel="0" collapsed="false">
      <c r="D125" s="18"/>
    </row>
    <row r="126" customFormat="false" ht="13.8" hidden="false" customHeight="false" outlineLevel="0" collapsed="false">
      <c r="D126" s="18"/>
    </row>
    <row r="127" customFormat="false" ht="13.8" hidden="false" customHeight="false" outlineLevel="0" collapsed="false">
      <c r="D127" s="18"/>
    </row>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9">
    <mergeCell ref="A100:J101"/>
    <mergeCell ref="C102:J102"/>
    <mergeCell ref="B103:I103"/>
    <mergeCell ref="B104:I104"/>
    <mergeCell ref="B105:I105"/>
    <mergeCell ref="A111:L111"/>
    <mergeCell ref="A112:L112"/>
    <mergeCell ref="A113:L113"/>
    <mergeCell ref="A114:J114"/>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2" zeroHeight="false" outlineLevelRow="0" outlineLevelCol="0"/>
  <cols>
    <col collapsed="false" customWidth="true" hidden="false" outlineLevel="0" max="1" min="1" style="26" width="24.33"/>
    <col collapsed="false" customWidth="true" hidden="false" outlineLevel="0" max="2" min="2" style="27" width="14"/>
  </cols>
  <sheetData>
    <row r="1" customFormat="false" ht="12.65" hidden="false" customHeight="false" outlineLevel="0" collapsed="false">
      <c r="A1" s="26" t="s">
        <v>139</v>
      </c>
      <c r="B1" s="28" t="s">
        <v>7</v>
      </c>
    </row>
    <row r="2" customFormat="false" ht="12.65" hidden="false" customHeight="false" outlineLevel="0" collapsed="false">
      <c r="A2" s="26" t="s">
        <v>140</v>
      </c>
      <c r="B2" s="27" t="n">
        <v>2700</v>
      </c>
    </row>
    <row r="3" customFormat="false" ht="12.65" hidden="false" customHeight="false" outlineLevel="0" collapsed="false">
      <c r="A3" s="26" t="s">
        <v>141</v>
      </c>
      <c r="B3" s="27" t="n">
        <v>19250</v>
      </c>
    </row>
    <row r="4" customFormat="false" ht="12.65" hidden="false" customHeight="false" outlineLevel="0" collapsed="false">
      <c r="A4" s="26" t="s">
        <v>142</v>
      </c>
      <c r="B4" s="27" t="n">
        <v>15937.5</v>
      </c>
    </row>
    <row r="5" customFormat="false" ht="12.65" hidden="false" customHeight="false" outlineLevel="0" collapsed="false">
      <c r="A5" s="26" t="s">
        <v>143</v>
      </c>
      <c r="B5" s="27" t="n">
        <v>18150</v>
      </c>
    </row>
    <row r="6" customFormat="false" ht="12.65" hidden="false" customHeight="false" outlineLevel="0" collapsed="false">
      <c r="A6" s="26" t="s">
        <v>144</v>
      </c>
      <c r="B6" s="27" t="n">
        <v>23400</v>
      </c>
    </row>
    <row r="7" customFormat="false" ht="12.65" hidden="false" customHeight="false" outlineLevel="0" collapsed="false">
      <c r="A7" s="26" t="s">
        <v>145</v>
      </c>
      <c r="B7" s="27" t="n">
        <v>15750</v>
      </c>
    </row>
    <row r="8" customFormat="false" ht="12.65" hidden="false" customHeight="false" outlineLevel="0" collapsed="false">
      <c r="A8" s="26" t="s">
        <v>146</v>
      </c>
      <c r="B8" s="27" t="n">
        <v>17775</v>
      </c>
    </row>
    <row r="9" customFormat="false" ht="12.65" hidden="false" customHeight="false" outlineLevel="0" collapsed="false">
      <c r="A9" s="26" t="s">
        <v>147</v>
      </c>
      <c r="B9" s="27" t="n">
        <v>127500</v>
      </c>
    </row>
    <row r="10" customFormat="false" ht="12.65" hidden="false" customHeight="false" outlineLevel="0" collapsed="false">
      <c r="A10" s="26" t="s">
        <v>148</v>
      </c>
      <c r="B10" s="27" t="n">
        <v>42500</v>
      </c>
    </row>
    <row r="11" customFormat="false" ht="12.65" hidden="false" customHeight="false" outlineLevel="0" collapsed="false">
      <c r="A11" s="26" t="s">
        <v>149</v>
      </c>
      <c r="B11" s="27" t="n">
        <v>103530</v>
      </c>
    </row>
    <row r="12" customFormat="false" ht="12.65" hidden="false" customHeight="false" outlineLevel="0" collapsed="false">
      <c r="A12" s="26" t="s">
        <v>150</v>
      </c>
      <c r="B12" s="27" t="n">
        <v>6075</v>
      </c>
    </row>
    <row r="13" customFormat="false" ht="12.65" hidden="false" customHeight="false" outlineLevel="0" collapsed="false">
      <c r="A13" s="26" t="s">
        <v>151</v>
      </c>
      <c r="B13" s="27" t="n">
        <v>3300</v>
      </c>
    </row>
    <row r="14" customFormat="false" ht="12.65" hidden="false" customHeight="false" outlineLevel="0" collapsed="false">
      <c r="A14" s="26" t="s">
        <v>152</v>
      </c>
      <c r="B14" s="27" t="n">
        <v>6277.5</v>
      </c>
    </row>
    <row r="15" customFormat="false" ht="12.65" hidden="false" customHeight="false" outlineLevel="0" collapsed="false">
      <c r="A15" s="26" t="s">
        <v>153</v>
      </c>
      <c r="B15" s="27" t="n">
        <v>17250</v>
      </c>
    </row>
    <row r="16" customFormat="false" ht="12.65" hidden="false" customHeight="false" outlineLevel="0" collapsed="false">
      <c r="A16" s="26" t="s">
        <v>154</v>
      </c>
      <c r="B16" s="27" t="n">
        <v>3150</v>
      </c>
    </row>
    <row r="17" customFormat="false" ht="12.65" hidden="false" customHeight="false" outlineLevel="0" collapsed="false">
      <c r="A17" s="26" t="s">
        <v>155</v>
      </c>
      <c r="B17" s="27" t="n">
        <v>14910</v>
      </c>
    </row>
    <row r="18" customFormat="false" ht="12.65" hidden="false" customHeight="false" outlineLevel="0" collapsed="false">
      <c r="A18" s="26" t="s">
        <v>156</v>
      </c>
      <c r="B18" s="27" t="n">
        <v>4562.5</v>
      </c>
    </row>
    <row r="19" customFormat="false" ht="12.65" hidden="false" customHeight="false" outlineLevel="0" collapsed="false">
      <c r="A19" s="26" t="s">
        <v>157</v>
      </c>
      <c r="B19" s="27" t="n">
        <v>5292.5</v>
      </c>
    </row>
    <row r="20" customFormat="false" ht="12.65" hidden="false" customHeight="false" outlineLevel="0" collapsed="false">
      <c r="A20" s="26" t="s">
        <v>158</v>
      </c>
      <c r="B20" s="27" t="n">
        <v>121000</v>
      </c>
    </row>
    <row r="21" customFormat="false" ht="12.65" hidden="false" customHeight="false" outlineLevel="0" collapsed="false">
      <c r="A21" s="26" t="s">
        <v>159</v>
      </c>
      <c r="B21" s="27" t="n">
        <v>5365.5</v>
      </c>
    </row>
    <row r="22" customFormat="false" ht="12.65" hidden="false" customHeight="false" outlineLevel="0" collapsed="false">
      <c r="A22" s="26" t="s">
        <v>160</v>
      </c>
      <c r="B22" s="27" t="n">
        <v>7245.25</v>
      </c>
    </row>
    <row r="23" customFormat="false" ht="12.65" hidden="false" customHeight="false" outlineLevel="0" collapsed="false">
      <c r="A23" s="26" t="s">
        <v>161</v>
      </c>
      <c r="B23" s="27" t="n">
        <v>15087.5</v>
      </c>
    </row>
    <row r="24" customFormat="false" ht="12.65" hidden="false" customHeight="false" outlineLevel="0" collapsed="false">
      <c r="A24" s="26" t="s">
        <v>162</v>
      </c>
      <c r="B24" s="27" t="n">
        <v>14910</v>
      </c>
    </row>
    <row r="25" customFormat="false" ht="12.65" hidden="false" customHeight="false" outlineLevel="0" collapsed="false">
      <c r="A25" s="26" t="s">
        <v>163</v>
      </c>
      <c r="B25" s="27" t="n">
        <v>16330</v>
      </c>
    </row>
    <row r="26" customFormat="false" ht="12.65" hidden="false" customHeight="false" outlineLevel="0" collapsed="false">
      <c r="A26" s="26" t="s">
        <v>164</v>
      </c>
      <c r="B26" s="27" t="n">
        <v>110000</v>
      </c>
    </row>
    <row r="27" customFormat="false" ht="12.65" hidden="false" customHeight="false" outlineLevel="0" collapsed="false">
      <c r="A27" s="26" t="s">
        <v>165</v>
      </c>
      <c r="B27" s="27" t="n">
        <v>13650</v>
      </c>
    </row>
    <row r="28" customFormat="false" ht="12.65" hidden="false" customHeight="false" outlineLevel="0" collapsed="false">
      <c r="A28" s="26" t="s">
        <v>166</v>
      </c>
      <c r="B28" s="27" t="n">
        <v>63000</v>
      </c>
    </row>
    <row r="29" customFormat="false" ht="12.65" hidden="false" customHeight="false" outlineLevel="0" collapsed="false">
      <c r="A29" s="26" t="s">
        <v>167</v>
      </c>
      <c r="B29" s="27" t="n">
        <v>3562.5</v>
      </c>
    </row>
    <row r="30" customFormat="false" ht="12.65" hidden="false" customHeight="false" outlineLevel="0" collapsed="false">
      <c r="A30" s="26" t="s">
        <v>168</v>
      </c>
      <c r="B30" s="27" t="n">
        <v>9547.5</v>
      </c>
    </row>
    <row r="31" customFormat="false" ht="12.65" hidden="false" customHeight="false" outlineLevel="0" collapsed="false">
      <c r="A31" s="26" t="s">
        <v>169</v>
      </c>
      <c r="B31" s="27" t="n">
        <v>525</v>
      </c>
    </row>
    <row r="32" customFormat="false" ht="12.65" hidden="false" customHeight="false" outlineLevel="0" collapsed="false">
      <c r="A32" s="26" t="s">
        <v>170</v>
      </c>
      <c r="B32" s="27" t="n">
        <v>3847.5</v>
      </c>
    </row>
    <row r="33" customFormat="false" ht="12.65" hidden="false" customHeight="false" outlineLevel="0" collapsed="false">
      <c r="A33" s="26" t="s">
        <v>171</v>
      </c>
      <c r="B33" s="27" t="n">
        <v>17040</v>
      </c>
    </row>
    <row r="34" customFormat="false" ht="12.65" hidden="false" customHeight="false" outlineLevel="0" collapsed="false">
      <c r="A34" s="26" t="s">
        <v>172</v>
      </c>
      <c r="B34" s="27" t="n">
        <v>16276.75</v>
      </c>
    </row>
    <row r="35" customFormat="false" ht="12.65" hidden="false" customHeight="false" outlineLevel="0" collapsed="false">
      <c r="A35" s="26" t="s">
        <v>173</v>
      </c>
      <c r="B35" s="27" t="n">
        <v>3705</v>
      </c>
    </row>
    <row r="36" customFormat="false" ht="12.65" hidden="false" customHeight="false" outlineLevel="0" collapsed="false">
      <c r="A36" s="26" t="s">
        <v>174</v>
      </c>
      <c r="B36" s="27" t="n">
        <v>10050</v>
      </c>
    </row>
    <row r="37" customFormat="false" ht="12.65" hidden="false" customHeight="false" outlineLevel="0" collapsed="false">
      <c r="A37" s="26" t="s">
        <v>175</v>
      </c>
      <c r="B37" s="27" t="n">
        <v>467.5</v>
      </c>
    </row>
    <row r="38" customFormat="false" ht="12.65" hidden="false" customHeight="false" outlineLevel="0" collapsed="false">
      <c r="A38" s="26" t="s">
        <v>176</v>
      </c>
      <c r="B38" s="27" t="n">
        <v>82.5</v>
      </c>
    </row>
    <row r="39" customFormat="false" ht="12.65" hidden="false" customHeight="false" outlineLevel="0" collapsed="false">
      <c r="A39" s="26" t="s">
        <v>177</v>
      </c>
      <c r="B39" s="27" t="n">
        <v>4425</v>
      </c>
    </row>
    <row r="40" customFormat="false" ht="12.65" hidden="false" customHeight="false" outlineLevel="0" collapsed="false">
      <c r="A40" s="26" t="s">
        <v>178</v>
      </c>
      <c r="B40" s="27" t="n">
        <v>38250</v>
      </c>
    </row>
    <row r="41" customFormat="false" ht="12.65" hidden="false" customHeight="false" outlineLevel="0" collapsed="false">
      <c r="A41" s="26" t="s">
        <v>179</v>
      </c>
      <c r="B41" s="27" t="n">
        <v>15562.5</v>
      </c>
    </row>
    <row r="42" customFormat="false" ht="12.65" hidden="false" customHeight="false" outlineLevel="0" collapsed="false">
      <c r="A42" s="26" t="s">
        <v>180</v>
      </c>
      <c r="B42" s="27" t="n">
        <v>27750</v>
      </c>
    </row>
    <row r="43" customFormat="false" ht="12.65" hidden="false" customHeight="false" outlineLevel="0" collapsed="false">
      <c r="A43" s="26" t="s">
        <v>181</v>
      </c>
      <c r="B43" s="27" t="n">
        <v>25900</v>
      </c>
    </row>
    <row r="44" customFormat="false" ht="12.65" hidden="false" customHeight="false" outlineLevel="0" collapsed="false">
      <c r="A44" s="26" t="s">
        <v>182</v>
      </c>
      <c r="B44" s="27" t="n">
        <v>44625</v>
      </c>
    </row>
    <row r="45" customFormat="false" ht="12.65" hidden="false" customHeight="false" outlineLevel="0" collapsed="false">
      <c r="A45" s="26" t="s">
        <v>183</v>
      </c>
      <c r="B45" s="27" t="n">
        <v>7425</v>
      </c>
    </row>
    <row r="46" customFormat="false" ht="12.65" hidden="false" customHeight="false" outlineLevel="0" collapsed="false">
      <c r="A46" s="26" t="s">
        <v>184</v>
      </c>
      <c r="B46" s="27" t="n">
        <v>9000</v>
      </c>
    </row>
    <row r="47" customFormat="false" ht="12.65" hidden="false" customHeight="false" outlineLevel="0" collapsed="false">
      <c r="A47" s="26" t="s">
        <v>185</v>
      </c>
      <c r="B47" s="27" t="n">
        <v>10800</v>
      </c>
    </row>
    <row r="48" customFormat="false" ht="12.65" hidden="false" customHeight="false" outlineLevel="0" collapsed="false">
      <c r="A48" s="26" t="s">
        <v>186</v>
      </c>
      <c r="B48" s="27" t="n">
        <v>58800</v>
      </c>
    </row>
    <row r="49" customFormat="false" ht="12.65" hidden="false" customHeight="false" outlineLevel="0" collapsed="false">
      <c r="A49" s="26" t="s">
        <v>187</v>
      </c>
      <c r="B49" s="27" t="n">
        <v>25000</v>
      </c>
    </row>
    <row r="50" customFormat="false" ht="12.65" hidden="false" customHeight="false" outlineLevel="0" collapsed="false">
      <c r="A50" s="26" t="s">
        <v>188</v>
      </c>
      <c r="B50" s="27" t="n">
        <v>42000</v>
      </c>
    </row>
    <row r="51" customFormat="false" ht="12.65" hidden="false" customHeight="false" outlineLevel="0" collapsed="false">
      <c r="A51" s="26" t="s">
        <v>189</v>
      </c>
      <c r="B51" s="27" t="n">
        <v>3185</v>
      </c>
    </row>
    <row r="52" customFormat="false" ht="12.65" hidden="false" customHeight="false" outlineLevel="0" collapsed="false">
      <c r="A52" s="26" t="s">
        <v>190</v>
      </c>
      <c r="B52" s="27" t="n">
        <v>2940</v>
      </c>
    </row>
    <row r="53" customFormat="false" ht="12.65" hidden="false" customHeight="false" outlineLevel="0" collapsed="false">
      <c r="A53" s="26" t="s">
        <v>191</v>
      </c>
      <c r="B53" s="27" t="n">
        <v>6125</v>
      </c>
    </row>
    <row r="54" customFormat="false" ht="12.65" hidden="false" customHeight="false" outlineLevel="0" collapsed="false">
      <c r="A54" s="26" t="s">
        <v>192</v>
      </c>
      <c r="B54" s="27" t="n">
        <v>3062.5</v>
      </c>
    </row>
    <row r="55" customFormat="false" ht="12.65" hidden="false" customHeight="false" outlineLevel="0" collapsed="false">
      <c r="A55" s="26" t="s">
        <v>193</v>
      </c>
      <c r="B55" s="27" t="n">
        <v>3675</v>
      </c>
    </row>
    <row r="56" customFormat="false" ht="12.65" hidden="false" customHeight="false" outlineLevel="0" collapsed="false">
      <c r="A56" s="26" t="s">
        <v>194</v>
      </c>
      <c r="B56" s="27" t="n">
        <v>26250</v>
      </c>
    </row>
    <row r="57" customFormat="false" ht="12.65" hidden="false" customHeight="false" outlineLevel="0" collapsed="false">
      <c r="A57" s="26" t="s">
        <v>195</v>
      </c>
      <c r="B57" s="27" t="n">
        <v>10450</v>
      </c>
    </row>
    <row r="58" customFormat="false" ht="12.65" hidden="false" customHeight="false" outlineLevel="0" collapsed="false">
      <c r="A58" s="26" t="s">
        <v>196</v>
      </c>
      <c r="B58" s="27" t="n">
        <v>9975</v>
      </c>
    </row>
    <row r="59" customFormat="false" ht="12.65" hidden="false" customHeight="false" outlineLevel="0" collapsed="false">
      <c r="A59" s="26" t="s">
        <v>197</v>
      </c>
      <c r="B59" s="27" t="n">
        <v>23625</v>
      </c>
    </row>
    <row r="60" customFormat="false" ht="12.65" hidden="false" customHeight="false" outlineLevel="0" collapsed="false">
      <c r="A60" s="26" t="s">
        <v>198</v>
      </c>
      <c r="B60" s="27" t="n">
        <v>30625</v>
      </c>
    </row>
    <row r="61" customFormat="false" ht="12.65" hidden="false" customHeight="false" outlineLevel="0" collapsed="false">
      <c r="A61" s="26" t="s">
        <v>199</v>
      </c>
      <c r="B61" s="27" t="n">
        <v>22575</v>
      </c>
    </row>
    <row r="62" customFormat="false" ht="12.65" hidden="false" customHeight="false" outlineLevel="0" collapsed="false">
      <c r="A62" s="26" t="s">
        <v>200</v>
      </c>
      <c r="B62" s="27" t="n">
        <v>24150</v>
      </c>
    </row>
    <row r="63" customFormat="false" ht="12.65" hidden="false" customHeight="false" outlineLevel="0" collapsed="false">
      <c r="A63" s="26" t="s">
        <v>201</v>
      </c>
      <c r="B63" s="27" t="n">
        <v>21450</v>
      </c>
    </row>
    <row r="64" customFormat="false" ht="12.65" hidden="false" customHeight="false" outlineLevel="0" collapsed="false">
      <c r="A64" s="26" t="s">
        <v>202</v>
      </c>
      <c r="B64" s="27" t="n">
        <v>7425</v>
      </c>
    </row>
    <row r="65" customFormat="false" ht="12.65" hidden="false" customHeight="false" outlineLevel="0" collapsed="false">
      <c r="A65" s="26" t="s">
        <v>203</v>
      </c>
      <c r="B65" s="27" t="n">
        <v>7837.5</v>
      </c>
    </row>
    <row r="66" customFormat="false" ht="12.65" hidden="false" customHeight="false" outlineLevel="0" collapsed="false">
      <c r="A66" s="26" t="s">
        <v>204</v>
      </c>
      <c r="B66" s="27" t="n">
        <v>8002.5</v>
      </c>
    </row>
    <row r="67" customFormat="false" ht="12.65" hidden="false" customHeight="false" outlineLevel="0" collapsed="false">
      <c r="A67" s="26" t="s">
        <v>205</v>
      </c>
      <c r="B67" s="27" t="n">
        <v>96750</v>
      </c>
    </row>
    <row r="68" customFormat="false" ht="12.65" hidden="false" customHeight="false" outlineLevel="0" collapsed="false">
      <c r="A68" s="26" t="s">
        <v>206</v>
      </c>
      <c r="B68" s="27" t="n">
        <v>64500</v>
      </c>
    </row>
    <row r="69" customFormat="false" ht="12.65" hidden="false" customHeight="false" outlineLevel="0" collapsed="false">
      <c r="A69" s="26" t="s">
        <v>207</v>
      </c>
      <c r="B69" s="27" t="n">
        <v>7062.5</v>
      </c>
    </row>
    <row r="70" customFormat="false" ht="12.65" hidden="false" customHeight="false" outlineLevel="0" collapsed="false">
      <c r="A70" s="26" t="s">
        <v>208</v>
      </c>
      <c r="B70" s="27" t="n">
        <v>27125</v>
      </c>
    </row>
    <row r="71" customFormat="false" ht="12.65" hidden="false" customHeight="false" outlineLevel="0" collapsed="false">
      <c r="A71" s="26" t="s">
        <v>209</v>
      </c>
      <c r="B71" s="27" t="n">
        <v>23625</v>
      </c>
    </row>
    <row r="72" customFormat="false" ht="12.65" hidden="false" customHeight="false" outlineLevel="0" collapsed="false">
      <c r="A72" s="26" t="s">
        <v>210</v>
      </c>
      <c r="B72" s="27" t="n">
        <v>25350</v>
      </c>
    </row>
    <row r="73" customFormat="false" ht="12.65" hidden="false" customHeight="false" outlineLevel="0" collapsed="false">
      <c r="A73" s="26" t="s">
        <v>211</v>
      </c>
      <c r="B73" s="27" t="n">
        <v>77400</v>
      </c>
    </row>
    <row r="74" customFormat="false" ht="12.65" hidden="false" customHeight="false" outlineLevel="0" collapsed="false">
      <c r="A74" s="26" t="s">
        <v>212</v>
      </c>
      <c r="B74" s="27" t="n">
        <v>19910</v>
      </c>
    </row>
    <row r="75" customFormat="false" ht="12.65" hidden="false" customHeight="false" outlineLevel="0" collapsed="false">
      <c r="A75" s="26" t="s">
        <v>213</v>
      </c>
      <c r="B75" s="27" t="n">
        <v>68.75</v>
      </c>
    </row>
    <row r="76" customFormat="false" ht="12.65" hidden="false" customHeight="false" outlineLevel="0" collapsed="false">
      <c r="A76" s="26" t="s">
        <v>214</v>
      </c>
      <c r="B76" s="27" t="n">
        <v>82875</v>
      </c>
    </row>
    <row r="77" customFormat="false" ht="12.65" hidden="false" customHeight="false" outlineLevel="0" collapsed="false">
      <c r="A77" s="26" t="s">
        <v>215</v>
      </c>
      <c r="B77" s="27" t="n">
        <v>7000</v>
      </c>
    </row>
    <row r="78" customFormat="false" ht="12.65" hidden="false" customHeight="false" outlineLevel="0" collapsed="false">
      <c r="A78" s="26" t="s">
        <v>216</v>
      </c>
      <c r="B78" s="27" t="n">
        <v>6937.5</v>
      </c>
    </row>
    <row r="79" customFormat="false" ht="12.65" hidden="false" customHeight="false" outlineLevel="0" collapsed="false">
      <c r="A79" s="26" t="s">
        <v>217</v>
      </c>
      <c r="B79" s="27" t="n">
        <v>9045</v>
      </c>
    </row>
    <row r="80" customFormat="false" ht="12.65" hidden="false" customHeight="false" outlineLevel="0" collapsed="false">
      <c r="A80" s="26" t="s">
        <v>218</v>
      </c>
      <c r="B80" s="27" t="n">
        <v>65875</v>
      </c>
    </row>
    <row r="81" customFormat="false" ht="12.65" hidden="false" customHeight="false" outlineLevel="0" collapsed="false">
      <c r="A81" s="26" t="s">
        <v>219</v>
      </c>
      <c r="B81" s="27" t="n">
        <v>6875</v>
      </c>
    </row>
    <row r="82" customFormat="false" ht="12.65" hidden="false" customHeight="false" outlineLevel="0" collapsed="false">
      <c r="A82" s="26" t="s">
        <v>220</v>
      </c>
      <c r="B82" s="27" t="n">
        <v>76500</v>
      </c>
    </row>
    <row r="83" customFormat="false" ht="12.65" hidden="false" customHeight="false" outlineLevel="0" collapsed="false">
      <c r="A83" s="26" t="s">
        <v>221</v>
      </c>
      <c r="B83" s="27" t="n">
        <v>81937.5</v>
      </c>
    </row>
    <row r="84" customFormat="false" ht="12.65" hidden="false" customHeight="false" outlineLevel="0" collapsed="false">
      <c r="A84" s="26" t="s">
        <v>222</v>
      </c>
      <c r="B84" s="27" t="n">
        <v>53125</v>
      </c>
    </row>
    <row r="85" customFormat="false" ht="12.65" hidden="false" customHeight="false" outlineLevel="0" collapsed="false">
      <c r="A85" s="26" t="s">
        <v>223</v>
      </c>
      <c r="B85" s="27" t="n">
        <v>63750</v>
      </c>
    </row>
    <row r="86" customFormat="false" ht="12.65" hidden="false" customHeight="false" outlineLevel="0" collapsed="false">
      <c r="A86" s="26" t="s">
        <v>224</v>
      </c>
      <c r="B86" s="27" t="n">
        <v>61625</v>
      </c>
    </row>
    <row r="87" customFormat="false" ht="12.65" hidden="false" customHeight="false" outlineLevel="0" collapsed="false">
      <c r="A87" s="26" t="s">
        <v>225</v>
      </c>
      <c r="B87" s="27" t="n">
        <v>23750</v>
      </c>
    </row>
    <row r="88" customFormat="false" ht="12.65" hidden="false" customHeight="false" outlineLevel="0" collapsed="false">
      <c r="A88" s="26" t="s">
        <v>226</v>
      </c>
      <c r="B88" s="27" t="n">
        <v>7062.5</v>
      </c>
    </row>
    <row r="89" customFormat="false" ht="12.65" hidden="false" customHeight="false" outlineLevel="0" collapsed="false">
      <c r="A89" s="26" t="s">
        <v>227</v>
      </c>
      <c r="B89" s="27" t="n">
        <v>6781.25</v>
      </c>
    </row>
    <row r="90" customFormat="false" ht="12.65" hidden="false" customHeight="false" outlineLevel="0" collapsed="false">
      <c r="A90" s="26" t="s">
        <v>228</v>
      </c>
      <c r="B90" s="27" t="n">
        <v>375</v>
      </c>
    </row>
    <row r="91" customFormat="false" ht="12.65" hidden="false" customHeight="false" outlineLevel="0" collapsed="false">
      <c r="A91" s="26" t="s">
        <v>229</v>
      </c>
      <c r="B91" s="27" t="n">
        <v>6750</v>
      </c>
    </row>
    <row r="92" customFormat="false" ht="12.65" hidden="false" customHeight="false" outlineLevel="0" collapsed="false">
      <c r="A92" s="26" t="s">
        <v>230</v>
      </c>
      <c r="B92" s="27" t="n">
        <v>16625</v>
      </c>
    </row>
    <row r="93" customFormat="false" ht="12.65" hidden="false" customHeight="false" outlineLevel="0" collapsed="false">
      <c r="A93" s="26" t="s">
        <v>231</v>
      </c>
      <c r="B93" s="27" t="n">
        <v>74375</v>
      </c>
    </row>
    <row r="94" customFormat="false" ht="12.65" hidden="false" customHeight="false" outlineLevel="0" collapsed="false">
      <c r="A94" s="26" t="s">
        <v>232</v>
      </c>
      <c r="B94" s="27" t="n">
        <v>72250</v>
      </c>
    </row>
    <row r="95" customFormat="false" ht="12.65" hidden="false" customHeight="false" outlineLevel="0" collapsed="false">
      <c r="A95" s="26" t="s">
        <v>233</v>
      </c>
      <c r="B95" s="29" t="n">
        <v>6562.5</v>
      </c>
    </row>
    <row r="96" customFormat="false" ht="12.65" hidden="false" customHeight="false" outlineLevel="0" collapsed="false">
      <c r="A96" s="26" t="s">
        <v>234</v>
      </c>
      <c r="B96" s="27" t="n">
        <f aca="false">SUM(B2:B95)</f>
        <v>2471760</v>
      </c>
    </row>
    <row r="97" customFormat="false" ht="12.65" hidden="false" customHeight="false" outlineLevel="0" collapsed="false">
      <c r="A97" s="26" t="s">
        <v>235</v>
      </c>
      <c r="B97" s="1" t="n">
        <f aca="false">COUNT(B2:B95)</f>
        <v>94</v>
      </c>
    </row>
    <row r="98" customFormat="false" ht="12.65" hidden="false" customHeight="false" outlineLevel="0" collapsed="false"/>
    <row r="99" customFormat="false" ht="12.65" hidden="false" customHeight="false" outlineLevel="0" collapsed="false">
      <c r="A99" s="26" t="s">
        <v>236</v>
      </c>
      <c r="B99" s="27" t="n">
        <f aca="false">B96/B97</f>
        <v>26295.3191489362</v>
      </c>
    </row>
    <row r="100" customFormat="false" ht="12.65" hidden="false" customHeight="false" outlineLevel="0" collapsed="false"/>
    <row r="101" customFormat="false" ht="12.65" hidden="false" customHeight="false" outlineLevel="0" collapsed="false">
      <c r="A101" s="26" t="s">
        <v>237</v>
      </c>
      <c r="B101" s="27" t="n">
        <f aca="false">AVERAGE(B2:B95)</f>
        <v>26295.3191489362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2" zeroHeight="false" outlineLevelRow="0" outlineLevelCol="0"/>
  <cols>
    <col collapsed="false" customWidth="true" hidden="false" outlineLevel="0" max="2" min="2" style="27" width="14"/>
    <col collapsed="false" customWidth="true" hidden="false" outlineLevel="0" max="4" min="4" style="1" width="10.16"/>
  </cols>
  <sheetData>
    <row r="1" customFormat="false" ht="12.65" hidden="false" customHeight="false" outlineLevel="0" collapsed="false">
      <c r="A1" s="2" t="s">
        <v>238</v>
      </c>
      <c r="B1" s="28" t="s">
        <v>7</v>
      </c>
    </row>
    <row r="2" customFormat="false" ht="12.65" hidden="false" customHeight="false" outlineLevel="0" collapsed="false">
      <c r="A2" s="1" t="n">
        <v>1</v>
      </c>
      <c r="B2" s="27" t="n">
        <v>68.75</v>
      </c>
    </row>
    <row r="3" customFormat="false" ht="12.65" hidden="false" customHeight="false" outlineLevel="0" collapsed="false">
      <c r="A3" s="1" t="n">
        <v>2</v>
      </c>
      <c r="B3" s="27" t="n">
        <v>82.5</v>
      </c>
    </row>
    <row r="4" customFormat="false" ht="12.65" hidden="false" customHeight="false" outlineLevel="0" collapsed="false">
      <c r="A4" s="1" t="n">
        <v>3</v>
      </c>
      <c r="B4" s="27" t="n">
        <v>375</v>
      </c>
    </row>
    <row r="5" customFormat="false" ht="12.65" hidden="false" customHeight="false" outlineLevel="0" collapsed="false">
      <c r="A5" s="1" t="n">
        <v>4</v>
      </c>
      <c r="B5" s="27" t="n">
        <v>467.5</v>
      </c>
    </row>
    <row r="6" customFormat="false" ht="12.65" hidden="false" customHeight="false" outlineLevel="0" collapsed="false">
      <c r="A6" s="1" t="n">
        <v>5</v>
      </c>
      <c r="B6" s="27" t="n">
        <v>525</v>
      </c>
    </row>
    <row r="7" customFormat="false" ht="12.65" hidden="false" customHeight="false" outlineLevel="0" collapsed="false">
      <c r="A7" s="1" t="n">
        <v>6</v>
      </c>
      <c r="B7" s="27" t="n">
        <v>2700</v>
      </c>
    </row>
    <row r="8" customFormat="false" ht="12.65" hidden="false" customHeight="false" outlineLevel="0" collapsed="false">
      <c r="A8" s="1" t="n">
        <v>7</v>
      </c>
      <c r="B8" s="27" t="n">
        <v>2940</v>
      </c>
    </row>
    <row r="9" customFormat="false" ht="12.65" hidden="false" customHeight="false" outlineLevel="0" collapsed="false">
      <c r="A9" s="1" t="n">
        <v>8</v>
      </c>
      <c r="B9" s="27" t="n">
        <v>3062.5</v>
      </c>
    </row>
    <row r="10" customFormat="false" ht="12.65" hidden="false" customHeight="false" outlineLevel="0" collapsed="false">
      <c r="A10" s="1" t="n">
        <v>9</v>
      </c>
      <c r="B10" s="27" t="n">
        <v>3150</v>
      </c>
    </row>
    <row r="11" customFormat="false" ht="12.65" hidden="false" customHeight="false" outlineLevel="0" collapsed="false">
      <c r="A11" s="1" t="n">
        <v>10</v>
      </c>
      <c r="B11" s="27" t="n">
        <v>3185</v>
      </c>
    </row>
    <row r="12" customFormat="false" ht="12.65" hidden="false" customHeight="false" outlineLevel="0" collapsed="false">
      <c r="A12" s="1" t="n">
        <v>11</v>
      </c>
      <c r="B12" s="27" t="n">
        <v>3300</v>
      </c>
    </row>
    <row r="13" customFormat="false" ht="12.65" hidden="false" customHeight="false" outlineLevel="0" collapsed="false">
      <c r="A13" s="1" t="n">
        <v>12</v>
      </c>
      <c r="B13" s="27" t="n">
        <v>3562.5</v>
      </c>
    </row>
    <row r="14" customFormat="false" ht="12.65" hidden="false" customHeight="false" outlineLevel="0" collapsed="false">
      <c r="A14" s="1" t="n">
        <v>13</v>
      </c>
      <c r="B14" s="27" t="n">
        <v>3675</v>
      </c>
    </row>
    <row r="15" customFormat="false" ht="12.65" hidden="false" customHeight="false" outlineLevel="0" collapsed="false">
      <c r="A15" s="1" t="n">
        <v>14</v>
      </c>
      <c r="B15" s="27" t="n">
        <v>3705</v>
      </c>
    </row>
    <row r="16" customFormat="false" ht="12.65" hidden="false" customHeight="false" outlineLevel="0" collapsed="false">
      <c r="A16" s="1" t="n">
        <v>15</v>
      </c>
      <c r="B16" s="27" t="n">
        <v>3847.5</v>
      </c>
    </row>
    <row r="17" customFormat="false" ht="12.65" hidden="false" customHeight="false" outlineLevel="0" collapsed="false">
      <c r="A17" s="1" t="n">
        <v>16</v>
      </c>
      <c r="B17" s="27" t="n">
        <v>4425</v>
      </c>
    </row>
    <row r="18" customFormat="false" ht="12.65" hidden="false" customHeight="false" outlineLevel="0" collapsed="false">
      <c r="A18" s="1" t="n">
        <v>17</v>
      </c>
      <c r="B18" s="27" t="n">
        <v>4562.5</v>
      </c>
    </row>
    <row r="19" customFormat="false" ht="12.65" hidden="false" customHeight="false" outlineLevel="0" collapsed="false">
      <c r="A19" s="1" t="n">
        <v>18</v>
      </c>
      <c r="B19" s="27" t="n">
        <v>5292.5</v>
      </c>
    </row>
    <row r="20" customFormat="false" ht="12.65" hidden="false" customHeight="false" outlineLevel="0" collapsed="false">
      <c r="A20" s="1" t="n">
        <v>19</v>
      </c>
      <c r="B20" s="27" t="n">
        <v>5365.5</v>
      </c>
    </row>
    <row r="21" customFormat="false" ht="12.65" hidden="false" customHeight="false" outlineLevel="0" collapsed="false">
      <c r="A21" s="1" t="n">
        <v>20</v>
      </c>
      <c r="B21" s="27" t="n">
        <v>6075</v>
      </c>
    </row>
    <row r="22" customFormat="false" ht="12.65" hidden="false" customHeight="false" outlineLevel="0" collapsed="false">
      <c r="A22" s="1" t="n">
        <v>21</v>
      </c>
      <c r="B22" s="27" t="n">
        <v>6125</v>
      </c>
    </row>
    <row r="23" customFormat="false" ht="12.65" hidden="false" customHeight="false" outlineLevel="0" collapsed="false">
      <c r="A23" s="1" t="n">
        <v>22</v>
      </c>
      <c r="B23" s="27" t="n">
        <v>6277.5</v>
      </c>
    </row>
    <row r="24" customFormat="false" ht="12.65" hidden="false" customHeight="false" outlineLevel="0" collapsed="false">
      <c r="A24" s="1" t="n">
        <v>23</v>
      </c>
      <c r="B24" s="30" t="n">
        <v>6562.5</v>
      </c>
    </row>
    <row r="25" customFormat="false" ht="12.65" hidden="false" customHeight="false" outlineLevel="0" collapsed="false">
      <c r="A25" s="1" t="n">
        <v>24</v>
      </c>
      <c r="B25" s="27" t="n">
        <v>6750</v>
      </c>
    </row>
    <row r="26" customFormat="false" ht="12.65" hidden="false" customHeight="false" outlineLevel="0" collapsed="false">
      <c r="A26" s="1" t="n">
        <v>25</v>
      </c>
      <c r="B26" s="27" t="n">
        <v>6781.25</v>
      </c>
    </row>
    <row r="27" customFormat="false" ht="12.65" hidden="false" customHeight="false" outlineLevel="0" collapsed="false">
      <c r="A27" s="1" t="n">
        <v>26</v>
      </c>
      <c r="B27" s="27" t="n">
        <v>6875</v>
      </c>
    </row>
    <row r="28" customFormat="false" ht="12.65" hidden="false" customHeight="false" outlineLevel="0" collapsed="false">
      <c r="A28" s="1" t="n">
        <v>27</v>
      </c>
      <c r="B28" s="27" t="n">
        <v>6937.5</v>
      </c>
    </row>
    <row r="29" customFormat="false" ht="12.65" hidden="false" customHeight="false" outlineLevel="0" collapsed="false">
      <c r="A29" s="1" t="n">
        <v>28</v>
      </c>
      <c r="B29" s="27" t="n">
        <v>7000</v>
      </c>
    </row>
    <row r="30" customFormat="false" ht="12.65" hidden="false" customHeight="false" outlineLevel="0" collapsed="false">
      <c r="A30" s="1" t="n">
        <v>29</v>
      </c>
      <c r="B30" s="27" t="n">
        <v>7062.5</v>
      </c>
    </row>
    <row r="31" customFormat="false" ht="12.65" hidden="false" customHeight="false" outlineLevel="0" collapsed="false">
      <c r="A31" s="1" t="n">
        <v>30</v>
      </c>
      <c r="B31" s="27" t="n">
        <v>7062.5</v>
      </c>
    </row>
    <row r="32" customFormat="false" ht="12.65" hidden="false" customHeight="false" outlineLevel="0" collapsed="false">
      <c r="A32" s="1" t="n">
        <v>31</v>
      </c>
      <c r="B32" s="27" t="n">
        <v>7245.25</v>
      </c>
    </row>
    <row r="33" customFormat="false" ht="12.65" hidden="false" customHeight="false" outlineLevel="0" collapsed="false">
      <c r="A33" s="1" t="n">
        <v>32</v>
      </c>
      <c r="B33" s="27" t="n">
        <v>7425</v>
      </c>
    </row>
    <row r="34" customFormat="false" ht="12.65" hidden="false" customHeight="false" outlineLevel="0" collapsed="false">
      <c r="A34" s="1" t="n">
        <v>33</v>
      </c>
      <c r="B34" s="27" t="n">
        <v>7425</v>
      </c>
    </row>
    <row r="35" customFormat="false" ht="12.65" hidden="false" customHeight="false" outlineLevel="0" collapsed="false">
      <c r="A35" s="1" t="n">
        <v>34</v>
      </c>
      <c r="B35" s="27" t="n">
        <v>7837.5</v>
      </c>
    </row>
    <row r="36" customFormat="false" ht="12.65" hidden="false" customHeight="false" outlineLevel="0" collapsed="false">
      <c r="A36" s="1" t="n">
        <v>35</v>
      </c>
      <c r="B36" s="27" t="n">
        <v>8002.5</v>
      </c>
    </row>
    <row r="37" customFormat="false" ht="12.65" hidden="false" customHeight="false" outlineLevel="0" collapsed="false">
      <c r="A37" s="1" t="n">
        <v>36</v>
      </c>
      <c r="B37" s="27" t="n">
        <v>9000</v>
      </c>
    </row>
    <row r="38" customFormat="false" ht="12.65" hidden="false" customHeight="false" outlineLevel="0" collapsed="false">
      <c r="A38" s="1" t="n">
        <v>37</v>
      </c>
      <c r="B38" s="27" t="n">
        <v>9045</v>
      </c>
    </row>
    <row r="39" customFormat="false" ht="12.65" hidden="false" customHeight="false" outlineLevel="0" collapsed="false">
      <c r="A39" s="1" t="n">
        <v>38</v>
      </c>
      <c r="B39" s="27" t="n">
        <v>9547.5</v>
      </c>
    </row>
    <row r="40" customFormat="false" ht="12.65" hidden="false" customHeight="false" outlineLevel="0" collapsed="false">
      <c r="A40" s="1" t="n">
        <v>39</v>
      </c>
      <c r="B40" s="27" t="n">
        <v>9975</v>
      </c>
    </row>
    <row r="41" customFormat="false" ht="12.65" hidden="false" customHeight="false" outlineLevel="0" collapsed="false">
      <c r="A41" s="1" t="n">
        <v>40</v>
      </c>
      <c r="B41" s="27" t="n">
        <v>10050</v>
      </c>
    </row>
    <row r="42" customFormat="false" ht="12.65" hidden="false" customHeight="false" outlineLevel="0" collapsed="false">
      <c r="A42" s="1" t="n">
        <v>41</v>
      </c>
      <c r="B42" s="27" t="n">
        <v>10450</v>
      </c>
    </row>
    <row r="43" customFormat="false" ht="12.65" hidden="false" customHeight="false" outlineLevel="0" collapsed="false">
      <c r="A43" s="1" t="n">
        <v>42</v>
      </c>
      <c r="B43" s="27" t="n">
        <v>10800</v>
      </c>
    </row>
    <row r="44" customFormat="false" ht="12.65" hidden="false" customHeight="false" outlineLevel="0" collapsed="false">
      <c r="A44" s="1" t="n">
        <v>43</v>
      </c>
      <c r="B44" s="27" t="n">
        <v>13650</v>
      </c>
    </row>
    <row r="45" customFormat="false" ht="12.65" hidden="false" customHeight="false" outlineLevel="0" collapsed="false">
      <c r="A45" s="1" t="n">
        <v>44</v>
      </c>
      <c r="B45" s="27" t="n">
        <v>14910</v>
      </c>
    </row>
    <row r="46" customFormat="false" ht="12.65" hidden="false" customHeight="false" outlineLevel="0" collapsed="false">
      <c r="A46" s="1" t="n">
        <v>45</v>
      </c>
      <c r="B46" s="27" t="n">
        <v>14910</v>
      </c>
    </row>
    <row r="47" customFormat="false" ht="12.65" hidden="false" customHeight="false" outlineLevel="0" collapsed="false">
      <c r="A47" s="1" t="n">
        <v>46</v>
      </c>
      <c r="B47" s="27" t="n">
        <v>15087.5</v>
      </c>
      <c r="C47" s="2"/>
    </row>
    <row r="48" customFormat="false" ht="12.65" hidden="false" customHeight="false" outlineLevel="0" collapsed="false">
      <c r="A48" s="31" t="n">
        <v>47</v>
      </c>
      <c r="B48" s="32" t="n">
        <v>15562.5</v>
      </c>
      <c r="D48" s="33" t="n">
        <f aca="false">B48</f>
        <v>15562.5</v>
      </c>
    </row>
    <row r="49" customFormat="false" ht="12.65" hidden="false" customHeight="false" outlineLevel="0" collapsed="false">
      <c r="A49" s="31" t="n">
        <v>48</v>
      </c>
      <c r="B49" s="32" t="n">
        <v>15750</v>
      </c>
      <c r="D49" s="29" t="n">
        <f aca="false">B49</f>
        <v>15750</v>
      </c>
    </row>
    <row r="50" customFormat="false" ht="12.65" hidden="false" customHeight="false" outlineLevel="0" collapsed="false">
      <c r="A50" s="1" t="n">
        <v>49</v>
      </c>
      <c r="B50" s="27" t="n">
        <v>15937.5</v>
      </c>
      <c r="C50" s="34" t="s">
        <v>239</v>
      </c>
      <c r="D50" s="27" t="n">
        <f aca="false">AVERAGE(D48:D49)</f>
        <v>15656.25</v>
      </c>
    </row>
    <row r="51" customFormat="false" ht="12.65" hidden="false" customHeight="false" outlineLevel="0" collapsed="false">
      <c r="A51" s="1" t="n">
        <v>50</v>
      </c>
      <c r="B51" s="27" t="n">
        <v>16276.75</v>
      </c>
    </row>
    <row r="52" customFormat="false" ht="12.65" hidden="false" customHeight="false" outlineLevel="0" collapsed="false">
      <c r="A52" s="1" t="n">
        <v>51</v>
      </c>
      <c r="B52" s="27" t="n">
        <v>16330</v>
      </c>
    </row>
    <row r="53" customFormat="false" ht="12.65" hidden="false" customHeight="false" outlineLevel="0" collapsed="false">
      <c r="A53" s="1" t="n">
        <v>52</v>
      </c>
      <c r="B53" s="27" t="n">
        <v>16625</v>
      </c>
    </row>
    <row r="54" customFormat="false" ht="12.65" hidden="false" customHeight="false" outlineLevel="0" collapsed="false">
      <c r="A54" s="1" t="n">
        <v>53</v>
      </c>
      <c r="B54" s="27" t="n">
        <v>17040</v>
      </c>
    </row>
    <row r="55" customFormat="false" ht="12.65" hidden="false" customHeight="false" outlineLevel="0" collapsed="false">
      <c r="A55" s="1" t="n">
        <v>54</v>
      </c>
      <c r="B55" s="27" t="n">
        <v>17250</v>
      </c>
    </row>
    <row r="56" customFormat="false" ht="12.65" hidden="false" customHeight="false" outlineLevel="0" collapsed="false">
      <c r="A56" s="1" t="n">
        <v>55</v>
      </c>
      <c r="B56" s="27" t="n">
        <v>17775</v>
      </c>
    </row>
    <row r="57" customFormat="false" ht="12.65" hidden="false" customHeight="false" outlineLevel="0" collapsed="false">
      <c r="A57" s="1" t="n">
        <v>56</v>
      </c>
      <c r="B57" s="27" t="n">
        <v>18150</v>
      </c>
    </row>
    <row r="58" customFormat="false" ht="12.65" hidden="false" customHeight="false" outlineLevel="0" collapsed="false">
      <c r="A58" s="1" t="n">
        <v>57</v>
      </c>
      <c r="B58" s="27" t="n">
        <v>19250</v>
      </c>
    </row>
    <row r="59" customFormat="false" ht="12.65" hidden="false" customHeight="false" outlineLevel="0" collapsed="false">
      <c r="A59" s="1" t="n">
        <v>58</v>
      </c>
      <c r="B59" s="27" t="n">
        <v>19910</v>
      </c>
    </row>
    <row r="60" customFormat="false" ht="12.65" hidden="false" customHeight="false" outlineLevel="0" collapsed="false">
      <c r="A60" s="1" t="n">
        <v>59</v>
      </c>
      <c r="B60" s="27" t="n">
        <v>21450</v>
      </c>
    </row>
    <row r="61" customFormat="false" ht="12.65" hidden="false" customHeight="false" outlineLevel="0" collapsed="false">
      <c r="A61" s="1" t="n">
        <v>60</v>
      </c>
      <c r="B61" s="27" t="n">
        <v>22575</v>
      </c>
    </row>
    <row r="62" customFormat="false" ht="12.65" hidden="false" customHeight="false" outlineLevel="0" collapsed="false">
      <c r="A62" s="1" t="n">
        <v>61</v>
      </c>
      <c r="B62" s="27" t="n">
        <v>23400</v>
      </c>
    </row>
    <row r="63" customFormat="false" ht="12.65" hidden="false" customHeight="false" outlineLevel="0" collapsed="false">
      <c r="A63" s="1" t="n">
        <v>62</v>
      </c>
      <c r="B63" s="27" t="n">
        <v>23625</v>
      </c>
    </row>
    <row r="64" customFormat="false" ht="12.65" hidden="false" customHeight="false" outlineLevel="0" collapsed="false">
      <c r="A64" s="1" t="n">
        <v>63</v>
      </c>
      <c r="B64" s="27" t="n">
        <v>23625</v>
      </c>
    </row>
    <row r="65" customFormat="false" ht="12.65" hidden="false" customHeight="false" outlineLevel="0" collapsed="false">
      <c r="A65" s="1" t="n">
        <v>64</v>
      </c>
      <c r="B65" s="27" t="n">
        <v>23750</v>
      </c>
    </row>
    <row r="66" customFormat="false" ht="12.65" hidden="false" customHeight="false" outlineLevel="0" collapsed="false">
      <c r="A66" s="1" t="n">
        <v>65</v>
      </c>
      <c r="B66" s="27" t="n">
        <v>24150</v>
      </c>
    </row>
    <row r="67" customFormat="false" ht="12.65" hidden="false" customHeight="false" outlineLevel="0" collapsed="false">
      <c r="A67" s="1" t="n">
        <v>66</v>
      </c>
      <c r="B67" s="27" t="n">
        <v>25000</v>
      </c>
    </row>
    <row r="68" customFormat="false" ht="12.65" hidden="false" customHeight="false" outlineLevel="0" collapsed="false">
      <c r="A68" s="1" t="n">
        <v>67</v>
      </c>
      <c r="B68" s="27" t="n">
        <v>25350</v>
      </c>
    </row>
    <row r="69" customFormat="false" ht="12.65" hidden="false" customHeight="false" outlineLevel="0" collapsed="false">
      <c r="A69" s="1" t="n">
        <v>68</v>
      </c>
      <c r="B69" s="27" t="n">
        <v>25900</v>
      </c>
    </row>
    <row r="70" customFormat="false" ht="12.65" hidden="false" customHeight="false" outlineLevel="0" collapsed="false">
      <c r="A70" s="1" t="n">
        <v>69</v>
      </c>
      <c r="B70" s="27" t="n">
        <v>26250</v>
      </c>
    </row>
    <row r="71" customFormat="false" ht="12.65" hidden="false" customHeight="false" outlineLevel="0" collapsed="false">
      <c r="A71" s="1" t="n">
        <v>70</v>
      </c>
      <c r="B71" s="27" t="n">
        <v>27125</v>
      </c>
    </row>
    <row r="72" customFormat="false" ht="12.65" hidden="false" customHeight="false" outlineLevel="0" collapsed="false">
      <c r="A72" s="1" t="n">
        <v>71</v>
      </c>
      <c r="B72" s="27" t="n">
        <v>27750</v>
      </c>
    </row>
    <row r="73" customFormat="false" ht="12.65" hidden="false" customHeight="false" outlineLevel="0" collapsed="false">
      <c r="A73" s="1" t="n">
        <v>72</v>
      </c>
      <c r="B73" s="27" t="n">
        <v>30625</v>
      </c>
    </row>
    <row r="74" customFormat="false" ht="12.65" hidden="false" customHeight="false" outlineLevel="0" collapsed="false">
      <c r="A74" s="1" t="n">
        <v>73</v>
      </c>
      <c r="B74" s="27" t="n">
        <v>38250</v>
      </c>
    </row>
    <row r="75" customFormat="false" ht="12.65" hidden="false" customHeight="false" outlineLevel="0" collapsed="false">
      <c r="A75" s="1" t="n">
        <v>74</v>
      </c>
      <c r="B75" s="27" t="n">
        <v>42000</v>
      </c>
    </row>
    <row r="76" customFormat="false" ht="12.65" hidden="false" customHeight="false" outlineLevel="0" collapsed="false">
      <c r="A76" s="1" t="n">
        <v>75</v>
      </c>
      <c r="B76" s="27" t="n">
        <v>42500</v>
      </c>
    </row>
    <row r="77" customFormat="false" ht="12.65" hidden="false" customHeight="false" outlineLevel="0" collapsed="false">
      <c r="A77" s="1" t="n">
        <v>76</v>
      </c>
      <c r="B77" s="27" t="n">
        <v>44625</v>
      </c>
    </row>
    <row r="78" customFormat="false" ht="12.65" hidden="false" customHeight="false" outlineLevel="0" collapsed="false">
      <c r="A78" s="1" t="n">
        <v>77</v>
      </c>
      <c r="B78" s="27" t="n">
        <v>53125</v>
      </c>
    </row>
    <row r="79" customFormat="false" ht="12.65" hidden="false" customHeight="false" outlineLevel="0" collapsed="false">
      <c r="A79" s="1" t="n">
        <v>78</v>
      </c>
      <c r="B79" s="27" t="n">
        <v>58800</v>
      </c>
    </row>
    <row r="80" customFormat="false" ht="12.65" hidden="false" customHeight="false" outlineLevel="0" collapsed="false">
      <c r="A80" s="1" t="n">
        <v>79</v>
      </c>
      <c r="B80" s="27" t="n">
        <v>61625</v>
      </c>
    </row>
    <row r="81" customFormat="false" ht="12.65" hidden="false" customHeight="false" outlineLevel="0" collapsed="false">
      <c r="A81" s="1" t="n">
        <v>80</v>
      </c>
      <c r="B81" s="27" t="n">
        <v>63000</v>
      </c>
    </row>
    <row r="82" customFormat="false" ht="12.65" hidden="false" customHeight="false" outlineLevel="0" collapsed="false">
      <c r="A82" s="1" t="n">
        <v>81</v>
      </c>
      <c r="B82" s="27" t="n">
        <v>63750</v>
      </c>
    </row>
    <row r="83" customFormat="false" ht="12.65" hidden="false" customHeight="false" outlineLevel="0" collapsed="false">
      <c r="A83" s="1" t="n">
        <v>82</v>
      </c>
      <c r="B83" s="27" t="n">
        <v>64500</v>
      </c>
    </row>
    <row r="84" customFormat="false" ht="12.65" hidden="false" customHeight="false" outlineLevel="0" collapsed="false">
      <c r="A84" s="1" t="n">
        <v>83</v>
      </c>
      <c r="B84" s="27" t="n">
        <v>65875</v>
      </c>
    </row>
    <row r="85" customFormat="false" ht="12.65" hidden="false" customHeight="false" outlineLevel="0" collapsed="false">
      <c r="A85" s="1" t="n">
        <v>84</v>
      </c>
      <c r="B85" s="27" t="n">
        <v>72250</v>
      </c>
    </row>
    <row r="86" customFormat="false" ht="12.65" hidden="false" customHeight="false" outlineLevel="0" collapsed="false">
      <c r="A86" s="1" t="n">
        <v>85</v>
      </c>
      <c r="B86" s="27" t="n">
        <v>74375</v>
      </c>
    </row>
    <row r="87" customFormat="false" ht="12.65" hidden="false" customHeight="false" outlineLevel="0" collapsed="false">
      <c r="A87" s="1" t="n">
        <v>86</v>
      </c>
      <c r="B87" s="27" t="n">
        <v>76500</v>
      </c>
    </row>
    <row r="88" customFormat="false" ht="12.65" hidden="false" customHeight="false" outlineLevel="0" collapsed="false">
      <c r="A88" s="1" t="n">
        <v>87</v>
      </c>
      <c r="B88" s="27" t="n">
        <v>77400</v>
      </c>
    </row>
    <row r="89" customFormat="false" ht="12.65" hidden="false" customHeight="false" outlineLevel="0" collapsed="false">
      <c r="A89" s="1" t="n">
        <v>88</v>
      </c>
      <c r="B89" s="27" t="n">
        <v>81937.5</v>
      </c>
    </row>
    <row r="90" customFormat="false" ht="12.65" hidden="false" customHeight="false" outlineLevel="0" collapsed="false">
      <c r="A90" s="1" t="n">
        <v>89</v>
      </c>
      <c r="B90" s="27" t="n">
        <v>82875</v>
      </c>
    </row>
    <row r="91" customFormat="false" ht="12.65" hidden="false" customHeight="false" outlineLevel="0" collapsed="false">
      <c r="A91" s="1" t="n">
        <v>90</v>
      </c>
      <c r="B91" s="27" t="n">
        <v>96750</v>
      </c>
    </row>
    <row r="92" customFormat="false" ht="12.65" hidden="false" customHeight="false" outlineLevel="0" collapsed="false">
      <c r="A92" s="1" t="n">
        <v>91</v>
      </c>
      <c r="B92" s="27" t="n">
        <v>103530</v>
      </c>
    </row>
    <row r="93" customFormat="false" ht="12.65" hidden="false" customHeight="false" outlineLevel="0" collapsed="false">
      <c r="A93" s="1" t="n">
        <v>92</v>
      </c>
      <c r="B93" s="27" t="n">
        <v>110000</v>
      </c>
    </row>
    <row r="94" customFormat="false" ht="12.65" hidden="false" customHeight="false" outlineLevel="0" collapsed="false">
      <c r="A94" s="1" t="n">
        <v>93</v>
      </c>
      <c r="B94" s="30" t="n">
        <v>121000</v>
      </c>
    </row>
    <row r="95" customFormat="false" ht="12.65" hidden="false" customHeight="false" outlineLevel="0" collapsed="false">
      <c r="A95" s="1" t="n">
        <v>94</v>
      </c>
      <c r="B95" s="29" t="n">
        <v>127500</v>
      </c>
    </row>
    <row r="96" customFormat="false" ht="12.75" hidden="false" customHeight="false" outlineLevel="0" collapsed="false"/>
    <row r="97" customFormat="false" ht="12" hidden="false" customHeight="false" outlineLevel="0" collapsed="false">
      <c r="B97"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2" zeroHeight="false" outlineLevelRow="0" outlineLevelCol="0"/>
  <cols>
    <col collapsed="false" customWidth="true" hidden="false" outlineLevel="0" max="1" min="1" style="26" width="24.33"/>
    <col collapsed="false" customWidth="true" hidden="false" outlineLevel="0" max="2" min="2" style="27" width="14"/>
    <col collapsed="false" customWidth="true" hidden="false" outlineLevel="0" max="3" min="3" style="35" width="25.67"/>
    <col collapsed="false" customWidth="true" hidden="false" outlineLevel="0" max="4" min="4" style="35" width="17.5"/>
  </cols>
  <sheetData>
    <row r="1" customFormat="false" ht="12.65" hidden="false" customHeight="false" outlineLevel="0" collapsed="false">
      <c r="A1" s="26" t="s">
        <v>139</v>
      </c>
      <c r="B1" s="28" t="s">
        <v>7</v>
      </c>
      <c r="C1" s="26" t="s">
        <v>240</v>
      </c>
      <c r="D1" s="26" t="s">
        <v>241</v>
      </c>
    </row>
    <row r="2" customFormat="false" ht="12.65" hidden="false" customHeight="false" outlineLevel="0" collapsed="false">
      <c r="A2" s="26" t="s">
        <v>140</v>
      </c>
      <c r="B2" s="27" t="n">
        <v>2700</v>
      </c>
      <c r="C2" s="36" t="n">
        <f aca="false">B2-$B$99</f>
        <v>-23595.3191489362</v>
      </c>
      <c r="D2" s="36" t="n">
        <f aca="false">C2^2</f>
        <v>556739085.740154</v>
      </c>
    </row>
    <row r="3" customFormat="false" ht="12.65" hidden="false" customHeight="false" outlineLevel="0" collapsed="false">
      <c r="A3" s="26" t="s">
        <v>141</v>
      </c>
      <c r="B3" s="27" t="n">
        <v>19250</v>
      </c>
      <c r="C3" s="36" t="n">
        <f aca="false">B3-$B$99</f>
        <v>-7045.31914893617</v>
      </c>
      <c r="D3" s="36" t="n">
        <f aca="false">C3^2</f>
        <v>49636521.9103667</v>
      </c>
    </row>
    <row r="4" customFormat="false" ht="12.65" hidden="false" customHeight="false" outlineLevel="0" collapsed="false">
      <c r="A4" s="26" t="s">
        <v>142</v>
      </c>
      <c r="B4" s="27" t="n">
        <v>15937.5</v>
      </c>
      <c r="C4" s="36" t="n">
        <f aca="false">B4-$B$99</f>
        <v>-10357.8191489362</v>
      </c>
      <c r="D4" s="36" t="n">
        <f aca="false">C4^2</f>
        <v>107284417.522069</v>
      </c>
    </row>
    <row r="5" customFormat="false" ht="12.65" hidden="false" customHeight="false" outlineLevel="0" collapsed="false">
      <c r="A5" s="26" t="s">
        <v>143</v>
      </c>
      <c r="B5" s="27" t="n">
        <v>18150</v>
      </c>
      <c r="C5" s="36" t="n">
        <f aca="false">B5-$B$99</f>
        <v>-8145.31914893617</v>
      </c>
      <c r="D5" s="36" t="n">
        <f aca="false">C5^2</f>
        <v>66346224.0380263</v>
      </c>
    </row>
    <row r="6" customFormat="false" ht="12.65" hidden="false" customHeight="false" outlineLevel="0" collapsed="false">
      <c r="A6" s="26" t="s">
        <v>144</v>
      </c>
      <c r="B6" s="27" t="n">
        <v>23400</v>
      </c>
      <c r="C6" s="36" t="n">
        <f aca="false">B6-$B$99</f>
        <v>-2895.31914893617</v>
      </c>
      <c r="D6" s="36" t="n">
        <f aca="false">C6^2</f>
        <v>8382872.97419647</v>
      </c>
    </row>
    <row r="7" customFormat="false" ht="12.65" hidden="false" customHeight="false" outlineLevel="0" collapsed="false">
      <c r="A7" s="26" t="s">
        <v>145</v>
      </c>
      <c r="B7" s="27" t="n">
        <v>15750</v>
      </c>
      <c r="C7" s="36" t="n">
        <f aca="false">B7-$B$99</f>
        <v>-10545.3191489362</v>
      </c>
      <c r="D7" s="36" t="n">
        <f aca="false">C7^2</f>
        <v>111203755.95292</v>
      </c>
    </row>
    <row r="8" customFormat="false" ht="12.65" hidden="false" customHeight="false" outlineLevel="0" collapsed="false">
      <c r="A8" s="26" t="s">
        <v>146</v>
      </c>
      <c r="B8" s="27" t="n">
        <v>17775</v>
      </c>
      <c r="C8" s="36" t="n">
        <f aca="false">B8-$B$99</f>
        <v>-8520.31914893617</v>
      </c>
      <c r="D8" s="36" t="n">
        <f aca="false">C8^2</f>
        <v>72595838.3997284</v>
      </c>
    </row>
    <row r="9" customFormat="false" ht="12.65" hidden="false" customHeight="false" outlineLevel="0" collapsed="false">
      <c r="A9" s="26" t="s">
        <v>147</v>
      </c>
      <c r="B9" s="27" t="n">
        <v>127500</v>
      </c>
      <c r="C9" s="36" t="n">
        <f aca="false">B9-$B$99</f>
        <v>101204.680851064</v>
      </c>
      <c r="D9" s="36" t="n">
        <f aca="false">C9^2</f>
        <v>10242387426.1657</v>
      </c>
    </row>
    <row r="10" customFormat="false" ht="12.65" hidden="false" customHeight="false" outlineLevel="0" collapsed="false">
      <c r="A10" s="26" t="s">
        <v>148</v>
      </c>
      <c r="B10" s="27" t="n">
        <v>42500</v>
      </c>
      <c r="C10" s="36" t="n">
        <f aca="false">B10-$B$99</f>
        <v>16204.6808510638</v>
      </c>
      <c r="D10" s="36" t="n">
        <f aca="false">C10^2</f>
        <v>262591681.484835</v>
      </c>
    </row>
    <row r="11" customFormat="false" ht="12.65" hidden="false" customHeight="false" outlineLevel="0" collapsed="false">
      <c r="A11" s="26" t="s">
        <v>149</v>
      </c>
      <c r="B11" s="27" t="n">
        <v>103530</v>
      </c>
      <c r="C11" s="36" t="n">
        <f aca="false">B11-$B$99</f>
        <v>77234.6808510638</v>
      </c>
      <c r="D11" s="36" t="n">
        <f aca="false">C11^2</f>
        <v>5965195926.16569</v>
      </c>
    </row>
    <row r="12" customFormat="false" ht="12.65" hidden="false" customHeight="false" outlineLevel="0" collapsed="false">
      <c r="A12" s="26" t="s">
        <v>150</v>
      </c>
      <c r="B12" s="27" t="n">
        <v>6075</v>
      </c>
      <c r="C12" s="36" t="n">
        <f aca="false">B12-$B$99</f>
        <v>-20220.3191489362</v>
      </c>
      <c r="D12" s="36" t="n">
        <f aca="false">C12^2</f>
        <v>408861306.484835</v>
      </c>
    </row>
    <row r="13" customFormat="false" ht="12.65" hidden="false" customHeight="false" outlineLevel="0" collapsed="false">
      <c r="A13" s="26" t="s">
        <v>151</v>
      </c>
      <c r="B13" s="27" t="n">
        <v>3300</v>
      </c>
      <c r="C13" s="36" t="n">
        <f aca="false">B13-$B$99</f>
        <v>-22995.3191489362</v>
      </c>
      <c r="D13" s="36" t="n">
        <f aca="false">C13^2</f>
        <v>528784702.761431</v>
      </c>
    </row>
    <row r="14" customFormat="false" ht="12.65" hidden="false" customHeight="false" outlineLevel="0" collapsed="false">
      <c r="A14" s="26" t="s">
        <v>152</v>
      </c>
      <c r="B14" s="27" t="n">
        <v>6277.5</v>
      </c>
      <c r="C14" s="36" t="n">
        <f aca="false">B14-$B$99</f>
        <v>-20017.8191489362</v>
      </c>
      <c r="D14" s="36" t="n">
        <f aca="false">C14^2</f>
        <v>400713083.479516</v>
      </c>
    </row>
    <row r="15" customFormat="false" ht="12.65" hidden="false" customHeight="false" outlineLevel="0" collapsed="false">
      <c r="A15" s="26" t="s">
        <v>153</v>
      </c>
      <c r="B15" s="27" t="n">
        <v>17250</v>
      </c>
      <c r="C15" s="36" t="n">
        <f aca="false">B15-$B$99</f>
        <v>-9045.31914893617</v>
      </c>
      <c r="D15" s="36" t="n">
        <f aca="false">C15^2</f>
        <v>81817798.5061114</v>
      </c>
    </row>
    <row r="16" customFormat="false" ht="12.65" hidden="false" customHeight="false" outlineLevel="0" collapsed="false">
      <c r="A16" s="26" t="s">
        <v>154</v>
      </c>
      <c r="B16" s="27" t="n">
        <v>3150</v>
      </c>
      <c r="C16" s="36" t="n">
        <f aca="false">B16-$B$99</f>
        <v>-23145.3191489362</v>
      </c>
      <c r="D16" s="36" t="n">
        <f aca="false">C16^2</f>
        <v>535705798.506111</v>
      </c>
    </row>
    <row r="17" customFormat="false" ht="12.65" hidden="false" customHeight="false" outlineLevel="0" collapsed="false">
      <c r="A17" s="26" t="s">
        <v>155</v>
      </c>
      <c r="B17" s="27" t="n">
        <v>14910</v>
      </c>
      <c r="C17" s="36" t="n">
        <f aca="false">B17-$B$99</f>
        <v>-11385.3191489362</v>
      </c>
      <c r="D17" s="36" t="n">
        <f aca="false">C17^2</f>
        <v>129625492.123133</v>
      </c>
    </row>
    <row r="18" customFormat="false" ht="12.65" hidden="false" customHeight="false" outlineLevel="0" collapsed="false">
      <c r="A18" s="26" t="s">
        <v>156</v>
      </c>
      <c r="B18" s="27" t="n">
        <v>4562.5</v>
      </c>
      <c r="C18" s="36" t="n">
        <f aca="false">B18-$B$99</f>
        <v>-21732.8191489362</v>
      </c>
      <c r="D18" s="36" t="n">
        <f aca="false">C18^2</f>
        <v>472315428.160367</v>
      </c>
    </row>
    <row r="19" customFormat="false" ht="12.65" hidden="false" customHeight="false" outlineLevel="0" collapsed="false">
      <c r="A19" s="26" t="s">
        <v>157</v>
      </c>
      <c r="B19" s="27" t="n">
        <v>5292.5</v>
      </c>
      <c r="C19" s="36" t="n">
        <f aca="false">B19-$B$99</f>
        <v>-21002.8191489362</v>
      </c>
      <c r="D19" s="36" t="n">
        <f aca="false">C19^2</f>
        <v>441118412.20292</v>
      </c>
    </row>
    <row r="20" customFormat="false" ht="12.65" hidden="false" customHeight="false" outlineLevel="0" collapsed="false">
      <c r="A20" s="26" t="s">
        <v>158</v>
      </c>
      <c r="B20" s="27" t="n">
        <v>121000</v>
      </c>
      <c r="C20" s="36" t="n">
        <f aca="false">B20-$B$99</f>
        <v>94704.6808510638</v>
      </c>
      <c r="D20" s="36" t="n">
        <f aca="false">C20^2</f>
        <v>8968976575.10186</v>
      </c>
    </row>
    <row r="21" customFormat="false" ht="12.65" hidden="false" customHeight="false" outlineLevel="0" collapsed="false">
      <c r="A21" s="26" t="s">
        <v>159</v>
      </c>
      <c r="B21" s="27" t="n">
        <v>5365.5</v>
      </c>
      <c r="C21" s="36" t="n">
        <f aca="false">B21-$B$99</f>
        <v>-20929.8191489362</v>
      </c>
      <c r="D21" s="36" t="n">
        <f aca="false">C21^2</f>
        <v>438057329.607175</v>
      </c>
    </row>
    <row r="22" customFormat="false" ht="12.65" hidden="false" customHeight="false" outlineLevel="0" collapsed="false">
      <c r="A22" s="26" t="s">
        <v>160</v>
      </c>
      <c r="B22" s="27" t="n">
        <v>7245.25</v>
      </c>
      <c r="C22" s="36" t="n">
        <f aca="false">B22-$B$99</f>
        <v>-19050.0691489362</v>
      </c>
      <c r="D22" s="36" t="n">
        <f aca="false">C22^2</f>
        <v>362905134.57925</v>
      </c>
    </row>
    <row r="23" customFormat="false" ht="12.65" hidden="false" customHeight="false" outlineLevel="0" collapsed="false">
      <c r="A23" s="26" t="s">
        <v>161</v>
      </c>
      <c r="B23" s="27" t="n">
        <v>15087.5</v>
      </c>
      <c r="C23" s="36" t="n">
        <f aca="false">B23-$B$99</f>
        <v>-11207.8191489362</v>
      </c>
      <c r="D23" s="36" t="n">
        <f aca="false">C23^2</f>
        <v>125615210.07526</v>
      </c>
    </row>
    <row r="24" customFormat="false" ht="12.65" hidden="false" customHeight="false" outlineLevel="0" collapsed="false">
      <c r="A24" s="26" t="s">
        <v>162</v>
      </c>
      <c r="B24" s="27" t="n">
        <v>14910</v>
      </c>
      <c r="C24" s="36" t="n">
        <f aca="false">B24-$B$99</f>
        <v>-11385.3191489362</v>
      </c>
      <c r="D24" s="36" t="n">
        <f aca="false">C24^2</f>
        <v>129625492.123133</v>
      </c>
    </row>
    <row r="25" customFormat="false" ht="12.65" hidden="false" customHeight="false" outlineLevel="0" collapsed="false">
      <c r="A25" s="26" t="s">
        <v>163</v>
      </c>
      <c r="B25" s="27" t="n">
        <v>16330</v>
      </c>
      <c r="C25" s="36" t="n">
        <f aca="false">B25-$B$99</f>
        <v>-9965.31914893617</v>
      </c>
      <c r="D25" s="36" t="n">
        <f aca="false">C25^2</f>
        <v>99307585.7401539</v>
      </c>
    </row>
    <row r="26" customFormat="false" ht="12.65" hidden="false" customHeight="false" outlineLevel="0" collapsed="false">
      <c r="A26" s="26" t="s">
        <v>164</v>
      </c>
      <c r="B26" s="27" t="n">
        <v>110000</v>
      </c>
      <c r="C26" s="36" t="n">
        <f aca="false">B26-$B$99</f>
        <v>83704.6808510638</v>
      </c>
      <c r="D26" s="36" t="n">
        <f aca="false">C26^2</f>
        <v>7006473596.37845</v>
      </c>
    </row>
    <row r="27" customFormat="false" ht="12.65" hidden="false" customHeight="false" outlineLevel="0" collapsed="false">
      <c r="A27" s="26" t="s">
        <v>165</v>
      </c>
      <c r="B27" s="27" t="n">
        <v>13650</v>
      </c>
      <c r="C27" s="36" t="n">
        <f aca="false">B27-$B$99</f>
        <v>-12645.3191489362</v>
      </c>
      <c r="D27" s="36" t="n">
        <f aca="false">C27^2</f>
        <v>159904096.378452</v>
      </c>
    </row>
    <row r="28" customFormat="false" ht="12.65" hidden="false" customHeight="false" outlineLevel="0" collapsed="false">
      <c r="A28" s="26" t="s">
        <v>166</v>
      </c>
      <c r="B28" s="27" t="n">
        <v>63000</v>
      </c>
      <c r="C28" s="36" t="n">
        <f aca="false">B28-$B$99</f>
        <v>36704.6808510638</v>
      </c>
      <c r="D28" s="36" t="n">
        <f aca="false">C28^2</f>
        <v>1347233596.37845</v>
      </c>
    </row>
    <row r="29" customFormat="false" ht="12.65" hidden="false" customHeight="false" outlineLevel="0" collapsed="false">
      <c r="A29" s="26" t="s">
        <v>167</v>
      </c>
      <c r="B29" s="27" t="n">
        <v>3562.5</v>
      </c>
      <c r="C29" s="36" t="n">
        <f aca="false">B29-$B$99</f>
        <v>-22732.8191489362</v>
      </c>
      <c r="D29" s="36" t="n">
        <f aca="false">C29^2</f>
        <v>516781066.458239</v>
      </c>
    </row>
    <row r="30" customFormat="false" ht="12.65" hidden="false" customHeight="false" outlineLevel="0" collapsed="false">
      <c r="A30" s="26" t="s">
        <v>168</v>
      </c>
      <c r="B30" s="27" t="n">
        <v>9547.5</v>
      </c>
      <c r="C30" s="36" t="n">
        <f aca="false">B30-$B$99</f>
        <v>-16747.8191489362</v>
      </c>
      <c r="D30" s="36" t="n">
        <f aca="false">C30^2</f>
        <v>280489446.245473</v>
      </c>
    </row>
    <row r="31" customFormat="false" ht="12.65" hidden="false" customHeight="false" outlineLevel="0" collapsed="false">
      <c r="A31" s="26" t="s">
        <v>169</v>
      </c>
      <c r="B31" s="27" t="n">
        <v>525</v>
      </c>
      <c r="C31" s="36" t="n">
        <f aca="false">B31-$B$99</f>
        <v>-25770.3191489362</v>
      </c>
      <c r="D31" s="36" t="n">
        <f aca="false">C31^2</f>
        <v>664109349.038026</v>
      </c>
    </row>
    <row r="32" customFormat="false" ht="12.65" hidden="false" customHeight="false" outlineLevel="0" collapsed="false">
      <c r="A32" s="26" t="s">
        <v>170</v>
      </c>
      <c r="B32" s="27" t="n">
        <v>3847.5</v>
      </c>
      <c r="C32" s="36" t="n">
        <f aca="false">B32-$B$99</f>
        <v>-22447.8191489362</v>
      </c>
      <c r="D32" s="36" t="n">
        <f aca="false">C32^2</f>
        <v>503904584.543345</v>
      </c>
    </row>
    <row r="33" customFormat="false" ht="12.65" hidden="false" customHeight="false" outlineLevel="0" collapsed="false">
      <c r="A33" s="26" t="s">
        <v>171</v>
      </c>
      <c r="B33" s="27" t="n">
        <v>17040</v>
      </c>
      <c r="C33" s="36" t="n">
        <f aca="false">B33-$B$99</f>
        <v>-9255.31914893617</v>
      </c>
      <c r="D33" s="36" t="n">
        <f aca="false">C33^2</f>
        <v>85660932.5486646</v>
      </c>
    </row>
    <row r="34" customFormat="false" ht="12.65" hidden="false" customHeight="false" outlineLevel="0" collapsed="false">
      <c r="A34" s="26" t="s">
        <v>172</v>
      </c>
      <c r="B34" s="27" t="n">
        <v>16276.75</v>
      </c>
      <c r="C34" s="36" t="n">
        <f aca="false">B34-$B$99</f>
        <v>-10018.5691489362</v>
      </c>
      <c r="D34" s="36" t="n">
        <f aca="false">C34^2</f>
        <v>100371727.792016</v>
      </c>
    </row>
    <row r="35" customFormat="false" ht="12.65" hidden="false" customHeight="false" outlineLevel="0" collapsed="false">
      <c r="A35" s="26" t="s">
        <v>173</v>
      </c>
      <c r="B35" s="27" t="n">
        <v>3705</v>
      </c>
      <c r="C35" s="36" t="n">
        <f aca="false">B35-$B$99</f>
        <v>-22590.3191489362</v>
      </c>
      <c r="D35" s="36" t="n">
        <f aca="false">C35^2</f>
        <v>510322519.250792</v>
      </c>
    </row>
    <row r="36" customFormat="false" ht="12.65" hidden="false" customHeight="false" outlineLevel="0" collapsed="false">
      <c r="A36" s="26" t="s">
        <v>174</v>
      </c>
      <c r="B36" s="27" t="n">
        <v>10050</v>
      </c>
      <c r="C36" s="36" t="n">
        <f aca="false">B36-$B$99</f>
        <v>-16245.3191489362</v>
      </c>
      <c r="D36" s="36" t="n">
        <f aca="false">C36^2</f>
        <v>263910394.250792</v>
      </c>
    </row>
    <row r="37" customFormat="false" ht="12.65" hidden="false" customHeight="false" outlineLevel="0" collapsed="false">
      <c r="A37" s="26" t="s">
        <v>175</v>
      </c>
      <c r="B37" s="27" t="n">
        <v>467.5</v>
      </c>
      <c r="C37" s="36" t="n">
        <f aca="false">B37-$B$99</f>
        <v>-25827.8191489362</v>
      </c>
      <c r="D37" s="36" t="n">
        <f aca="false">C37^2</f>
        <v>667076241.990154</v>
      </c>
    </row>
    <row r="38" customFormat="false" ht="12.65" hidden="false" customHeight="false" outlineLevel="0" collapsed="false">
      <c r="A38" s="26" t="s">
        <v>176</v>
      </c>
      <c r="B38" s="27" t="n">
        <v>82.5</v>
      </c>
      <c r="C38" s="36" t="n">
        <f aca="false">B38-$B$99</f>
        <v>-26212.8191489362</v>
      </c>
      <c r="D38" s="36" t="n">
        <f aca="false">C38^2</f>
        <v>687111887.734835</v>
      </c>
    </row>
    <row r="39" customFormat="false" ht="12.65" hidden="false" customHeight="false" outlineLevel="0" collapsed="false">
      <c r="A39" s="26" t="s">
        <v>177</v>
      </c>
      <c r="B39" s="27" t="n">
        <v>4425</v>
      </c>
      <c r="C39" s="36" t="n">
        <f aca="false">B39-$B$99</f>
        <v>-21870.3191489362</v>
      </c>
      <c r="D39" s="36" t="n">
        <f aca="false">C39^2</f>
        <v>478310859.676324</v>
      </c>
    </row>
    <row r="40" customFormat="false" ht="12.65" hidden="false" customHeight="false" outlineLevel="0" collapsed="false">
      <c r="A40" s="26" t="s">
        <v>178</v>
      </c>
      <c r="B40" s="27" t="n">
        <v>38250</v>
      </c>
      <c r="C40" s="36" t="n">
        <f aca="false">B40-$B$99</f>
        <v>11954.6808510638</v>
      </c>
      <c r="D40" s="36" t="n">
        <f aca="false">C40^2</f>
        <v>142914394.250792</v>
      </c>
    </row>
    <row r="41" customFormat="false" ht="12.65" hidden="false" customHeight="false" outlineLevel="0" collapsed="false">
      <c r="A41" s="26" t="s">
        <v>179</v>
      </c>
      <c r="B41" s="27" t="n">
        <v>15562.5</v>
      </c>
      <c r="C41" s="36" t="n">
        <f aca="false">B41-$B$99</f>
        <v>-10732.8191489362</v>
      </c>
      <c r="D41" s="36" t="n">
        <f aca="false">C41^2</f>
        <v>115193406.883771</v>
      </c>
    </row>
    <row r="42" customFormat="false" ht="12.65" hidden="false" customHeight="false" outlineLevel="0" collapsed="false">
      <c r="A42" s="26" t="s">
        <v>180</v>
      </c>
      <c r="B42" s="27" t="n">
        <v>27750</v>
      </c>
      <c r="C42" s="36" t="n">
        <f aca="false">B42-$B$99</f>
        <v>1454.68085106383</v>
      </c>
      <c r="D42" s="36" t="n">
        <f aca="false">C42^2</f>
        <v>2116096.37845179</v>
      </c>
    </row>
    <row r="43" customFormat="false" ht="12.65" hidden="false" customHeight="false" outlineLevel="0" collapsed="false">
      <c r="A43" s="26" t="s">
        <v>181</v>
      </c>
      <c r="B43" s="27" t="n">
        <v>25900</v>
      </c>
      <c r="C43" s="36" t="n">
        <f aca="false">B43-$B$99</f>
        <v>-395.319148936171</v>
      </c>
      <c r="D43" s="36" t="n">
        <f aca="false">C43^2</f>
        <v>156277.229515618</v>
      </c>
    </row>
    <row r="44" customFormat="false" ht="12.65" hidden="false" customHeight="false" outlineLevel="0" collapsed="false">
      <c r="A44" s="26" t="s">
        <v>182</v>
      </c>
      <c r="B44" s="27" t="n">
        <v>44625</v>
      </c>
      <c r="C44" s="36" t="n">
        <f aca="false">B44-$B$99</f>
        <v>18329.6808510638</v>
      </c>
      <c r="D44" s="36" t="n">
        <f aca="false">C44^2</f>
        <v>335977200.101856</v>
      </c>
    </row>
    <row r="45" customFormat="false" ht="12.65" hidden="false" customHeight="false" outlineLevel="0" collapsed="false">
      <c r="A45" s="26" t="s">
        <v>183</v>
      </c>
      <c r="B45" s="27" t="n">
        <v>7425</v>
      </c>
      <c r="C45" s="36" t="n">
        <f aca="false">B45-$B$99</f>
        <v>-18870.3191489362</v>
      </c>
      <c r="D45" s="36" t="n">
        <f aca="false">C45^2</f>
        <v>356088944.782707</v>
      </c>
    </row>
    <row r="46" customFormat="false" ht="12.65" hidden="false" customHeight="false" outlineLevel="0" collapsed="false">
      <c r="A46" s="26" t="s">
        <v>184</v>
      </c>
      <c r="B46" s="27" t="n">
        <v>9000</v>
      </c>
      <c r="C46" s="36" t="n">
        <f aca="false">B46-$B$99</f>
        <v>-17295.3191489362</v>
      </c>
      <c r="D46" s="36" t="n">
        <f aca="false">C46^2</f>
        <v>299128064.463558</v>
      </c>
    </row>
    <row r="47" customFormat="false" ht="12.65" hidden="false" customHeight="false" outlineLevel="0" collapsed="false">
      <c r="A47" s="26" t="s">
        <v>185</v>
      </c>
      <c r="B47" s="27" t="n">
        <v>10800</v>
      </c>
      <c r="C47" s="36" t="n">
        <f aca="false">B47-$B$99</f>
        <v>-15495.3191489362</v>
      </c>
      <c r="D47" s="36" t="n">
        <f aca="false">C47^2</f>
        <v>240104915.527388</v>
      </c>
    </row>
    <row r="48" customFormat="false" ht="12.65" hidden="false" customHeight="false" outlineLevel="0" collapsed="false">
      <c r="A48" s="26" t="s">
        <v>186</v>
      </c>
      <c r="B48" s="27" t="n">
        <v>58800</v>
      </c>
      <c r="C48" s="36" t="n">
        <f aca="false">B48-$B$99</f>
        <v>32504.6808510638</v>
      </c>
      <c r="D48" s="36" t="n">
        <f aca="false">C48^2</f>
        <v>1056554277.22952</v>
      </c>
    </row>
    <row r="49" customFormat="false" ht="12.65" hidden="false" customHeight="false" outlineLevel="0" collapsed="false">
      <c r="A49" s="26" t="s">
        <v>187</v>
      </c>
      <c r="B49" s="27" t="n">
        <v>25000</v>
      </c>
      <c r="C49" s="36" t="n">
        <f aca="false">B49-$B$99</f>
        <v>-1295.31914893617</v>
      </c>
      <c r="D49" s="36" t="n">
        <f aca="false">C49^2</f>
        <v>1677851.69760073</v>
      </c>
    </row>
    <row r="50" customFormat="false" ht="12.65" hidden="false" customHeight="false" outlineLevel="0" collapsed="false">
      <c r="A50" s="26" t="s">
        <v>188</v>
      </c>
      <c r="B50" s="27" t="n">
        <v>42000</v>
      </c>
      <c r="C50" s="36" t="n">
        <f aca="false">B50-$B$99</f>
        <v>15704.6808510638</v>
      </c>
      <c r="D50" s="36" t="n">
        <f aca="false">C50^2</f>
        <v>246637000.633771</v>
      </c>
    </row>
    <row r="51" customFormat="false" ht="12.65" hidden="false" customHeight="false" outlineLevel="0" collapsed="false">
      <c r="A51" s="26" t="s">
        <v>189</v>
      </c>
      <c r="B51" s="27" t="n">
        <v>3185</v>
      </c>
      <c r="C51" s="36" t="n">
        <f aca="false">B51-$B$99</f>
        <v>-23110.3191489362</v>
      </c>
      <c r="D51" s="36" t="n">
        <f aca="false">C51^2</f>
        <v>534086851.165686</v>
      </c>
    </row>
    <row r="52" customFormat="false" ht="12.65" hidden="false" customHeight="false" outlineLevel="0" collapsed="false">
      <c r="A52" s="26" t="s">
        <v>190</v>
      </c>
      <c r="B52" s="27" t="n">
        <v>2940</v>
      </c>
      <c r="C52" s="36" t="n">
        <f aca="false">B52-$B$99</f>
        <v>-23355.3191489362</v>
      </c>
      <c r="D52" s="36" t="n">
        <f aca="false">C52^2</f>
        <v>545470932.548665</v>
      </c>
    </row>
    <row r="53" customFormat="false" ht="12.65" hidden="false" customHeight="false" outlineLevel="0" collapsed="false">
      <c r="A53" s="26" t="s">
        <v>191</v>
      </c>
      <c r="B53" s="27" t="n">
        <v>6125</v>
      </c>
      <c r="C53" s="36" t="n">
        <f aca="false">B53-$B$99</f>
        <v>-20170.3191489362</v>
      </c>
      <c r="D53" s="36" t="n">
        <f aca="false">C53^2</f>
        <v>406841774.569941</v>
      </c>
    </row>
    <row r="54" customFormat="false" ht="12.65" hidden="false" customHeight="false" outlineLevel="0" collapsed="false">
      <c r="A54" s="26" t="s">
        <v>192</v>
      </c>
      <c r="B54" s="27" t="n">
        <v>3062.5</v>
      </c>
      <c r="C54" s="36" t="n">
        <f aca="false">B54-$B$99</f>
        <v>-23232.8191489362</v>
      </c>
      <c r="D54" s="36" t="n">
        <f aca="false">C54^2</f>
        <v>539763885.607175</v>
      </c>
    </row>
    <row r="55" customFormat="false" ht="12.65" hidden="false" customHeight="false" outlineLevel="0" collapsed="false">
      <c r="A55" s="26" t="s">
        <v>193</v>
      </c>
      <c r="B55" s="27" t="n">
        <v>3675</v>
      </c>
      <c r="C55" s="36" t="n">
        <f aca="false">B55-$B$99</f>
        <v>-22620.3191489362</v>
      </c>
      <c r="D55" s="36" t="n">
        <f aca="false">C55^2</f>
        <v>511678838.399728</v>
      </c>
    </row>
    <row r="56" customFormat="false" ht="12.65" hidden="false" customHeight="false" outlineLevel="0" collapsed="false">
      <c r="A56" s="26" t="s">
        <v>194</v>
      </c>
      <c r="B56" s="27" t="n">
        <v>26250</v>
      </c>
      <c r="C56" s="36" t="n">
        <f aca="false">B56-$B$99</f>
        <v>-45.3191489361707</v>
      </c>
      <c r="D56" s="36" t="n">
        <f aca="false">C56^2</f>
        <v>2053.82526029882</v>
      </c>
    </row>
    <row r="57" customFormat="false" ht="12.65" hidden="false" customHeight="false" outlineLevel="0" collapsed="false">
      <c r="A57" s="26" t="s">
        <v>195</v>
      </c>
      <c r="B57" s="27" t="n">
        <v>10450</v>
      </c>
      <c r="C57" s="36" t="n">
        <f aca="false">B57-$B$99</f>
        <v>-15845.3191489362</v>
      </c>
      <c r="D57" s="36" t="n">
        <f aca="false">C57^2</f>
        <v>251074138.931643</v>
      </c>
    </row>
    <row r="58" customFormat="false" ht="12.65" hidden="false" customHeight="false" outlineLevel="0" collapsed="false">
      <c r="A58" s="26" t="s">
        <v>196</v>
      </c>
      <c r="B58" s="27" t="n">
        <v>9975</v>
      </c>
      <c r="C58" s="36" t="n">
        <f aca="false">B58-$B$99</f>
        <v>-16320.3191489362</v>
      </c>
      <c r="D58" s="36" t="n">
        <f aca="false">C58^2</f>
        <v>266352817.123133</v>
      </c>
    </row>
    <row r="59" customFormat="false" ht="12.65" hidden="false" customHeight="false" outlineLevel="0" collapsed="false">
      <c r="A59" s="26" t="s">
        <v>197</v>
      </c>
      <c r="B59" s="27" t="n">
        <v>23625</v>
      </c>
      <c r="C59" s="36" t="n">
        <f aca="false">B59-$B$99</f>
        <v>-2670.31914893617</v>
      </c>
      <c r="D59" s="36" t="n">
        <f aca="false">C59^2</f>
        <v>7130604.3571752</v>
      </c>
    </row>
    <row r="60" customFormat="false" ht="12.65" hidden="false" customHeight="false" outlineLevel="0" collapsed="false">
      <c r="A60" s="26" t="s">
        <v>198</v>
      </c>
      <c r="B60" s="27" t="n">
        <v>30625</v>
      </c>
      <c r="C60" s="36" t="n">
        <f aca="false">B60-$B$99</f>
        <v>4329.68085106383</v>
      </c>
      <c r="D60" s="36" t="n">
        <f aca="false">C60^2</f>
        <v>18746136.2720688</v>
      </c>
    </row>
    <row r="61" customFormat="false" ht="12.65" hidden="false" customHeight="false" outlineLevel="0" collapsed="false">
      <c r="A61" s="26" t="s">
        <v>199</v>
      </c>
      <c r="B61" s="27" t="n">
        <v>22575</v>
      </c>
      <c r="C61" s="36" t="n">
        <f aca="false">B61-$B$99</f>
        <v>-3720.31914893617</v>
      </c>
      <c r="D61" s="36" t="n">
        <f aca="false">C61^2</f>
        <v>13840774.5699412</v>
      </c>
    </row>
    <row r="62" customFormat="false" ht="12.65" hidden="false" customHeight="false" outlineLevel="0" collapsed="false">
      <c r="A62" s="26" t="s">
        <v>200</v>
      </c>
      <c r="B62" s="27" t="n">
        <v>24150</v>
      </c>
      <c r="C62" s="36" t="n">
        <f aca="false">B62-$B$99</f>
        <v>-2145.31914893617</v>
      </c>
      <c r="D62" s="36" t="n">
        <f aca="false">C62^2</f>
        <v>4602394.25079222</v>
      </c>
    </row>
    <row r="63" customFormat="false" ht="12.65" hidden="false" customHeight="false" outlineLevel="0" collapsed="false">
      <c r="A63" s="26" t="s">
        <v>201</v>
      </c>
      <c r="B63" s="27" t="n">
        <v>21450</v>
      </c>
      <c r="C63" s="36" t="n">
        <f aca="false">B63-$B$99</f>
        <v>-4845.31914893617</v>
      </c>
      <c r="D63" s="36" t="n">
        <f aca="false">C63^2</f>
        <v>23477117.6550475</v>
      </c>
    </row>
    <row r="64" customFormat="false" ht="12.65" hidden="false" customHeight="false" outlineLevel="0" collapsed="false">
      <c r="A64" s="26" t="s">
        <v>202</v>
      </c>
      <c r="B64" s="27" t="n">
        <v>7425</v>
      </c>
      <c r="C64" s="36" t="n">
        <f aca="false">B64-$B$99</f>
        <v>-18870.3191489362</v>
      </c>
      <c r="D64" s="36" t="n">
        <f aca="false">C64^2</f>
        <v>356088944.782707</v>
      </c>
    </row>
    <row r="65" customFormat="false" ht="12.65" hidden="false" customHeight="false" outlineLevel="0" collapsed="false">
      <c r="A65" s="26" t="s">
        <v>203</v>
      </c>
      <c r="B65" s="27" t="n">
        <v>7837.5</v>
      </c>
      <c r="C65" s="36" t="n">
        <f aca="false">B65-$B$99</f>
        <v>-18457.8191489362</v>
      </c>
      <c r="D65" s="36" t="n">
        <f aca="false">C65^2</f>
        <v>340691087.734835</v>
      </c>
    </row>
    <row r="66" customFormat="false" ht="12.65" hidden="false" customHeight="false" outlineLevel="0" collapsed="false">
      <c r="A66" s="26" t="s">
        <v>204</v>
      </c>
      <c r="B66" s="27" t="n">
        <v>8002.5</v>
      </c>
      <c r="C66" s="36" t="n">
        <f aca="false">B66-$B$99</f>
        <v>-18292.8191489362</v>
      </c>
      <c r="D66" s="36" t="n">
        <f aca="false">C66^2</f>
        <v>334627232.415686</v>
      </c>
    </row>
    <row r="67" customFormat="false" ht="12.65" hidden="false" customHeight="false" outlineLevel="0" collapsed="false">
      <c r="A67" s="26" t="s">
        <v>205</v>
      </c>
      <c r="B67" s="27" t="n">
        <v>96750</v>
      </c>
      <c r="C67" s="36" t="n">
        <f aca="false">B67-$B$99</f>
        <v>70454.6808510638</v>
      </c>
      <c r="D67" s="36" t="n">
        <f aca="false">C67^2</f>
        <v>4963862053.82526</v>
      </c>
    </row>
    <row r="68" customFormat="false" ht="12.65" hidden="false" customHeight="false" outlineLevel="0" collapsed="false">
      <c r="A68" s="26" t="s">
        <v>206</v>
      </c>
      <c r="B68" s="27" t="n">
        <v>64500</v>
      </c>
      <c r="C68" s="36" t="n">
        <f aca="false">B68-$B$99</f>
        <v>38204.6808510638</v>
      </c>
      <c r="D68" s="36" t="n">
        <f aca="false">C68^2</f>
        <v>1459597638.93164</v>
      </c>
    </row>
    <row r="69" customFormat="false" ht="12.65" hidden="false" customHeight="false" outlineLevel="0" collapsed="false">
      <c r="A69" s="26" t="s">
        <v>207</v>
      </c>
      <c r="B69" s="27" t="n">
        <v>7062.5</v>
      </c>
      <c r="C69" s="36" t="n">
        <f aca="false">B69-$B$99</f>
        <v>-19232.8191489362</v>
      </c>
      <c r="D69" s="36" t="n">
        <f aca="false">C69^2</f>
        <v>369901332.415686</v>
      </c>
    </row>
    <row r="70" customFormat="false" ht="12.65" hidden="false" customHeight="false" outlineLevel="0" collapsed="false">
      <c r="A70" s="26" t="s">
        <v>208</v>
      </c>
      <c r="B70" s="27" t="n">
        <v>27125</v>
      </c>
      <c r="C70" s="36" t="n">
        <f aca="false">B70-$B$99</f>
        <v>829.680851063829</v>
      </c>
      <c r="D70" s="36" t="n">
        <f aca="false">C70^2</f>
        <v>688370.314622</v>
      </c>
    </row>
    <row r="71" customFormat="false" ht="12.65" hidden="false" customHeight="false" outlineLevel="0" collapsed="false">
      <c r="A71" s="26" t="s">
        <v>209</v>
      </c>
      <c r="B71" s="27" t="n">
        <v>23625</v>
      </c>
      <c r="C71" s="36" t="n">
        <f aca="false">B71-$B$99</f>
        <v>-2670.31914893617</v>
      </c>
      <c r="D71" s="36" t="n">
        <f aca="false">C71^2</f>
        <v>7130604.3571752</v>
      </c>
    </row>
    <row r="72" customFormat="false" ht="12.65" hidden="false" customHeight="false" outlineLevel="0" collapsed="false">
      <c r="A72" s="26" t="s">
        <v>210</v>
      </c>
      <c r="B72" s="27" t="n">
        <v>25350</v>
      </c>
      <c r="C72" s="36" t="n">
        <f aca="false">B72-$B$99</f>
        <v>-945.319148936171</v>
      </c>
      <c r="D72" s="36" t="n">
        <f aca="false">C72^2</f>
        <v>893628.293345406</v>
      </c>
    </row>
    <row r="73" customFormat="false" ht="12.65" hidden="false" customHeight="false" outlineLevel="0" collapsed="false">
      <c r="A73" s="26" t="s">
        <v>211</v>
      </c>
      <c r="B73" s="27" t="n">
        <v>77400</v>
      </c>
      <c r="C73" s="36" t="n">
        <f aca="false">B73-$B$99</f>
        <v>51104.6808510638</v>
      </c>
      <c r="D73" s="36" t="n">
        <f aca="false">C73^2</f>
        <v>2611688404.88909</v>
      </c>
    </row>
    <row r="74" customFormat="false" ht="12.65" hidden="false" customHeight="false" outlineLevel="0" collapsed="false">
      <c r="A74" s="26" t="s">
        <v>212</v>
      </c>
      <c r="B74" s="27" t="n">
        <v>19910</v>
      </c>
      <c r="C74" s="36" t="n">
        <f aca="false">B74-$B$99</f>
        <v>-6385.31914893617</v>
      </c>
      <c r="D74" s="36" t="n">
        <f aca="false">C74^2</f>
        <v>40772300.6337709</v>
      </c>
    </row>
    <row r="75" customFormat="false" ht="12.65" hidden="false" customHeight="false" outlineLevel="0" collapsed="false">
      <c r="A75" s="26" t="s">
        <v>213</v>
      </c>
      <c r="B75" s="27" t="n">
        <v>68.75</v>
      </c>
      <c r="C75" s="36" t="n">
        <f aca="false">B75-$B$99</f>
        <v>-26226.5691489362</v>
      </c>
      <c r="D75" s="36" t="n">
        <f aca="false">C75^2</f>
        <v>687832929.323931</v>
      </c>
    </row>
    <row r="76" customFormat="false" ht="12.65" hidden="false" customHeight="false" outlineLevel="0" collapsed="false">
      <c r="A76" s="26" t="s">
        <v>214</v>
      </c>
      <c r="B76" s="27" t="n">
        <v>82875</v>
      </c>
      <c r="C76" s="36" t="n">
        <f aca="false">B76-$B$99</f>
        <v>56579.6808510638</v>
      </c>
      <c r="D76" s="36" t="n">
        <f aca="false">C76^2</f>
        <v>3201260285.20824</v>
      </c>
    </row>
    <row r="77" customFormat="false" ht="12.65" hidden="false" customHeight="false" outlineLevel="0" collapsed="false">
      <c r="A77" s="26" t="s">
        <v>215</v>
      </c>
      <c r="B77" s="27" t="n">
        <v>7000</v>
      </c>
      <c r="C77" s="36" t="n">
        <f aca="false">B77-$B$99</f>
        <v>-19295.3191489362</v>
      </c>
      <c r="D77" s="36" t="n">
        <f aca="false">C77^2</f>
        <v>372309341.059303</v>
      </c>
    </row>
    <row r="78" customFormat="false" ht="12.65" hidden="false" customHeight="false" outlineLevel="0" collapsed="false">
      <c r="A78" s="26" t="s">
        <v>216</v>
      </c>
      <c r="B78" s="27" t="n">
        <v>6937.5</v>
      </c>
      <c r="C78" s="36" t="n">
        <f aca="false">B78-$B$99</f>
        <v>-19357.8191489362</v>
      </c>
      <c r="D78" s="36" t="n">
        <f aca="false">C78^2</f>
        <v>374725162.20292</v>
      </c>
    </row>
    <row r="79" customFormat="false" ht="12.65" hidden="false" customHeight="false" outlineLevel="0" collapsed="false">
      <c r="A79" s="26" t="s">
        <v>217</v>
      </c>
      <c r="B79" s="27" t="n">
        <v>9045</v>
      </c>
      <c r="C79" s="36" t="n">
        <f aca="false">B79-$B$99</f>
        <v>-17250.3191489362</v>
      </c>
      <c r="D79" s="36" t="n">
        <f aca="false">C79^2</f>
        <v>297573510.740154</v>
      </c>
    </row>
    <row r="80" customFormat="false" ht="12.65" hidden="false" customHeight="false" outlineLevel="0" collapsed="false">
      <c r="A80" s="26" t="s">
        <v>218</v>
      </c>
      <c r="B80" s="27" t="n">
        <v>65875</v>
      </c>
      <c r="C80" s="36" t="n">
        <f aca="false">B80-$B$99</f>
        <v>39579.6808510638</v>
      </c>
      <c r="D80" s="36" t="n">
        <f aca="false">C80^2</f>
        <v>1566551136.27207</v>
      </c>
    </row>
    <row r="81" customFormat="false" ht="12.65" hidden="false" customHeight="false" outlineLevel="0" collapsed="false">
      <c r="A81" s="26" t="s">
        <v>219</v>
      </c>
      <c r="B81" s="27" t="n">
        <v>6875</v>
      </c>
      <c r="C81" s="36" t="n">
        <f aca="false">B81-$B$99</f>
        <v>-19420.3191489362</v>
      </c>
      <c r="D81" s="36" t="n">
        <f aca="false">C81^2</f>
        <v>377148795.846537</v>
      </c>
    </row>
    <row r="82" customFormat="false" ht="12.65" hidden="false" customHeight="false" outlineLevel="0" collapsed="false">
      <c r="A82" s="26" t="s">
        <v>220</v>
      </c>
      <c r="B82" s="27" t="n">
        <v>76500</v>
      </c>
      <c r="C82" s="36" t="n">
        <f aca="false">B82-$B$99</f>
        <v>50204.6808510638</v>
      </c>
      <c r="D82" s="36" t="n">
        <f aca="false">C82^2</f>
        <v>2520509979.35718</v>
      </c>
    </row>
    <row r="83" customFormat="false" ht="12.65" hidden="false" customHeight="false" outlineLevel="0" collapsed="false">
      <c r="A83" s="26" t="s">
        <v>221</v>
      </c>
      <c r="B83" s="27" t="n">
        <v>81937.5</v>
      </c>
      <c r="C83" s="36" t="n">
        <f aca="false">B83-$B$99</f>
        <v>55642.1808510638</v>
      </c>
      <c r="D83" s="36" t="n">
        <f aca="false">C83^2</f>
        <v>3096052289.86249</v>
      </c>
    </row>
    <row r="84" customFormat="false" ht="12.65" hidden="false" customHeight="false" outlineLevel="0" collapsed="false">
      <c r="A84" s="26" t="s">
        <v>222</v>
      </c>
      <c r="B84" s="27" t="n">
        <v>53125</v>
      </c>
      <c r="C84" s="36" t="n">
        <f aca="false">B84-$B$99</f>
        <v>26829.6808510638</v>
      </c>
      <c r="D84" s="36" t="n">
        <f aca="false">C84^2</f>
        <v>719831774.569941</v>
      </c>
    </row>
    <row r="85" customFormat="false" ht="12.65" hidden="false" customHeight="false" outlineLevel="0" collapsed="false">
      <c r="A85" s="26" t="s">
        <v>223</v>
      </c>
      <c r="B85" s="27" t="n">
        <v>63750</v>
      </c>
      <c r="C85" s="36" t="n">
        <f aca="false">B85-$B$99</f>
        <v>37454.6808510638</v>
      </c>
      <c r="D85" s="36" t="n">
        <f aca="false">C85^2</f>
        <v>1402853117.65505</v>
      </c>
    </row>
    <row r="86" customFormat="false" ht="12.65" hidden="false" customHeight="false" outlineLevel="0" collapsed="false">
      <c r="A86" s="26" t="s">
        <v>224</v>
      </c>
      <c r="B86" s="27" t="n">
        <v>61625</v>
      </c>
      <c r="C86" s="36" t="n">
        <f aca="false">B86-$B$99</f>
        <v>35329.6808510638</v>
      </c>
      <c r="D86" s="36" t="n">
        <f aca="false">C86^2</f>
        <v>1248186349.03803</v>
      </c>
    </row>
    <row r="87" customFormat="false" ht="12.65" hidden="false" customHeight="false" outlineLevel="0" collapsed="false">
      <c r="A87" s="26" t="s">
        <v>225</v>
      </c>
      <c r="B87" s="27" t="n">
        <v>23750</v>
      </c>
      <c r="C87" s="36" t="n">
        <f aca="false">B87-$B$99</f>
        <v>-2545.31914893617</v>
      </c>
      <c r="D87" s="36" t="n">
        <f aca="false">C87^2</f>
        <v>6478649.56994115</v>
      </c>
    </row>
    <row r="88" customFormat="false" ht="12.65" hidden="false" customHeight="false" outlineLevel="0" collapsed="false">
      <c r="A88" s="26" t="s">
        <v>226</v>
      </c>
      <c r="B88" s="27" t="n">
        <v>7062.5</v>
      </c>
      <c r="C88" s="36" t="n">
        <f aca="false">B88-$B$99</f>
        <v>-19232.8191489362</v>
      </c>
      <c r="D88" s="36" t="n">
        <f aca="false">C88^2</f>
        <v>369901332.415686</v>
      </c>
    </row>
    <row r="89" customFormat="false" ht="12.65" hidden="false" customHeight="false" outlineLevel="0" collapsed="false">
      <c r="A89" s="26" t="s">
        <v>227</v>
      </c>
      <c r="B89" s="27" t="n">
        <v>6781.25</v>
      </c>
      <c r="C89" s="36" t="n">
        <f aca="false">B89-$B$99</f>
        <v>-19514.0691489362</v>
      </c>
      <c r="D89" s="36" t="n">
        <f aca="false">C89^2</f>
        <v>380798894.749462</v>
      </c>
    </row>
    <row r="90" customFormat="false" ht="12.65" hidden="false" customHeight="false" outlineLevel="0" collapsed="false">
      <c r="A90" s="26" t="s">
        <v>228</v>
      </c>
      <c r="B90" s="27" t="n">
        <v>375</v>
      </c>
      <c r="C90" s="36" t="n">
        <f aca="false">B90-$B$99</f>
        <v>-25920.3191489362</v>
      </c>
      <c r="D90" s="36" t="n">
        <f aca="false">C90^2</f>
        <v>671862944.782707</v>
      </c>
    </row>
    <row r="91" customFormat="false" ht="12.65" hidden="false" customHeight="false" outlineLevel="0" collapsed="false">
      <c r="A91" s="26" t="s">
        <v>229</v>
      </c>
      <c r="B91" s="27" t="n">
        <v>6750</v>
      </c>
      <c r="C91" s="36" t="n">
        <f aca="false">B91-$B$99</f>
        <v>-19545.3191489362</v>
      </c>
      <c r="D91" s="36" t="n">
        <f aca="false">C91^2</f>
        <v>382019500.633771</v>
      </c>
    </row>
    <row r="92" customFormat="false" ht="12.65" hidden="false" customHeight="false" outlineLevel="0" collapsed="false">
      <c r="A92" s="26" t="s">
        <v>230</v>
      </c>
      <c r="B92" s="27" t="n">
        <v>16625</v>
      </c>
      <c r="C92" s="36" t="n">
        <f aca="false">B92-$B$99</f>
        <v>-9670.31914893617</v>
      </c>
      <c r="D92" s="36" t="n">
        <f aca="false">C92^2</f>
        <v>93515072.4422816</v>
      </c>
    </row>
    <row r="93" customFormat="false" ht="12.65" hidden="false" customHeight="false" outlineLevel="0" collapsed="false">
      <c r="A93" s="26" t="s">
        <v>231</v>
      </c>
      <c r="B93" s="27" t="n">
        <v>74375</v>
      </c>
      <c r="C93" s="36" t="n">
        <f aca="false">B93-$B$99</f>
        <v>48079.6808510638</v>
      </c>
      <c r="D93" s="36" t="n">
        <f aca="false">C93^2</f>
        <v>2311655710.74015</v>
      </c>
    </row>
    <row r="94" customFormat="false" ht="12.65" hidden="false" customHeight="false" outlineLevel="0" collapsed="false">
      <c r="A94" s="26" t="s">
        <v>232</v>
      </c>
      <c r="B94" s="27" t="n">
        <v>72250</v>
      </c>
      <c r="C94" s="36" t="n">
        <f aca="false">B94-$B$99</f>
        <v>45954.6808510638</v>
      </c>
      <c r="D94" s="36" t="n">
        <f aca="false">C94^2</f>
        <v>2111832692.12313</v>
      </c>
    </row>
    <row r="95" customFormat="false" ht="12.65" hidden="false" customHeight="false" outlineLevel="0" collapsed="false">
      <c r="A95" s="26" t="s">
        <v>233</v>
      </c>
      <c r="B95" s="29" t="n">
        <v>6562.5</v>
      </c>
      <c r="C95" s="37" t="n">
        <f aca="false">B95-$B$99</f>
        <v>-19732.8191489362</v>
      </c>
      <c r="D95" s="37" t="n">
        <f aca="false">C95^2</f>
        <v>389384151.564622</v>
      </c>
    </row>
    <row r="96" customFormat="false" ht="12.65" hidden="false" customHeight="false" outlineLevel="0" collapsed="false">
      <c r="A96" s="26" t="s">
        <v>234</v>
      </c>
      <c r="B96" s="27" t="n">
        <f aca="false">SUM(B2:B95)</f>
        <v>2471760</v>
      </c>
      <c r="C96" s="26" t="s">
        <v>242</v>
      </c>
      <c r="D96" s="36" t="n">
        <f aca="false">SUM(D2:D95)</f>
        <v>82825295365.6756</v>
      </c>
    </row>
    <row r="97" customFormat="false" ht="12.65" hidden="false" customHeight="false" outlineLevel="0" collapsed="false">
      <c r="A97" s="26" t="s">
        <v>235</v>
      </c>
      <c r="B97" s="1" t="n">
        <f aca="false">COUNT(B2:B95)</f>
        <v>94</v>
      </c>
    </row>
    <row r="98" customFormat="false" ht="12.65" hidden="false" customHeight="false" outlineLevel="0" collapsed="false"/>
    <row r="99" customFormat="false" ht="12.65" hidden="false" customHeight="false" outlineLevel="0" collapsed="false">
      <c r="A99" s="26" t="s">
        <v>236</v>
      </c>
      <c r="B99" s="27" t="n">
        <f aca="false">B96/B97</f>
        <v>26295.3191489362</v>
      </c>
      <c r="C99" s="26" t="s">
        <v>243</v>
      </c>
      <c r="D99" s="38" t="n">
        <f aca="false">D96/(B97-1)</f>
        <v>890594573.824468</v>
      </c>
    </row>
    <row r="100" customFormat="false" ht="12.65" hidden="false" customHeight="false" outlineLevel="0" collapsed="false">
      <c r="D100" s="38"/>
    </row>
    <row r="101" customFormat="false" ht="12.65" hidden="false" customHeight="false" outlineLevel="0" collapsed="false">
      <c r="C101" s="26" t="s">
        <v>244</v>
      </c>
      <c r="D101" s="38" t="n">
        <f aca="false">_xlfn.VAR.S(B2:B95)</f>
        <v>890594573.824468</v>
      </c>
    </row>
    <row r="105" customFormat="false" ht="12" hidden="false" customHeight="false" outlineLevel="0" collapsed="false">
      <c r="C105" s="36"/>
      <c r="D105" s="3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2" zeroHeight="false" outlineLevelRow="0" outlineLevelCol="0"/>
  <cols>
    <col collapsed="false" customWidth="true" hidden="false" outlineLevel="0" max="1" min="1" style="26" width="18.67"/>
    <col collapsed="false" customWidth="true" hidden="false" outlineLevel="0" max="2" min="2" style="27" width="14"/>
    <col collapsed="false" customWidth="true" hidden="false" outlineLevel="0" max="3" min="3" style="1" width="10.66"/>
  </cols>
  <sheetData>
    <row r="1" customFormat="false" ht="12.65" hidden="false" customHeight="false" outlineLevel="0" collapsed="false">
      <c r="A1" s="26" t="s">
        <v>139</v>
      </c>
      <c r="B1" s="28" t="s">
        <v>7</v>
      </c>
      <c r="C1" s="26" t="s">
        <v>245</v>
      </c>
    </row>
    <row r="2" customFormat="false" ht="12.65" hidden="false" customHeight="false" outlineLevel="0" collapsed="false">
      <c r="A2" s="26" t="s">
        <v>213</v>
      </c>
      <c r="B2" s="27" t="n">
        <v>68.75</v>
      </c>
      <c r="C2" s="39" t="n">
        <f aca="false">(B2-$B$97)/$B$98</f>
        <v>-0.878823090752442</v>
      </c>
    </row>
    <row r="3" customFormat="false" ht="12.65" hidden="false" customHeight="false" outlineLevel="0" collapsed="false">
      <c r="A3" s="26" t="s">
        <v>176</v>
      </c>
      <c r="B3" s="27" t="n">
        <v>82.5</v>
      </c>
      <c r="C3" s="39" t="n">
        <f aca="false">(B3-$B$97)/$B$98</f>
        <v>-0.878362343583064</v>
      </c>
    </row>
    <row r="4" customFormat="false" ht="12.65" hidden="false" customHeight="false" outlineLevel="0" collapsed="false">
      <c r="A4" s="26" t="s">
        <v>228</v>
      </c>
      <c r="B4" s="27" t="n">
        <v>375</v>
      </c>
      <c r="C4" s="39" t="n">
        <f aca="false">(B4-$B$97)/$B$98</f>
        <v>-0.868560994707224</v>
      </c>
    </row>
    <row r="5" customFormat="false" ht="12.65" hidden="false" customHeight="false" outlineLevel="0" collapsed="false">
      <c r="A5" s="26" t="s">
        <v>175</v>
      </c>
      <c r="B5" s="27" t="n">
        <v>467.5</v>
      </c>
      <c r="C5" s="39" t="n">
        <f aca="false">(B5-$B$97)/$B$98</f>
        <v>-0.865461422840505</v>
      </c>
    </row>
    <row r="6" customFormat="false" ht="12.65" hidden="false" customHeight="false" outlineLevel="0" collapsed="false">
      <c r="A6" s="26" t="s">
        <v>169</v>
      </c>
      <c r="B6" s="27" t="n">
        <v>525</v>
      </c>
      <c r="C6" s="39" t="n">
        <f aca="false">(B6-$B$97)/$B$98</f>
        <v>-0.863534661950382</v>
      </c>
    </row>
    <row r="7" customFormat="false" ht="12.65" hidden="false" customHeight="false" outlineLevel="0" collapsed="false">
      <c r="A7" s="26" t="s">
        <v>140</v>
      </c>
      <c r="B7" s="27" t="n">
        <v>2700</v>
      </c>
      <c r="C7" s="39" t="n">
        <f aca="false">(B7-$B$97)/$B$98</f>
        <v>-0.790652836976181</v>
      </c>
    </row>
    <row r="8" customFormat="false" ht="12.65" hidden="false" customHeight="false" outlineLevel="0" collapsed="false">
      <c r="A8" s="26" t="s">
        <v>190</v>
      </c>
      <c r="B8" s="27" t="n">
        <v>2940</v>
      </c>
      <c r="C8" s="39" t="n">
        <f aca="false">(B8-$B$97)/$B$98</f>
        <v>-0.782610704565234</v>
      </c>
    </row>
    <row r="9" customFormat="false" ht="12.65" hidden="false" customHeight="false" outlineLevel="0" collapsed="false">
      <c r="A9" s="26" t="s">
        <v>192</v>
      </c>
      <c r="B9" s="27" t="n">
        <v>3062.5</v>
      </c>
      <c r="C9" s="39" t="n">
        <f aca="false">(B9-$B$97)/$B$98</f>
        <v>-0.778505866147147</v>
      </c>
    </row>
    <row r="10" customFormat="false" ht="12.65" hidden="false" customHeight="false" outlineLevel="0" collapsed="false">
      <c r="A10" s="26" t="s">
        <v>154</v>
      </c>
      <c r="B10" s="27" t="n">
        <v>3150</v>
      </c>
      <c r="C10" s="39" t="n">
        <f aca="false">(B10-$B$97)/$B$98</f>
        <v>-0.775573838705656</v>
      </c>
    </row>
    <row r="11" customFormat="false" ht="12.65" hidden="false" customHeight="false" outlineLevel="0" collapsed="false">
      <c r="A11" s="26" t="s">
        <v>189</v>
      </c>
      <c r="B11" s="27" t="n">
        <v>3185</v>
      </c>
      <c r="C11" s="39" t="n">
        <f aca="false">(B11-$B$97)/$B$98</f>
        <v>-0.77440102772906</v>
      </c>
    </row>
    <row r="12" customFormat="false" ht="12.65" hidden="false" customHeight="false" outlineLevel="0" collapsed="false">
      <c r="A12" s="26" t="s">
        <v>151</v>
      </c>
      <c r="B12" s="27" t="n">
        <v>3300</v>
      </c>
      <c r="C12" s="39" t="n">
        <f aca="false">(B12-$B$97)/$B$98</f>
        <v>-0.770547505948815</v>
      </c>
    </row>
    <row r="13" customFormat="false" ht="12.65" hidden="false" customHeight="false" outlineLevel="0" collapsed="false">
      <c r="A13" s="26" t="s">
        <v>167</v>
      </c>
      <c r="B13" s="27" t="n">
        <v>3562.5</v>
      </c>
      <c r="C13" s="39" t="n">
        <f aca="false">(B13-$B$97)/$B$98</f>
        <v>-0.761751423624342</v>
      </c>
    </row>
    <row r="14" customFormat="false" ht="12.65" hidden="false" customHeight="false" outlineLevel="0" collapsed="false">
      <c r="A14" s="26" t="s">
        <v>193</v>
      </c>
      <c r="B14" s="27" t="n">
        <v>3675</v>
      </c>
      <c r="C14" s="39" t="n">
        <f aca="false">(B14-$B$97)/$B$98</f>
        <v>-0.757981674056711</v>
      </c>
    </row>
    <row r="15" customFormat="false" ht="12.65" hidden="false" customHeight="false" outlineLevel="0" collapsed="false">
      <c r="A15" s="26" t="s">
        <v>173</v>
      </c>
      <c r="B15" s="27" t="n">
        <v>3705</v>
      </c>
      <c r="C15" s="39" t="n">
        <f aca="false">(B15-$B$97)/$B$98</f>
        <v>-0.756976407505343</v>
      </c>
    </row>
    <row r="16" customFormat="false" ht="12.65" hidden="false" customHeight="false" outlineLevel="0" collapsed="false">
      <c r="A16" s="26" t="s">
        <v>170</v>
      </c>
      <c r="B16" s="27" t="n">
        <v>3847.5</v>
      </c>
      <c r="C16" s="39" t="n">
        <f aca="false">(B16-$B$97)/$B$98</f>
        <v>-0.752201391386343</v>
      </c>
    </row>
    <row r="17" customFormat="false" ht="12.65" hidden="false" customHeight="false" outlineLevel="0" collapsed="false">
      <c r="A17" s="26" t="s">
        <v>177</v>
      </c>
      <c r="B17" s="27" t="n">
        <v>4425</v>
      </c>
      <c r="C17" s="39" t="n">
        <f aca="false">(B17-$B$97)/$B$98</f>
        <v>-0.732850010272503</v>
      </c>
    </row>
    <row r="18" customFormat="false" ht="12.65" hidden="false" customHeight="false" outlineLevel="0" collapsed="false">
      <c r="A18" s="26" t="s">
        <v>156</v>
      </c>
      <c r="B18" s="27" t="n">
        <v>4562.5</v>
      </c>
      <c r="C18" s="39" t="n">
        <f aca="false">(B18-$B$97)/$B$98</f>
        <v>-0.728242538578732</v>
      </c>
    </row>
    <row r="19" customFormat="false" ht="12.65" hidden="false" customHeight="false" outlineLevel="0" collapsed="false">
      <c r="A19" s="26" t="s">
        <v>157</v>
      </c>
      <c r="B19" s="27" t="n">
        <v>5292.5</v>
      </c>
      <c r="C19" s="39" t="n">
        <f aca="false">(B19-$B$97)/$B$98</f>
        <v>-0.703781052495437</v>
      </c>
    </row>
    <row r="20" customFormat="false" ht="12.65" hidden="false" customHeight="false" outlineLevel="0" collapsed="false">
      <c r="A20" s="26" t="s">
        <v>159</v>
      </c>
      <c r="B20" s="27" t="n">
        <v>5365.5</v>
      </c>
      <c r="C20" s="39" t="n">
        <f aca="false">(B20-$B$97)/$B$98</f>
        <v>-0.701334903887107</v>
      </c>
    </row>
    <row r="21" customFormat="false" ht="12.65" hidden="false" customHeight="false" outlineLevel="0" collapsed="false">
      <c r="A21" s="26" t="s">
        <v>150</v>
      </c>
      <c r="B21" s="27" t="n">
        <v>6075</v>
      </c>
      <c r="C21" s="39" t="n">
        <f aca="false">(B21-$B$97)/$B$98</f>
        <v>-0.677560349947247</v>
      </c>
    </row>
    <row r="22" customFormat="false" ht="12.65" hidden="false" customHeight="false" outlineLevel="0" collapsed="false">
      <c r="A22" s="26" t="s">
        <v>191</v>
      </c>
      <c r="B22" s="27" t="n">
        <v>6125</v>
      </c>
      <c r="C22" s="39" t="n">
        <f aca="false">(B22-$B$97)/$B$98</f>
        <v>-0.675884905694967</v>
      </c>
    </row>
    <row r="23" customFormat="false" ht="12.65" hidden="false" customHeight="false" outlineLevel="0" collapsed="false">
      <c r="A23" s="26" t="s">
        <v>152</v>
      </c>
      <c r="B23" s="27" t="n">
        <v>6277.5</v>
      </c>
      <c r="C23" s="39" t="n">
        <f aca="false">(B23-$B$97)/$B$98</f>
        <v>-0.670774800725511</v>
      </c>
    </row>
    <row r="24" customFormat="false" ht="12.65" hidden="false" customHeight="false" outlineLevel="0" collapsed="false">
      <c r="A24" s="26" t="s">
        <v>233</v>
      </c>
      <c r="B24" s="30" t="n">
        <v>6562.5</v>
      </c>
      <c r="C24" s="39" t="n">
        <f aca="false">(B24-$B$97)/$B$98</f>
        <v>-0.661224768487512</v>
      </c>
    </row>
    <row r="25" customFormat="false" ht="12.65" hidden="false" customHeight="false" outlineLevel="0" collapsed="false">
      <c r="A25" s="26" t="s">
        <v>229</v>
      </c>
      <c r="B25" s="27" t="n">
        <v>6750</v>
      </c>
      <c r="C25" s="39" t="n">
        <f aca="false">(B25-$B$97)/$B$98</f>
        <v>-0.65494185254146</v>
      </c>
    </row>
    <row r="26" customFormat="false" ht="12.65" hidden="false" customHeight="false" outlineLevel="0" collapsed="false">
      <c r="A26" s="26" t="s">
        <v>227</v>
      </c>
      <c r="B26" s="27" t="n">
        <v>6781.25</v>
      </c>
      <c r="C26" s="39" t="n">
        <f aca="false">(B26-$B$97)/$B$98</f>
        <v>-0.653894699883785</v>
      </c>
    </row>
    <row r="27" customFormat="false" ht="12.65" hidden="false" customHeight="false" outlineLevel="0" collapsed="false">
      <c r="A27" s="26" t="s">
        <v>219</v>
      </c>
      <c r="B27" s="27" t="n">
        <v>6875</v>
      </c>
      <c r="C27" s="39" t="n">
        <f aca="false">(B27-$B$97)/$B$98</f>
        <v>-0.650753241910759</v>
      </c>
    </row>
    <row r="28" customFormat="false" ht="12.65" hidden="false" customHeight="false" outlineLevel="0" collapsed="false">
      <c r="A28" s="26" t="s">
        <v>216</v>
      </c>
      <c r="B28" s="27" t="n">
        <v>6937.5</v>
      </c>
      <c r="C28" s="39" t="n">
        <f aca="false">(B28-$B$97)/$B$98</f>
        <v>-0.648658936595409</v>
      </c>
    </row>
    <row r="29" customFormat="false" ht="12.65" hidden="false" customHeight="false" outlineLevel="0" collapsed="false">
      <c r="A29" s="26" t="s">
        <v>215</v>
      </c>
      <c r="B29" s="27" t="n">
        <v>7000</v>
      </c>
      <c r="C29" s="39" t="n">
        <f aca="false">(B29-$B$97)/$B$98</f>
        <v>-0.646564631280058</v>
      </c>
    </row>
    <row r="30" customFormat="false" ht="12.65" hidden="false" customHeight="false" outlineLevel="0" collapsed="false">
      <c r="A30" s="26" t="s">
        <v>207</v>
      </c>
      <c r="B30" s="27" t="n">
        <v>7062.5</v>
      </c>
      <c r="C30" s="39" t="n">
        <f aca="false">(B30-$B$97)/$B$98</f>
        <v>-0.644470325964707</v>
      </c>
    </row>
    <row r="31" customFormat="false" ht="12.65" hidden="false" customHeight="false" outlineLevel="0" collapsed="false">
      <c r="A31" s="26" t="s">
        <v>226</v>
      </c>
      <c r="B31" s="27" t="n">
        <v>7062.5</v>
      </c>
      <c r="C31" s="39" t="n">
        <f aca="false">(B31-$B$97)/$B$98</f>
        <v>-0.644470325964707</v>
      </c>
    </row>
    <row r="32" customFormat="false" ht="12.65" hidden="false" customHeight="false" outlineLevel="0" collapsed="false">
      <c r="A32" s="26" t="s">
        <v>160</v>
      </c>
      <c r="B32" s="27" t="n">
        <v>7245.25</v>
      </c>
      <c r="C32" s="39" t="n">
        <f aca="false">(B32-$B$97)/$B$98</f>
        <v>-0.638346577222622</v>
      </c>
    </row>
    <row r="33" customFormat="false" ht="12.65" hidden="false" customHeight="false" outlineLevel="0" collapsed="false">
      <c r="A33" s="26" t="s">
        <v>183</v>
      </c>
      <c r="B33" s="27" t="n">
        <v>7425</v>
      </c>
      <c r="C33" s="39" t="n">
        <f aca="false">(B33-$B$97)/$B$98</f>
        <v>-0.632323355135674</v>
      </c>
    </row>
    <row r="34" customFormat="false" ht="12.65" hidden="false" customHeight="false" outlineLevel="0" collapsed="false">
      <c r="A34" s="26" t="s">
        <v>202</v>
      </c>
      <c r="B34" s="27" t="n">
        <v>7425</v>
      </c>
      <c r="C34" s="39" t="n">
        <f aca="false">(B34-$B$97)/$B$98</f>
        <v>-0.632323355135674</v>
      </c>
    </row>
    <row r="35" customFormat="false" ht="12.65" hidden="false" customHeight="false" outlineLevel="0" collapsed="false">
      <c r="A35" s="26" t="s">
        <v>203</v>
      </c>
      <c r="B35" s="27" t="n">
        <v>7837.5</v>
      </c>
      <c r="C35" s="39" t="n">
        <f aca="false">(B35-$B$97)/$B$98</f>
        <v>-0.61850094005436</v>
      </c>
    </row>
    <row r="36" customFormat="false" ht="12.65" hidden="false" customHeight="false" outlineLevel="0" collapsed="false">
      <c r="A36" s="26" t="s">
        <v>204</v>
      </c>
      <c r="B36" s="27" t="n">
        <v>8002.5</v>
      </c>
      <c r="C36" s="39" t="n">
        <f aca="false">(B36-$B$97)/$B$98</f>
        <v>-0.612971974021834</v>
      </c>
    </row>
    <row r="37" customFormat="false" ht="12.65" hidden="false" customHeight="false" outlineLevel="0" collapsed="false">
      <c r="A37" s="26" t="s">
        <v>184</v>
      </c>
      <c r="B37" s="27" t="n">
        <v>9000</v>
      </c>
      <c r="C37" s="39" t="n">
        <f aca="false">(B37-$B$97)/$B$98</f>
        <v>-0.579546861188838</v>
      </c>
    </row>
    <row r="38" customFormat="false" ht="12.65" hidden="false" customHeight="false" outlineLevel="0" collapsed="false">
      <c r="A38" s="26" t="s">
        <v>217</v>
      </c>
      <c r="B38" s="27" t="n">
        <v>9045</v>
      </c>
      <c r="C38" s="39" t="n">
        <f aca="false">(B38-$B$97)/$B$98</f>
        <v>-0.578038961361786</v>
      </c>
    </row>
    <row r="39" customFormat="false" ht="12.65" hidden="false" customHeight="false" outlineLevel="0" collapsed="false">
      <c r="A39" s="26" t="s">
        <v>168</v>
      </c>
      <c r="B39" s="27" t="n">
        <v>9547.5</v>
      </c>
      <c r="C39" s="39" t="n">
        <f aca="false">(B39-$B$97)/$B$98</f>
        <v>-0.561200746626367</v>
      </c>
    </row>
    <row r="40" customFormat="false" ht="12.65" hidden="false" customHeight="false" outlineLevel="0" collapsed="false">
      <c r="A40" s="26" t="s">
        <v>196</v>
      </c>
      <c r="B40" s="27" t="n">
        <v>9975</v>
      </c>
      <c r="C40" s="39" t="n">
        <f aca="false">(B40-$B$97)/$B$98</f>
        <v>-0.546875698269368</v>
      </c>
    </row>
    <row r="41" customFormat="false" ht="12.65" hidden="false" customHeight="false" outlineLevel="0" collapsed="false">
      <c r="A41" s="26" t="s">
        <v>174</v>
      </c>
      <c r="B41" s="27" t="n">
        <v>10050</v>
      </c>
      <c r="C41" s="39" t="n">
        <f aca="false">(B41-$B$97)/$B$98</f>
        <v>-0.544362531890948</v>
      </c>
    </row>
    <row r="42" customFormat="false" ht="12.65" hidden="false" customHeight="false" outlineLevel="0" collapsed="false">
      <c r="A42" s="26" t="s">
        <v>195</v>
      </c>
      <c r="B42" s="27" t="n">
        <v>10450</v>
      </c>
      <c r="C42" s="39" t="n">
        <f aca="false">(B42-$B$97)/$B$98</f>
        <v>-0.530958977872704</v>
      </c>
    </row>
    <row r="43" customFormat="false" ht="12.65" hidden="false" customHeight="false" outlineLevel="0" collapsed="false">
      <c r="A43" s="26" t="s">
        <v>185</v>
      </c>
      <c r="B43" s="27" t="n">
        <v>10800</v>
      </c>
      <c r="C43" s="39" t="n">
        <f aca="false">(B43-$B$97)/$B$98</f>
        <v>-0.51923086810674</v>
      </c>
    </row>
    <row r="44" customFormat="false" ht="12.65" hidden="false" customHeight="false" outlineLevel="0" collapsed="false">
      <c r="A44" s="26" t="s">
        <v>165</v>
      </c>
      <c r="B44" s="27" t="n">
        <v>13650</v>
      </c>
      <c r="C44" s="39" t="n">
        <f aca="false">(B44-$B$97)/$B$98</f>
        <v>-0.423730545726752</v>
      </c>
    </row>
    <row r="45" customFormat="false" ht="12.65" hidden="false" customHeight="false" outlineLevel="0" collapsed="false">
      <c r="A45" s="26" t="s">
        <v>155</v>
      </c>
      <c r="B45" s="27" t="n">
        <v>14910</v>
      </c>
      <c r="C45" s="39" t="n">
        <f aca="false">(B45-$B$97)/$B$98</f>
        <v>-0.381509350569284</v>
      </c>
    </row>
    <row r="46" customFormat="false" ht="12.65" hidden="false" customHeight="false" outlineLevel="0" collapsed="false">
      <c r="A46" s="26" t="s">
        <v>162</v>
      </c>
      <c r="B46" s="27" t="n">
        <v>14910</v>
      </c>
      <c r="C46" s="39" t="n">
        <f aca="false">(B46-$B$97)/$B$98</f>
        <v>-0.381509350569284</v>
      </c>
    </row>
    <row r="47" customFormat="false" ht="12.65" hidden="false" customHeight="false" outlineLevel="0" collapsed="false">
      <c r="A47" s="26" t="s">
        <v>161</v>
      </c>
      <c r="B47" s="27" t="n">
        <v>15087.5</v>
      </c>
      <c r="C47" s="39" t="n">
        <f aca="false">(B47-$B$97)/$B$98</f>
        <v>-0.375561523473688</v>
      </c>
    </row>
    <row r="48" customFormat="false" ht="12.65" hidden="false" customHeight="false" outlineLevel="0" collapsed="false">
      <c r="A48" s="26" t="s">
        <v>179</v>
      </c>
      <c r="B48" s="27" t="n">
        <v>15562.5</v>
      </c>
      <c r="C48" s="39" t="n">
        <f aca="false">(B48-$B$97)/$B$98</f>
        <v>-0.359644803077023</v>
      </c>
    </row>
    <row r="49" customFormat="false" ht="12.65" hidden="false" customHeight="false" outlineLevel="0" collapsed="false">
      <c r="A49" s="26" t="s">
        <v>145</v>
      </c>
      <c r="B49" s="27" t="n">
        <v>15750</v>
      </c>
      <c r="C49" s="39" t="n">
        <f aca="false">(B49-$B$97)/$B$98</f>
        <v>-0.353361887130971</v>
      </c>
    </row>
    <row r="50" customFormat="false" ht="12.65" hidden="false" customHeight="false" outlineLevel="0" collapsed="false">
      <c r="A50" s="26" t="s">
        <v>142</v>
      </c>
      <c r="B50" s="27" t="n">
        <v>15937.5</v>
      </c>
      <c r="C50" s="39" t="n">
        <f aca="false">(B50-$B$97)/$B$98</f>
        <v>-0.347078971184919</v>
      </c>
    </row>
    <row r="51" customFormat="false" ht="12.65" hidden="false" customHeight="false" outlineLevel="0" collapsed="false">
      <c r="A51" s="26" t="s">
        <v>172</v>
      </c>
      <c r="B51" s="27" t="n">
        <v>16276.75</v>
      </c>
      <c r="C51" s="39" t="n">
        <f aca="false">(B51-$B$97)/$B$98</f>
        <v>-0.335711081933196</v>
      </c>
    </row>
    <row r="52" customFormat="false" ht="12.65" hidden="false" customHeight="false" outlineLevel="0" collapsed="false">
      <c r="A52" s="26" t="s">
        <v>163</v>
      </c>
      <c r="B52" s="27" t="n">
        <v>16330</v>
      </c>
      <c r="C52" s="39" t="n">
        <f aca="false">(B52-$B$97)/$B$98</f>
        <v>-0.333926733804517</v>
      </c>
    </row>
    <row r="53" customFormat="false" ht="12.65" hidden="false" customHeight="false" outlineLevel="0" collapsed="false">
      <c r="A53" s="26" t="s">
        <v>230</v>
      </c>
      <c r="B53" s="27" t="n">
        <v>16625</v>
      </c>
      <c r="C53" s="39" t="n">
        <f aca="false">(B53-$B$97)/$B$98</f>
        <v>-0.324041612716062</v>
      </c>
    </row>
    <row r="54" customFormat="false" ht="12.65" hidden="false" customHeight="false" outlineLevel="0" collapsed="false">
      <c r="A54" s="26" t="s">
        <v>171</v>
      </c>
      <c r="B54" s="27" t="n">
        <v>17040</v>
      </c>
      <c r="C54" s="39" t="n">
        <f aca="false">(B54-$B$97)/$B$98</f>
        <v>-0.310135425422134</v>
      </c>
    </row>
    <row r="55" customFormat="false" ht="12.65" hidden="false" customHeight="false" outlineLevel="0" collapsed="false">
      <c r="A55" s="26" t="s">
        <v>153</v>
      </c>
      <c r="B55" s="27" t="n">
        <v>17250</v>
      </c>
      <c r="C55" s="39" t="n">
        <f aca="false">(B55-$B$97)/$B$98</f>
        <v>-0.303098559562556</v>
      </c>
    </row>
    <row r="56" customFormat="false" ht="12.65" hidden="false" customHeight="false" outlineLevel="0" collapsed="false">
      <c r="A56" s="26" t="s">
        <v>146</v>
      </c>
      <c r="B56" s="27" t="n">
        <v>17775</v>
      </c>
      <c r="C56" s="39" t="n">
        <f aca="false">(B56-$B$97)/$B$98</f>
        <v>-0.285506394913611</v>
      </c>
    </row>
    <row r="57" customFormat="false" ht="12.65" hidden="false" customHeight="false" outlineLevel="0" collapsed="false">
      <c r="A57" s="26" t="s">
        <v>143</v>
      </c>
      <c r="B57" s="27" t="n">
        <v>18150</v>
      </c>
      <c r="C57" s="39" t="n">
        <f aca="false">(B57-$B$97)/$B$98</f>
        <v>-0.272940563021507</v>
      </c>
    </row>
    <row r="58" customFormat="false" ht="12.65" hidden="false" customHeight="false" outlineLevel="0" collapsed="false">
      <c r="A58" s="26" t="s">
        <v>141</v>
      </c>
      <c r="B58" s="27" t="n">
        <v>19250</v>
      </c>
      <c r="C58" s="39" t="n">
        <f aca="false">(B58-$B$97)/$B$98</f>
        <v>-0.236080789471336</v>
      </c>
    </row>
    <row r="59" customFormat="false" ht="12.65" hidden="false" customHeight="false" outlineLevel="0" collapsed="false">
      <c r="A59" s="26" t="s">
        <v>212</v>
      </c>
      <c r="B59" s="27" t="n">
        <v>19910</v>
      </c>
      <c r="C59" s="39" t="n">
        <f aca="false">(B59-$B$97)/$B$98</f>
        <v>-0.213964925341234</v>
      </c>
    </row>
    <row r="60" customFormat="false" ht="12.65" hidden="false" customHeight="false" outlineLevel="0" collapsed="false">
      <c r="A60" s="26" t="s">
        <v>201</v>
      </c>
      <c r="B60" s="27" t="n">
        <v>21450</v>
      </c>
      <c r="C60" s="39" t="n">
        <f aca="false">(B60-$B$97)/$B$98</f>
        <v>-0.162361242370995</v>
      </c>
    </row>
    <row r="61" customFormat="false" ht="12.65" hidden="false" customHeight="false" outlineLevel="0" collapsed="false">
      <c r="A61" s="26" t="s">
        <v>199</v>
      </c>
      <c r="B61" s="27" t="n">
        <v>22575</v>
      </c>
      <c r="C61" s="39" t="n">
        <f aca="false">(B61-$B$97)/$B$98</f>
        <v>-0.124663746694683</v>
      </c>
    </row>
    <row r="62" customFormat="false" ht="12.65" hidden="false" customHeight="false" outlineLevel="0" collapsed="false">
      <c r="A62" s="26" t="s">
        <v>144</v>
      </c>
      <c r="B62" s="27" t="n">
        <v>23400</v>
      </c>
      <c r="C62" s="39" t="n">
        <f aca="false">(B62-$B$97)/$B$98</f>
        <v>-0.0970189165320553</v>
      </c>
    </row>
    <row r="63" customFormat="false" ht="12.65" hidden="false" customHeight="false" outlineLevel="0" collapsed="false">
      <c r="A63" s="26" t="s">
        <v>197</v>
      </c>
      <c r="B63" s="27" t="n">
        <v>23625</v>
      </c>
      <c r="C63" s="39" t="n">
        <f aca="false">(B63-$B$97)/$B$98</f>
        <v>-0.0894794173967931</v>
      </c>
    </row>
    <row r="64" customFormat="false" ht="12.65" hidden="false" customHeight="false" outlineLevel="0" collapsed="false">
      <c r="A64" s="26" t="s">
        <v>209</v>
      </c>
      <c r="B64" s="27" t="n">
        <v>23625</v>
      </c>
      <c r="C64" s="39" t="n">
        <f aca="false">(B64-$B$97)/$B$98</f>
        <v>-0.0894794173967931</v>
      </c>
    </row>
    <row r="65" customFormat="false" ht="12.65" hidden="false" customHeight="false" outlineLevel="0" collapsed="false">
      <c r="A65" s="26" t="s">
        <v>225</v>
      </c>
      <c r="B65" s="27" t="n">
        <v>23750</v>
      </c>
      <c r="C65" s="39" t="n">
        <f aca="false">(B65-$B$97)/$B$98</f>
        <v>-0.0852908067660918</v>
      </c>
    </row>
    <row r="66" customFormat="false" ht="12.65" hidden="false" customHeight="false" outlineLevel="0" collapsed="false">
      <c r="A66" s="26" t="s">
        <v>200</v>
      </c>
      <c r="B66" s="27" t="n">
        <v>24150</v>
      </c>
      <c r="C66" s="39" t="n">
        <f aca="false">(B66-$B$97)/$B$98</f>
        <v>-0.0718872527478478</v>
      </c>
    </row>
    <row r="67" customFormat="false" ht="12.65" hidden="false" customHeight="false" outlineLevel="0" collapsed="false">
      <c r="A67" s="26" t="s">
        <v>187</v>
      </c>
      <c r="B67" s="27" t="n">
        <v>25000</v>
      </c>
      <c r="C67" s="39" t="n">
        <f aca="false">(B67-$B$97)/$B$98</f>
        <v>-0.0434047004590794</v>
      </c>
    </row>
    <row r="68" customFormat="false" ht="12.65" hidden="false" customHeight="false" outlineLevel="0" collapsed="false">
      <c r="A68" s="26" t="s">
        <v>210</v>
      </c>
      <c r="B68" s="27" t="n">
        <v>25350</v>
      </c>
      <c r="C68" s="39" t="n">
        <f aca="false">(B68-$B$97)/$B$98</f>
        <v>-0.0316765906931159</v>
      </c>
    </row>
    <row r="69" customFormat="false" ht="12.65" hidden="false" customHeight="false" outlineLevel="0" collapsed="false">
      <c r="A69" s="26" t="s">
        <v>181</v>
      </c>
      <c r="B69" s="27" t="n">
        <v>25900</v>
      </c>
      <c r="C69" s="39" t="n">
        <f aca="false">(B69-$B$97)/$B$98</f>
        <v>-0.0132467039180305</v>
      </c>
    </row>
    <row r="70" customFormat="false" ht="12.65" hidden="false" customHeight="false" outlineLevel="0" collapsed="false">
      <c r="A70" s="26" t="s">
        <v>194</v>
      </c>
      <c r="B70" s="27" t="n">
        <v>26250</v>
      </c>
      <c r="C70" s="39" t="n">
        <f aca="false">(B70-$B$97)/$B$98</f>
        <v>-0.00151859415206702</v>
      </c>
    </row>
    <row r="71" customFormat="false" ht="12.65" hidden="false" customHeight="false" outlineLevel="0" collapsed="false">
      <c r="A71" s="26" t="s">
        <v>208</v>
      </c>
      <c r="B71" s="27" t="n">
        <v>27125</v>
      </c>
      <c r="C71" s="39" t="n">
        <f aca="false">(B71-$B$97)/$B$98</f>
        <v>0.0278016802628417</v>
      </c>
    </row>
    <row r="72" customFormat="false" ht="12.65" hidden="false" customHeight="false" outlineLevel="0" collapsed="false">
      <c r="A72" s="26" t="s">
        <v>180</v>
      </c>
      <c r="B72" s="27" t="n">
        <v>27750</v>
      </c>
      <c r="C72" s="39" t="n">
        <f aca="false">(B72-$B$97)/$B$98</f>
        <v>0.0487447334163479</v>
      </c>
    </row>
    <row r="73" customFormat="false" ht="12.65" hidden="false" customHeight="false" outlineLevel="0" collapsed="false">
      <c r="A73" s="26" t="s">
        <v>198</v>
      </c>
      <c r="B73" s="27" t="n">
        <v>30625</v>
      </c>
      <c r="C73" s="39" t="n">
        <f aca="false">(B73-$B$97)/$B$98</f>
        <v>0.145082777922476</v>
      </c>
    </row>
    <row r="74" customFormat="false" ht="12.65" hidden="false" customHeight="false" outlineLevel="0" collapsed="false">
      <c r="A74" s="26" t="s">
        <v>178</v>
      </c>
      <c r="B74" s="27" t="n">
        <v>38250</v>
      </c>
      <c r="C74" s="39" t="n">
        <f aca="false">(B74-$B$97)/$B$98</f>
        <v>0.400588026395252</v>
      </c>
    </row>
    <row r="75" customFormat="false" ht="12.65" hidden="false" customHeight="false" outlineLevel="0" collapsed="false">
      <c r="A75" s="26" t="s">
        <v>188</v>
      </c>
      <c r="B75" s="27" t="n">
        <v>42000</v>
      </c>
      <c r="C75" s="39" t="n">
        <f aca="false">(B75-$B$97)/$B$98</f>
        <v>0.526246345316289</v>
      </c>
    </row>
    <row r="76" customFormat="false" ht="12.65" hidden="false" customHeight="false" outlineLevel="0" collapsed="false">
      <c r="A76" s="26" t="s">
        <v>148</v>
      </c>
      <c r="B76" s="27" t="n">
        <v>42500</v>
      </c>
      <c r="C76" s="39" t="n">
        <f aca="false">(B76-$B$97)/$B$98</f>
        <v>0.543000787839094</v>
      </c>
    </row>
    <row r="77" customFormat="false" ht="12.65" hidden="false" customHeight="false" outlineLevel="0" collapsed="false">
      <c r="A77" s="26" t="s">
        <v>182</v>
      </c>
      <c r="B77" s="27" t="n">
        <v>44625</v>
      </c>
      <c r="C77" s="39" t="n">
        <f aca="false">(B77-$B$97)/$B$98</f>
        <v>0.614207168561015</v>
      </c>
    </row>
    <row r="78" customFormat="false" ht="12.65" hidden="false" customHeight="false" outlineLevel="0" collapsed="false">
      <c r="A78" s="26" t="s">
        <v>222</v>
      </c>
      <c r="B78" s="27" t="n">
        <v>53125</v>
      </c>
      <c r="C78" s="39" t="n">
        <f aca="false">(B78-$B$97)/$B$98</f>
        <v>0.8990326914487</v>
      </c>
    </row>
    <row r="79" customFormat="false" ht="12.65" hidden="false" customHeight="false" outlineLevel="0" collapsed="false">
      <c r="A79" s="26" t="s">
        <v>186</v>
      </c>
      <c r="B79" s="27" t="n">
        <v>58800</v>
      </c>
      <c r="C79" s="39" t="n">
        <f aca="false">(B79-$B$97)/$B$98</f>
        <v>1.08919561408254</v>
      </c>
    </row>
    <row r="80" customFormat="false" ht="12.65" hidden="false" customHeight="false" outlineLevel="0" collapsed="false">
      <c r="A80" s="26" t="s">
        <v>224</v>
      </c>
      <c r="B80" s="27" t="n">
        <v>61625</v>
      </c>
      <c r="C80" s="39" t="n">
        <f aca="false">(B80-$B$97)/$B$98</f>
        <v>1.18385821433638</v>
      </c>
    </row>
    <row r="81" customFormat="false" ht="12.65" hidden="false" customHeight="false" outlineLevel="0" collapsed="false">
      <c r="A81" s="26" t="s">
        <v>166</v>
      </c>
      <c r="B81" s="27" t="n">
        <v>63000</v>
      </c>
      <c r="C81" s="39" t="n">
        <f aca="false">(B81-$B$97)/$B$98</f>
        <v>1.2299329312741</v>
      </c>
    </row>
    <row r="82" customFormat="false" ht="12.65" hidden="false" customHeight="false" outlineLevel="0" collapsed="false">
      <c r="A82" s="26" t="s">
        <v>223</v>
      </c>
      <c r="B82" s="27" t="n">
        <v>63750</v>
      </c>
      <c r="C82" s="39" t="n">
        <f aca="false">(B82-$B$97)/$B$98</f>
        <v>1.2550645950583</v>
      </c>
    </row>
    <row r="83" customFormat="false" ht="12.65" hidden="false" customHeight="false" outlineLevel="0" collapsed="false">
      <c r="A83" s="26" t="s">
        <v>206</v>
      </c>
      <c r="B83" s="27" t="n">
        <v>64500</v>
      </c>
      <c r="C83" s="39" t="n">
        <f aca="false">(B83-$B$97)/$B$98</f>
        <v>1.28019625884251</v>
      </c>
    </row>
    <row r="84" customFormat="false" ht="12.65" hidden="false" customHeight="false" outlineLevel="0" collapsed="false">
      <c r="A84" s="26" t="s">
        <v>218</v>
      </c>
      <c r="B84" s="27" t="n">
        <v>65875</v>
      </c>
      <c r="C84" s="39" t="n">
        <f aca="false">(B84-$B$97)/$B$98</f>
        <v>1.32627097578023</v>
      </c>
    </row>
    <row r="85" customFormat="false" ht="12.65" hidden="false" customHeight="false" outlineLevel="0" collapsed="false">
      <c r="A85" s="26" t="s">
        <v>232</v>
      </c>
      <c r="B85" s="27" t="n">
        <v>72250</v>
      </c>
      <c r="C85" s="39" t="n">
        <f aca="false">(B85-$B$97)/$B$98</f>
        <v>1.53989011794599</v>
      </c>
    </row>
    <row r="86" customFormat="false" ht="12.65" hidden="false" customHeight="false" outlineLevel="0" collapsed="false">
      <c r="A86" s="26" t="s">
        <v>231</v>
      </c>
      <c r="B86" s="27" t="n">
        <v>74375</v>
      </c>
      <c r="C86" s="39" t="n">
        <f aca="false">(B86-$B$97)/$B$98</f>
        <v>1.61109649866791</v>
      </c>
    </row>
    <row r="87" customFormat="false" ht="12.65" hidden="false" customHeight="false" outlineLevel="0" collapsed="false">
      <c r="A87" s="26" t="s">
        <v>220</v>
      </c>
      <c r="B87" s="27" t="n">
        <v>76500</v>
      </c>
      <c r="C87" s="39" t="n">
        <f aca="false">(B87-$B$97)/$B$98</f>
        <v>1.68230287938983</v>
      </c>
    </row>
    <row r="88" customFormat="false" ht="12.65" hidden="false" customHeight="false" outlineLevel="0" collapsed="false">
      <c r="A88" s="26" t="s">
        <v>211</v>
      </c>
      <c r="B88" s="27" t="n">
        <v>77400</v>
      </c>
      <c r="C88" s="39" t="n">
        <f aca="false">(B88-$B$97)/$B$98</f>
        <v>1.71246087593088</v>
      </c>
    </row>
    <row r="89" customFormat="false" ht="12.65" hidden="false" customHeight="false" outlineLevel="0" collapsed="false">
      <c r="A89" s="26" t="s">
        <v>221</v>
      </c>
      <c r="B89" s="27" t="n">
        <v>81937.5</v>
      </c>
      <c r="C89" s="39" t="n">
        <f aca="false">(B89-$B$97)/$B$98</f>
        <v>1.86450744182534</v>
      </c>
    </row>
    <row r="90" customFormat="false" ht="12.65" hidden="false" customHeight="false" outlineLevel="0" collapsed="false">
      <c r="A90" s="26" t="s">
        <v>214</v>
      </c>
      <c r="B90" s="27" t="n">
        <v>82875</v>
      </c>
      <c r="C90" s="39" t="n">
        <f aca="false">(B90-$B$97)/$B$98</f>
        <v>1.89592202155559</v>
      </c>
    </row>
    <row r="91" customFormat="false" ht="12.65" hidden="false" customHeight="false" outlineLevel="0" collapsed="false">
      <c r="A91" s="26" t="s">
        <v>205</v>
      </c>
      <c r="B91" s="27" t="n">
        <v>96750</v>
      </c>
      <c r="C91" s="39" t="n">
        <f aca="false">(B91-$B$97)/$B$98</f>
        <v>2.36085780156343</v>
      </c>
    </row>
    <row r="92" customFormat="false" ht="12.65" hidden="false" customHeight="false" outlineLevel="0" collapsed="false">
      <c r="A92" s="26" t="s">
        <v>149</v>
      </c>
      <c r="B92" s="27" t="n">
        <v>103530</v>
      </c>
      <c r="C92" s="39" t="n">
        <f aca="false">(B92-$B$97)/$B$98</f>
        <v>2.58804804217267</v>
      </c>
    </row>
    <row r="93" customFormat="false" ht="12.65" hidden="false" customHeight="false" outlineLevel="0" collapsed="false">
      <c r="A93" s="26" t="s">
        <v>164</v>
      </c>
      <c r="B93" s="27" t="n">
        <v>110000</v>
      </c>
      <c r="C93" s="39" t="n">
        <f aca="false">(B93-$B$97)/$B$98</f>
        <v>2.80485052841776</v>
      </c>
    </row>
    <row r="94" customFormat="false" ht="12.65" hidden="false" customHeight="false" outlineLevel="0" collapsed="false">
      <c r="A94" s="26" t="s">
        <v>158</v>
      </c>
      <c r="B94" s="27" t="n">
        <v>121000</v>
      </c>
      <c r="C94" s="39" t="n">
        <f aca="false">(B94-$B$97)/$B$98</f>
        <v>3.17344826391947</v>
      </c>
    </row>
    <row r="95" customFormat="false" ht="12.65" hidden="false" customHeight="false" outlineLevel="0" collapsed="false">
      <c r="A95" s="26" t="s">
        <v>147</v>
      </c>
      <c r="B95" s="29" t="n">
        <v>127500</v>
      </c>
      <c r="C95" s="39" t="n">
        <f aca="false">(B95-$B$97)/$B$98</f>
        <v>3.39125601671594</v>
      </c>
    </row>
    <row r="96" customFormat="false" ht="12.65" hidden="false" customHeight="false" outlineLevel="0" collapsed="false"/>
    <row r="97" customFormat="false" ht="12.65" hidden="false" customHeight="false" outlineLevel="0" collapsed="false">
      <c r="A97" s="26" t="s">
        <v>246</v>
      </c>
      <c r="B97" s="27" t="n">
        <f aca="false">AVERAGE(B2:B95)</f>
        <v>26295.3191489362</v>
      </c>
    </row>
    <row r="98" customFormat="false" ht="12.65" hidden="false" customHeight="false" outlineLevel="0" collapsed="false">
      <c r="A98" s="26" t="s">
        <v>247</v>
      </c>
      <c r="B98" s="27" t="n">
        <f aca="false">_xlfn.STDEV.S(B2:B95)</f>
        <v>29842.8311965281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203125" defaultRowHeight="12" zeroHeight="false" outlineLevelRow="0" outlineLevelCol="0"/>
  <cols>
    <col collapsed="false" customWidth="true" hidden="false" outlineLevel="0" max="1" min="1" style="1" width="16.5"/>
    <col collapsed="false" customWidth="true" hidden="false" outlineLevel="0" max="2" min="2" style="1" width="12"/>
    <col collapsed="false" customWidth="true" hidden="false" outlineLevel="0" max="3" min="3" style="1" width="18.5"/>
    <col collapsed="false" customWidth="true" hidden="false" outlineLevel="0" max="4" min="4" style="1" width="12"/>
  </cols>
  <sheetData>
    <row r="1" customFormat="false" ht="12.65" hidden="false" customHeight="false" outlineLevel="0" collapsed="false">
      <c r="A1" s="40" t="s">
        <v>7</v>
      </c>
      <c r="B1" s="40"/>
      <c r="C1" s="40" t="s">
        <v>8</v>
      </c>
      <c r="D1" s="40"/>
    </row>
    <row r="2" customFormat="false" ht="12.65" hidden="false" customHeight="false" outlineLevel="0" collapsed="false">
      <c r="A2" s="41"/>
      <c r="B2" s="41"/>
      <c r="C2" s="41"/>
      <c r="D2" s="41"/>
    </row>
    <row r="3" customFormat="false" ht="12.65" hidden="false" customHeight="false" outlineLevel="0" collapsed="false">
      <c r="A3" s="41" t="s">
        <v>246</v>
      </c>
      <c r="B3" s="41" t="n">
        <v>26295.3191489362</v>
      </c>
      <c r="C3" s="41" t="s">
        <v>246</v>
      </c>
      <c r="D3" s="41" t="n">
        <v>30.6382978723404</v>
      </c>
    </row>
    <row r="4" customFormat="false" ht="12.65" hidden="false" customHeight="false" outlineLevel="0" collapsed="false">
      <c r="A4" s="41" t="s">
        <v>248</v>
      </c>
      <c r="B4" s="41" t="n">
        <v>3078.05301446138</v>
      </c>
      <c r="C4" s="41" t="s">
        <v>248</v>
      </c>
      <c r="D4" s="41" t="n">
        <v>0.702294025755063</v>
      </c>
    </row>
    <row r="5" customFormat="false" ht="12.65" hidden="false" customHeight="false" outlineLevel="0" collapsed="false">
      <c r="A5" s="41" t="s">
        <v>249</v>
      </c>
      <c r="B5" s="41" t="n">
        <v>15656.25</v>
      </c>
      <c r="C5" s="41" t="s">
        <v>249</v>
      </c>
      <c r="D5" s="41" t="n">
        <v>30</v>
      </c>
    </row>
    <row r="6" customFormat="false" ht="12.65" hidden="false" customHeight="false" outlineLevel="0" collapsed="false">
      <c r="A6" s="41" t="s">
        <v>250</v>
      </c>
      <c r="B6" s="41" t="n">
        <v>14910</v>
      </c>
      <c r="C6" s="41" t="s">
        <v>250</v>
      </c>
      <c r="D6" s="41" t="n">
        <v>30</v>
      </c>
    </row>
    <row r="7" customFormat="false" ht="12.65" hidden="false" customHeight="false" outlineLevel="0" collapsed="false">
      <c r="A7" s="41" t="s">
        <v>247</v>
      </c>
      <c r="B7" s="41" t="n">
        <v>29842.8311965281</v>
      </c>
      <c r="C7" s="41" t="s">
        <v>247</v>
      </c>
      <c r="D7" s="41" t="n">
        <v>6.80899320527329</v>
      </c>
    </row>
    <row r="8" customFormat="false" ht="12.65" hidden="false" customHeight="false" outlineLevel="0" collapsed="false">
      <c r="A8" s="41" t="s">
        <v>251</v>
      </c>
      <c r="B8" s="41" t="n">
        <v>890594573.824468</v>
      </c>
      <c r="C8" s="41" t="s">
        <v>251</v>
      </c>
      <c r="D8" s="41" t="n">
        <v>46.3623884694578</v>
      </c>
    </row>
    <row r="9" customFormat="false" ht="12.65" hidden="false" customHeight="false" outlineLevel="0" collapsed="false">
      <c r="A9" s="41" t="s">
        <v>252</v>
      </c>
      <c r="B9" s="41" t="n">
        <v>2.07963730226148</v>
      </c>
      <c r="C9" s="41" t="s">
        <v>252</v>
      </c>
      <c r="D9" s="41" t="n">
        <v>1.51218856196644</v>
      </c>
    </row>
    <row r="10" customFormat="false" ht="12.65" hidden="false" customHeight="false" outlineLevel="0" collapsed="false">
      <c r="A10" s="41" t="s">
        <v>253</v>
      </c>
      <c r="B10" s="41" t="n">
        <v>1.66427151855303</v>
      </c>
      <c r="C10" s="41" t="s">
        <v>253</v>
      </c>
      <c r="D10" s="41" t="n">
        <v>0.599265003432519</v>
      </c>
    </row>
    <row r="11" customFormat="false" ht="12.65" hidden="false" customHeight="false" outlineLevel="0" collapsed="false">
      <c r="A11" s="41" t="s">
        <v>254</v>
      </c>
      <c r="B11" s="41" t="n">
        <v>127431.25</v>
      </c>
      <c r="C11" s="41" t="s">
        <v>254</v>
      </c>
      <c r="D11" s="41" t="n">
        <v>30</v>
      </c>
    </row>
    <row r="12" customFormat="false" ht="12.65" hidden="false" customHeight="false" outlineLevel="0" collapsed="false">
      <c r="A12" s="41" t="s">
        <v>255</v>
      </c>
      <c r="B12" s="41" t="n">
        <v>68.75</v>
      </c>
      <c r="C12" s="41" t="s">
        <v>255</v>
      </c>
      <c r="D12" s="41" t="n">
        <v>15</v>
      </c>
    </row>
    <row r="13" customFormat="false" ht="12.65" hidden="false" customHeight="false" outlineLevel="0" collapsed="false">
      <c r="A13" s="41" t="s">
        <v>256</v>
      </c>
      <c r="B13" s="41" t="n">
        <v>127500</v>
      </c>
      <c r="C13" s="41" t="s">
        <v>256</v>
      </c>
      <c r="D13" s="41" t="n">
        <v>45</v>
      </c>
    </row>
    <row r="14" customFormat="false" ht="12.65" hidden="false" customHeight="false" outlineLevel="0" collapsed="false">
      <c r="A14" s="41" t="s">
        <v>257</v>
      </c>
      <c r="B14" s="41" t="n">
        <v>2471760</v>
      </c>
      <c r="C14" s="41" t="s">
        <v>257</v>
      </c>
      <c r="D14" s="41" t="n">
        <v>2880</v>
      </c>
    </row>
    <row r="15" customFormat="false" ht="12.65" hidden="false" customHeight="false" outlineLevel="0" collapsed="false">
      <c r="A15" s="42" t="s">
        <v>258</v>
      </c>
      <c r="B15" s="42" t="n">
        <v>94</v>
      </c>
      <c r="C15" s="42" t="s">
        <v>258</v>
      </c>
      <c r="D15" s="42" t="n">
        <v>94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130</TotalTime>
  <Application>LibreOffice/24.2.7.2$Linux_X86_64 LibreOffice_project/420$Build-2</Application>
  <AppVersion>15.0000</AppVersion>
  <Company>Azimuth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2001-11-27T21:31:21Z</dcterms:created>
  <dc:creator>D Langley</dc:creator>
  <dc:description/>
  <dc:language>en-US</dc:language>
  <cp:lastModifiedBy/>
  <cp:lastPrinted>2001-12-05T15:40:15Z</cp:lastPrinted>
  <dcterms:modified xsi:type="dcterms:W3CDTF">2025-05-06T14:59:09Z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