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uresh\git\Courses\2021\Exams y Tareas\"/>
    </mc:Choice>
  </mc:AlternateContent>
  <xr:revisionPtr revIDLastSave="0" documentId="13_ncr:1_{82C970E8-243D-438B-BC71-3310BFAB0ADF}" xr6:coauthVersionLast="47" xr6:coauthVersionMax="47" xr10:uidLastSave="{00000000-0000-0000-0000-000000000000}"/>
  <bookViews>
    <workbookView xWindow="-108" yWindow="-108" windowWidth="23256" windowHeight="12456" xr2:uid="{45318043-97DC-4D20-9E13-78F4C1F06523}"/>
  </bookViews>
  <sheets>
    <sheet name="AllResults" sheetId="11" r:id="rId1"/>
    <sheet name="Problema (1)" sheetId="3" r:id="rId2"/>
    <sheet name="Problema (2)" sheetId="4" r:id="rId3"/>
    <sheet name="Problema (3)" sheetId="5" r:id="rId4"/>
    <sheet name="Problema (4)" sheetId="6" r:id="rId5"/>
    <sheet name="Problema (5)" sheetId="7" r:id="rId6"/>
    <sheet name="Problema (6)" sheetId="8" r:id="rId7"/>
    <sheet name="Problema (7)" sheetId="9" r:id="rId8"/>
    <sheet name="Problema (8)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9" i="3" l="1"/>
  <c r="B23" i="11"/>
  <c r="C23" i="11"/>
  <c r="D23" i="11"/>
  <c r="B24" i="11"/>
  <c r="C24" i="11"/>
  <c r="D24" i="11"/>
  <c r="B25" i="11"/>
  <c r="C25" i="11"/>
  <c r="D25" i="11"/>
  <c r="D11" i="11"/>
  <c r="E11" i="11"/>
  <c r="F11" i="11"/>
  <c r="G11" i="11"/>
  <c r="H11" i="11"/>
  <c r="C11" i="11"/>
  <c r="G20" i="5"/>
  <c r="E20" i="5"/>
  <c r="K20" i="11"/>
  <c r="L20" i="11"/>
  <c r="M20" i="11"/>
  <c r="K21" i="11"/>
  <c r="L21" i="11"/>
  <c r="M21" i="11"/>
  <c r="L19" i="11"/>
  <c r="K19" i="11"/>
  <c r="L11" i="11"/>
  <c r="L12" i="11"/>
  <c r="M12" i="11"/>
  <c r="L13" i="11"/>
  <c r="M13" i="11"/>
  <c r="L14" i="11"/>
  <c r="M14" i="11"/>
  <c r="L15" i="11"/>
  <c r="M15" i="11"/>
  <c r="L16" i="11"/>
  <c r="M16" i="11"/>
  <c r="K12" i="11"/>
  <c r="K13" i="11"/>
  <c r="K14" i="11"/>
  <c r="K15" i="11"/>
  <c r="K16" i="11"/>
  <c r="K11" i="11"/>
  <c r="K7" i="11"/>
  <c r="L7" i="11"/>
  <c r="M7" i="11"/>
  <c r="K8" i="11"/>
  <c r="L8" i="11"/>
  <c r="M8" i="11"/>
  <c r="L6" i="11"/>
  <c r="M6" i="11"/>
  <c r="K6" i="11"/>
  <c r="K3" i="11"/>
  <c r="L3" i="11"/>
  <c r="M3" i="11"/>
  <c r="L2" i="11"/>
  <c r="M2" i="11"/>
  <c r="K2" i="11"/>
  <c r="C14" i="11"/>
  <c r="C15" i="11"/>
  <c r="D15" i="11"/>
  <c r="E15" i="11"/>
  <c r="F15" i="11"/>
  <c r="C16" i="11"/>
  <c r="D16" i="11"/>
  <c r="C17" i="11"/>
  <c r="D17" i="11"/>
  <c r="C18" i="11"/>
  <c r="D18" i="11"/>
  <c r="C19" i="11"/>
  <c r="D19" i="11"/>
  <c r="C20" i="11"/>
  <c r="D20" i="11"/>
  <c r="C21" i="11"/>
  <c r="D21" i="11"/>
  <c r="C22" i="11"/>
  <c r="D22" i="11"/>
  <c r="B15" i="11"/>
  <c r="B16" i="11"/>
  <c r="B17" i="11"/>
  <c r="B18" i="11"/>
  <c r="B19" i="11"/>
  <c r="B20" i="11"/>
  <c r="B21" i="11"/>
  <c r="B22" i="11"/>
  <c r="B14" i="11"/>
  <c r="C9" i="11"/>
  <c r="D9" i="11"/>
  <c r="C10" i="11"/>
  <c r="D10" i="11"/>
  <c r="B10" i="11"/>
  <c r="B11" i="11"/>
  <c r="B9" i="11"/>
  <c r="D6" i="11"/>
  <c r="C6" i="11"/>
  <c r="C2" i="11"/>
  <c r="D2" i="11"/>
  <c r="C3" i="11"/>
  <c r="B3" i="11"/>
  <c r="B2" i="11"/>
  <c r="B24" i="10"/>
  <c r="B23" i="10"/>
  <c r="D4" i="10"/>
  <c r="D5" i="10"/>
  <c r="D6" i="10" s="1"/>
  <c r="D7" i="10" s="1"/>
  <c r="D8" i="10" s="1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3" i="10"/>
  <c r="B5" i="10"/>
  <c r="F2" i="10" s="1"/>
  <c r="E3" i="10"/>
  <c r="E2" i="10"/>
  <c r="B28" i="9"/>
  <c r="C28" i="9" s="1"/>
  <c r="B27" i="9"/>
  <c r="C27" i="9" s="1"/>
  <c r="C25" i="9"/>
  <c r="C26" i="9"/>
  <c r="C24" i="9"/>
  <c r="B25" i="9"/>
  <c r="D5" i="9"/>
  <c r="D8" i="9"/>
  <c r="D11" i="9" s="1"/>
  <c r="D13" i="9" s="1"/>
  <c r="D14" i="9" s="1"/>
  <c r="D15" i="9" s="1"/>
  <c r="D16" i="9" s="1"/>
  <c r="D17" i="9" s="1"/>
  <c r="D18" i="9" s="1"/>
  <c r="D19" i="9" s="1"/>
  <c r="D4" i="9"/>
  <c r="B24" i="8"/>
  <c r="C24" i="8" s="1"/>
  <c r="B23" i="8"/>
  <c r="B22" i="8"/>
  <c r="C22" i="8" s="1"/>
  <c r="C23" i="8"/>
  <c r="D15" i="8"/>
  <c r="E15" i="8" s="1"/>
  <c r="D16" i="8"/>
  <c r="E16" i="8"/>
  <c r="F16" i="8"/>
  <c r="D17" i="8"/>
  <c r="F17" i="8" s="1"/>
  <c r="E17" i="8"/>
  <c r="F3" i="8"/>
  <c r="B5" i="8"/>
  <c r="F2" i="8" s="1"/>
  <c r="D3" i="8"/>
  <c r="D4" i="8" s="1"/>
  <c r="I3" i="7"/>
  <c r="J3" i="7"/>
  <c r="I4" i="7"/>
  <c r="J4" i="7"/>
  <c r="I5" i="7"/>
  <c r="J5" i="7"/>
  <c r="I6" i="7"/>
  <c r="J6" i="7"/>
  <c r="I7" i="7"/>
  <c r="J7" i="7"/>
  <c r="I8" i="7"/>
  <c r="J8" i="7"/>
  <c r="I9" i="7"/>
  <c r="J9" i="7"/>
  <c r="I10" i="7"/>
  <c r="J10" i="7"/>
  <c r="I11" i="7"/>
  <c r="J11" i="7"/>
  <c r="I12" i="7"/>
  <c r="J12" i="7"/>
  <c r="I13" i="7"/>
  <c r="J13" i="7"/>
  <c r="I14" i="7"/>
  <c r="J14" i="7"/>
  <c r="I15" i="7"/>
  <c r="J15" i="7"/>
  <c r="I16" i="7"/>
  <c r="J16" i="7"/>
  <c r="I17" i="7"/>
  <c r="J17" i="7"/>
  <c r="I18" i="7"/>
  <c r="J18" i="7"/>
  <c r="I19" i="7"/>
  <c r="J19" i="7"/>
  <c r="I20" i="7"/>
  <c r="J20" i="7"/>
  <c r="I21" i="7"/>
  <c r="J21" i="7"/>
  <c r="I22" i="7"/>
  <c r="J22" i="7"/>
  <c r="I23" i="7"/>
  <c r="J23" i="7"/>
  <c r="I24" i="7"/>
  <c r="J24" i="7"/>
  <c r="I25" i="7"/>
  <c r="J25" i="7"/>
  <c r="I26" i="7"/>
  <c r="J26" i="7"/>
  <c r="I27" i="7"/>
  <c r="J27" i="7"/>
  <c r="J2" i="7"/>
  <c r="I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" i="7"/>
  <c r="C32" i="7"/>
  <c r="B32" i="7"/>
  <c r="C31" i="7"/>
  <c r="B31" i="7"/>
  <c r="D3" i="7"/>
  <c r="D4" i="7" s="1"/>
  <c r="D5" i="7" s="1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F2" i="7"/>
  <c r="E2" i="7"/>
  <c r="C42" i="6"/>
  <c r="C43" i="6"/>
  <c r="C44" i="6"/>
  <c r="C45" i="6"/>
  <c r="C46" i="6"/>
  <c r="C47" i="6"/>
  <c r="C48" i="6"/>
  <c r="C49" i="6"/>
  <c r="C50" i="6"/>
  <c r="B50" i="6"/>
  <c r="B49" i="6"/>
  <c r="B48" i="6"/>
  <c r="B47" i="6"/>
  <c r="B46" i="6"/>
  <c r="B45" i="6"/>
  <c r="B44" i="6"/>
  <c r="B43" i="6"/>
  <c r="B42" i="6"/>
  <c r="C41" i="6"/>
  <c r="B41" i="6"/>
  <c r="C40" i="6"/>
  <c r="E40" i="6"/>
  <c r="D22" i="6"/>
  <c r="D23" i="6" s="1"/>
  <c r="F22" i="6"/>
  <c r="D3" i="6"/>
  <c r="E3" i="6" s="1"/>
  <c r="F2" i="6"/>
  <c r="E2" i="6"/>
  <c r="C20" i="5"/>
  <c r="C19" i="5"/>
  <c r="B19" i="5"/>
  <c r="C18" i="5"/>
  <c r="B18" i="5"/>
  <c r="F2" i="5"/>
  <c r="E2" i="5"/>
  <c r="D3" i="5"/>
  <c r="F3" i="5" s="1"/>
  <c r="E2" i="4"/>
  <c r="D3" i="4"/>
  <c r="D4" i="4" s="1"/>
  <c r="F2" i="4"/>
  <c r="D3" i="3"/>
  <c r="D4" i="3" s="1"/>
  <c r="F2" i="3"/>
  <c r="E2" i="3"/>
  <c r="B18" i="3" s="1"/>
  <c r="C18" i="3" s="1"/>
  <c r="F3" i="10" l="1"/>
  <c r="F8" i="9"/>
  <c r="F9" i="9" s="1"/>
  <c r="F10" i="9" s="1"/>
  <c r="F15" i="8"/>
  <c r="D18" i="8"/>
  <c r="D5" i="8"/>
  <c r="F4" i="8"/>
  <c r="E4" i="8"/>
  <c r="E2" i="8"/>
  <c r="E3" i="8"/>
  <c r="E25" i="7"/>
  <c r="F25" i="7"/>
  <c r="D26" i="7"/>
  <c r="F4" i="7"/>
  <c r="E4" i="7"/>
  <c r="E3" i="7"/>
  <c r="F3" i="7"/>
  <c r="E23" i="6"/>
  <c r="F23" i="6"/>
  <c r="D24" i="6"/>
  <c r="E22" i="6"/>
  <c r="F3" i="6"/>
  <c r="D4" i="6"/>
  <c r="D5" i="6" s="1"/>
  <c r="F5" i="6" s="1"/>
  <c r="E3" i="5"/>
  <c r="D4" i="5"/>
  <c r="F4" i="4"/>
  <c r="E4" i="4"/>
  <c r="D5" i="4"/>
  <c r="E3" i="4"/>
  <c r="F3" i="4"/>
  <c r="B18" i="4" s="1"/>
  <c r="C18" i="4" s="1"/>
  <c r="E4" i="3"/>
  <c r="F4" i="3"/>
  <c r="D5" i="3"/>
  <c r="E3" i="3"/>
  <c r="F3" i="3"/>
  <c r="F4" i="10" l="1"/>
  <c r="E4" i="10"/>
  <c r="F11" i="9"/>
  <c r="B24" i="9"/>
  <c r="E18" i="8"/>
  <c r="F18" i="8"/>
  <c r="F5" i="8"/>
  <c r="E5" i="8"/>
  <c r="D6" i="8"/>
  <c r="D7" i="8"/>
  <c r="E26" i="7"/>
  <c r="F26" i="7"/>
  <c r="D27" i="7"/>
  <c r="E5" i="7"/>
  <c r="F5" i="7"/>
  <c r="D25" i="6"/>
  <c r="E24" i="6"/>
  <c r="F24" i="6"/>
  <c r="D6" i="6"/>
  <c r="F6" i="6" s="1"/>
  <c r="E5" i="6"/>
  <c r="F4" i="6"/>
  <c r="E4" i="6"/>
  <c r="F4" i="5"/>
  <c r="E4" i="5"/>
  <c r="D5" i="5"/>
  <c r="F5" i="4"/>
  <c r="D6" i="4"/>
  <c r="E5" i="4"/>
  <c r="D6" i="3"/>
  <c r="F5" i="3"/>
  <c r="C19" i="3" s="1"/>
  <c r="D3" i="11" s="1"/>
  <c r="E5" i="3"/>
  <c r="F5" i="10" l="1"/>
  <c r="E5" i="10"/>
  <c r="E6" i="8"/>
  <c r="F6" i="8"/>
  <c r="E7" i="8"/>
  <c r="F7" i="8"/>
  <c r="D8" i="8"/>
  <c r="F27" i="7"/>
  <c r="E27" i="7"/>
  <c r="F6" i="7"/>
  <c r="E6" i="7"/>
  <c r="F25" i="6"/>
  <c r="D26" i="6"/>
  <c r="E25" i="6"/>
  <c r="D7" i="6"/>
  <c r="D8" i="6" s="1"/>
  <c r="D9" i="6" s="1"/>
  <c r="E6" i="6"/>
  <c r="E5" i="5"/>
  <c r="F5" i="5"/>
  <c r="D6" i="5"/>
  <c r="D7" i="4"/>
  <c r="F6" i="4"/>
  <c r="E6" i="4"/>
  <c r="D7" i="3"/>
  <c r="F6" i="3"/>
  <c r="E6" i="3"/>
  <c r="F6" i="10" l="1"/>
  <c r="E6" i="10"/>
  <c r="E8" i="8"/>
  <c r="F8" i="8"/>
  <c r="D9" i="8"/>
  <c r="F7" i="7"/>
  <c r="E7" i="7"/>
  <c r="E26" i="6"/>
  <c r="F26" i="6"/>
  <c r="D27" i="6"/>
  <c r="E9" i="6"/>
  <c r="D10" i="6"/>
  <c r="F9" i="6"/>
  <c r="E7" i="6"/>
  <c r="F7" i="6"/>
  <c r="E8" i="6"/>
  <c r="F8" i="6"/>
  <c r="E6" i="5"/>
  <c r="F6" i="5"/>
  <c r="D7" i="5"/>
  <c r="E7" i="4"/>
  <c r="F7" i="4"/>
  <c r="D8" i="4"/>
  <c r="E7" i="3"/>
  <c r="F7" i="3"/>
  <c r="D8" i="3"/>
  <c r="E7" i="10" l="1"/>
  <c r="F7" i="10"/>
  <c r="E9" i="8"/>
  <c r="F9" i="8"/>
  <c r="D10" i="8"/>
  <c r="F8" i="7"/>
  <c r="E8" i="7"/>
  <c r="E27" i="6"/>
  <c r="D28" i="6"/>
  <c r="F27" i="6"/>
  <c r="E10" i="6"/>
  <c r="F10" i="6"/>
  <c r="D11" i="6"/>
  <c r="F7" i="5"/>
  <c r="E7" i="5"/>
  <c r="D8" i="5"/>
  <c r="E8" i="4"/>
  <c r="D9" i="4"/>
  <c r="F8" i="4"/>
  <c r="D9" i="3"/>
  <c r="E8" i="3"/>
  <c r="F8" i="3"/>
  <c r="F8" i="10" l="1"/>
  <c r="C23" i="10" s="1"/>
  <c r="E8" i="10"/>
  <c r="E10" i="8"/>
  <c r="F10" i="8"/>
  <c r="D11" i="8"/>
  <c r="F9" i="7"/>
  <c r="E9" i="7"/>
  <c r="E28" i="6"/>
  <c r="F28" i="6"/>
  <c r="D29" i="6"/>
  <c r="E11" i="6"/>
  <c r="F11" i="6"/>
  <c r="D12" i="6"/>
  <c r="F8" i="5"/>
  <c r="E8" i="5"/>
  <c r="D9" i="5"/>
  <c r="D10" i="4"/>
  <c r="F9" i="4"/>
  <c r="E9" i="4"/>
  <c r="F9" i="3"/>
  <c r="E9" i="3"/>
  <c r="D10" i="3"/>
  <c r="F9" i="10" l="1"/>
  <c r="C24" i="10" s="1"/>
  <c r="E9" i="10"/>
  <c r="F11" i="8"/>
  <c r="E11" i="8"/>
  <c r="D12" i="8"/>
  <c r="F10" i="7"/>
  <c r="E10" i="7"/>
  <c r="E29" i="6"/>
  <c r="F29" i="6"/>
  <c r="D30" i="6"/>
  <c r="E12" i="6"/>
  <c r="D13" i="6"/>
  <c r="F12" i="6"/>
  <c r="E9" i="5"/>
  <c r="F9" i="5"/>
  <c r="D10" i="5"/>
  <c r="E10" i="4"/>
  <c r="D11" i="4"/>
  <c r="F10" i="4"/>
  <c r="E10" i="3"/>
  <c r="D11" i="3"/>
  <c r="F10" i="3"/>
  <c r="F10" i="10" l="1"/>
  <c r="E10" i="10"/>
  <c r="F12" i="8"/>
  <c r="E12" i="8"/>
  <c r="D13" i="8"/>
  <c r="F11" i="7"/>
  <c r="E11" i="7"/>
  <c r="D31" i="6"/>
  <c r="E30" i="6"/>
  <c r="F30" i="6"/>
  <c r="E13" i="6"/>
  <c r="F13" i="6"/>
  <c r="D14" i="6"/>
  <c r="E10" i="5"/>
  <c r="F10" i="5"/>
  <c r="D11" i="5"/>
  <c r="D12" i="4"/>
  <c r="F11" i="4"/>
  <c r="E11" i="4"/>
  <c r="D12" i="3"/>
  <c r="F11" i="3"/>
  <c r="E11" i="3"/>
  <c r="E11" i="10" l="1"/>
  <c r="F11" i="10"/>
  <c r="F13" i="8"/>
  <c r="E13" i="8"/>
  <c r="D14" i="8"/>
  <c r="F12" i="7"/>
  <c r="E12" i="7"/>
  <c r="E31" i="6"/>
  <c r="F31" i="6"/>
  <c r="D32" i="6"/>
  <c r="F14" i="6"/>
  <c r="D15" i="6"/>
  <c r="E14" i="6"/>
  <c r="F11" i="5"/>
  <c r="E11" i="5"/>
  <c r="D12" i="5"/>
  <c r="F12" i="4"/>
  <c r="E12" i="4"/>
  <c r="D13" i="4"/>
  <c r="E12" i="3"/>
  <c r="D13" i="3"/>
  <c r="F12" i="3"/>
  <c r="F12" i="10" l="1"/>
  <c r="E12" i="10"/>
  <c r="E14" i="8"/>
  <c r="F14" i="8"/>
  <c r="E13" i="7"/>
  <c r="F13" i="7"/>
  <c r="F32" i="6"/>
  <c r="E32" i="6"/>
  <c r="D33" i="6"/>
  <c r="D16" i="6"/>
  <c r="F15" i="6"/>
  <c r="E15" i="6"/>
  <c r="F12" i="5"/>
  <c r="E12" i="5"/>
  <c r="D13" i="5"/>
  <c r="D14" i="4"/>
  <c r="F13" i="4"/>
  <c r="E13" i="4"/>
  <c r="D14" i="3"/>
  <c r="F13" i="3"/>
  <c r="E13" i="3"/>
  <c r="F13" i="10" l="1"/>
  <c r="E13" i="10"/>
  <c r="F14" i="7"/>
  <c r="E14" i="7"/>
  <c r="F33" i="6"/>
  <c r="E33" i="6"/>
  <c r="D17" i="6"/>
  <c r="E16" i="6"/>
  <c r="F16" i="6"/>
  <c r="E13" i="5"/>
  <c r="F13" i="5"/>
  <c r="D14" i="5"/>
  <c r="F14" i="4"/>
  <c r="E14" i="4"/>
  <c r="F14" i="3"/>
  <c r="E14" i="3"/>
  <c r="F14" i="10" l="1"/>
  <c r="E14" i="10"/>
  <c r="F15" i="7"/>
  <c r="E15" i="7"/>
  <c r="E17" i="6"/>
  <c r="D18" i="6"/>
  <c r="F17" i="6"/>
  <c r="E14" i="5"/>
  <c r="F14" i="5"/>
  <c r="E15" i="10" l="1"/>
  <c r="F15" i="10"/>
  <c r="F16" i="7"/>
  <c r="E16" i="7"/>
  <c r="F18" i="6"/>
  <c r="D19" i="6"/>
  <c r="E18" i="6"/>
  <c r="F16" i="10" l="1"/>
  <c r="E16" i="10"/>
  <c r="F17" i="7"/>
  <c r="E17" i="7"/>
  <c r="F19" i="6"/>
  <c r="E19" i="6"/>
  <c r="D20" i="6"/>
  <c r="F17" i="10" l="1"/>
  <c r="E17" i="10"/>
  <c r="F18" i="7"/>
  <c r="E18" i="7"/>
  <c r="E20" i="6"/>
  <c r="D21" i="6"/>
  <c r="F20" i="6"/>
  <c r="F18" i="10" l="1"/>
  <c r="E18" i="10"/>
  <c r="F19" i="7"/>
  <c r="E19" i="7"/>
  <c r="E21" i="6"/>
  <c r="F21" i="6"/>
  <c r="F20" i="7" l="1"/>
  <c r="E20" i="7"/>
  <c r="E21" i="7" l="1"/>
  <c r="F21" i="7"/>
  <c r="D34" i="6"/>
  <c r="F22" i="7" l="1"/>
  <c r="E22" i="7"/>
  <c r="D35" i="6"/>
  <c r="F34" i="6"/>
  <c r="E34" i="6"/>
  <c r="F23" i="7" l="1"/>
  <c r="E23" i="7"/>
  <c r="E35" i="6"/>
  <c r="F35" i="6"/>
  <c r="F24" i="7" l="1"/>
  <c r="E24" i="7"/>
</calcChain>
</file>

<file path=xl/sharedStrings.xml><?xml version="1.0" encoding="utf-8"?>
<sst xmlns="http://schemas.openxmlformats.org/spreadsheetml/2006/main" count="93" uniqueCount="29">
  <si>
    <t>Lambda =</t>
  </si>
  <si>
    <t>Lambda = Promedio =</t>
  </si>
  <si>
    <t>X</t>
  </si>
  <si>
    <t>PMF</t>
  </si>
  <si>
    <t>CDF</t>
  </si>
  <si>
    <t>Resultados</t>
  </si>
  <si>
    <t>(a)</t>
  </si>
  <si>
    <t>(b)</t>
  </si>
  <si>
    <t>Promedio =</t>
  </si>
  <si>
    <t>Información dada</t>
  </si>
  <si>
    <t>Std. Dev =</t>
  </si>
  <si>
    <t>PDF</t>
  </si>
  <si>
    <t>(c)</t>
  </si>
  <si>
    <t>(d)</t>
  </si>
  <si>
    <t>(f)</t>
  </si>
  <si>
    <t>(g)</t>
  </si>
  <si>
    <t>(e)</t>
  </si>
  <si>
    <t>(h)</t>
  </si>
  <si>
    <t>(i)</t>
  </si>
  <si>
    <t>(j)</t>
  </si>
  <si>
    <t>(k)</t>
  </si>
  <si>
    <t>(l)</t>
  </si>
  <si>
    <t>Ver figura</t>
  </si>
  <si>
    <t>de</t>
  </si>
  <si>
    <t>hasta</t>
  </si>
  <si>
    <t>Z</t>
  </si>
  <si>
    <t xml:space="preserve">Menos de </t>
  </si>
  <si>
    <t>o entre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</si>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</sst>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10" fontId="0" fillId="0" borderId="0" xfId="1" applyNumberFormat="1" applyFon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quotePrefix="1" applyAlignment="1">
      <alignment horizontal="right" vertical="center"/>
    </xf>
    <xf numFmtId="10" fontId="0" fillId="0" borderId="0" xfId="1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'Problema (7)'!$E$2</c:f>
              <c:strCache>
                <c:ptCount val="1"/>
                <c:pt idx="0">
                  <c:v>PDF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'Problema (7)'!$D$3:$D$19</c:f>
              <c:numCache>
                <c:formatCode>General</c:formatCode>
                <c:ptCount val="1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2.9990000000000001</c:v>
                </c:pt>
                <c:pt idx="4">
                  <c:v>3</c:v>
                </c:pt>
                <c:pt idx="5">
                  <c:v>3.5</c:v>
                </c:pt>
                <c:pt idx="6">
                  <c:v>4.3</c:v>
                </c:pt>
                <c:pt idx="7">
                  <c:v>4.5</c:v>
                </c:pt>
                <c:pt idx="8">
                  <c:v>5</c:v>
                </c:pt>
                <c:pt idx="9">
                  <c:v>5.0000999999999998</c:v>
                </c:pt>
                <c:pt idx="10">
                  <c:v>5.5000999999999998</c:v>
                </c:pt>
                <c:pt idx="11">
                  <c:v>6.0000999999999998</c:v>
                </c:pt>
                <c:pt idx="12">
                  <c:v>6.5000999999999998</c:v>
                </c:pt>
                <c:pt idx="13">
                  <c:v>7.0000999999999998</c:v>
                </c:pt>
                <c:pt idx="14">
                  <c:v>7.5000999999999998</c:v>
                </c:pt>
                <c:pt idx="15">
                  <c:v>8.0000999999999998</c:v>
                </c:pt>
                <c:pt idx="16">
                  <c:v>8.5000999999999998</c:v>
                </c:pt>
              </c:numCache>
            </c:numRef>
          </c:xVal>
          <c:yVal>
            <c:numRef>
              <c:f>'Problema (7)'!$E$3:$E$19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1A-49FD-883B-39E81C8F5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343103"/>
        <c:axId val="327344351"/>
      </c:scatterChart>
      <c:valAx>
        <c:axId val="327343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344351"/>
        <c:crosses val="autoZero"/>
        <c:crossBetween val="midCat"/>
      </c:valAx>
      <c:valAx>
        <c:axId val="32734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343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'Problema (8)'!$E$1</c:f>
              <c:strCache>
                <c:ptCount val="1"/>
                <c:pt idx="0">
                  <c:v>PDF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'Problema (8)'!$D$2:$D$18</c:f>
              <c:numCache>
                <c:formatCode>General</c:formatCode>
                <c:ptCount val="1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</c:numCache>
            </c:numRef>
          </c:xVal>
          <c:yVal>
            <c:numRef>
              <c:f>'Problema (8)'!$E$2:$E$18</c:f>
              <c:numCache>
                <c:formatCode>General</c:formatCode>
                <c:ptCount val="17"/>
                <c:pt idx="0">
                  <c:v>8.3333333333333332E-3</c:v>
                </c:pt>
                <c:pt idx="1">
                  <c:v>7.6670367885776939E-3</c:v>
                </c:pt>
                <c:pt idx="2">
                  <c:v>7.0540143740884511E-3</c:v>
                </c:pt>
                <c:pt idx="3">
                  <c:v>6.4900065255950401E-3</c:v>
                </c:pt>
                <c:pt idx="4">
                  <c:v>5.9710942547815775E-3</c:v>
                </c:pt>
                <c:pt idx="5">
                  <c:v>5.4936719183370317E-3</c:v>
                </c:pt>
                <c:pt idx="6">
                  <c:v>5.0544221642719453E-3</c:v>
                </c:pt>
                <c:pt idx="7">
                  <c:v>4.6502928814170594E-3</c:v>
                </c:pt>
                <c:pt idx="8">
                  <c:v>4.2784759919382671E-3</c:v>
                </c:pt>
                <c:pt idx="9">
                  <c:v>3.9363879395084558E-3</c:v>
                </c:pt>
                <c:pt idx="10">
                  <c:v>3.6216517375589848E-3</c:v>
                </c:pt>
                <c:pt idx="11">
                  <c:v>3.332080452873728E-3</c:v>
                </c:pt>
                <c:pt idx="12">
                  <c:v>3.0656620097620196E-3</c:v>
                </c:pt>
                <c:pt idx="13">
                  <c:v>2.8205452092228515E-3</c:v>
                </c:pt>
                <c:pt idx="14">
                  <c:v>2.5950268659549807E-3</c:v>
                </c:pt>
                <c:pt idx="15">
                  <c:v>2.3875399738349174E-3</c:v>
                </c:pt>
                <c:pt idx="16">
                  <c:v>2.1966428176310566E-3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AA-4610-BD8E-8E974A845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336863"/>
        <c:axId val="327337279"/>
      </c:scatterChart>
      <c:valAx>
        <c:axId val="32733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337279"/>
        <c:crosses val="autoZero"/>
        <c:crossBetween val="midCat"/>
      </c:valAx>
      <c:valAx>
        <c:axId val="32733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33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'Problema (7)'!$E$2</c:f>
              <c:strCache>
                <c:ptCount val="1"/>
                <c:pt idx="0">
                  <c:v>PDF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'Problema (7)'!$D$3:$D$19</c:f>
              <c:numCache>
                <c:formatCode>General</c:formatCode>
                <c:ptCount val="1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2.9990000000000001</c:v>
                </c:pt>
                <c:pt idx="4">
                  <c:v>3</c:v>
                </c:pt>
                <c:pt idx="5">
                  <c:v>3.5</c:v>
                </c:pt>
                <c:pt idx="6">
                  <c:v>4.3</c:v>
                </c:pt>
                <c:pt idx="7">
                  <c:v>4.5</c:v>
                </c:pt>
                <c:pt idx="8">
                  <c:v>5</c:v>
                </c:pt>
                <c:pt idx="9">
                  <c:v>5.0000999999999998</c:v>
                </c:pt>
                <c:pt idx="10">
                  <c:v>5.5000999999999998</c:v>
                </c:pt>
                <c:pt idx="11">
                  <c:v>6.0000999999999998</c:v>
                </c:pt>
                <c:pt idx="12">
                  <c:v>6.5000999999999998</c:v>
                </c:pt>
                <c:pt idx="13">
                  <c:v>7.0000999999999998</c:v>
                </c:pt>
                <c:pt idx="14">
                  <c:v>7.5000999999999998</c:v>
                </c:pt>
                <c:pt idx="15">
                  <c:v>8.0000999999999998</c:v>
                </c:pt>
                <c:pt idx="16">
                  <c:v>8.5000999999999998</c:v>
                </c:pt>
              </c:numCache>
            </c:numRef>
          </c:xVal>
          <c:yVal>
            <c:numRef>
              <c:f>'Problema (7)'!$E$3:$E$19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73-4B1D-9895-E29485C8E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343103"/>
        <c:axId val="327344351"/>
      </c:scatterChart>
      <c:valAx>
        <c:axId val="327343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344351"/>
        <c:crosses val="autoZero"/>
        <c:crossBetween val="midCat"/>
      </c:valAx>
      <c:valAx>
        <c:axId val="32734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343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'Problema (8)'!$E$1</c:f>
              <c:strCache>
                <c:ptCount val="1"/>
                <c:pt idx="0">
                  <c:v>PDF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'Problema (8)'!$D$2:$D$18</c:f>
              <c:numCache>
                <c:formatCode>General</c:formatCode>
                <c:ptCount val="1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</c:numCache>
            </c:numRef>
          </c:xVal>
          <c:yVal>
            <c:numRef>
              <c:f>'Problema (8)'!$E$2:$E$18</c:f>
              <c:numCache>
                <c:formatCode>General</c:formatCode>
                <c:ptCount val="17"/>
                <c:pt idx="0">
                  <c:v>8.3333333333333332E-3</c:v>
                </c:pt>
                <c:pt idx="1">
                  <c:v>7.6670367885776939E-3</c:v>
                </c:pt>
                <c:pt idx="2">
                  <c:v>7.0540143740884511E-3</c:v>
                </c:pt>
                <c:pt idx="3">
                  <c:v>6.4900065255950401E-3</c:v>
                </c:pt>
                <c:pt idx="4">
                  <c:v>5.9710942547815775E-3</c:v>
                </c:pt>
                <c:pt idx="5">
                  <c:v>5.4936719183370317E-3</c:v>
                </c:pt>
                <c:pt idx="6">
                  <c:v>5.0544221642719453E-3</c:v>
                </c:pt>
                <c:pt idx="7">
                  <c:v>4.6502928814170594E-3</c:v>
                </c:pt>
                <c:pt idx="8">
                  <c:v>4.2784759919382671E-3</c:v>
                </c:pt>
                <c:pt idx="9">
                  <c:v>3.9363879395084558E-3</c:v>
                </c:pt>
                <c:pt idx="10">
                  <c:v>3.6216517375589848E-3</c:v>
                </c:pt>
                <c:pt idx="11">
                  <c:v>3.332080452873728E-3</c:v>
                </c:pt>
                <c:pt idx="12">
                  <c:v>3.0656620097620196E-3</c:v>
                </c:pt>
                <c:pt idx="13">
                  <c:v>2.8205452092228515E-3</c:v>
                </c:pt>
                <c:pt idx="14">
                  <c:v>2.5950268659549807E-3</c:v>
                </c:pt>
                <c:pt idx="15">
                  <c:v>2.3875399738349174E-3</c:v>
                </c:pt>
                <c:pt idx="16">
                  <c:v>2.1966428176310566E-3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C4-4B83-BE71-8B21AD855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336863"/>
        <c:axId val="327337279"/>
      </c:scatterChart>
      <c:valAx>
        <c:axId val="32733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337279"/>
        <c:crosses val="autoZero"/>
        <c:crossBetween val="midCat"/>
      </c:valAx>
      <c:valAx>
        <c:axId val="32733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33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53340</xdr:colOff>
      <xdr:row>14</xdr:row>
      <xdr:rowOff>167640</xdr:rowOff>
    </xdr:from>
    <xdr:to>
      <xdr:col>9</xdr:col>
      <xdr:colOff>160019</xdr:colOff>
      <xdr:row>24</xdr:row>
      <xdr:rowOff>151028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B4A94A-290B-4C3A-B634-944C4EEF9B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91740" y="2727960"/>
          <a:ext cx="3154679" cy="1812188"/>
        </a:xfrm>
        <a:prstGeom prst="rect">
          <a:avLst/>
        </a:prstGeom>
      </xdr:spPr>
    </xdr:pic>
    <xdr:clientData/>
  </xdr:twoCellAnchor>
  <xdr:twoCellAnchor>
    <xdr:from>
      <xdr:col>13</xdr:col>
      <xdr:colOff>7620</xdr:colOff>
      <xdr:row>9</xdr:row>
      <xdr:rowOff>0</xdr:rowOff>
    </xdr:from>
    <xdr:to>
      <xdr:col>20</xdr:col>
      <xdr:colOff>30480</xdr:colOff>
      <xdr:row>15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A0BEDC-CD12-445F-B0E0-C4B683A17D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7620</xdr:colOff>
      <xdr:row>18</xdr:row>
      <xdr:rowOff>7620</xdr:rowOff>
    </xdr:from>
    <xdr:to>
      <xdr:col>18</xdr:col>
      <xdr:colOff>350520</xdr:colOff>
      <xdr:row>27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FE653F-B7C6-4204-960E-A5A6B324D6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350520</xdr:colOff>
      <xdr:row>27</xdr:row>
      <xdr:rowOff>121920</xdr:rowOff>
    </xdr:from>
    <xdr:to>
      <xdr:col>17</xdr:col>
      <xdr:colOff>503514</xdr:colOff>
      <xdr:row>49</xdr:row>
      <xdr:rowOff>38441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E208070-CF03-4648-B400-36AD2992E9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75960" y="5059680"/>
          <a:ext cx="6858594" cy="39398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1600200</xdr:colOff>
      <xdr:row>0</xdr:row>
      <xdr:rowOff>0</xdr:rowOff>
    </xdr:from>
    <xdr:to>
      <xdr:col>6</xdr:col>
      <xdr:colOff>7620</xdr:colOff>
      <xdr:row>1</xdr:row>
      <xdr:rowOff>3754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812E7C9-AD20-4AFD-ADFA-F63EE1F15D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0200" y="0"/>
          <a:ext cx="3406140" cy="735274"/>
        </a:xfrm>
        <a:prstGeom prst="rect">
          <a:avLst/>
        </a:prstGeom>
      </xdr:spPr>
    </xdr:pic>
    <xdr:clientData/>
  </xdr:twoCellAnchor>
  <xdr:twoCellAnchor>
    <xdr:from>
      <xdr:col>6</xdr:col>
      <xdr:colOff>76200</xdr:colOff>
      <xdr:row>4</xdr:row>
      <xdr:rowOff>99060</xdr:rowOff>
    </xdr:from>
    <xdr:to>
      <xdr:col>14</xdr:col>
      <xdr:colOff>426720</xdr:colOff>
      <xdr:row>19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249362-EA5C-46DA-B860-EA9D1AE0F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0</xdr:row>
      <xdr:rowOff>0</xdr:rowOff>
    </xdr:from>
    <xdr:to>
      <xdr:col>16</xdr:col>
      <xdr:colOff>167640</xdr:colOff>
      <xdr:row>19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76C4BF-D53C-4FA3-93FA-4D13F0784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61EFE-939F-4181-89F0-C663A347606F}">
  <dimension ref="A1:M27"/>
  <sheetViews>
    <sheetView tabSelected="1" workbookViewId="0">
      <selection activeCell="L14" sqref="L14"/>
    </sheetView>
  </sheetViews>
  <sheetFormatPr defaultRowHeight="14.4" x14ac:dyDescent="0.3"/>
  <cols>
    <col min="4" max="4" width="8.88671875" style="6"/>
  </cols>
  <sheetData>
    <row r="1" spans="1:13" x14ac:dyDescent="0.3">
      <c r="A1">
        <v>1</v>
      </c>
      <c r="J1">
        <v>5</v>
      </c>
      <c r="M1" s="6"/>
    </row>
    <row r="2" spans="1:13" x14ac:dyDescent="0.3">
      <c r="B2" t="str">
        <f>'Problema (1)'!A18</f>
        <v>(a)</v>
      </c>
      <c r="C2">
        <f>'Problema (1)'!B18</f>
        <v>4.9787068367863944E-2</v>
      </c>
      <c r="D2" s="6">
        <f>'Problema (1)'!C18</f>
        <v>4.9787068367863944E-2</v>
      </c>
      <c r="K2" t="str">
        <f>'Problema (5)'!A31</f>
        <v>(a)</v>
      </c>
      <c r="L2">
        <f>'Problema (5)'!B31</f>
        <v>0.30853753872598688</v>
      </c>
      <c r="M2" s="6">
        <f>'Problema (5)'!C31</f>
        <v>0.30853753872598688</v>
      </c>
    </row>
    <row r="3" spans="1:13" x14ac:dyDescent="0.3">
      <c r="B3" t="str">
        <f>'Problema (1)'!A19</f>
        <v>(b)</v>
      </c>
      <c r="C3">
        <f>'Problema (1)'!B19</f>
        <v>0.35276811121776874</v>
      </c>
      <c r="D3" s="6">
        <f>'Problema (1)'!C19</f>
        <v>0.35276811121776874</v>
      </c>
      <c r="K3" t="str">
        <f>'Problema (5)'!A32</f>
        <v>(b)</v>
      </c>
      <c r="L3">
        <f>'Problema (5)'!B32</f>
        <v>2.2750131948179209E-2</v>
      </c>
      <c r="M3" s="6">
        <f>'Problema (5)'!C32</f>
        <v>2.2750131948179209E-2</v>
      </c>
    </row>
    <row r="4" spans="1:13" x14ac:dyDescent="0.3">
      <c r="M4" s="6"/>
    </row>
    <row r="5" spans="1:13" x14ac:dyDescent="0.3">
      <c r="A5">
        <v>2</v>
      </c>
      <c r="J5">
        <v>6</v>
      </c>
      <c r="M5" s="6"/>
    </row>
    <row r="6" spans="1:13" x14ac:dyDescent="0.3">
      <c r="C6">
        <f>'Problema (2)'!B18</f>
        <v>0.73575888234288478</v>
      </c>
      <c r="D6" s="6">
        <f>'Problema (2)'!C18</f>
        <v>0.73575888234288478</v>
      </c>
      <c r="K6" t="str">
        <f>'Problema (6)'!A22</f>
        <v>(a)</v>
      </c>
      <c r="L6">
        <f>'Problema (6)'!B22</f>
        <v>9.5162581964040427E-2</v>
      </c>
      <c r="M6" s="6">
        <f>'Problema (6)'!C22</f>
        <v>9.5162581964040427E-2</v>
      </c>
    </row>
    <row r="7" spans="1:13" x14ac:dyDescent="0.3">
      <c r="D7"/>
      <c r="K7" t="str">
        <f>'Problema (6)'!A23</f>
        <v>(b)</v>
      </c>
      <c r="L7">
        <f>'Problema (6)'!B23</f>
        <v>0.45118836390597356</v>
      </c>
      <c r="M7" s="6">
        <f>'Problema (6)'!C23</f>
        <v>0.45118836390597356</v>
      </c>
    </row>
    <row r="8" spans="1:13" x14ac:dyDescent="0.3">
      <c r="A8">
        <v>3</v>
      </c>
      <c r="K8" t="str">
        <f>'Problema (6)'!A24</f>
        <v>(c)</v>
      </c>
      <c r="L8">
        <f>'Problema (6)'!B24</f>
        <v>5.2226332302617029E-2</v>
      </c>
      <c r="M8" s="6">
        <f>'Problema (6)'!C24</f>
        <v>5.2226332302617029E-2</v>
      </c>
    </row>
    <row r="9" spans="1:13" x14ac:dyDescent="0.3">
      <c r="B9" t="str">
        <f>'Problema (3)'!A18</f>
        <v>(a)</v>
      </c>
      <c r="C9">
        <f>'Problema (3)'!B18</f>
        <v>2.2750131948179191E-2</v>
      </c>
      <c r="D9" s="6">
        <f>'Problema (3)'!C18</f>
        <v>2.2750131948179191E-2</v>
      </c>
      <c r="M9" s="6"/>
    </row>
    <row r="10" spans="1:13" x14ac:dyDescent="0.3">
      <c r="B10" t="str">
        <f>'Problema (3)'!A19</f>
        <v>(b)</v>
      </c>
      <c r="C10">
        <f>'Problema (3)'!B19</f>
        <v>0.83013103807873379</v>
      </c>
      <c r="D10" s="6">
        <f>'Problema (3)'!C19</f>
        <v>0.83013103807873379</v>
      </c>
      <c r="J10">
        <v>7</v>
      </c>
      <c r="M10" s="6"/>
    </row>
    <row r="11" spans="1:13" x14ac:dyDescent="0.3">
      <c r="B11" t="str">
        <f>'Problema (3)'!A20</f>
        <v>(c)</v>
      </c>
      <c r="C11" t="str">
        <f>'Problema (3)'!B20</f>
        <v xml:space="preserve">Menos de </v>
      </c>
      <c r="D11">
        <f>'Problema (3)'!C20</f>
        <v>104.36663224216051</v>
      </c>
      <c r="E11" s="8" t="str">
        <f>'Problema (3)'!D20</f>
        <v>o entre</v>
      </c>
      <c r="F11">
        <f>'Problema (3)'!E20</f>
        <v>103.6889987182299</v>
      </c>
      <c r="G11" s="8" t="str">
        <f>'Problema (3)'!F20</f>
        <v>y</v>
      </c>
      <c r="H11">
        <f>'Problema (3)'!G20</f>
        <v>106.3110012817701</v>
      </c>
      <c r="K11" t="str">
        <f>'Problema (7)'!A23</f>
        <v>(a)</v>
      </c>
      <c r="L11" t="str">
        <f>'Problema (7)'!B23</f>
        <v>Ver figura</v>
      </c>
    </row>
    <row r="12" spans="1:13" x14ac:dyDescent="0.3">
      <c r="D12"/>
      <c r="K12" t="str">
        <f>'Problema (7)'!A24</f>
        <v>(b)</v>
      </c>
      <c r="L12">
        <f>'Problema (7)'!B24</f>
        <v>0.75</v>
      </c>
      <c r="M12" s="6">
        <f>'Problema (7)'!C24</f>
        <v>0.75</v>
      </c>
    </row>
    <row r="13" spans="1:13" x14ac:dyDescent="0.3">
      <c r="A13">
        <v>4</v>
      </c>
      <c r="D13"/>
      <c r="K13" t="str">
        <f>'Problema (7)'!A25</f>
        <v>(c)</v>
      </c>
      <c r="L13">
        <f>'Problema (7)'!B25</f>
        <v>0.64999999999999991</v>
      </c>
      <c r="M13" s="6">
        <f>'Problema (7)'!C25</f>
        <v>0.64999999999999991</v>
      </c>
    </row>
    <row r="14" spans="1:13" x14ac:dyDescent="0.3">
      <c r="B14" t="str">
        <f>'Problema (4)'!A39</f>
        <v>(a)</v>
      </c>
      <c r="C14" t="str">
        <f>'Problema (4)'!B39</f>
        <v>Ver figura</v>
      </c>
      <c r="D14"/>
      <c r="K14" t="str">
        <f>'Problema (7)'!A26</f>
        <v>(d)</v>
      </c>
      <c r="L14">
        <f>'Problema (7)'!B26</f>
        <v>0</v>
      </c>
      <c r="M14" s="6">
        <f>'Problema (7)'!C26</f>
        <v>0</v>
      </c>
    </row>
    <row r="15" spans="1:13" x14ac:dyDescent="0.3">
      <c r="B15" t="str">
        <f>'Problema (4)'!A40</f>
        <v>(b)</v>
      </c>
      <c r="C15" t="str">
        <f>'Problema (4)'!B40</f>
        <v>de</v>
      </c>
      <c r="D15">
        <f>'Problema (4)'!C40</f>
        <v>35.161310373291087</v>
      </c>
      <c r="E15" t="str">
        <f>'Problema (4)'!D40</f>
        <v>hasta</v>
      </c>
      <c r="F15">
        <f>'Problema (4)'!E40</f>
        <v>64.838689626708856</v>
      </c>
      <c r="K15" t="str">
        <f>'Problema (7)'!A27</f>
        <v>(e)</v>
      </c>
      <c r="L15">
        <f>'Problema (7)'!B27</f>
        <v>0.65999999999999992</v>
      </c>
      <c r="M15" s="6">
        <f>'Problema (7)'!C27</f>
        <v>0.65999999999999992</v>
      </c>
    </row>
    <row r="16" spans="1:13" x14ac:dyDescent="0.3">
      <c r="B16" t="str">
        <f>'Problema (4)'!A41</f>
        <v>(c)</v>
      </c>
      <c r="C16">
        <f>'Problema (4)'!B41</f>
        <v>0.5</v>
      </c>
      <c r="D16" s="6">
        <f>'Problema (4)'!C41</f>
        <v>0.5</v>
      </c>
      <c r="K16" t="str">
        <f>'Problema (7)'!A28</f>
        <v>(f)</v>
      </c>
      <c r="L16">
        <f>'Problema (7)'!B28</f>
        <v>0.2</v>
      </c>
      <c r="M16" s="6">
        <f>'Problema (7)'!C28</f>
        <v>0.2</v>
      </c>
    </row>
    <row r="17" spans="2:13" x14ac:dyDescent="0.3">
      <c r="B17" t="str">
        <f>'Problema (4)'!A42</f>
        <v>(d)</v>
      </c>
      <c r="C17">
        <f>'Problema (4)'!B42</f>
        <v>0.95449973610364158</v>
      </c>
      <c r="D17" s="6">
        <f>'Problema (4)'!C42</f>
        <v>0.95449973610364158</v>
      </c>
    </row>
    <row r="18" spans="2:13" x14ac:dyDescent="0.3">
      <c r="B18" t="str">
        <f>'Problema (4)'!A43</f>
        <v>(e)</v>
      </c>
      <c r="C18">
        <f>'Problema (4)'!B43</f>
        <v>0.47724986805182079</v>
      </c>
      <c r="D18" s="6">
        <f>'Problema (4)'!C43</f>
        <v>0.47724986805182079</v>
      </c>
      <c r="J18">
        <v>8</v>
      </c>
    </row>
    <row r="19" spans="2:13" x14ac:dyDescent="0.3">
      <c r="B19" t="str">
        <f>'Problema (4)'!A44</f>
        <v>(f)</v>
      </c>
      <c r="C19">
        <f>'Problema (4)'!B44</f>
        <v>0.47724986805182079</v>
      </c>
      <c r="D19" s="6">
        <f>'Problema (4)'!C44</f>
        <v>0.47724986805182079</v>
      </c>
      <c r="K19" t="str">
        <f>'Problema (8)'!A22</f>
        <v>(a)</v>
      </c>
      <c r="L19" t="str">
        <f>'Problema (8)'!B22</f>
        <v>Ver figura</v>
      </c>
    </row>
    <row r="20" spans="2:13" x14ac:dyDescent="0.3">
      <c r="B20" t="str">
        <f>'Problema (4)'!A45</f>
        <v>(g)</v>
      </c>
      <c r="C20">
        <f>'Problema (4)'!B45</f>
        <v>0.34134474606854304</v>
      </c>
      <c r="D20" s="6">
        <f>'Problema (4)'!C45</f>
        <v>0.34134474606854304</v>
      </c>
      <c r="K20" t="str">
        <f>'Problema (8)'!A23</f>
        <v>(b)</v>
      </c>
      <c r="L20">
        <f>'Problema (8)'!B23</f>
        <v>0.5654017914929218</v>
      </c>
      <c r="M20" s="6">
        <f>'Problema (8)'!C23</f>
        <v>0.5654017914929218</v>
      </c>
    </row>
    <row r="21" spans="2:13" x14ac:dyDescent="0.3">
      <c r="B21" t="str">
        <f>'Problema (4)'!A46</f>
        <v>(h)</v>
      </c>
      <c r="C21">
        <f>'Problema (4)'!B46</f>
        <v>0.15730535589982686</v>
      </c>
      <c r="D21" s="6">
        <f>'Problema (4)'!C46</f>
        <v>0.15730535589982686</v>
      </c>
      <c r="K21" t="str">
        <f>'Problema (8)'!A24</f>
        <v>(c)</v>
      </c>
      <c r="L21">
        <f>'Problema (8)'!B24</f>
        <v>0.28650479686019015</v>
      </c>
      <c r="M21" s="6">
        <f>'Problema (8)'!C24</f>
        <v>0.28650479686019015</v>
      </c>
    </row>
    <row r="22" spans="2:13" x14ac:dyDescent="0.3">
      <c r="B22" t="str">
        <f>'Problema (4)'!A47</f>
        <v>(i)</v>
      </c>
      <c r="C22">
        <f>'Problema (4)'!B47</f>
        <v>2.2750131948179209E-2</v>
      </c>
      <c r="D22" s="6">
        <f>'Problema (4)'!C47</f>
        <v>2.2750131948179209E-2</v>
      </c>
      <c r="M22" s="6"/>
    </row>
    <row r="23" spans="2:13" x14ac:dyDescent="0.3">
      <c r="B23" t="str">
        <f>'Problema (4)'!A48</f>
        <v>(j)</v>
      </c>
      <c r="C23">
        <f>'Problema (4)'!B48</f>
        <v>0.15865525393145699</v>
      </c>
      <c r="D23" s="6">
        <f>'Problema (4)'!C48</f>
        <v>0.15865525393145699</v>
      </c>
      <c r="M23" s="6"/>
    </row>
    <row r="24" spans="2:13" x14ac:dyDescent="0.3">
      <c r="B24" t="str">
        <f>'Problema (4)'!A49</f>
        <v>(k)</v>
      </c>
      <c r="C24">
        <f>'Problema (4)'!B49</f>
        <v>0.97589997002019069</v>
      </c>
      <c r="D24" s="6">
        <f>'Problema (4)'!C49</f>
        <v>0.97589997002019069</v>
      </c>
      <c r="M24" s="6"/>
    </row>
    <row r="25" spans="2:13" x14ac:dyDescent="0.3">
      <c r="B25" t="str">
        <f>'Problema (4)'!A50</f>
        <v>(l)</v>
      </c>
      <c r="C25">
        <f>'Problema (4)'!B50</f>
        <v>0.81859461412036383</v>
      </c>
      <c r="D25" s="6">
        <f>'Problema (4)'!C50</f>
        <v>0.81859461412036383</v>
      </c>
      <c r="M25" s="6"/>
    </row>
    <row r="26" spans="2:13" x14ac:dyDescent="0.3">
      <c r="M26" s="6"/>
    </row>
    <row r="27" spans="2:13" x14ac:dyDescent="0.3">
      <c r="M27" s="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DCC22-2F28-46F3-B146-7A49B1D6B647}">
  <dimension ref="A1:F19"/>
  <sheetViews>
    <sheetView workbookViewId="0">
      <selection activeCell="B20" sqref="B20"/>
    </sheetView>
  </sheetViews>
  <sheetFormatPr defaultRowHeight="14.4" x14ac:dyDescent="0.3"/>
  <cols>
    <col min="1" max="1" width="28.44140625" style="2" customWidth="1"/>
    <col min="2" max="16384" width="8.88671875" style="1"/>
  </cols>
  <sheetData>
    <row r="1" spans="1:6" x14ac:dyDescent="0.3">
      <c r="A1" s="4" t="s">
        <v>9</v>
      </c>
      <c r="D1" s="1" t="s">
        <v>2</v>
      </c>
      <c r="E1" s="1" t="s">
        <v>3</v>
      </c>
      <c r="F1" s="1" t="s">
        <v>4</v>
      </c>
    </row>
    <row r="2" spans="1:6" x14ac:dyDescent="0.3">
      <c r="A2" s="2" t="s">
        <v>1</v>
      </c>
      <c r="B2" s="1">
        <v>3</v>
      </c>
      <c r="D2" s="1">
        <v>0</v>
      </c>
      <c r="E2" s="1">
        <f t="shared" ref="E2:E14" si="0">_xlfn.POISSON.DIST(D2,$B$2,FALSE)</f>
        <v>4.9787068367863944E-2</v>
      </c>
      <c r="F2" s="1">
        <f t="shared" ref="F2:F14" si="1">_xlfn.POISSON.DIST(D2,$B$2,TRUE)</f>
        <v>4.9787068367863944E-2</v>
      </c>
    </row>
    <row r="3" spans="1:6" x14ac:dyDescent="0.3">
      <c r="D3" s="1">
        <f>+D2+1</f>
        <v>1</v>
      </c>
      <c r="E3" s="1">
        <f t="shared" si="0"/>
        <v>0.14936120510359185</v>
      </c>
      <c r="F3" s="1">
        <f t="shared" si="1"/>
        <v>0.19914827347145578</v>
      </c>
    </row>
    <row r="4" spans="1:6" x14ac:dyDescent="0.3">
      <c r="D4" s="1">
        <f t="shared" ref="D4:D14" si="2">+D3+1</f>
        <v>2</v>
      </c>
      <c r="E4" s="1">
        <f t="shared" si="0"/>
        <v>0.22404180765538775</v>
      </c>
      <c r="F4" s="1">
        <f t="shared" si="1"/>
        <v>0.42319008112684342</v>
      </c>
    </row>
    <row r="5" spans="1:6" x14ac:dyDescent="0.3">
      <c r="D5" s="1">
        <f t="shared" si="2"/>
        <v>3</v>
      </c>
      <c r="E5" s="1">
        <f t="shared" si="0"/>
        <v>0.22404180765538778</v>
      </c>
      <c r="F5" s="1">
        <f t="shared" si="1"/>
        <v>0.64723188878223126</v>
      </c>
    </row>
    <row r="6" spans="1:6" x14ac:dyDescent="0.3">
      <c r="D6" s="1">
        <f t="shared" si="2"/>
        <v>4</v>
      </c>
      <c r="E6" s="1">
        <f t="shared" si="0"/>
        <v>0.16803135574154085</v>
      </c>
      <c r="F6" s="1">
        <f t="shared" si="1"/>
        <v>0.81526324452377208</v>
      </c>
    </row>
    <row r="7" spans="1:6" x14ac:dyDescent="0.3">
      <c r="D7" s="1">
        <f t="shared" si="2"/>
        <v>5</v>
      </c>
      <c r="E7" s="1">
        <f t="shared" si="0"/>
        <v>0.10081881344492449</v>
      </c>
      <c r="F7" s="1">
        <f t="shared" si="1"/>
        <v>0.91608205796869657</v>
      </c>
    </row>
    <row r="8" spans="1:6" x14ac:dyDescent="0.3">
      <c r="D8" s="1">
        <f t="shared" si="2"/>
        <v>6</v>
      </c>
      <c r="E8" s="1">
        <f t="shared" si="0"/>
        <v>5.0409406722462261E-2</v>
      </c>
      <c r="F8" s="1">
        <f t="shared" si="1"/>
        <v>0.96649146469115887</v>
      </c>
    </row>
    <row r="9" spans="1:6" x14ac:dyDescent="0.3">
      <c r="D9" s="1">
        <f t="shared" si="2"/>
        <v>7</v>
      </c>
      <c r="E9" s="1">
        <f t="shared" si="0"/>
        <v>2.1604031452483807E-2</v>
      </c>
      <c r="F9" s="1">
        <f t="shared" si="1"/>
        <v>0.98809549614364256</v>
      </c>
    </row>
    <row r="10" spans="1:6" x14ac:dyDescent="0.3">
      <c r="D10" s="1">
        <f t="shared" si="2"/>
        <v>8</v>
      </c>
      <c r="E10" s="1">
        <f t="shared" si="0"/>
        <v>8.1015117946814375E-3</v>
      </c>
      <c r="F10" s="1">
        <f t="shared" si="1"/>
        <v>0.996197007938324</v>
      </c>
    </row>
    <row r="11" spans="1:6" x14ac:dyDescent="0.3">
      <c r="D11" s="1">
        <f t="shared" si="2"/>
        <v>9</v>
      </c>
      <c r="E11" s="1">
        <f t="shared" si="0"/>
        <v>2.7005039315604771E-3</v>
      </c>
      <c r="F11" s="1">
        <f t="shared" si="1"/>
        <v>0.99889751186988451</v>
      </c>
    </row>
    <row r="12" spans="1:6" x14ac:dyDescent="0.3">
      <c r="D12" s="1">
        <f t="shared" si="2"/>
        <v>10</v>
      </c>
      <c r="E12" s="1">
        <f t="shared" si="0"/>
        <v>8.1015117946814244E-4</v>
      </c>
      <c r="F12" s="1">
        <f t="shared" si="1"/>
        <v>0.99970766304935266</v>
      </c>
    </row>
    <row r="13" spans="1:6" x14ac:dyDescent="0.3">
      <c r="D13" s="1">
        <f t="shared" si="2"/>
        <v>11</v>
      </c>
      <c r="E13" s="1">
        <f t="shared" si="0"/>
        <v>2.2095032167312987E-4</v>
      </c>
      <c r="F13" s="1">
        <f t="shared" si="1"/>
        <v>0.99992861337102579</v>
      </c>
    </row>
    <row r="14" spans="1:6" x14ac:dyDescent="0.3">
      <c r="D14" s="1">
        <f t="shared" si="2"/>
        <v>12</v>
      </c>
      <c r="E14" s="1">
        <f t="shared" si="0"/>
        <v>5.5237580418282596E-5</v>
      </c>
      <c r="F14" s="1">
        <f t="shared" si="1"/>
        <v>0.99998385095144404</v>
      </c>
    </row>
    <row r="17" spans="1:3" x14ac:dyDescent="0.3">
      <c r="A17" s="4" t="s">
        <v>5</v>
      </c>
    </row>
    <row r="18" spans="1:3" x14ac:dyDescent="0.3">
      <c r="A18" s="2" t="s">
        <v>6</v>
      </c>
      <c r="B18" s="1">
        <f>E2</f>
        <v>4.9787068367863944E-2</v>
      </c>
      <c r="C18" s="3">
        <f>B18</f>
        <v>4.9787068367863944E-2</v>
      </c>
    </row>
    <row r="19" spans="1:3" x14ac:dyDescent="0.3">
      <c r="A19" s="2" t="s">
        <v>7</v>
      </c>
      <c r="B19" s="1">
        <f>1-F5</f>
        <v>0.35276811121776874</v>
      </c>
      <c r="C19" s="3">
        <f>B19</f>
        <v>0.35276811121776874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4B2CD-81E5-4366-AF3C-94C57C4C4921}">
  <dimension ref="A1:F18"/>
  <sheetViews>
    <sheetView workbookViewId="0">
      <selection activeCell="C18" sqref="C18"/>
    </sheetView>
  </sheetViews>
  <sheetFormatPr defaultRowHeight="14.4" x14ac:dyDescent="0.3"/>
  <cols>
    <col min="1" max="1" width="28.44140625" style="2" customWidth="1"/>
    <col min="2" max="16384" width="8.88671875" style="1"/>
  </cols>
  <sheetData>
    <row r="1" spans="1:6" x14ac:dyDescent="0.3">
      <c r="A1" s="4" t="s">
        <v>9</v>
      </c>
      <c r="D1" s="1" t="s">
        <v>2</v>
      </c>
      <c r="E1" s="1" t="s">
        <v>3</v>
      </c>
      <c r="F1" s="1" t="s">
        <v>4</v>
      </c>
    </row>
    <row r="2" spans="1:6" x14ac:dyDescent="0.3">
      <c r="A2" s="2" t="s">
        <v>1</v>
      </c>
      <c r="B2" s="1">
        <v>1</v>
      </c>
      <c r="D2" s="1">
        <v>0</v>
      </c>
      <c r="E2" s="1">
        <f t="shared" ref="E2:E14" si="0">_xlfn.POISSON.DIST(D2,$B$2,FALSE)</f>
        <v>0.36787944117144233</v>
      </c>
      <c r="F2" s="1">
        <f t="shared" ref="F2:F14" si="1">_xlfn.POISSON.DIST(D2,$B$2,TRUE)</f>
        <v>0.36787944117144233</v>
      </c>
    </row>
    <row r="3" spans="1:6" x14ac:dyDescent="0.3">
      <c r="D3" s="1">
        <f>+D2+1</f>
        <v>1</v>
      </c>
      <c r="E3" s="1">
        <f t="shared" si="0"/>
        <v>0.36787944117144233</v>
      </c>
      <c r="F3" s="1">
        <f t="shared" si="1"/>
        <v>0.73575888234288478</v>
      </c>
    </row>
    <row r="4" spans="1:6" x14ac:dyDescent="0.3">
      <c r="D4" s="1">
        <f t="shared" ref="D4:D14" si="2">+D3+1</f>
        <v>2</v>
      </c>
      <c r="E4" s="1">
        <f t="shared" si="0"/>
        <v>0.18393972058572114</v>
      </c>
      <c r="F4" s="1">
        <f t="shared" si="1"/>
        <v>0.91969860292860584</v>
      </c>
    </row>
    <row r="5" spans="1:6" x14ac:dyDescent="0.3">
      <c r="D5" s="1">
        <f t="shared" si="2"/>
        <v>3</v>
      </c>
      <c r="E5" s="1">
        <f t="shared" si="0"/>
        <v>6.1313240195240391E-2</v>
      </c>
      <c r="F5" s="1">
        <f t="shared" si="1"/>
        <v>0.98101184312384615</v>
      </c>
    </row>
    <row r="6" spans="1:6" x14ac:dyDescent="0.3">
      <c r="D6" s="1">
        <f t="shared" si="2"/>
        <v>4</v>
      </c>
      <c r="E6" s="1">
        <f t="shared" si="0"/>
        <v>1.5328310048810094E-2</v>
      </c>
      <c r="F6" s="1">
        <f t="shared" si="1"/>
        <v>0.99634015317265634</v>
      </c>
    </row>
    <row r="7" spans="1:6" x14ac:dyDescent="0.3">
      <c r="D7" s="1">
        <f t="shared" si="2"/>
        <v>5</v>
      </c>
      <c r="E7" s="1">
        <f t="shared" si="0"/>
        <v>3.06566200976202E-3</v>
      </c>
      <c r="F7" s="1">
        <f t="shared" si="1"/>
        <v>0.99940581518241833</v>
      </c>
    </row>
    <row r="8" spans="1:6" x14ac:dyDescent="0.3">
      <c r="D8" s="1">
        <f t="shared" si="2"/>
        <v>6</v>
      </c>
      <c r="E8" s="1">
        <f t="shared" si="0"/>
        <v>5.1094366829366978E-4</v>
      </c>
      <c r="F8" s="1">
        <f t="shared" si="1"/>
        <v>0.99991675885071196</v>
      </c>
    </row>
    <row r="9" spans="1:6" x14ac:dyDescent="0.3">
      <c r="D9" s="1">
        <f t="shared" si="2"/>
        <v>7</v>
      </c>
      <c r="E9" s="1">
        <f t="shared" si="0"/>
        <v>7.2991952613381521E-5</v>
      </c>
      <c r="F9" s="1">
        <f t="shared" si="1"/>
        <v>0.99998975080332531</v>
      </c>
    </row>
    <row r="10" spans="1:6" x14ac:dyDescent="0.3">
      <c r="D10" s="1">
        <f t="shared" si="2"/>
        <v>8</v>
      </c>
      <c r="E10" s="1">
        <f t="shared" si="0"/>
        <v>9.1239940766726546E-6</v>
      </c>
      <c r="F10" s="1">
        <f t="shared" si="1"/>
        <v>0.99999887479740202</v>
      </c>
    </row>
    <row r="11" spans="1:6" x14ac:dyDescent="0.3">
      <c r="D11" s="1">
        <f t="shared" si="2"/>
        <v>9</v>
      </c>
      <c r="E11" s="1">
        <f t="shared" si="0"/>
        <v>1.0137771196302961E-6</v>
      </c>
      <c r="F11" s="1">
        <f t="shared" si="1"/>
        <v>0.9999998885745216</v>
      </c>
    </row>
    <row r="12" spans="1:6" x14ac:dyDescent="0.3">
      <c r="D12" s="1">
        <f t="shared" si="2"/>
        <v>10</v>
      </c>
      <c r="E12" s="1">
        <f t="shared" si="0"/>
        <v>1.013777119630295E-7</v>
      </c>
      <c r="F12" s="1">
        <f t="shared" si="1"/>
        <v>0.9999999899522336</v>
      </c>
    </row>
    <row r="13" spans="1:6" x14ac:dyDescent="0.3">
      <c r="D13" s="1">
        <f t="shared" si="2"/>
        <v>11</v>
      </c>
      <c r="E13" s="1">
        <f t="shared" si="0"/>
        <v>9.2161556330026647E-9</v>
      </c>
      <c r="F13" s="1">
        <f t="shared" si="1"/>
        <v>0.99999999916838922</v>
      </c>
    </row>
    <row r="14" spans="1:6" x14ac:dyDescent="0.3">
      <c r="D14" s="1">
        <f t="shared" si="2"/>
        <v>12</v>
      </c>
      <c r="E14" s="1">
        <f t="shared" si="0"/>
        <v>7.680129694168931E-10</v>
      </c>
      <c r="F14" s="1">
        <f t="shared" si="1"/>
        <v>0.99999999993640221</v>
      </c>
    </row>
    <row r="17" spans="1:3" x14ac:dyDescent="0.3">
      <c r="A17" s="4" t="s">
        <v>5</v>
      </c>
    </row>
    <row r="18" spans="1:3" x14ac:dyDescent="0.3">
      <c r="B18" s="1">
        <f>F3</f>
        <v>0.73575888234288478</v>
      </c>
      <c r="C18" s="3">
        <f>B18</f>
        <v>0.73575888234288478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919-FD20-4BA8-82DE-B5834958881A}">
  <dimension ref="A1:G20"/>
  <sheetViews>
    <sheetView workbookViewId="0">
      <selection activeCell="G21" sqref="G21"/>
    </sheetView>
  </sheetViews>
  <sheetFormatPr defaultRowHeight="14.4" x14ac:dyDescent="0.3"/>
  <cols>
    <col min="1" max="1" width="28.44140625" style="2" customWidth="1"/>
    <col min="2" max="4" width="8.88671875" style="1"/>
    <col min="5" max="6" width="12" style="1" bestFit="1" customWidth="1"/>
    <col min="7" max="16384" width="8.88671875" style="1"/>
  </cols>
  <sheetData>
    <row r="1" spans="1:6" x14ac:dyDescent="0.3">
      <c r="A1" s="4" t="s">
        <v>9</v>
      </c>
      <c r="D1" s="1" t="s">
        <v>2</v>
      </c>
      <c r="E1" s="1" t="s">
        <v>11</v>
      </c>
      <c r="F1" s="1" t="s">
        <v>4</v>
      </c>
    </row>
    <row r="2" spans="1:6" x14ac:dyDescent="0.3">
      <c r="A2" s="2" t="s">
        <v>8</v>
      </c>
      <c r="B2" s="1">
        <v>105</v>
      </c>
      <c r="D2" s="1">
        <v>99</v>
      </c>
      <c r="E2" s="1">
        <f>_xlfn.NORM.DIST(D2,$B$2,$B$3,FALSE)</f>
        <v>8.9578121179371608E-3</v>
      </c>
      <c r="F2" s="1">
        <f>_xlfn.NORM.DIST(D2,$B$2,$B$3,TRUE)</f>
        <v>8.1975359245961311E-3</v>
      </c>
    </row>
    <row r="3" spans="1:6" x14ac:dyDescent="0.3">
      <c r="A3" s="2" t="s">
        <v>10</v>
      </c>
      <c r="B3" s="1">
        <v>2.5</v>
      </c>
      <c r="D3" s="1">
        <f>+D2+1</f>
        <v>100</v>
      </c>
      <c r="E3" s="1">
        <f t="shared" ref="E3:E14" si="0">_xlfn.NORM.DIST(D3,$B$2,$B$3,FALSE)</f>
        <v>2.1596386605275224E-2</v>
      </c>
      <c r="F3" s="1">
        <f t="shared" ref="F3:F14" si="1">_xlfn.NORM.DIST(D3,$B$2,$B$3,TRUE)</f>
        <v>2.2750131948179191E-2</v>
      </c>
    </row>
    <row r="4" spans="1:6" x14ac:dyDescent="0.3">
      <c r="D4" s="1">
        <f t="shared" ref="D4:D14" si="2">+D3+1</f>
        <v>101</v>
      </c>
      <c r="E4" s="1">
        <f t="shared" si="0"/>
        <v>4.4368333871782219E-2</v>
      </c>
      <c r="F4" s="1">
        <f t="shared" si="1"/>
        <v>5.4799291699557967E-2</v>
      </c>
    </row>
    <row r="5" spans="1:6" x14ac:dyDescent="0.3">
      <c r="D5" s="1">
        <f t="shared" si="2"/>
        <v>102</v>
      </c>
      <c r="E5" s="1">
        <f t="shared" si="0"/>
        <v>7.7674421993285184E-2</v>
      </c>
      <c r="F5" s="1">
        <f t="shared" si="1"/>
        <v>0.11506967022170828</v>
      </c>
    </row>
    <row r="6" spans="1:6" x14ac:dyDescent="0.3">
      <c r="D6" s="1">
        <f t="shared" si="2"/>
        <v>103</v>
      </c>
      <c r="E6" s="1">
        <f t="shared" si="0"/>
        <v>0.1158766211045931</v>
      </c>
      <c r="F6" s="1">
        <f t="shared" si="1"/>
        <v>0.21185539858339661</v>
      </c>
    </row>
    <row r="7" spans="1:6" x14ac:dyDescent="0.3">
      <c r="D7" s="1">
        <f t="shared" si="2"/>
        <v>104</v>
      </c>
      <c r="E7" s="1">
        <f t="shared" si="0"/>
        <v>0.14730805612132933</v>
      </c>
      <c r="F7" s="1">
        <f t="shared" si="1"/>
        <v>0.34457825838967576</v>
      </c>
    </row>
    <row r="8" spans="1:6" x14ac:dyDescent="0.3">
      <c r="D8" s="1">
        <f t="shared" si="2"/>
        <v>105</v>
      </c>
      <c r="E8" s="1">
        <f t="shared" si="0"/>
        <v>0.1595769121605731</v>
      </c>
      <c r="F8" s="1">
        <f t="shared" si="1"/>
        <v>0.5</v>
      </c>
    </row>
    <row r="9" spans="1:6" x14ac:dyDescent="0.3">
      <c r="D9" s="1">
        <f t="shared" si="2"/>
        <v>106</v>
      </c>
      <c r="E9" s="1">
        <f t="shared" si="0"/>
        <v>0.14730805612132933</v>
      </c>
      <c r="F9" s="1">
        <f t="shared" si="1"/>
        <v>0.65542174161032429</v>
      </c>
    </row>
    <row r="10" spans="1:6" x14ac:dyDescent="0.3">
      <c r="D10" s="1">
        <f t="shared" si="2"/>
        <v>107</v>
      </c>
      <c r="E10" s="1">
        <f t="shared" si="0"/>
        <v>0.1158766211045931</v>
      </c>
      <c r="F10" s="1">
        <f t="shared" si="1"/>
        <v>0.78814460141660336</v>
      </c>
    </row>
    <row r="11" spans="1:6" x14ac:dyDescent="0.3">
      <c r="D11" s="1">
        <f t="shared" si="2"/>
        <v>108</v>
      </c>
      <c r="E11" s="1">
        <f t="shared" si="0"/>
        <v>7.7674421993285184E-2</v>
      </c>
      <c r="F11" s="1">
        <f t="shared" si="1"/>
        <v>0.88493032977829178</v>
      </c>
    </row>
    <row r="12" spans="1:6" x14ac:dyDescent="0.3">
      <c r="D12" s="1">
        <f t="shared" si="2"/>
        <v>109</v>
      </c>
      <c r="E12" s="1">
        <f t="shared" si="0"/>
        <v>4.4368333871782219E-2</v>
      </c>
      <c r="F12" s="1">
        <f t="shared" si="1"/>
        <v>0.94520070830044201</v>
      </c>
    </row>
    <row r="13" spans="1:6" x14ac:dyDescent="0.3">
      <c r="D13" s="1">
        <f t="shared" si="2"/>
        <v>110</v>
      </c>
      <c r="E13" s="1">
        <f t="shared" si="0"/>
        <v>2.1596386605275224E-2</v>
      </c>
      <c r="F13" s="1">
        <f t="shared" si="1"/>
        <v>0.97724986805182079</v>
      </c>
    </row>
    <row r="14" spans="1:6" x14ac:dyDescent="0.3">
      <c r="D14" s="1">
        <f t="shared" si="2"/>
        <v>111</v>
      </c>
      <c r="E14" s="1">
        <f t="shared" si="0"/>
        <v>8.9578121179371608E-3</v>
      </c>
      <c r="F14" s="1">
        <f t="shared" si="1"/>
        <v>0.99180246407540384</v>
      </c>
    </row>
    <row r="17" spans="1:7" x14ac:dyDescent="0.3">
      <c r="A17" s="4" t="s">
        <v>5</v>
      </c>
    </row>
    <row r="18" spans="1:7" x14ac:dyDescent="0.3">
      <c r="A18" s="2" t="s">
        <v>6</v>
      </c>
      <c r="B18" s="1">
        <f>F3</f>
        <v>2.2750131948179191E-2</v>
      </c>
      <c r="C18" s="3">
        <f>B18</f>
        <v>2.2750131948179191E-2</v>
      </c>
    </row>
    <row r="19" spans="1:7" x14ac:dyDescent="0.3">
      <c r="A19" s="2" t="s">
        <v>7</v>
      </c>
      <c r="B19" s="1">
        <f>F11-F4</f>
        <v>0.83013103807873379</v>
      </c>
      <c r="C19" s="3">
        <f>B19</f>
        <v>0.83013103807873379</v>
      </c>
    </row>
    <row r="20" spans="1:7" x14ac:dyDescent="0.3">
      <c r="A20" s="2" t="s">
        <v>12</v>
      </c>
      <c r="B20" s="1" t="s">
        <v>26</v>
      </c>
      <c r="C20" s="1">
        <f>_xlfn.NORM.INV(0.4,B2,B3)</f>
        <v>104.36663224216051</v>
      </c>
      <c r="D20" s="7" t="s">
        <v>27</v>
      </c>
      <c r="E20" s="1">
        <f>_xlfn.NORM.INV(0.3,B2,B3)</f>
        <v>103.6889987182299</v>
      </c>
      <c r="F20" s="7" t="s">
        <v>28</v>
      </c>
      <c r="G20" s="1">
        <f>_xlfn.NORM.INV(0.7,B2,B3)</f>
        <v>106.3110012817701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17AE8-5162-4981-9F8C-D67FF147DDD4}">
  <dimension ref="A1:F50"/>
  <sheetViews>
    <sheetView topLeftCell="A34" workbookViewId="0">
      <selection activeCell="C50" sqref="C50"/>
    </sheetView>
  </sheetViews>
  <sheetFormatPr defaultRowHeight="14.4" x14ac:dyDescent="0.3"/>
  <cols>
    <col min="1" max="1" width="28.44140625" style="2" customWidth="1"/>
    <col min="2" max="4" width="8.88671875" style="1"/>
    <col min="5" max="6" width="12" style="1" bestFit="1" customWidth="1"/>
    <col min="7" max="16384" width="8.88671875" style="1"/>
  </cols>
  <sheetData>
    <row r="1" spans="1:6" x14ac:dyDescent="0.3">
      <c r="A1" s="4" t="s">
        <v>9</v>
      </c>
      <c r="D1" s="1" t="s">
        <v>2</v>
      </c>
      <c r="E1" s="1" t="s">
        <v>11</v>
      </c>
      <c r="F1" s="1" t="s">
        <v>4</v>
      </c>
    </row>
    <row r="2" spans="1:6" x14ac:dyDescent="0.3">
      <c r="A2" s="2" t="s">
        <v>8</v>
      </c>
      <c r="B2" s="1">
        <v>50</v>
      </c>
      <c r="D2" s="1">
        <v>35</v>
      </c>
      <c r="E2" s="1">
        <f>_xlfn.NORM.DIST(D2,$B$2,$B$3,FALSE)</f>
        <v>8.8636968238760153E-4</v>
      </c>
      <c r="F2" s="1">
        <f>_xlfn.NORM.DIST(D2,$B$2,$B$3,TRUE)</f>
        <v>1.3498980316300933E-3</v>
      </c>
    </row>
    <row r="3" spans="1:6" x14ac:dyDescent="0.3">
      <c r="A3" s="2" t="s">
        <v>10</v>
      </c>
      <c r="B3" s="1">
        <v>5</v>
      </c>
      <c r="D3" s="1">
        <f>+D2+1</f>
        <v>36</v>
      </c>
      <c r="E3" s="1">
        <f t="shared" ref="E3:E35" si="0">_xlfn.NORM.DIST(D3,$B$2,$B$3,FALSE)</f>
        <v>1.5830903165959939E-3</v>
      </c>
      <c r="F3" s="1">
        <f t="shared" ref="F3:F35" si="1">_xlfn.NORM.DIST(D3,$B$2,$B$3,TRUE)</f>
        <v>2.5551303304279312E-3</v>
      </c>
    </row>
    <row r="4" spans="1:6" x14ac:dyDescent="0.3">
      <c r="D4" s="1">
        <f t="shared" ref="D4:D35" si="2">+D3+1</f>
        <v>37</v>
      </c>
      <c r="E4" s="1">
        <f t="shared" si="0"/>
        <v>2.7165938467371225E-3</v>
      </c>
      <c r="F4" s="1">
        <f t="shared" si="1"/>
        <v>4.6611880237187476E-3</v>
      </c>
    </row>
    <row r="5" spans="1:6" x14ac:dyDescent="0.3">
      <c r="D5" s="1">
        <f t="shared" si="2"/>
        <v>38</v>
      </c>
      <c r="E5" s="1">
        <f t="shared" si="0"/>
        <v>4.4789060589685804E-3</v>
      </c>
      <c r="F5" s="1">
        <f t="shared" si="1"/>
        <v>8.1975359245961311E-3</v>
      </c>
    </row>
    <row r="6" spans="1:6" x14ac:dyDescent="0.3">
      <c r="D6" s="1">
        <f t="shared" si="2"/>
        <v>39</v>
      </c>
      <c r="E6" s="1">
        <f t="shared" si="0"/>
        <v>7.0949185692462842E-3</v>
      </c>
      <c r="F6" s="1">
        <f t="shared" si="1"/>
        <v>1.3903447513498597E-2</v>
      </c>
    </row>
    <row r="7" spans="1:6" x14ac:dyDescent="0.3">
      <c r="D7" s="1">
        <f t="shared" si="2"/>
        <v>40</v>
      </c>
      <c r="E7" s="1">
        <f t="shared" si="0"/>
        <v>1.0798193302637612E-2</v>
      </c>
      <c r="F7" s="1">
        <f t="shared" si="1"/>
        <v>2.2750131948179191E-2</v>
      </c>
    </row>
    <row r="8" spans="1:6" x14ac:dyDescent="0.3">
      <c r="D8" s="1">
        <f t="shared" si="2"/>
        <v>41</v>
      </c>
      <c r="E8" s="1">
        <f t="shared" si="0"/>
        <v>1.5790031660178828E-2</v>
      </c>
      <c r="F8" s="1">
        <f t="shared" si="1"/>
        <v>3.5930319112925789E-2</v>
      </c>
    </row>
    <row r="9" spans="1:6" x14ac:dyDescent="0.3">
      <c r="D9" s="1">
        <f t="shared" ref="D9:D21" si="3">+D8+1</f>
        <v>42</v>
      </c>
      <c r="E9" s="1">
        <f t="shared" si="0"/>
        <v>2.2184166935891109E-2</v>
      </c>
      <c r="F9" s="1">
        <f t="shared" ref="F9:F21" si="4">_xlfn.NORM.DIST(D9,$B$2,$B$3,TRUE)</f>
        <v>5.4799291699557967E-2</v>
      </c>
    </row>
    <row r="10" spans="1:6" x14ac:dyDescent="0.3">
      <c r="D10" s="1">
        <f t="shared" si="3"/>
        <v>43</v>
      </c>
      <c r="E10" s="1">
        <f t="shared" si="0"/>
        <v>2.9945493127148972E-2</v>
      </c>
      <c r="F10" s="1">
        <f t="shared" si="4"/>
        <v>8.0756659233771053E-2</v>
      </c>
    </row>
    <row r="11" spans="1:6" x14ac:dyDescent="0.3">
      <c r="D11" s="1">
        <f t="shared" si="3"/>
        <v>44</v>
      </c>
      <c r="E11" s="1">
        <f t="shared" si="0"/>
        <v>3.8837210996642592E-2</v>
      </c>
      <c r="F11" s="1">
        <f t="shared" si="4"/>
        <v>0.11506967022170828</v>
      </c>
    </row>
    <row r="12" spans="1:6" x14ac:dyDescent="0.3">
      <c r="D12" s="1">
        <f t="shared" si="3"/>
        <v>45</v>
      </c>
      <c r="E12" s="1">
        <f t="shared" si="0"/>
        <v>4.8394144903828672E-2</v>
      </c>
      <c r="F12" s="1">
        <f t="shared" si="4"/>
        <v>0.15865525393145699</v>
      </c>
    </row>
    <row r="13" spans="1:6" x14ac:dyDescent="0.3">
      <c r="D13" s="1">
        <f t="shared" si="3"/>
        <v>46</v>
      </c>
      <c r="E13" s="1">
        <f t="shared" si="0"/>
        <v>5.7938310552296549E-2</v>
      </c>
      <c r="F13" s="1">
        <f t="shared" si="4"/>
        <v>0.21185539858339661</v>
      </c>
    </row>
    <row r="14" spans="1:6" x14ac:dyDescent="0.3">
      <c r="D14" s="1">
        <f t="shared" si="3"/>
        <v>47</v>
      </c>
      <c r="E14" s="1">
        <f t="shared" si="0"/>
        <v>6.6644920578359926E-2</v>
      </c>
      <c r="F14" s="1">
        <f t="shared" si="4"/>
        <v>0.27425311775007355</v>
      </c>
    </row>
    <row r="15" spans="1:6" x14ac:dyDescent="0.3">
      <c r="D15" s="1">
        <f t="shared" si="3"/>
        <v>48</v>
      </c>
      <c r="E15" s="1">
        <f t="shared" si="0"/>
        <v>7.3654028060664664E-2</v>
      </c>
      <c r="F15" s="1">
        <f t="shared" si="4"/>
        <v>0.34457825838967576</v>
      </c>
    </row>
    <row r="16" spans="1:6" x14ac:dyDescent="0.3">
      <c r="D16" s="1">
        <f t="shared" si="3"/>
        <v>49</v>
      </c>
      <c r="E16" s="1">
        <f t="shared" si="0"/>
        <v>7.8208538795091181E-2</v>
      </c>
      <c r="F16" s="1">
        <f t="shared" si="4"/>
        <v>0.42074029056089696</v>
      </c>
    </row>
    <row r="17" spans="4:6" x14ac:dyDescent="0.3">
      <c r="D17" s="1">
        <f t="shared" si="3"/>
        <v>50</v>
      </c>
      <c r="E17" s="1">
        <f t="shared" si="0"/>
        <v>7.9788456080286549E-2</v>
      </c>
      <c r="F17" s="1">
        <f t="shared" si="4"/>
        <v>0.5</v>
      </c>
    </row>
    <row r="18" spans="4:6" x14ac:dyDescent="0.3">
      <c r="D18" s="1">
        <f t="shared" si="3"/>
        <v>51</v>
      </c>
      <c r="E18" s="1">
        <f t="shared" si="0"/>
        <v>7.8208538795091181E-2</v>
      </c>
      <c r="F18" s="1">
        <f t="shared" si="4"/>
        <v>0.57925970943910299</v>
      </c>
    </row>
    <row r="19" spans="4:6" x14ac:dyDescent="0.3">
      <c r="D19" s="1">
        <f t="shared" si="3"/>
        <v>52</v>
      </c>
      <c r="E19" s="1">
        <f t="shared" si="0"/>
        <v>7.3654028060664664E-2</v>
      </c>
      <c r="F19" s="1">
        <f t="shared" si="4"/>
        <v>0.65542174161032429</v>
      </c>
    </row>
    <row r="20" spans="4:6" x14ac:dyDescent="0.3">
      <c r="D20" s="1">
        <f t="shared" si="3"/>
        <v>53</v>
      </c>
      <c r="E20" s="1">
        <f t="shared" si="0"/>
        <v>6.6644920578359926E-2</v>
      </c>
      <c r="F20" s="1">
        <f t="shared" si="4"/>
        <v>0.72574688224992645</v>
      </c>
    </row>
    <row r="21" spans="4:6" x14ac:dyDescent="0.3">
      <c r="D21" s="1">
        <f t="shared" si="3"/>
        <v>54</v>
      </c>
      <c r="E21" s="1">
        <f t="shared" si="0"/>
        <v>5.7938310552296549E-2</v>
      </c>
      <c r="F21" s="1">
        <f t="shared" si="4"/>
        <v>0.78814460141660336</v>
      </c>
    </row>
    <row r="22" spans="4:6" x14ac:dyDescent="0.3">
      <c r="D22" s="1">
        <f t="shared" ref="D22:D33" si="5">+D21+1</f>
        <v>55</v>
      </c>
      <c r="E22" s="1">
        <f t="shared" si="0"/>
        <v>4.8394144903828672E-2</v>
      </c>
      <c r="F22" s="1">
        <f t="shared" ref="F22:F33" si="6">_xlfn.NORM.DIST(D22,$B$2,$B$3,TRUE)</f>
        <v>0.84134474606854304</v>
      </c>
    </row>
    <row r="23" spans="4:6" x14ac:dyDescent="0.3">
      <c r="D23" s="1">
        <f t="shared" si="5"/>
        <v>56</v>
      </c>
      <c r="E23" s="1">
        <f t="shared" si="0"/>
        <v>3.8837210996642592E-2</v>
      </c>
      <c r="F23" s="1">
        <f t="shared" si="6"/>
        <v>0.88493032977829178</v>
      </c>
    </row>
    <row r="24" spans="4:6" x14ac:dyDescent="0.3">
      <c r="D24" s="1">
        <f t="shared" si="5"/>
        <v>57</v>
      </c>
      <c r="E24" s="1">
        <f t="shared" si="0"/>
        <v>2.9945493127148972E-2</v>
      </c>
      <c r="F24" s="1">
        <f t="shared" si="6"/>
        <v>0.91924334076622893</v>
      </c>
    </row>
    <row r="25" spans="4:6" x14ac:dyDescent="0.3">
      <c r="D25" s="1">
        <f t="shared" si="5"/>
        <v>58</v>
      </c>
      <c r="E25" s="1">
        <f t="shared" si="0"/>
        <v>2.2184166935891109E-2</v>
      </c>
      <c r="F25" s="1">
        <f t="shared" si="6"/>
        <v>0.94520070830044201</v>
      </c>
    </row>
    <row r="26" spans="4:6" x14ac:dyDescent="0.3">
      <c r="D26" s="1">
        <f t="shared" si="5"/>
        <v>59</v>
      </c>
      <c r="E26" s="1">
        <f t="shared" si="0"/>
        <v>1.5790031660178828E-2</v>
      </c>
      <c r="F26" s="1">
        <f t="shared" si="6"/>
        <v>0.96406968088707423</v>
      </c>
    </row>
    <row r="27" spans="4:6" x14ac:dyDescent="0.3">
      <c r="D27" s="1">
        <f t="shared" si="5"/>
        <v>60</v>
      </c>
      <c r="E27" s="1">
        <f t="shared" si="0"/>
        <v>1.0798193302637612E-2</v>
      </c>
      <c r="F27" s="1">
        <f t="shared" si="6"/>
        <v>0.97724986805182079</v>
      </c>
    </row>
    <row r="28" spans="4:6" x14ac:dyDescent="0.3">
      <c r="D28" s="1">
        <f t="shared" si="5"/>
        <v>61</v>
      </c>
      <c r="E28" s="1">
        <f t="shared" si="0"/>
        <v>7.0949185692462842E-3</v>
      </c>
      <c r="F28" s="1">
        <f t="shared" si="6"/>
        <v>0.98609655248650141</v>
      </c>
    </row>
    <row r="29" spans="4:6" x14ac:dyDescent="0.3">
      <c r="D29" s="1">
        <f t="shared" si="5"/>
        <v>62</v>
      </c>
      <c r="E29" s="1">
        <f t="shared" si="0"/>
        <v>4.4789060589685804E-3</v>
      </c>
      <c r="F29" s="1">
        <f t="shared" si="6"/>
        <v>0.99180246407540384</v>
      </c>
    </row>
    <row r="30" spans="4:6" x14ac:dyDescent="0.3">
      <c r="D30" s="1">
        <f t="shared" si="5"/>
        <v>63</v>
      </c>
      <c r="E30" s="1">
        <f t="shared" si="0"/>
        <v>2.7165938467371225E-3</v>
      </c>
      <c r="F30" s="1">
        <f t="shared" si="6"/>
        <v>0.99533881197628127</v>
      </c>
    </row>
    <row r="31" spans="4:6" x14ac:dyDescent="0.3">
      <c r="D31" s="1">
        <f t="shared" si="5"/>
        <v>64</v>
      </c>
      <c r="E31" s="1">
        <f t="shared" si="0"/>
        <v>1.5830903165959939E-3</v>
      </c>
      <c r="F31" s="1">
        <f t="shared" si="6"/>
        <v>0.99744486966957202</v>
      </c>
    </row>
    <row r="32" spans="4:6" x14ac:dyDescent="0.3">
      <c r="D32" s="1">
        <f t="shared" si="5"/>
        <v>65</v>
      </c>
      <c r="E32" s="1">
        <f t="shared" si="0"/>
        <v>8.8636968238760153E-4</v>
      </c>
      <c r="F32" s="1">
        <f t="shared" si="6"/>
        <v>0.9986501019683699</v>
      </c>
    </row>
    <row r="33" spans="1:6" x14ac:dyDescent="0.3">
      <c r="D33" s="1">
        <f t="shared" si="5"/>
        <v>66</v>
      </c>
      <c r="E33" s="1">
        <f t="shared" si="0"/>
        <v>4.768176402929681E-4</v>
      </c>
      <c r="F33" s="1">
        <f t="shared" si="6"/>
        <v>0.99931286206208414</v>
      </c>
    </row>
    <row r="34" spans="1:6" x14ac:dyDescent="0.3">
      <c r="D34" s="1">
        <f t="shared" si="2"/>
        <v>67</v>
      </c>
      <c r="E34" s="1">
        <f t="shared" si="0"/>
        <v>2.4644383369460396E-4</v>
      </c>
      <c r="F34" s="1">
        <f t="shared" si="1"/>
        <v>0.99966307073432314</v>
      </c>
    </row>
    <row r="35" spans="1:6" x14ac:dyDescent="0.3">
      <c r="D35" s="1">
        <f t="shared" si="2"/>
        <v>68</v>
      </c>
      <c r="E35" s="1">
        <f t="shared" si="0"/>
        <v>1.2238038602275437E-4</v>
      </c>
      <c r="F35" s="1">
        <f t="shared" si="1"/>
        <v>0.99984089140984245</v>
      </c>
    </row>
    <row r="38" spans="1:6" x14ac:dyDescent="0.3">
      <c r="A38" s="4" t="s">
        <v>5</v>
      </c>
    </row>
    <row r="39" spans="1:6" x14ac:dyDescent="0.3">
      <c r="A39" s="2" t="s">
        <v>6</v>
      </c>
      <c r="B39" s="1" t="s">
        <v>22</v>
      </c>
      <c r="C39" s="3"/>
    </row>
    <row r="40" spans="1:6" x14ac:dyDescent="0.3">
      <c r="A40" s="2" t="s">
        <v>7</v>
      </c>
      <c r="B40" s="1" t="s">
        <v>23</v>
      </c>
      <c r="C40" s="1">
        <f>_xlfn.NORM.INV((1-0.997)/2,$B$2,$B$3)</f>
        <v>35.161310373291087</v>
      </c>
      <c r="D40" s="1" t="s">
        <v>24</v>
      </c>
      <c r="E40" s="1">
        <f>_xlfn.NORM.INV(1-(1-0.997)/2,$B$2,$B$3)</f>
        <v>64.838689626708856</v>
      </c>
    </row>
    <row r="41" spans="1:6" x14ac:dyDescent="0.3">
      <c r="A41" s="2" t="s">
        <v>12</v>
      </c>
      <c r="B41" s="1">
        <f>1-F17</f>
        <v>0.5</v>
      </c>
      <c r="C41" s="3">
        <f>B41</f>
        <v>0.5</v>
      </c>
    </row>
    <row r="42" spans="1:6" x14ac:dyDescent="0.3">
      <c r="A42" s="2" t="s">
        <v>13</v>
      </c>
      <c r="B42" s="1">
        <f>F27-F7</f>
        <v>0.95449973610364158</v>
      </c>
      <c r="C42" s="3">
        <f t="shared" ref="C42:C50" si="7">B42</f>
        <v>0.95449973610364158</v>
      </c>
    </row>
    <row r="43" spans="1:6" x14ac:dyDescent="0.3">
      <c r="A43" s="5" t="s">
        <v>16</v>
      </c>
      <c r="B43" s="1">
        <f>F17-F7</f>
        <v>0.47724986805182079</v>
      </c>
      <c r="C43" s="3">
        <f t="shared" si="7"/>
        <v>0.47724986805182079</v>
      </c>
    </row>
    <row r="44" spans="1:6" x14ac:dyDescent="0.3">
      <c r="A44" s="2" t="s">
        <v>14</v>
      </c>
      <c r="B44" s="1">
        <f>F27-F17</f>
        <v>0.47724986805182079</v>
      </c>
      <c r="C44" s="3">
        <f t="shared" si="7"/>
        <v>0.47724986805182079</v>
      </c>
    </row>
    <row r="45" spans="1:6" x14ac:dyDescent="0.3">
      <c r="A45" s="2" t="s">
        <v>15</v>
      </c>
      <c r="B45" s="1">
        <f>F17-F12</f>
        <v>0.34134474606854304</v>
      </c>
      <c r="C45" s="3">
        <f t="shared" si="7"/>
        <v>0.34134474606854304</v>
      </c>
    </row>
    <row r="46" spans="1:6" x14ac:dyDescent="0.3">
      <c r="A46" s="2" t="s">
        <v>17</v>
      </c>
      <c r="B46" s="1">
        <f>F32-F22</f>
        <v>0.15730535589982686</v>
      </c>
      <c r="C46" s="3">
        <f t="shared" si="7"/>
        <v>0.15730535589982686</v>
      </c>
    </row>
    <row r="47" spans="1:6" x14ac:dyDescent="0.3">
      <c r="A47" s="2" t="s">
        <v>18</v>
      </c>
      <c r="B47" s="1">
        <f>1-F27</f>
        <v>2.2750131948179209E-2</v>
      </c>
      <c r="C47" s="3">
        <f t="shared" si="7"/>
        <v>2.2750131948179209E-2</v>
      </c>
    </row>
    <row r="48" spans="1:6" x14ac:dyDescent="0.3">
      <c r="A48" s="2" t="s">
        <v>19</v>
      </c>
      <c r="B48" s="1">
        <f>F12</f>
        <v>0.15865525393145699</v>
      </c>
      <c r="C48" s="3">
        <f t="shared" si="7"/>
        <v>0.15865525393145699</v>
      </c>
    </row>
    <row r="49" spans="1:3" x14ac:dyDescent="0.3">
      <c r="A49" s="2" t="s">
        <v>20</v>
      </c>
      <c r="B49" s="1">
        <f>F32-F7</f>
        <v>0.97589997002019069</v>
      </c>
      <c r="C49" s="3">
        <f t="shared" si="7"/>
        <v>0.97589997002019069</v>
      </c>
    </row>
    <row r="50" spans="1:3" x14ac:dyDescent="0.3">
      <c r="A50" s="2" t="s">
        <v>21</v>
      </c>
      <c r="B50" s="1">
        <f>F27-F12</f>
        <v>0.81859461412036383</v>
      </c>
      <c r="C50" s="3">
        <f t="shared" si="7"/>
        <v>0.81859461412036383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FE91E-E3C0-464C-B6FD-6844E19B8853}">
  <dimension ref="A1:J42"/>
  <sheetViews>
    <sheetView topLeftCell="A10" workbookViewId="0">
      <selection activeCell="C32" sqref="C32"/>
    </sheetView>
  </sheetViews>
  <sheetFormatPr defaultRowHeight="14.4" x14ac:dyDescent="0.3"/>
  <cols>
    <col min="1" max="1" width="28.44140625" style="2" customWidth="1"/>
    <col min="2" max="4" width="8.88671875" style="1"/>
    <col min="5" max="6" width="12" style="1" bestFit="1" customWidth="1"/>
    <col min="7" max="16384" width="8.88671875" style="1"/>
  </cols>
  <sheetData>
    <row r="1" spans="1:10" x14ac:dyDescent="0.3">
      <c r="A1" s="4" t="s">
        <v>9</v>
      </c>
      <c r="D1" s="1" t="s">
        <v>2</v>
      </c>
      <c r="E1" s="1" t="s">
        <v>11</v>
      </c>
      <c r="F1" s="1" t="s">
        <v>4</v>
      </c>
      <c r="H1" s="1" t="s">
        <v>25</v>
      </c>
      <c r="I1" s="1" t="s">
        <v>11</v>
      </c>
      <c r="J1" s="1" t="s">
        <v>4</v>
      </c>
    </row>
    <row r="2" spans="1:10" x14ac:dyDescent="0.3">
      <c r="A2" s="2" t="s">
        <v>8</v>
      </c>
      <c r="B2" s="1">
        <v>510</v>
      </c>
      <c r="D2" s="1">
        <v>450</v>
      </c>
      <c r="E2" s="1">
        <f>_xlfn.NORM.DIST(D2,$B$2,$B$3,FALSE)</f>
        <v>2.2159242059690038E-4</v>
      </c>
      <c r="F2" s="1">
        <f>_xlfn.NORM.DIST(D2,$B$2,$B$3,TRUE)</f>
        <v>1.3498980316300933E-3</v>
      </c>
      <c r="H2" s="1">
        <f>(D2-$B$2)/$B$3</f>
        <v>-3</v>
      </c>
      <c r="I2" s="1">
        <f>_xlfn.NORM.S.DIST(H2,FALSE)</f>
        <v>4.4318484119380075E-3</v>
      </c>
      <c r="J2" s="1">
        <f>_xlfn.NORM.S.DIST(H2,TRUE)</f>
        <v>1.3498980316300933E-3</v>
      </c>
    </row>
    <row r="3" spans="1:10" x14ac:dyDescent="0.3">
      <c r="A3" s="2" t="s">
        <v>10</v>
      </c>
      <c r="B3" s="1">
        <v>20</v>
      </c>
      <c r="D3" s="1">
        <f>D2+5</f>
        <v>455</v>
      </c>
      <c r="E3" s="1">
        <f t="shared" ref="E3:E27" si="0">_xlfn.NORM.DIST(D3,$B$2,$B$3,FALSE)</f>
        <v>4.5467812507955259E-4</v>
      </c>
      <c r="F3" s="1">
        <f t="shared" ref="F3:F27" si="1">_xlfn.NORM.DIST(D3,$B$2,$B$3,TRUE)</f>
        <v>2.9797632350545551E-3</v>
      </c>
      <c r="H3" s="1">
        <f t="shared" ref="H3:H27" si="2">(D3-$B$2)/$B$3</f>
        <v>-2.75</v>
      </c>
      <c r="I3" s="1">
        <f t="shared" ref="I3:I27" si="3">_xlfn.NORM.S.DIST(H3,FALSE)</f>
        <v>9.0935625015910529E-3</v>
      </c>
      <c r="J3" s="1">
        <f t="shared" ref="J3:J27" si="4">_xlfn.NORM.S.DIST(H3,TRUE)</f>
        <v>2.9797632350545551E-3</v>
      </c>
    </row>
    <row r="4" spans="1:10" x14ac:dyDescent="0.3">
      <c r="D4" s="1">
        <f t="shared" ref="D4:D27" si="5">D3+5</f>
        <v>460</v>
      </c>
      <c r="E4" s="1">
        <f t="shared" si="0"/>
        <v>8.7641502467842702E-4</v>
      </c>
      <c r="F4" s="1">
        <f t="shared" si="1"/>
        <v>6.2096653257761331E-3</v>
      </c>
      <c r="H4" s="1">
        <f t="shared" si="2"/>
        <v>-2.5</v>
      </c>
      <c r="I4" s="1">
        <f t="shared" si="3"/>
        <v>1.752830049356854E-2</v>
      </c>
      <c r="J4" s="1">
        <f t="shared" si="4"/>
        <v>6.2096653257761331E-3</v>
      </c>
    </row>
    <row r="5" spans="1:10" x14ac:dyDescent="0.3">
      <c r="D5" s="1">
        <f t="shared" si="5"/>
        <v>465</v>
      </c>
      <c r="E5" s="1">
        <f t="shared" si="0"/>
        <v>1.5869825917833708E-3</v>
      </c>
      <c r="F5" s="1">
        <f t="shared" si="1"/>
        <v>1.2224472655044696E-2</v>
      </c>
      <c r="H5" s="1">
        <f t="shared" si="2"/>
        <v>-2.25</v>
      </c>
      <c r="I5" s="1">
        <f t="shared" si="3"/>
        <v>3.1739651835667418E-2</v>
      </c>
      <c r="J5" s="1">
        <f t="shared" si="4"/>
        <v>1.2224472655044696E-2</v>
      </c>
    </row>
    <row r="6" spans="1:10" x14ac:dyDescent="0.3">
      <c r="D6" s="1">
        <f t="shared" si="5"/>
        <v>470</v>
      </c>
      <c r="E6" s="1">
        <f t="shared" si="0"/>
        <v>2.6995483256594031E-3</v>
      </c>
      <c r="F6" s="1">
        <f t="shared" si="1"/>
        <v>2.2750131948179191E-2</v>
      </c>
      <c r="H6" s="1">
        <f t="shared" si="2"/>
        <v>-2</v>
      </c>
      <c r="I6" s="1">
        <f t="shared" si="3"/>
        <v>5.3990966513188063E-2</v>
      </c>
      <c r="J6" s="1">
        <f t="shared" si="4"/>
        <v>2.2750131948179191E-2</v>
      </c>
    </row>
    <row r="7" spans="1:10" x14ac:dyDescent="0.3">
      <c r="D7" s="1">
        <f t="shared" si="5"/>
        <v>475</v>
      </c>
      <c r="E7" s="1">
        <f t="shared" si="0"/>
        <v>4.3138659413255757E-3</v>
      </c>
      <c r="F7" s="1">
        <f t="shared" si="1"/>
        <v>4.00591568638171E-2</v>
      </c>
      <c r="H7" s="1">
        <f t="shared" si="2"/>
        <v>-1.75</v>
      </c>
      <c r="I7" s="1">
        <f t="shared" si="3"/>
        <v>8.6277318826511532E-2</v>
      </c>
      <c r="J7" s="1">
        <f t="shared" si="4"/>
        <v>4.00591568638171E-2</v>
      </c>
    </row>
    <row r="8" spans="1:10" x14ac:dyDescent="0.3">
      <c r="D8" s="1">
        <f t="shared" si="5"/>
        <v>480</v>
      </c>
      <c r="E8" s="1">
        <f t="shared" si="0"/>
        <v>6.4758797832945867E-3</v>
      </c>
      <c r="F8" s="1">
        <f t="shared" si="1"/>
        <v>6.6807201268858057E-2</v>
      </c>
      <c r="H8" s="1">
        <f t="shared" si="2"/>
        <v>-1.5</v>
      </c>
      <c r="I8" s="1">
        <f t="shared" si="3"/>
        <v>0.12951759566589174</v>
      </c>
      <c r="J8" s="1">
        <f t="shared" si="4"/>
        <v>6.6807201268858057E-2</v>
      </c>
    </row>
    <row r="9" spans="1:10" x14ac:dyDescent="0.3">
      <c r="D9" s="1">
        <f t="shared" si="5"/>
        <v>485</v>
      </c>
      <c r="E9" s="1">
        <f t="shared" si="0"/>
        <v>9.132454269451095E-3</v>
      </c>
      <c r="F9" s="1">
        <f t="shared" si="1"/>
        <v>0.10564977366685525</v>
      </c>
      <c r="H9" s="1">
        <f t="shared" si="2"/>
        <v>-1.25</v>
      </c>
      <c r="I9" s="1">
        <f t="shared" si="3"/>
        <v>0.18264908538902191</v>
      </c>
      <c r="J9" s="1">
        <f t="shared" si="4"/>
        <v>0.10564977366685525</v>
      </c>
    </row>
    <row r="10" spans="1:10" x14ac:dyDescent="0.3">
      <c r="D10" s="1">
        <f t="shared" si="5"/>
        <v>490</v>
      </c>
      <c r="E10" s="1">
        <f t="shared" si="0"/>
        <v>1.2098536225957168E-2</v>
      </c>
      <c r="F10" s="1">
        <f t="shared" si="1"/>
        <v>0.15865525393145699</v>
      </c>
      <c r="H10" s="1">
        <f t="shared" si="2"/>
        <v>-1</v>
      </c>
      <c r="I10" s="1">
        <f t="shared" si="3"/>
        <v>0.24197072451914337</v>
      </c>
      <c r="J10" s="1">
        <f t="shared" si="4"/>
        <v>0.15865525393145699</v>
      </c>
    </row>
    <row r="11" spans="1:10" x14ac:dyDescent="0.3">
      <c r="D11" s="1">
        <f t="shared" si="5"/>
        <v>495</v>
      </c>
      <c r="E11" s="1">
        <f t="shared" si="0"/>
        <v>1.505687160774022E-2</v>
      </c>
      <c r="F11" s="1">
        <f t="shared" si="1"/>
        <v>0.22662735237686821</v>
      </c>
      <c r="H11" s="1">
        <f t="shared" si="2"/>
        <v>-0.75</v>
      </c>
      <c r="I11" s="1">
        <f t="shared" si="3"/>
        <v>0.30113743215480443</v>
      </c>
      <c r="J11" s="1">
        <f t="shared" si="4"/>
        <v>0.22662735237686821</v>
      </c>
    </row>
    <row r="12" spans="1:10" x14ac:dyDescent="0.3">
      <c r="D12" s="1">
        <f t="shared" si="5"/>
        <v>500</v>
      </c>
      <c r="E12" s="1">
        <f t="shared" si="0"/>
        <v>1.7603266338214976E-2</v>
      </c>
      <c r="F12" s="1">
        <f t="shared" si="1"/>
        <v>0.30853753872598688</v>
      </c>
      <c r="H12" s="1">
        <f t="shared" si="2"/>
        <v>-0.5</v>
      </c>
      <c r="I12" s="1">
        <f t="shared" si="3"/>
        <v>0.35206532676429952</v>
      </c>
      <c r="J12" s="1">
        <f t="shared" si="4"/>
        <v>0.30853753872598688</v>
      </c>
    </row>
    <row r="13" spans="1:10" x14ac:dyDescent="0.3">
      <c r="D13" s="1">
        <f t="shared" si="5"/>
        <v>505</v>
      </c>
      <c r="E13" s="1">
        <f t="shared" si="0"/>
        <v>1.933340584014246E-2</v>
      </c>
      <c r="F13" s="1">
        <f t="shared" si="1"/>
        <v>0.4012936743170763</v>
      </c>
      <c r="H13" s="1">
        <f t="shared" si="2"/>
        <v>-0.25</v>
      </c>
      <c r="I13" s="1">
        <f t="shared" si="3"/>
        <v>0.38666811680284924</v>
      </c>
      <c r="J13" s="1">
        <f t="shared" si="4"/>
        <v>0.4012936743170763</v>
      </c>
    </row>
    <row r="14" spans="1:10" x14ac:dyDescent="0.3">
      <c r="D14" s="1">
        <f t="shared" si="5"/>
        <v>510</v>
      </c>
      <c r="E14" s="1">
        <f t="shared" si="0"/>
        <v>1.9947114020071637E-2</v>
      </c>
      <c r="F14" s="1">
        <f t="shared" si="1"/>
        <v>0.5</v>
      </c>
      <c r="H14" s="1">
        <f t="shared" si="2"/>
        <v>0</v>
      </c>
      <c r="I14" s="1">
        <f t="shared" si="3"/>
        <v>0.3989422804014327</v>
      </c>
      <c r="J14" s="1">
        <f t="shared" si="4"/>
        <v>0.5</v>
      </c>
    </row>
    <row r="15" spans="1:10" x14ac:dyDescent="0.3">
      <c r="D15" s="1">
        <f t="shared" si="5"/>
        <v>515</v>
      </c>
      <c r="E15" s="1">
        <f t="shared" si="0"/>
        <v>1.933340584014246E-2</v>
      </c>
      <c r="F15" s="1">
        <f t="shared" si="1"/>
        <v>0.5987063256829237</v>
      </c>
      <c r="H15" s="1">
        <f t="shared" si="2"/>
        <v>0.25</v>
      </c>
      <c r="I15" s="1">
        <f t="shared" si="3"/>
        <v>0.38666811680284924</v>
      </c>
      <c r="J15" s="1">
        <f t="shared" si="4"/>
        <v>0.5987063256829237</v>
      </c>
    </row>
    <row r="16" spans="1:10" x14ac:dyDescent="0.3">
      <c r="D16" s="1">
        <f t="shared" si="5"/>
        <v>520</v>
      </c>
      <c r="E16" s="1">
        <f t="shared" si="0"/>
        <v>1.7603266338214976E-2</v>
      </c>
      <c r="F16" s="1">
        <f t="shared" si="1"/>
        <v>0.69146246127401312</v>
      </c>
      <c r="H16" s="1">
        <f t="shared" si="2"/>
        <v>0.5</v>
      </c>
      <c r="I16" s="1">
        <f t="shared" si="3"/>
        <v>0.35206532676429952</v>
      </c>
      <c r="J16" s="1">
        <f t="shared" si="4"/>
        <v>0.69146246127401312</v>
      </c>
    </row>
    <row r="17" spans="1:10" x14ac:dyDescent="0.3">
      <c r="D17" s="1">
        <f t="shared" si="5"/>
        <v>525</v>
      </c>
      <c r="E17" s="1">
        <f t="shared" si="0"/>
        <v>1.505687160774022E-2</v>
      </c>
      <c r="F17" s="1">
        <f t="shared" si="1"/>
        <v>0.77337264762313174</v>
      </c>
      <c r="H17" s="1">
        <f t="shared" si="2"/>
        <v>0.75</v>
      </c>
      <c r="I17" s="1">
        <f t="shared" si="3"/>
        <v>0.30113743215480443</v>
      </c>
      <c r="J17" s="1">
        <f t="shared" si="4"/>
        <v>0.77337264762313174</v>
      </c>
    </row>
    <row r="18" spans="1:10" x14ac:dyDescent="0.3">
      <c r="D18" s="1">
        <f t="shared" si="5"/>
        <v>530</v>
      </c>
      <c r="E18" s="1">
        <f t="shared" si="0"/>
        <v>1.2098536225957168E-2</v>
      </c>
      <c r="F18" s="1">
        <f t="shared" si="1"/>
        <v>0.84134474606854304</v>
      </c>
      <c r="H18" s="1">
        <f t="shared" si="2"/>
        <v>1</v>
      </c>
      <c r="I18" s="1">
        <f t="shared" si="3"/>
        <v>0.24197072451914337</v>
      </c>
      <c r="J18" s="1">
        <f t="shared" si="4"/>
        <v>0.84134474606854304</v>
      </c>
    </row>
    <row r="19" spans="1:10" x14ac:dyDescent="0.3">
      <c r="D19" s="1">
        <f t="shared" si="5"/>
        <v>535</v>
      </c>
      <c r="E19" s="1">
        <f t="shared" si="0"/>
        <v>9.132454269451095E-3</v>
      </c>
      <c r="F19" s="1">
        <f t="shared" si="1"/>
        <v>0.89435022633314476</v>
      </c>
      <c r="H19" s="1">
        <f t="shared" si="2"/>
        <v>1.25</v>
      </c>
      <c r="I19" s="1">
        <f t="shared" si="3"/>
        <v>0.18264908538902191</v>
      </c>
      <c r="J19" s="1">
        <f t="shared" si="4"/>
        <v>0.89435022633314476</v>
      </c>
    </row>
    <row r="20" spans="1:10" x14ac:dyDescent="0.3">
      <c r="D20" s="1">
        <f t="shared" si="5"/>
        <v>540</v>
      </c>
      <c r="E20" s="1">
        <f t="shared" si="0"/>
        <v>6.4758797832945867E-3</v>
      </c>
      <c r="F20" s="1">
        <f t="shared" si="1"/>
        <v>0.93319279873114191</v>
      </c>
      <c r="H20" s="1">
        <f t="shared" si="2"/>
        <v>1.5</v>
      </c>
      <c r="I20" s="1">
        <f t="shared" si="3"/>
        <v>0.12951759566589174</v>
      </c>
      <c r="J20" s="1">
        <f t="shared" si="4"/>
        <v>0.93319279873114191</v>
      </c>
    </row>
    <row r="21" spans="1:10" x14ac:dyDescent="0.3">
      <c r="D21" s="1">
        <f t="shared" si="5"/>
        <v>545</v>
      </c>
      <c r="E21" s="1">
        <f t="shared" si="0"/>
        <v>4.3138659413255757E-3</v>
      </c>
      <c r="F21" s="1">
        <f t="shared" si="1"/>
        <v>0.95994084313618289</v>
      </c>
      <c r="H21" s="1">
        <f t="shared" si="2"/>
        <v>1.75</v>
      </c>
      <c r="I21" s="1">
        <f t="shared" si="3"/>
        <v>8.6277318826511532E-2</v>
      </c>
      <c r="J21" s="1">
        <f t="shared" si="4"/>
        <v>0.95994084313618289</v>
      </c>
    </row>
    <row r="22" spans="1:10" x14ac:dyDescent="0.3">
      <c r="D22" s="1">
        <f t="shared" si="5"/>
        <v>550</v>
      </c>
      <c r="E22" s="1">
        <f t="shared" si="0"/>
        <v>2.6995483256594031E-3</v>
      </c>
      <c r="F22" s="1">
        <f t="shared" si="1"/>
        <v>0.97724986805182079</v>
      </c>
      <c r="H22" s="1">
        <f t="shared" si="2"/>
        <v>2</v>
      </c>
      <c r="I22" s="1">
        <f t="shared" si="3"/>
        <v>5.3990966513188063E-2</v>
      </c>
      <c r="J22" s="1">
        <f t="shared" si="4"/>
        <v>0.97724986805182079</v>
      </c>
    </row>
    <row r="23" spans="1:10" x14ac:dyDescent="0.3">
      <c r="D23" s="1">
        <f t="shared" si="5"/>
        <v>555</v>
      </c>
      <c r="E23" s="1">
        <f t="shared" si="0"/>
        <v>1.5869825917833708E-3</v>
      </c>
      <c r="F23" s="1">
        <f t="shared" si="1"/>
        <v>0.98777552734495533</v>
      </c>
      <c r="H23" s="1">
        <f t="shared" si="2"/>
        <v>2.25</v>
      </c>
      <c r="I23" s="1">
        <f t="shared" si="3"/>
        <v>3.1739651835667418E-2</v>
      </c>
      <c r="J23" s="1">
        <f t="shared" si="4"/>
        <v>0.98777552734495533</v>
      </c>
    </row>
    <row r="24" spans="1:10" x14ac:dyDescent="0.3">
      <c r="D24" s="1">
        <f t="shared" si="5"/>
        <v>560</v>
      </c>
      <c r="E24" s="1">
        <f t="shared" si="0"/>
        <v>8.7641502467842702E-4</v>
      </c>
      <c r="F24" s="1">
        <f t="shared" si="1"/>
        <v>0.99379033467422384</v>
      </c>
      <c r="H24" s="1">
        <f t="shared" si="2"/>
        <v>2.5</v>
      </c>
      <c r="I24" s="1">
        <f t="shared" si="3"/>
        <v>1.752830049356854E-2</v>
      </c>
      <c r="J24" s="1">
        <f t="shared" si="4"/>
        <v>0.99379033467422384</v>
      </c>
    </row>
    <row r="25" spans="1:10" x14ac:dyDescent="0.3">
      <c r="D25" s="1">
        <f t="shared" si="5"/>
        <v>565</v>
      </c>
      <c r="E25" s="1">
        <f t="shared" si="0"/>
        <v>4.5467812507955259E-4</v>
      </c>
      <c r="F25" s="1">
        <f t="shared" si="1"/>
        <v>0.99702023676494544</v>
      </c>
      <c r="H25" s="1">
        <f t="shared" si="2"/>
        <v>2.75</v>
      </c>
      <c r="I25" s="1">
        <f t="shared" si="3"/>
        <v>9.0935625015910529E-3</v>
      </c>
      <c r="J25" s="1">
        <f t="shared" si="4"/>
        <v>0.99702023676494544</v>
      </c>
    </row>
    <row r="26" spans="1:10" x14ac:dyDescent="0.3">
      <c r="D26" s="1">
        <f t="shared" si="5"/>
        <v>570</v>
      </c>
      <c r="E26" s="1">
        <f t="shared" si="0"/>
        <v>2.2159242059690038E-4</v>
      </c>
      <c r="F26" s="1">
        <f t="shared" si="1"/>
        <v>0.9986501019683699</v>
      </c>
      <c r="H26" s="1">
        <f t="shared" si="2"/>
        <v>3</v>
      </c>
      <c r="I26" s="1">
        <f t="shared" si="3"/>
        <v>4.4318484119380075E-3</v>
      </c>
      <c r="J26" s="1">
        <f t="shared" si="4"/>
        <v>0.9986501019683699</v>
      </c>
    </row>
    <row r="27" spans="1:10" x14ac:dyDescent="0.3">
      <c r="D27" s="1">
        <f t="shared" si="5"/>
        <v>575</v>
      </c>
      <c r="E27" s="1">
        <f t="shared" si="0"/>
        <v>1.0145240286498842E-4</v>
      </c>
      <c r="F27" s="1">
        <f t="shared" si="1"/>
        <v>0.99942297495760923</v>
      </c>
      <c r="H27" s="1">
        <f t="shared" si="2"/>
        <v>3.25</v>
      </c>
      <c r="I27" s="1">
        <f t="shared" si="3"/>
        <v>2.0290480572997681E-3</v>
      </c>
      <c r="J27" s="1">
        <f t="shared" si="4"/>
        <v>0.99942297495760923</v>
      </c>
    </row>
    <row r="30" spans="1:10" x14ac:dyDescent="0.3">
      <c r="A30" s="4" t="s">
        <v>5</v>
      </c>
    </row>
    <row r="31" spans="1:10" x14ac:dyDescent="0.3">
      <c r="A31" s="2" t="s">
        <v>6</v>
      </c>
      <c r="B31" s="1">
        <f>F12</f>
        <v>0.30853753872598688</v>
      </c>
      <c r="C31" s="3">
        <f>B31</f>
        <v>0.30853753872598688</v>
      </c>
    </row>
    <row r="32" spans="1:10" x14ac:dyDescent="0.3">
      <c r="A32" s="2" t="s">
        <v>7</v>
      </c>
      <c r="B32" s="1">
        <f>1-F22</f>
        <v>2.2750131948179209E-2</v>
      </c>
      <c r="C32" s="3">
        <f>B32</f>
        <v>2.2750131948179209E-2</v>
      </c>
    </row>
    <row r="33" spans="1:3" x14ac:dyDescent="0.3">
      <c r="C33" s="3"/>
    </row>
    <row r="34" spans="1:3" x14ac:dyDescent="0.3">
      <c r="C34" s="3"/>
    </row>
    <row r="35" spans="1:3" x14ac:dyDescent="0.3">
      <c r="A35" s="5"/>
      <c r="C35" s="3"/>
    </row>
    <row r="36" spans="1:3" x14ac:dyDescent="0.3">
      <c r="C36" s="3"/>
    </row>
    <row r="37" spans="1:3" x14ac:dyDescent="0.3">
      <c r="C37" s="3"/>
    </row>
    <row r="38" spans="1:3" x14ac:dyDescent="0.3">
      <c r="C38" s="3"/>
    </row>
    <row r="39" spans="1:3" x14ac:dyDescent="0.3">
      <c r="C39" s="3"/>
    </row>
    <row r="40" spans="1:3" x14ac:dyDescent="0.3">
      <c r="C40" s="3"/>
    </row>
    <row r="41" spans="1:3" x14ac:dyDescent="0.3">
      <c r="C41" s="3"/>
    </row>
    <row r="42" spans="1:3" x14ac:dyDescent="0.3">
      <c r="C42" s="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86CDF-9690-45D4-8121-2D6898C1050C}">
  <dimension ref="A1:F24"/>
  <sheetViews>
    <sheetView workbookViewId="0">
      <selection activeCell="C24" sqref="C24"/>
    </sheetView>
  </sheetViews>
  <sheetFormatPr defaultRowHeight="14.4" x14ac:dyDescent="0.3"/>
  <cols>
    <col min="1" max="1" width="28.44140625" style="2" customWidth="1"/>
    <col min="2" max="16384" width="8.88671875" style="1"/>
  </cols>
  <sheetData>
    <row r="1" spans="1:6" x14ac:dyDescent="0.3">
      <c r="A1" s="4" t="s">
        <v>9</v>
      </c>
      <c r="D1" s="1" t="s">
        <v>2</v>
      </c>
      <c r="E1" s="1" t="s">
        <v>11</v>
      </c>
      <c r="F1" s="1" t="s">
        <v>4</v>
      </c>
    </row>
    <row r="2" spans="1:6" x14ac:dyDescent="0.3">
      <c r="A2" s="2" t="s">
        <v>8</v>
      </c>
      <c r="B2" s="1">
        <v>10</v>
      </c>
      <c r="D2" s="1">
        <v>0</v>
      </c>
      <c r="E2" s="1">
        <f>_xlfn.EXPON.DIST(D2,$B$5,FALSE)</f>
        <v>0.1</v>
      </c>
      <c r="F2" s="1">
        <f>_xlfn.EXPON.DIST(D2,$B$5,TRUE)</f>
        <v>0</v>
      </c>
    </row>
    <row r="3" spans="1:6" x14ac:dyDescent="0.3">
      <c r="D3" s="1">
        <f>+D2+1</f>
        <v>1</v>
      </c>
      <c r="E3" s="1">
        <f t="shared" ref="E3:E18" si="0">_xlfn.EXPON.DIST(D3,$B$5,FALSE)</f>
        <v>9.048374180359596E-2</v>
      </c>
      <c r="F3" s="1">
        <f t="shared" ref="F3:F14" si="1">_xlfn.EXPON.DIST(D3,$B$5,TRUE)</f>
        <v>9.5162581964040427E-2</v>
      </c>
    </row>
    <row r="4" spans="1:6" x14ac:dyDescent="0.3">
      <c r="D4" s="1">
        <f t="shared" ref="D4:D14" si="2">+D3+1</f>
        <v>2</v>
      </c>
      <c r="E4" s="1">
        <f t="shared" si="0"/>
        <v>8.1873075307798193E-2</v>
      </c>
      <c r="F4" s="1">
        <f t="shared" si="1"/>
        <v>0.18126924692201815</v>
      </c>
    </row>
    <row r="5" spans="1:6" x14ac:dyDescent="0.3">
      <c r="A5" s="2" t="s">
        <v>0</v>
      </c>
      <c r="B5" s="1">
        <f>1/B2</f>
        <v>0.1</v>
      </c>
      <c r="D5" s="1">
        <f t="shared" si="2"/>
        <v>3</v>
      </c>
      <c r="E5" s="1">
        <f t="shared" si="0"/>
        <v>7.4081822068171793E-2</v>
      </c>
      <c r="F5" s="1">
        <f t="shared" si="1"/>
        <v>0.25918177931828218</v>
      </c>
    </row>
    <row r="6" spans="1:6" x14ac:dyDescent="0.3">
      <c r="D6" s="1">
        <f t="shared" si="2"/>
        <v>4</v>
      </c>
      <c r="E6" s="1">
        <f t="shared" si="0"/>
        <v>6.7032004603563941E-2</v>
      </c>
      <c r="F6" s="1">
        <f t="shared" si="1"/>
        <v>0.32967995396436073</v>
      </c>
    </row>
    <row r="7" spans="1:6" x14ac:dyDescent="0.3">
      <c r="D7" s="1">
        <f t="shared" si="2"/>
        <v>5</v>
      </c>
      <c r="E7" s="1">
        <f t="shared" si="0"/>
        <v>6.0653065971263347E-2</v>
      </c>
      <c r="F7" s="1">
        <f t="shared" si="1"/>
        <v>0.39346934028736658</v>
      </c>
    </row>
    <row r="8" spans="1:6" x14ac:dyDescent="0.3">
      <c r="D8" s="1">
        <f t="shared" si="2"/>
        <v>6</v>
      </c>
      <c r="E8" s="1">
        <f t="shared" si="0"/>
        <v>5.4881163609402643E-2</v>
      </c>
      <c r="F8" s="1">
        <f t="shared" si="1"/>
        <v>0.45118836390597356</v>
      </c>
    </row>
    <row r="9" spans="1:6" x14ac:dyDescent="0.3">
      <c r="D9" s="1">
        <f t="shared" si="2"/>
        <v>7</v>
      </c>
      <c r="E9" s="1">
        <f t="shared" si="0"/>
        <v>4.9658530379140947E-2</v>
      </c>
      <c r="F9" s="1">
        <f t="shared" si="1"/>
        <v>0.50341469620859058</v>
      </c>
    </row>
    <row r="10" spans="1:6" x14ac:dyDescent="0.3">
      <c r="D10" s="1">
        <f t="shared" si="2"/>
        <v>8</v>
      </c>
      <c r="E10" s="1">
        <f t="shared" si="0"/>
        <v>4.4932896411722156E-2</v>
      </c>
      <c r="F10" s="1">
        <f t="shared" si="1"/>
        <v>0.55067103588277844</v>
      </c>
    </row>
    <row r="11" spans="1:6" x14ac:dyDescent="0.3">
      <c r="D11" s="1">
        <f t="shared" si="2"/>
        <v>9</v>
      </c>
      <c r="E11" s="1">
        <f t="shared" si="0"/>
        <v>4.0656965974059912E-2</v>
      </c>
      <c r="F11" s="1">
        <f t="shared" si="1"/>
        <v>0.59343034025940089</v>
      </c>
    </row>
    <row r="12" spans="1:6" x14ac:dyDescent="0.3">
      <c r="D12" s="1">
        <f t="shared" si="2"/>
        <v>10</v>
      </c>
      <c r="E12" s="1">
        <f t="shared" si="0"/>
        <v>3.6787944117144235E-2</v>
      </c>
      <c r="F12" s="1">
        <f t="shared" si="1"/>
        <v>0.63212055882855767</v>
      </c>
    </row>
    <row r="13" spans="1:6" x14ac:dyDescent="0.3">
      <c r="D13" s="1">
        <f t="shared" si="2"/>
        <v>11</v>
      </c>
      <c r="E13" s="1">
        <f t="shared" si="0"/>
        <v>3.3287108369807958E-2</v>
      </c>
      <c r="F13" s="1">
        <f t="shared" si="1"/>
        <v>0.6671289163019205</v>
      </c>
    </row>
    <row r="14" spans="1:6" x14ac:dyDescent="0.3">
      <c r="D14" s="1">
        <f t="shared" si="2"/>
        <v>12</v>
      </c>
      <c r="E14" s="1">
        <f t="shared" si="0"/>
        <v>3.0119421191220203E-2</v>
      </c>
      <c r="F14" s="1">
        <f t="shared" si="1"/>
        <v>0.69880578808779803</v>
      </c>
    </row>
    <row r="15" spans="1:6" x14ac:dyDescent="0.3">
      <c r="D15" s="1">
        <f t="shared" ref="D15:D18" si="3">+D14+1</f>
        <v>13</v>
      </c>
      <c r="E15" s="1">
        <f t="shared" si="0"/>
        <v>2.7253179303401261E-2</v>
      </c>
      <c r="F15" s="1">
        <f t="shared" ref="F15:F18" si="4">_xlfn.EXPON.DIST(D15,$B$5,TRUE)</f>
        <v>0.72746820696598746</v>
      </c>
    </row>
    <row r="16" spans="1:6" x14ac:dyDescent="0.3">
      <c r="D16" s="1">
        <f t="shared" si="3"/>
        <v>14</v>
      </c>
      <c r="E16" s="1">
        <f t="shared" si="0"/>
        <v>2.4659696394160643E-2</v>
      </c>
      <c r="F16" s="1">
        <f t="shared" si="4"/>
        <v>0.75340303605839354</v>
      </c>
    </row>
    <row r="17" spans="1:6" x14ac:dyDescent="0.3">
      <c r="D17" s="1">
        <f t="shared" si="3"/>
        <v>15</v>
      </c>
      <c r="E17" s="1">
        <f t="shared" si="0"/>
        <v>2.2313016014842982E-2</v>
      </c>
      <c r="F17" s="1">
        <f t="shared" si="4"/>
        <v>0.77686983985157021</v>
      </c>
    </row>
    <row r="18" spans="1:6" x14ac:dyDescent="0.3">
      <c r="D18" s="1">
        <f t="shared" si="3"/>
        <v>16</v>
      </c>
      <c r="E18" s="1">
        <f t="shared" si="0"/>
        <v>2.0189651799465538E-2</v>
      </c>
      <c r="F18" s="1">
        <f t="shared" si="4"/>
        <v>0.79810348200534464</v>
      </c>
    </row>
    <row r="21" spans="1:6" x14ac:dyDescent="0.3">
      <c r="A21" s="4" t="s">
        <v>5</v>
      </c>
    </row>
    <row r="22" spans="1:6" x14ac:dyDescent="0.3">
      <c r="A22" s="2" t="s">
        <v>6</v>
      </c>
      <c r="B22" s="1">
        <f>F3</f>
        <v>9.5162581964040427E-2</v>
      </c>
      <c r="C22" s="3">
        <f>B22</f>
        <v>9.5162581964040427E-2</v>
      </c>
    </row>
    <row r="23" spans="1:6" x14ac:dyDescent="0.3">
      <c r="A23" s="2" t="s">
        <v>7</v>
      </c>
      <c r="B23" s="1">
        <f>F8</f>
        <v>0.45118836390597356</v>
      </c>
      <c r="C23" s="3">
        <f>B23</f>
        <v>0.45118836390597356</v>
      </c>
    </row>
    <row r="24" spans="1:6" x14ac:dyDescent="0.3">
      <c r="A24" s="2" t="s">
        <v>12</v>
      </c>
      <c r="B24" s="1">
        <f>F9-F8</f>
        <v>5.2226332302617029E-2</v>
      </c>
      <c r="C24" s="3">
        <f>B24</f>
        <v>5.2226332302617029E-2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80853-46DF-47F1-B01C-5DBAF5D7F6FF}">
  <dimension ref="A1:F28"/>
  <sheetViews>
    <sheetView topLeftCell="A3" workbookViewId="0">
      <selection activeCell="B26" sqref="B26"/>
    </sheetView>
  </sheetViews>
  <sheetFormatPr defaultRowHeight="14.4" x14ac:dyDescent="0.3"/>
  <cols>
    <col min="1" max="1" width="28.44140625" style="2" customWidth="1"/>
    <col min="2" max="16384" width="8.88671875" style="1"/>
  </cols>
  <sheetData>
    <row r="1" spans="1:6" ht="57.6" customHeight="1" x14ac:dyDescent="0.3"/>
    <row r="2" spans="1:6" x14ac:dyDescent="0.3">
      <c r="A2" s="4"/>
      <c r="D2" s="1" t="s">
        <v>2</v>
      </c>
      <c r="E2" s="1" t="s">
        <v>11</v>
      </c>
      <c r="F2" s="1" t="s">
        <v>4</v>
      </c>
    </row>
    <row r="3" spans="1:6" x14ac:dyDescent="0.3">
      <c r="D3" s="1">
        <v>1</v>
      </c>
      <c r="E3" s="1">
        <v>0</v>
      </c>
      <c r="F3" s="1">
        <v>0</v>
      </c>
    </row>
    <row r="4" spans="1:6" x14ac:dyDescent="0.3">
      <c r="D4" s="1">
        <f>+D3+0.5</f>
        <v>1.5</v>
      </c>
      <c r="E4" s="1">
        <v>0</v>
      </c>
      <c r="F4" s="1">
        <v>0</v>
      </c>
    </row>
    <row r="5" spans="1:6" x14ac:dyDescent="0.3">
      <c r="D5" s="1">
        <f t="shared" ref="D5:D19" si="0">+D4+0.5</f>
        <v>2</v>
      </c>
      <c r="E5" s="1">
        <v>0</v>
      </c>
      <c r="F5" s="1">
        <v>0</v>
      </c>
    </row>
    <row r="6" spans="1:6" x14ac:dyDescent="0.3">
      <c r="D6" s="1">
        <v>2.9990000000000001</v>
      </c>
      <c r="E6" s="1">
        <v>0</v>
      </c>
      <c r="F6" s="1">
        <v>0</v>
      </c>
    </row>
    <row r="7" spans="1:6" x14ac:dyDescent="0.3">
      <c r="D7" s="1">
        <v>3</v>
      </c>
      <c r="E7" s="1">
        <v>0.5</v>
      </c>
      <c r="F7" s="1">
        <v>0</v>
      </c>
    </row>
    <row r="8" spans="1:6" x14ac:dyDescent="0.3">
      <c r="D8" s="1">
        <f t="shared" si="0"/>
        <v>3.5</v>
      </c>
      <c r="E8" s="1">
        <v>0.5</v>
      </c>
      <c r="F8" s="1">
        <f>E8*(D8-D7)+F7</f>
        <v>0.25</v>
      </c>
    </row>
    <row r="9" spans="1:6" x14ac:dyDescent="0.3">
      <c r="D9" s="1">
        <v>4.3</v>
      </c>
      <c r="E9" s="1">
        <v>0.5</v>
      </c>
      <c r="F9" s="1">
        <f t="shared" ref="F9:F11" si="1">E9*(D9-D8)+F8</f>
        <v>0.64999999999999991</v>
      </c>
    </row>
    <row r="10" spans="1:6" x14ac:dyDescent="0.3">
      <c r="D10" s="1">
        <v>4.5</v>
      </c>
      <c r="E10" s="1">
        <v>0.5</v>
      </c>
      <c r="F10" s="1">
        <f t="shared" si="1"/>
        <v>0.75</v>
      </c>
    </row>
    <row r="11" spans="1:6" x14ac:dyDescent="0.3">
      <c r="D11" s="1">
        <f t="shared" si="0"/>
        <v>5</v>
      </c>
      <c r="E11" s="1">
        <v>0.5</v>
      </c>
      <c r="F11" s="1">
        <f t="shared" si="1"/>
        <v>1</v>
      </c>
    </row>
    <row r="12" spans="1:6" x14ac:dyDescent="0.3">
      <c r="D12" s="1">
        <v>5.0000999999999998</v>
      </c>
      <c r="E12" s="1">
        <v>0</v>
      </c>
      <c r="F12" s="1">
        <v>0</v>
      </c>
    </row>
    <row r="13" spans="1:6" x14ac:dyDescent="0.3">
      <c r="D13" s="1">
        <f t="shared" si="0"/>
        <v>5.5000999999999998</v>
      </c>
      <c r="E13" s="1">
        <v>0</v>
      </c>
      <c r="F13" s="1">
        <v>0</v>
      </c>
    </row>
    <row r="14" spans="1:6" x14ac:dyDescent="0.3">
      <c r="D14" s="1">
        <f t="shared" si="0"/>
        <v>6.0000999999999998</v>
      </c>
      <c r="E14" s="1">
        <v>0</v>
      </c>
      <c r="F14" s="1">
        <v>0</v>
      </c>
    </row>
    <row r="15" spans="1:6" x14ac:dyDescent="0.3">
      <c r="D15" s="1">
        <f t="shared" si="0"/>
        <v>6.5000999999999998</v>
      </c>
      <c r="E15" s="1">
        <v>0</v>
      </c>
      <c r="F15" s="1">
        <v>0</v>
      </c>
    </row>
    <row r="16" spans="1:6" x14ac:dyDescent="0.3">
      <c r="D16" s="1">
        <f t="shared" si="0"/>
        <v>7.0000999999999998</v>
      </c>
      <c r="E16" s="1">
        <v>0</v>
      </c>
      <c r="F16" s="1">
        <v>0</v>
      </c>
    </row>
    <row r="17" spans="1:6" x14ac:dyDescent="0.3">
      <c r="D17" s="1">
        <f t="shared" si="0"/>
        <v>7.5000999999999998</v>
      </c>
      <c r="E17" s="1">
        <v>0</v>
      </c>
      <c r="F17" s="1">
        <v>0</v>
      </c>
    </row>
    <row r="18" spans="1:6" x14ac:dyDescent="0.3">
      <c r="D18" s="1">
        <f t="shared" si="0"/>
        <v>8.0000999999999998</v>
      </c>
      <c r="E18" s="1">
        <v>0</v>
      </c>
      <c r="F18" s="1">
        <v>0</v>
      </c>
    </row>
    <row r="19" spans="1:6" x14ac:dyDescent="0.3">
      <c r="D19" s="1">
        <f t="shared" si="0"/>
        <v>8.5000999999999998</v>
      </c>
      <c r="E19" s="1">
        <v>0</v>
      </c>
      <c r="F19" s="1">
        <v>0</v>
      </c>
    </row>
    <row r="22" spans="1:6" x14ac:dyDescent="0.3">
      <c r="A22" s="4" t="s">
        <v>5</v>
      </c>
    </row>
    <row r="23" spans="1:6" x14ac:dyDescent="0.3">
      <c r="A23" s="2" t="s">
        <v>6</v>
      </c>
      <c r="B23" s="1" t="s">
        <v>22</v>
      </c>
      <c r="C23" s="3"/>
    </row>
    <row r="24" spans="1:6" x14ac:dyDescent="0.3">
      <c r="A24" s="2" t="s">
        <v>7</v>
      </c>
      <c r="B24" s="1">
        <f>F10</f>
        <v>0.75</v>
      </c>
      <c r="C24" s="3">
        <f>B24</f>
        <v>0.75</v>
      </c>
    </row>
    <row r="25" spans="1:6" x14ac:dyDescent="0.3">
      <c r="A25" s="2" t="s">
        <v>12</v>
      </c>
      <c r="B25" s="1">
        <f>F9</f>
        <v>0.64999999999999991</v>
      </c>
      <c r="C25" s="3">
        <f t="shared" ref="C25:C28" si="2">B25</f>
        <v>0.64999999999999991</v>
      </c>
    </row>
    <row r="26" spans="1:6" x14ac:dyDescent="0.3">
      <c r="A26" s="2" t="s">
        <v>13</v>
      </c>
      <c r="B26" s="1">
        <v>0</v>
      </c>
      <c r="C26" s="3">
        <f t="shared" si="2"/>
        <v>0</v>
      </c>
    </row>
    <row r="27" spans="1:6" x14ac:dyDescent="0.3">
      <c r="A27" s="5" t="s">
        <v>16</v>
      </c>
      <c r="B27" s="1">
        <f>(10-3.4)/10</f>
        <v>0.65999999999999992</v>
      </c>
      <c r="C27" s="3">
        <f t="shared" si="2"/>
        <v>0.65999999999999992</v>
      </c>
    </row>
    <row r="28" spans="1:6" x14ac:dyDescent="0.3">
      <c r="A28" s="2" t="s">
        <v>14</v>
      </c>
      <c r="B28" s="1">
        <f>1/5</f>
        <v>0.2</v>
      </c>
      <c r="C28" s="3">
        <f t="shared" si="2"/>
        <v>0.2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86D60-2623-48FC-AC0F-A7453CCDBE80}">
  <dimension ref="A1:F24"/>
  <sheetViews>
    <sheetView workbookViewId="0">
      <selection activeCell="C24" sqref="C24"/>
    </sheetView>
  </sheetViews>
  <sheetFormatPr defaultRowHeight="14.4" x14ac:dyDescent="0.3"/>
  <cols>
    <col min="1" max="1" width="28.44140625" style="2" customWidth="1"/>
    <col min="2" max="16384" width="8.88671875" style="1"/>
  </cols>
  <sheetData>
    <row r="1" spans="1:6" x14ac:dyDescent="0.3">
      <c r="A1" s="4" t="s">
        <v>9</v>
      </c>
      <c r="D1" s="1" t="s">
        <v>2</v>
      </c>
      <c r="E1" s="1" t="s">
        <v>11</v>
      </c>
      <c r="F1" s="1" t="s">
        <v>4</v>
      </c>
    </row>
    <row r="2" spans="1:6" x14ac:dyDescent="0.3">
      <c r="A2" s="2" t="s">
        <v>8</v>
      </c>
      <c r="B2" s="1">
        <v>120</v>
      </c>
      <c r="D2" s="1">
        <v>0</v>
      </c>
      <c r="E2" s="1">
        <f>_xlfn.EXPON.DIST(D2,$B$5,FALSE)</f>
        <v>8.3333333333333332E-3</v>
      </c>
      <c r="F2" s="1">
        <f>_xlfn.EXPON.DIST(D2,$B$5,TRUE)</f>
        <v>0</v>
      </c>
    </row>
    <row r="3" spans="1:6" x14ac:dyDescent="0.3">
      <c r="D3" s="1">
        <f>+D2+10</f>
        <v>10</v>
      </c>
      <c r="E3" s="1">
        <f t="shared" ref="E3:E18" si="0">_xlfn.EXPON.DIST(D3,$B$5,FALSE)</f>
        <v>7.6670367885776939E-3</v>
      </c>
      <c r="F3" s="1">
        <f t="shared" ref="F3:F18" si="1">_xlfn.EXPON.DIST(D3,$B$5,TRUE)</f>
        <v>7.9955585370676749E-2</v>
      </c>
    </row>
    <row r="4" spans="1:6" x14ac:dyDescent="0.3">
      <c r="D4" s="1">
        <f t="shared" ref="D4:D18" si="2">+D3+10</f>
        <v>20</v>
      </c>
      <c r="E4" s="1">
        <f t="shared" si="0"/>
        <v>7.0540143740884511E-3</v>
      </c>
      <c r="F4" s="1">
        <f t="shared" si="1"/>
        <v>0.15351827510938593</v>
      </c>
    </row>
    <row r="5" spans="1:6" x14ac:dyDescent="0.3">
      <c r="A5" s="2" t="s">
        <v>0</v>
      </c>
      <c r="B5" s="1">
        <f>1/B2</f>
        <v>8.3333333333333332E-3</v>
      </c>
      <c r="D5" s="1">
        <f t="shared" si="2"/>
        <v>30</v>
      </c>
      <c r="E5" s="1">
        <f t="shared" si="0"/>
        <v>6.4900065255950401E-3</v>
      </c>
      <c r="F5" s="1">
        <f t="shared" si="1"/>
        <v>0.22119921692859512</v>
      </c>
    </row>
    <row r="6" spans="1:6" x14ac:dyDescent="0.3">
      <c r="D6" s="1">
        <f t="shared" si="2"/>
        <v>40</v>
      </c>
      <c r="E6" s="1">
        <f t="shared" si="0"/>
        <v>5.9710942547815775E-3</v>
      </c>
      <c r="F6" s="1">
        <f t="shared" si="1"/>
        <v>0.28346868942621073</v>
      </c>
    </row>
    <row r="7" spans="1:6" x14ac:dyDescent="0.3">
      <c r="D7" s="1">
        <f t="shared" si="2"/>
        <v>50</v>
      </c>
      <c r="E7" s="1">
        <f t="shared" si="0"/>
        <v>5.4936719183370317E-3</v>
      </c>
      <c r="F7" s="1">
        <f t="shared" si="1"/>
        <v>0.34075936979955629</v>
      </c>
    </row>
    <row r="8" spans="1:6" x14ac:dyDescent="0.3">
      <c r="D8" s="1">
        <f t="shared" si="2"/>
        <v>60</v>
      </c>
      <c r="E8" s="1">
        <f t="shared" si="0"/>
        <v>5.0544221642719453E-3</v>
      </c>
      <c r="F8" s="1">
        <f t="shared" si="1"/>
        <v>0.39346934028736658</v>
      </c>
    </row>
    <row r="9" spans="1:6" x14ac:dyDescent="0.3">
      <c r="D9" s="1">
        <f t="shared" si="2"/>
        <v>70</v>
      </c>
      <c r="E9" s="1">
        <f t="shared" si="0"/>
        <v>4.6502928814170594E-3</v>
      </c>
      <c r="F9" s="1">
        <f t="shared" si="1"/>
        <v>0.44196485422995296</v>
      </c>
    </row>
    <row r="10" spans="1:6" x14ac:dyDescent="0.3">
      <c r="D10" s="1">
        <f t="shared" si="2"/>
        <v>80</v>
      </c>
      <c r="E10" s="1">
        <f t="shared" si="0"/>
        <v>4.2784759919382671E-3</v>
      </c>
      <c r="F10" s="1">
        <f t="shared" si="1"/>
        <v>0.48658288096740798</v>
      </c>
    </row>
    <row r="11" spans="1:6" x14ac:dyDescent="0.3">
      <c r="D11" s="1">
        <f t="shared" si="2"/>
        <v>90</v>
      </c>
      <c r="E11" s="1">
        <f t="shared" si="0"/>
        <v>3.9363879395084558E-3</v>
      </c>
      <c r="F11" s="1">
        <f t="shared" si="1"/>
        <v>0.52763344725898531</v>
      </c>
    </row>
    <row r="12" spans="1:6" x14ac:dyDescent="0.3">
      <c r="D12" s="1">
        <f t="shared" si="2"/>
        <v>100</v>
      </c>
      <c r="E12" s="1">
        <f t="shared" si="0"/>
        <v>3.6216517375589848E-3</v>
      </c>
      <c r="F12" s="1">
        <f t="shared" si="1"/>
        <v>0.5654017914929218</v>
      </c>
    </row>
    <row r="13" spans="1:6" x14ac:dyDescent="0.3">
      <c r="D13" s="1">
        <f t="shared" si="2"/>
        <v>110</v>
      </c>
      <c r="E13" s="1">
        <f t="shared" si="0"/>
        <v>3.332080452873728E-3</v>
      </c>
      <c r="F13" s="1">
        <f t="shared" si="1"/>
        <v>0.60015034565515268</v>
      </c>
    </row>
    <row r="14" spans="1:6" x14ac:dyDescent="0.3">
      <c r="D14" s="1">
        <f t="shared" si="2"/>
        <v>120</v>
      </c>
      <c r="E14" s="1">
        <f t="shared" si="0"/>
        <v>3.0656620097620196E-3</v>
      </c>
      <c r="F14" s="1">
        <f t="shared" si="1"/>
        <v>0.63212055882855767</v>
      </c>
    </row>
    <row r="15" spans="1:6" x14ac:dyDescent="0.3">
      <c r="D15" s="1">
        <f t="shared" si="2"/>
        <v>130</v>
      </c>
      <c r="E15" s="1">
        <f t="shared" si="0"/>
        <v>2.8205452092228515E-3</v>
      </c>
      <c r="F15" s="1">
        <f t="shared" si="1"/>
        <v>0.66153457489325773</v>
      </c>
    </row>
    <row r="16" spans="1:6" x14ac:dyDescent="0.3">
      <c r="D16" s="1">
        <f t="shared" si="2"/>
        <v>140</v>
      </c>
      <c r="E16" s="1">
        <f t="shared" si="0"/>
        <v>2.5950268659549807E-3</v>
      </c>
      <c r="F16" s="1">
        <f t="shared" si="1"/>
        <v>0.68859677608540237</v>
      </c>
    </row>
    <row r="17" spans="1:6" x14ac:dyDescent="0.3">
      <c r="D17" s="1">
        <f t="shared" si="2"/>
        <v>150</v>
      </c>
      <c r="E17" s="1">
        <f t="shared" si="0"/>
        <v>2.3875399738349174E-3</v>
      </c>
      <c r="F17" s="1">
        <f t="shared" si="1"/>
        <v>0.71349520313980985</v>
      </c>
    </row>
    <row r="18" spans="1:6" x14ac:dyDescent="0.3">
      <c r="D18" s="1">
        <f t="shared" si="2"/>
        <v>160</v>
      </c>
      <c r="E18" s="1">
        <f t="shared" si="0"/>
        <v>2.1966428176310566E-3</v>
      </c>
      <c r="F18" s="1">
        <f t="shared" si="1"/>
        <v>0.73640286188427329</v>
      </c>
    </row>
    <row r="21" spans="1:6" x14ac:dyDescent="0.3">
      <c r="A21" s="4" t="s">
        <v>5</v>
      </c>
    </row>
    <row r="22" spans="1:6" x14ac:dyDescent="0.3">
      <c r="A22" s="2" t="s">
        <v>6</v>
      </c>
      <c r="B22" s="1" t="s">
        <v>22</v>
      </c>
      <c r="C22" s="3"/>
    </row>
    <row r="23" spans="1:6" x14ac:dyDescent="0.3">
      <c r="A23" s="2" t="s">
        <v>7</v>
      </c>
      <c r="B23" s="1">
        <f>F12</f>
        <v>0.5654017914929218</v>
      </c>
      <c r="C23" s="3">
        <f>B23</f>
        <v>0.5654017914929218</v>
      </c>
    </row>
    <row r="24" spans="1:6" x14ac:dyDescent="0.3">
      <c r="A24" s="2" t="s">
        <v>12</v>
      </c>
      <c r="B24" s="1">
        <f>1-F17</f>
        <v>0.28650479686019015</v>
      </c>
      <c r="C24" s="3">
        <f>B24</f>
        <v>0.28650479686019015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AllResults</vt:lpstr>
      <vt:lpstr>Problema (1)</vt:lpstr>
      <vt:lpstr>Problema (2)</vt:lpstr>
      <vt:lpstr>Problema (3)</vt:lpstr>
      <vt:lpstr>Problema (4)</vt:lpstr>
      <vt:lpstr>Problema (5)</vt:lpstr>
      <vt:lpstr>Problema (6)</vt:lpstr>
      <vt:lpstr>Problema (7)</vt:lpstr>
      <vt:lpstr>Problema (8)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Venkata Satya Soujanya Gadi</dc:creator>
  <cp:lastModifiedBy>Venkata Satya Soujanya Gadi</cp:lastModifiedBy>
  <dcterms:created xsi:type="dcterms:W3CDTF">2022-03-06T15:00:45Z</dcterms:created>
  <dcterms:modified xsi:type="dcterms:W3CDTF">2022-03-10T17:26:01Z</dcterms:modified>
</cp:coreProperties>
</file>