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Suresh\git\Courses\2021\Exams y Tareas\"/>
    </mc:Choice>
  </mc:AlternateContent>
  <xr:revisionPtr revIDLastSave="0" documentId="13_ncr:1_{53E174B6-56E8-405D-B3EE-73FB583AB4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6" r:id="rId1"/>
    <sheet name="confianza del 90%" sheetId="4" r:id="rId2"/>
    <sheet name="confianza del 95%" sheetId="3" r:id="rId3"/>
    <sheet name="confianza del 99%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6" l="1"/>
  <c r="G5" i="6"/>
  <c r="E5" i="6"/>
  <c r="C5" i="6"/>
  <c r="E4" i="6"/>
  <c r="C4" i="6"/>
  <c r="C3" i="6"/>
  <c r="C2" i="6"/>
  <c r="K31" i="5"/>
  <c r="K32" i="5"/>
  <c r="H31" i="5"/>
  <c r="F45" i="3"/>
  <c r="F42" i="3"/>
  <c r="F39" i="3"/>
  <c r="F31" i="4"/>
  <c r="G31" i="4" s="1"/>
  <c r="G31" i="3"/>
  <c r="F31" i="3"/>
  <c r="F13" i="3"/>
  <c r="K31" i="3" s="1"/>
  <c r="G31" i="5"/>
  <c r="F32" i="5"/>
  <c r="F31" i="5"/>
  <c r="F32" i="4"/>
  <c r="G32" i="5"/>
  <c r="F10" i="5"/>
  <c r="F9" i="5"/>
  <c r="F13" i="5" s="1"/>
  <c r="F10" i="4"/>
  <c r="F9" i="4"/>
  <c r="F13" i="4" s="1"/>
  <c r="F10" i="3"/>
  <c r="J32" i="4" l="1"/>
  <c r="J31" i="3"/>
  <c r="F32" i="3"/>
  <c r="J32" i="3" s="1"/>
  <c r="J31" i="4"/>
  <c r="H32" i="5"/>
  <c r="J32" i="5"/>
  <c r="J31" i="5"/>
  <c r="K31" i="4"/>
  <c r="H31" i="4"/>
  <c r="H31" i="3" l="1"/>
  <c r="G32" i="3"/>
  <c r="G32" i="4"/>
  <c r="K32" i="4" s="1"/>
  <c r="K32" i="3" l="1"/>
  <c r="H32" i="3"/>
  <c r="H32" i="4"/>
</calcChain>
</file>

<file path=xl/sharedStrings.xml><?xml version="1.0" encoding="utf-8"?>
<sst xmlns="http://schemas.openxmlformats.org/spreadsheetml/2006/main" count="87" uniqueCount="54">
  <si>
    <t>#ID</t>
  </si>
  <si>
    <t>Km x L de gasolina</t>
  </si>
  <si>
    <t>x</t>
  </si>
  <si>
    <t>Limite superior=</t>
  </si>
  <si>
    <t>Tamaño de la muestra =n=</t>
  </si>
  <si>
    <t>Desviacion Estandar = S=</t>
  </si>
  <si>
    <t>Error estandar=</t>
  </si>
  <si>
    <t xml:space="preserve">Confianza= </t>
  </si>
  <si>
    <t>Valores en Z</t>
  </si>
  <si>
    <t>Valores en X</t>
  </si>
  <si>
    <t>a)</t>
  </si>
  <si>
    <r>
      <rPr>
        <b/>
        <sz val="14"/>
        <color theme="8" tint="-0.499984740745262"/>
        <rFont val="Calibri"/>
        <family val="2"/>
        <scheme val="minor"/>
      </rPr>
      <t>C)</t>
    </r>
    <r>
      <rPr>
        <b/>
        <sz val="11"/>
        <color theme="1"/>
        <rFont val="Calibri"/>
        <family val="2"/>
        <scheme val="minor"/>
      </rPr>
      <t>Margen de error</t>
    </r>
  </si>
  <si>
    <t>Valores por excel</t>
  </si>
  <si>
    <r>
      <rPr>
        <b/>
        <sz val="16"/>
        <color theme="8" tint="-0.499984740745262"/>
        <rFont val="Calibri"/>
        <family val="2"/>
        <scheme val="minor"/>
      </rPr>
      <t>d)</t>
    </r>
    <r>
      <rPr>
        <sz val="11"/>
        <color theme="1"/>
        <rFont val="Calibri"/>
        <family val="2"/>
        <scheme val="minor"/>
      </rPr>
      <t>Limite inferior=</t>
    </r>
  </si>
  <si>
    <r>
      <rPr>
        <b/>
        <sz val="16"/>
        <color theme="3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>Hacer estimación por intervalo de la media utilizando la distribución de Z</t>
    </r>
  </si>
  <si>
    <r>
      <rPr>
        <b/>
        <sz val="16"/>
        <color theme="3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>Media muestral</t>
    </r>
  </si>
  <si>
    <r>
      <rPr>
        <b/>
        <sz val="16"/>
        <color theme="3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>Determinar el Margen de error a un coeficiente de confianza del 90%.</t>
    </r>
  </si>
  <si>
    <r>
      <rPr>
        <b/>
        <sz val="20"/>
        <color theme="8" tint="-0.499984740745262"/>
        <rFont val="Calibri"/>
        <family val="2"/>
        <scheme val="minor"/>
      </rPr>
      <t xml:space="preserve"> </t>
    </r>
    <r>
      <rPr>
        <b/>
        <sz val="16"/>
        <color theme="8" tint="-0.499984740745262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>Promedio de la muestra xbarra =</t>
    </r>
  </si>
  <si>
    <r>
      <rPr>
        <b/>
        <sz val="16"/>
        <color theme="3"/>
        <rFont val="Calibri"/>
        <family val="2"/>
        <scheme val="minor"/>
      </rPr>
      <t>d)</t>
    </r>
    <r>
      <rPr>
        <sz val="11"/>
        <color theme="1"/>
        <rFont val="Calibri"/>
        <family val="2"/>
        <scheme val="minor"/>
      </rPr>
      <t>Estimar el intervalo para la media con el coeficiente de la confianza del 90%.</t>
    </r>
  </si>
  <si>
    <r>
      <rPr>
        <b/>
        <sz val="16"/>
        <color theme="3"/>
        <rFont val="Calibri"/>
        <family val="2"/>
        <scheme val="minor"/>
      </rPr>
      <t>d)</t>
    </r>
    <r>
      <rPr>
        <sz val="11"/>
        <color theme="1"/>
        <rFont val="Calibri"/>
        <family val="2"/>
        <scheme val="minor"/>
      </rPr>
      <t>Limite superior=</t>
    </r>
  </si>
  <si>
    <r>
      <rPr>
        <b/>
        <sz val="16"/>
        <color theme="3"/>
        <rFont val="Calibri"/>
        <family val="2"/>
        <scheme val="minor"/>
      </rPr>
      <t>g)</t>
    </r>
    <r>
      <rPr>
        <sz val="11"/>
        <color theme="1"/>
        <rFont val="Calibri"/>
        <family val="2"/>
        <scheme val="minor"/>
      </rPr>
      <t xml:space="preserve"> Interprete los intervalos obtenidos.  ¿Qué significa lo obtenido?</t>
    </r>
  </si>
  <si>
    <r>
      <t xml:space="preserve">h) </t>
    </r>
    <r>
      <rPr>
        <sz val="12"/>
        <rFont val="Calibri"/>
        <family val="2"/>
        <scheme val="minor"/>
      </rPr>
      <t>Emita una recomendación basada en los resultados y en la regla de adquisición basada en la media que impuso la compañía.</t>
    </r>
  </si>
  <si>
    <r>
      <rPr>
        <b/>
        <sz val="14"/>
        <color theme="3"/>
        <rFont val="Calibri"/>
        <family val="2"/>
        <scheme val="minor"/>
      </rPr>
      <t>i)</t>
    </r>
    <r>
      <rPr>
        <sz val="11"/>
        <color theme="1"/>
        <rFont val="Calibri"/>
        <family val="2"/>
        <scheme val="minor"/>
      </rPr>
      <t>Si los modelos que se incluyen en la muestra fueran candidatos a compra, cuáles sí cumplen la regla impuesta por la compañía considerando un nivel de confianza del 99%</t>
    </r>
  </si>
  <si>
    <t>(ver hoja de excel : confianza del  99%)</t>
  </si>
  <si>
    <r>
      <rPr>
        <b/>
        <sz val="14"/>
        <color theme="3"/>
        <rFont val="Calibri"/>
        <family val="2"/>
        <scheme val="minor"/>
      </rPr>
      <t xml:space="preserve">e) </t>
    </r>
    <r>
      <rPr>
        <sz val="12"/>
        <rFont val="Calibri"/>
        <family val="2"/>
        <scheme val="minor"/>
      </rPr>
      <t>Repita el procedimiento (c) y (d) para estimar el intervalo para la media con el coeficiente de la confianza del 95%</t>
    </r>
    <r>
      <rPr>
        <sz val="11"/>
        <color theme="1"/>
        <rFont val="Calibri"/>
        <family val="2"/>
        <scheme val="minor"/>
      </rPr>
      <t xml:space="preserve"> (ver hoja  de excel de confianza del 95% )</t>
    </r>
  </si>
  <si>
    <t>Realizar:</t>
  </si>
  <si>
    <r>
      <rPr>
        <b/>
        <sz val="20"/>
        <color theme="8" tint="-0.499984740745262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Promedio de la muestra xbarra =</t>
    </r>
  </si>
  <si>
    <t>Limite inferior=</t>
  </si>
  <si>
    <r>
      <t>f)</t>
    </r>
    <r>
      <rPr>
        <sz val="12"/>
        <rFont val="Calibri"/>
        <family val="2"/>
        <scheme val="minor"/>
      </rPr>
      <t>Determinar el tamaño de la muestra si se quisiera mantener un intervalo de confianza de</t>
    </r>
    <r>
      <rPr>
        <sz val="14"/>
        <rFont val="Calibri"/>
        <family val="2"/>
        <scheme val="minor"/>
      </rPr>
      <t xml:space="preserve">l </t>
    </r>
    <r>
      <rPr>
        <b/>
        <sz val="14"/>
        <rFont val="Calibri"/>
        <family val="2"/>
        <scheme val="minor"/>
      </rPr>
      <t>95%</t>
    </r>
    <r>
      <rPr>
        <sz val="14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y un </t>
    </r>
    <r>
      <rPr>
        <b/>
        <sz val="12"/>
        <rFont val="Calibri"/>
        <family val="2"/>
        <scheme val="minor"/>
      </rPr>
      <t>margen de error de 0.05</t>
    </r>
    <r>
      <rPr>
        <sz val="12"/>
        <rFont val="Calibri"/>
        <family val="2"/>
        <scheme val="minor"/>
      </rPr>
      <t>(ver hoja de confianza del 95%).</t>
    </r>
  </si>
  <si>
    <t>se busca  un  marguen de error =</t>
  </si>
  <si>
    <t xml:space="preserve">Desviación estándar de la muestra= </t>
  </si>
  <si>
    <t>Tamaño de muestra necesaria=</t>
  </si>
  <si>
    <t>Margen de error=</t>
  </si>
  <si>
    <r>
      <t>f)</t>
    </r>
    <r>
      <rPr>
        <sz val="12"/>
        <rFont val="Calibri"/>
        <family val="2"/>
        <scheme val="minor"/>
      </rPr>
      <t>Determinar el tamaño de la muestra si se quisiera mantener un intervalo de confianza de</t>
    </r>
    <r>
      <rPr>
        <sz val="14"/>
        <rFont val="Calibri"/>
        <family val="2"/>
        <scheme val="minor"/>
      </rPr>
      <t xml:space="preserve">l </t>
    </r>
    <r>
      <rPr>
        <b/>
        <sz val="14"/>
        <rFont val="Calibri"/>
        <family val="2"/>
        <scheme val="minor"/>
      </rPr>
      <t>95%</t>
    </r>
    <r>
      <rPr>
        <sz val="14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y un </t>
    </r>
    <r>
      <rPr>
        <b/>
        <sz val="12"/>
        <rFont val="Calibri"/>
        <family val="2"/>
        <scheme val="minor"/>
      </rPr>
      <t>margen de error de 0.05</t>
    </r>
  </si>
  <si>
    <t xml:space="preserve">                       Por lo que se debe aumentar el tamaño de la muestra para poder disminuir el margen de error</t>
  </si>
  <si>
    <t>Promedio de la muestra= xbarra =</t>
  </si>
  <si>
    <r>
      <rPr>
        <sz val="18"/>
        <color theme="1"/>
        <rFont val="Calibri"/>
        <family val="2"/>
        <scheme val="minor"/>
      </rPr>
      <t>error estándar</t>
    </r>
    <r>
      <rPr>
        <sz val="11"/>
        <color theme="1"/>
        <rFont val="Calibri"/>
        <family val="2"/>
        <scheme val="minor"/>
      </rPr>
      <t xml:space="preserve"> debe ser= </t>
    </r>
  </si>
  <si>
    <t>Ya que se busca el mayor rendimiento en cuanto a la relacion del kilometraje con el combustible, serían todos aquellos modelos que son mayores a la  media de la muestra, con una confianza del 99%,se pueden tener a candidatos que tienen mayor rendimiento tales como :17,18, 19,  y 19.5 km por litro de gasolina</t>
  </si>
  <si>
    <t xml:space="preserve">es recomendable adquirir vehiculos que tengan un mayor rendimento de combustible  mayor al promedio de la muestra (15.8 kmpor litro de gasolina) </t>
  </si>
  <si>
    <t>1. Se puede decir que  hay un 90% de confianza que el promedio general  en la muestra se encuentra entre  los valores de 15.01 y 16.54</t>
  </si>
  <si>
    <t xml:space="preserve">2.Hay un 95% de confianza  que el promedio general  en la muestra  se encuentra entre los valores de  14.87 y 16.68 </t>
  </si>
  <si>
    <t>3.Hay un 99% de confianza que el promedio general en la muestra se encuentre entre los valores de 14.58 y 16.97</t>
  </si>
  <si>
    <t>A</t>
  </si>
  <si>
    <t>B</t>
  </si>
  <si>
    <t>C</t>
  </si>
  <si>
    <t>D</t>
  </si>
  <si>
    <t>E</t>
  </si>
  <si>
    <t>F</t>
  </si>
  <si>
    <t>G</t>
  </si>
  <si>
    <t>H</t>
  </si>
  <si>
    <t>I</t>
  </si>
  <si>
    <t>=</t>
  </si>
  <si>
    <t>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</si>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</sst>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164" fontId="0" fillId="0" borderId="1" xfId="0" applyNumberFormat="1" applyFont="1" applyBorder="1" applyAlignment="1" applyProtection="1">
      <alignment horizontal="right"/>
      <protection locked="0"/>
    </xf>
    <xf numFmtId="164" fontId="0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Font="1" applyBorder="1" applyAlignment="1" applyProtection="1">
      <alignment horizontal="right"/>
      <protection locked="0"/>
    </xf>
    <xf numFmtId="164" fontId="0" fillId="0" borderId="0" xfId="0" applyNumberFormat="1"/>
    <xf numFmtId="0" fontId="0" fillId="0" borderId="0" xfId="0" applyAlignme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9" fontId="0" fillId="0" borderId="0" xfId="0" applyNumberFormat="1"/>
    <xf numFmtId="9" fontId="0" fillId="0" borderId="0" xfId="1" applyFont="1"/>
    <xf numFmtId="0" fontId="3" fillId="0" borderId="0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/>
    <xf numFmtId="165" fontId="0" fillId="0" borderId="0" xfId="1" applyNumberFormat="1" applyFont="1"/>
    <xf numFmtId="165" fontId="0" fillId="0" borderId="0" xfId="0" applyNumberFormat="1"/>
    <xf numFmtId="0" fontId="11" fillId="0" borderId="0" xfId="0" applyFont="1"/>
    <xf numFmtId="0" fontId="0" fillId="0" borderId="0" xfId="0" applyFont="1" applyAlignment="1">
      <alignment horizontal="left"/>
    </xf>
    <xf numFmtId="1" fontId="1" fillId="0" borderId="0" xfId="0" applyNumberFormat="1" applyFon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372241</xdr:colOff>
      <xdr:row>9</xdr:row>
      <xdr:rowOff>306551</xdr:rowOff>
    </xdr:from>
    <xdr:to>
      <xdr:col>13</xdr:col>
      <xdr:colOff>381893</xdr:colOff>
      <xdr:row>27</xdr:row>
      <xdr:rowOff>112316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6CBDFAE-3986-4873-BDE1-FCFEEB3CB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4741" y="2485258"/>
          <a:ext cx="4159049" cy="3374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560294</xdr:colOff>
      <xdr:row>8</xdr:row>
      <xdr:rowOff>112059</xdr:rowOff>
    </xdr:from>
    <xdr:to>
      <xdr:col>11</xdr:col>
      <xdr:colOff>504078</xdr:colOff>
      <xdr:row>21</xdr:row>
      <xdr:rowOff>145677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851831-A268-463B-B46C-EAA57DD96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823" y="1770530"/>
          <a:ext cx="4157196" cy="2734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477611</xdr:colOff>
      <xdr:row>8</xdr:row>
      <xdr:rowOff>151493</xdr:rowOff>
    </xdr:from>
    <xdr:to>
      <xdr:col>11</xdr:col>
      <xdr:colOff>672667</xdr:colOff>
      <xdr:row>22</xdr:row>
      <xdr:rowOff>79375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D989F9-F33D-477D-BDAB-CED41E115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2968" y="1829707"/>
          <a:ext cx="4299878" cy="2842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86DB-8B18-41AC-96D4-FFA9CFA8058D}">
  <dimension ref="A1:G9"/>
  <sheetViews>
    <sheetView tabSelected="1" workbookViewId="0">
      <selection activeCell="C7" sqref="C7"/>
    </sheetView>
  </sheetViews>
  <sheetFormatPr defaultRowHeight="14.4" x14ac:dyDescent="0.3"/>
  <cols>
    <col min="1" max="1" width="8.88671875" style="7"/>
    <col min="2" max="2" width="2" style="7" bestFit="1" customWidth="1"/>
    <col min="4" max="4" width="8.88671875" style="8"/>
    <col min="6" max="6" width="8.88671875" style="8"/>
  </cols>
  <sheetData>
    <row r="1" spans="1:7" x14ac:dyDescent="0.3">
      <c r="A1" s="7" t="s">
        <v>42</v>
      </c>
      <c r="B1" s="7" t="s">
        <v>51</v>
      </c>
    </row>
    <row r="2" spans="1:7" x14ac:dyDescent="0.3">
      <c r="A2" s="7" t="s">
        <v>43</v>
      </c>
      <c r="B2" s="7" t="s">
        <v>51</v>
      </c>
      <c r="C2">
        <f>'confianza del 90%'!F10</f>
        <v>15.779411764705879</v>
      </c>
    </row>
    <row r="3" spans="1:7" x14ac:dyDescent="0.3">
      <c r="A3" s="7" t="s">
        <v>44</v>
      </c>
      <c r="B3" s="7" t="s">
        <v>51</v>
      </c>
      <c r="C3">
        <f>'confianza del 90%'!K32</f>
        <v>0.7616431884294943</v>
      </c>
    </row>
    <row r="4" spans="1:7" x14ac:dyDescent="0.3">
      <c r="A4" s="7" t="s">
        <v>45</v>
      </c>
      <c r="B4" s="7" t="s">
        <v>51</v>
      </c>
      <c r="C4">
        <f>'confianza del 90%'!H31</f>
        <v>15.017768576276385</v>
      </c>
      <c r="D4" s="8" t="s">
        <v>52</v>
      </c>
      <c r="E4">
        <f>'confianza del 90%'!H32</f>
        <v>16.541054953135372</v>
      </c>
    </row>
    <row r="5" spans="1:7" x14ac:dyDescent="0.3">
      <c r="A5" s="7" t="s">
        <v>46</v>
      </c>
      <c r="B5" s="7" t="s">
        <v>51</v>
      </c>
      <c r="C5">
        <f>'confianza del 95%'!K32</f>
        <v>0.90755383575301185</v>
      </c>
      <c r="D5" s="8" t="s">
        <v>53</v>
      </c>
      <c r="E5">
        <f>'confianza del 95%'!H31</f>
        <v>14.871857928952867</v>
      </c>
      <c r="F5" s="8" t="s">
        <v>52</v>
      </c>
      <c r="G5">
        <f>'confianza del 95%'!H32</f>
        <v>16.68696560045889</v>
      </c>
    </row>
    <row r="6" spans="1:7" x14ac:dyDescent="0.3">
      <c r="A6" s="7" t="s">
        <v>47</v>
      </c>
      <c r="B6" s="7" t="s">
        <v>51</v>
      </c>
      <c r="C6" s="27">
        <f>'confianza del 95%'!F42</f>
        <v>11201.693921144066</v>
      </c>
    </row>
    <row r="7" spans="1:7" x14ac:dyDescent="0.3">
      <c r="A7" s="7" t="s">
        <v>48</v>
      </c>
      <c r="B7" s="7" t="s">
        <v>51</v>
      </c>
    </row>
    <row r="8" spans="1:7" x14ac:dyDescent="0.3">
      <c r="A8" s="7" t="s">
        <v>49</v>
      </c>
      <c r="B8" s="7" t="s">
        <v>51</v>
      </c>
    </row>
    <row r="9" spans="1:7" x14ac:dyDescent="0.3">
      <c r="A9" s="7" t="s">
        <v>50</v>
      </c>
      <c r="B9" s="7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6E68-DDBC-4C7C-8B0B-9BADC8730265}">
  <dimension ref="A1:O53"/>
  <sheetViews>
    <sheetView topLeftCell="A23" zoomScale="87" zoomScaleNormal="87" workbookViewId="0">
      <selection activeCell="E46" sqref="E46"/>
    </sheetView>
  </sheetViews>
  <sheetFormatPr defaultColWidth="11.5546875" defaultRowHeight="14.4" x14ac:dyDescent="0.3"/>
  <cols>
    <col min="5" max="5" width="35.44140625" customWidth="1"/>
    <col min="6" max="6" width="12.6640625" customWidth="1"/>
    <col min="10" max="10" width="20" customWidth="1"/>
    <col min="11" max="11" width="19.33203125" customWidth="1"/>
  </cols>
  <sheetData>
    <row r="1" spans="1:11" ht="36" customHeight="1" x14ac:dyDescent="0.4">
      <c r="A1" s="1" t="s">
        <v>0</v>
      </c>
      <c r="B1" s="2" t="s">
        <v>1</v>
      </c>
      <c r="C1" s="18"/>
      <c r="D1" s="6" t="s">
        <v>2</v>
      </c>
      <c r="E1" s="15" t="s">
        <v>25</v>
      </c>
      <c r="F1" s="28" t="s">
        <v>14</v>
      </c>
      <c r="G1" s="28"/>
    </row>
    <row r="2" spans="1:11" ht="21" x14ac:dyDescent="0.4">
      <c r="A2" s="3">
        <v>1</v>
      </c>
      <c r="B2" s="4">
        <v>13</v>
      </c>
      <c r="C2" s="10"/>
      <c r="D2" s="5">
        <v>13</v>
      </c>
      <c r="F2" s="30" t="s">
        <v>15</v>
      </c>
      <c r="G2" s="30"/>
      <c r="I2" s="11"/>
    </row>
    <row r="3" spans="1:11" ht="21" x14ac:dyDescent="0.4">
      <c r="A3" s="3">
        <v>2</v>
      </c>
      <c r="B3" s="4">
        <v>19.100000000000001</v>
      </c>
      <c r="C3" s="10"/>
      <c r="D3" s="5">
        <v>19.100000000000001</v>
      </c>
      <c r="F3" t="s">
        <v>16</v>
      </c>
      <c r="I3" s="11"/>
      <c r="K3" s="11"/>
    </row>
    <row r="4" spans="1:11" ht="21" x14ac:dyDescent="0.4">
      <c r="A4" s="3">
        <v>3</v>
      </c>
      <c r="B4" s="4">
        <v>18</v>
      </c>
      <c r="C4" s="10"/>
      <c r="D4" s="5">
        <v>18</v>
      </c>
      <c r="F4" t="s">
        <v>18</v>
      </c>
      <c r="I4" s="11"/>
    </row>
    <row r="5" spans="1:11" x14ac:dyDescent="0.3">
      <c r="A5" s="3">
        <v>4</v>
      </c>
      <c r="B5" s="4">
        <v>13</v>
      </c>
      <c r="C5" s="10"/>
      <c r="D5" s="5">
        <v>13</v>
      </c>
      <c r="I5" s="11"/>
    </row>
    <row r="6" spans="1:11" x14ac:dyDescent="0.3">
      <c r="A6" s="3">
        <v>5</v>
      </c>
      <c r="B6" s="4">
        <v>17</v>
      </c>
      <c r="C6" s="10"/>
      <c r="D6" s="5">
        <v>17</v>
      </c>
      <c r="I6" s="11"/>
    </row>
    <row r="7" spans="1:11" x14ac:dyDescent="0.3">
      <c r="A7" s="3">
        <v>6</v>
      </c>
      <c r="B7" s="4">
        <v>15</v>
      </c>
      <c r="C7" s="10"/>
      <c r="D7" s="5">
        <v>15</v>
      </c>
      <c r="E7" s="19"/>
      <c r="I7" s="11"/>
    </row>
    <row r="8" spans="1:11" x14ac:dyDescent="0.3">
      <c r="A8" s="3">
        <v>7</v>
      </c>
      <c r="B8" s="4">
        <v>14.5</v>
      </c>
      <c r="C8" s="10"/>
      <c r="D8" s="5">
        <v>14.5</v>
      </c>
      <c r="I8" s="11"/>
    </row>
    <row r="9" spans="1:11" x14ac:dyDescent="0.3">
      <c r="A9" s="3">
        <v>8</v>
      </c>
      <c r="B9" s="4">
        <v>17</v>
      </c>
      <c r="C9" s="10"/>
      <c r="D9" s="5">
        <v>17</v>
      </c>
      <c r="E9" s="7" t="s">
        <v>4</v>
      </c>
      <c r="F9" s="8">
        <f>COUNT(D2:D35)</f>
        <v>34</v>
      </c>
      <c r="I9" s="11"/>
    </row>
    <row r="10" spans="1:11" ht="25.8" x14ac:dyDescent="0.5">
      <c r="A10" s="3">
        <v>9</v>
      </c>
      <c r="B10" s="4">
        <v>14.7</v>
      </c>
      <c r="C10" s="10"/>
      <c r="D10" s="5">
        <v>14.7</v>
      </c>
      <c r="E10" s="7" t="s">
        <v>17</v>
      </c>
      <c r="F10" s="13">
        <f>AVERAGE(D2:D35)</f>
        <v>15.779411764705879</v>
      </c>
      <c r="J10" s="20" t="s">
        <v>10</v>
      </c>
    </row>
    <row r="11" spans="1:11" x14ac:dyDescent="0.3">
      <c r="A11" s="3">
        <v>10</v>
      </c>
      <c r="B11" s="4">
        <v>12</v>
      </c>
      <c r="C11" s="10"/>
      <c r="D11" s="5">
        <v>12</v>
      </c>
      <c r="E11" s="7" t="s">
        <v>5</v>
      </c>
      <c r="F11" s="13">
        <v>2.7</v>
      </c>
      <c r="I11" s="11"/>
    </row>
    <row r="12" spans="1:11" x14ac:dyDescent="0.3">
      <c r="A12" s="3">
        <v>11</v>
      </c>
      <c r="B12" s="4">
        <v>15</v>
      </c>
      <c r="C12" s="10"/>
      <c r="D12" s="5">
        <v>15</v>
      </c>
      <c r="I12" s="11"/>
    </row>
    <row r="13" spans="1:11" ht="21" x14ac:dyDescent="0.4">
      <c r="A13" s="3">
        <v>12</v>
      </c>
      <c r="B13" s="4">
        <v>14.8</v>
      </c>
      <c r="C13" s="10"/>
      <c r="D13" s="5">
        <v>14.8</v>
      </c>
      <c r="E13" s="14" t="s">
        <v>6</v>
      </c>
      <c r="F13" s="15">
        <f>F11/SQRT(F9)</f>
        <v>0.46304617988477387</v>
      </c>
      <c r="I13" s="11"/>
    </row>
    <row r="14" spans="1:11" x14ac:dyDescent="0.3">
      <c r="A14" s="3">
        <v>13</v>
      </c>
      <c r="B14" s="4">
        <v>15</v>
      </c>
      <c r="C14" s="10"/>
      <c r="D14" s="5">
        <v>15</v>
      </c>
      <c r="I14" s="11"/>
    </row>
    <row r="15" spans="1:11" x14ac:dyDescent="0.3">
      <c r="A15" s="3">
        <v>14</v>
      </c>
      <c r="B15" s="4">
        <v>14.3</v>
      </c>
      <c r="C15" s="10"/>
      <c r="D15" s="5">
        <v>14.3</v>
      </c>
      <c r="E15" s="7" t="s">
        <v>7</v>
      </c>
      <c r="F15" s="17">
        <v>0.9</v>
      </c>
      <c r="I15" s="11"/>
    </row>
    <row r="16" spans="1:11" x14ac:dyDescent="0.3">
      <c r="A16" s="3">
        <v>15</v>
      </c>
      <c r="B16" s="4">
        <v>19.5</v>
      </c>
      <c r="C16" s="10"/>
      <c r="D16" s="5">
        <v>19.5</v>
      </c>
      <c r="I16" s="11"/>
    </row>
    <row r="17" spans="1:11" x14ac:dyDescent="0.3">
      <c r="A17" s="3">
        <v>16</v>
      </c>
      <c r="B17" s="4">
        <v>15.5</v>
      </c>
      <c r="C17" s="10"/>
      <c r="D17" s="5">
        <v>15.5</v>
      </c>
      <c r="F17" s="16"/>
      <c r="I17" s="11"/>
    </row>
    <row r="18" spans="1:11" x14ac:dyDescent="0.3">
      <c r="A18" s="3">
        <v>17</v>
      </c>
      <c r="B18" s="4">
        <v>18</v>
      </c>
      <c r="C18" s="10"/>
      <c r="D18" s="5">
        <v>18</v>
      </c>
      <c r="F18" s="16"/>
      <c r="I18" s="11"/>
    </row>
    <row r="19" spans="1:11" x14ac:dyDescent="0.3">
      <c r="A19" s="3">
        <v>18</v>
      </c>
      <c r="B19" s="4">
        <v>19</v>
      </c>
      <c r="C19" s="10"/>
      <c r="D19" s="5">
        <v>19</v>
      </c>
      <c r="I19" s="11"/>
    </row>
    <row r="20" spans="1:11" x14ac:dyDescent="0.3">
      <c r="A20" s="3">
        <v>19</v>
      </c>
      <c r="B20" s="4">
        <v>17.399999999999999</v>
      </c>
      <c r="C20" s="10"/>
      <c r="D20" s="5">
        <v>17.399999999999999</v>
      </c>
      <c r="I20" s="11"/>
    </row>
    <row r="21" spans="1:11" x14ac:dyDescent="0.3">
      <c r="A21" s="3">
        <v>20</v>
      </c>
      <c r="B21" s="4">
        <v>16.899999999999999</v>
      </c>
      <c r="C21" s="10"/>
      <c r="D21" s="5">
        <v>16.899999999999999</v>
      </c>
      <c r="I21" s="11"/>
    </row>
    <row r="22" spans="1:11" x14ac:dyDescent="0.3">
      <c r="A22" s="3">
        <v>21</v>
      </c>
      <c r="B22" s="4">
        <v>17</v>
      </c>
      <c r="C22" s="10"/>
      <c r="D22" s="5">
        <v>17</v>
      </c>
      <c r="I22" s="11"/>
    </row>
    <row r="23" spans="1:11" x14ac:dyDescent="0.3">
      <c r="A23" s="3">
        <v>22</v>
      </c>
      <c r="B23" s="4">
        <v>15</v>
      </c>
      <c r="C23" s="10"/>
      <c r="D23" s="5">
        <v>15</v>
      </c>
      <c r="I23" s="11"/>
    </row>
    <row r="24" spans="1:11" x14ac:dyDescent="0.3">
      <c r="A24" s="3">
        <v>23</v>
      </c>
      <c r="B24" s="4">
        <v>11.4</v>
      </c>
      <c r="C24" s="10"/>
      <c r="D24" s="5">
        <v>11.4</v>
      </c>
      <c r="I24" s="11"/>
    </row>
    <row r="25" spans="1:11" x14ac:dyDescent="0.3">
      <c r="A25" s="3">
        <v>24</v>
      </c>
      <c r="B25" s="4">
        <v>14</v>
      </c>
      <c r="C25" s="10"/>
      <c r="D25" s="5">
        <v>14</v>
      </c>
      <c r="I25" s="11"/>
    </row>
    <row r="26" spans="1:11" x14ac:dyDescent="0.3">
      <c r="A26" s="3">
        <v>25</v>
      </c>
      <c r="B26" s="4">
        <v>20</v>
      </c>
      <c r="C26" s="10"/>
      <c r="D26" s="5">
        <v>20</v>
      </c>
      <c r="I26" s="11"/>
    </row>
    <row r="27" spans="1:11" x14ac:dyDescent="0.3">
      <c r="A27" s="3">
        <v>26</v>
      </c>
      <c r="B27" s="4">
        <v>19</v>
      </c>
      <c r="C27" s="10"/>
      <c r="D27" s="5">
        <v>19</v>
      </c>
      <c r="I27" s="11"/>
    </row>
    <row r="28" spans="1:11" x14ac:dyDescent="0.3">
      <c r="A28" s="3">
        <v>27</v>
      </c>
      <c r="B28" s="4">
        <v>17.5</v>
      </c>
      <c r="C28" s="10"/>
      <c r="D28" s="5">
        <v>17.5</v>
      </c>
      <c r="I28" s="11"/>
    </row>
    <row r="29" spans="1:11" x14ac:dyDescent="0.3">
      <c r="A29" s="3">
        <v>28</v>
      </c>
      <c r="B29" s="4">
        <v>18</v>
      </c>
      <c r="C29" s="10"/>
      <c r="D29" s="5">
        <v>18</v>
      </c>
      <c r="I29" s="11"/>
    </row>
    <row r="30" spans="1:11" ht="18" x14ac:dyDescent="0.35">
      <c r="A30" s="3">
        <v>29</v>
      </c>
      <c r="B30" s="4">
        <v>14</v>
      </c>
      <c r="C30" s="10"/>
      <c r="D30" s="5">
        <v>14</v>
      </c>
      <c r="G30" s="8" t="s">
        <v>8</v>
      </c>
      <c r="H30" s="12" t="s">
        <v>9</v>
      </c>
      <c r="I30" s="11"/>
      <c r="J30" s="8" t="s">
        <v>12</v>
      </c>
      <c r="K30" s="6" t="s">
        <v>11</v>
      </c>
    </row>
    <row r="31" spans="1:11" ht="21" x14ac:dyDescent="0.4">
      <c r="A31" s="3">
        <v>30</v>
      </c>
      <c r="B31" s="4">
        <v>13.2</v>
      </c>
      <c r="C31" s="10"/>
      <c r="D31" s="5">
        <v>13.2</v>
      </c>
      <c r="E31" s="7" t="s">
        <v>13</v>
      </c>
      <c r="F31" s="21">
        <f>(1-F15)/2</f>
        <v>4.9999999999999989E-2</v>
      </c>
      <c r="G31" s="8">
        <f>NORMSINV(F31)</f>
        <v>-1.6448536269514726</v>
      </c>
      <c r="H31" s="12">
        <f>F13*G31+F10</f>
        <v>15.017768576276385</v>
      </c>
      <c r="J31" s="8">
        <f>_xlfn.NORM.INV(F31,$F$10,$F$13)</f>
        <v>15.017768576276385</v>
      </c>
      <c r="K31">
        <f>G31*$F$13</f>
        <v>-0.7616431884294943</v>
      </c>
    </row>
    <row r="32" spans="1:11" ht="21" x14ac:dyDescent="0.4">
      <c r="A32" s="3">
        <v>31</v>
      </c>
      <c r="B32" s="4">
        <v>10</v>
      </c>
      <c r="C32" s="10"/>
      <c r="D32" s="5">
        <v>10</v>
      </c>
      <c r="E32" s="7" t="s">
        <v>19</v>
      </c>
      <c r="F32" s="22">
        <f>1-F31</f>
        <v>0.95</v>
      </c>
      <c r="G32" s="8">
        <f>G31*(-1)</f>
        <v>1.6448536269514726</v>
      </c>
      <c r="H32" s="12">
        <f>F13*G32+F10</f>
        <v>16.541054953135372</v>
      </c>
      <c r="J32" s="8">
        <f>_xlfn.NORM.INV(F32,$F$10,$F$13)</f>
        <v>16.541054953135372</v>
      </c>
      <c r="K32">
        <f>G32*$F$13</f>
        <v>0.7616431884294943</v>
      </c>
    </row>
    <row r="33" spans="1:14" x14ac:dyDescent="0.3">
      <c r="A33" s="3">
        <v>32</v>
      </c>
      <c r="B33" s="4">
        <v>15.6</v>
      </c>
      <c r="C33" s="10"/>
      <c r="D33" s="5">
        <v>15.6</v>
      </c>
      <c r="I33" s="11"/>
    </row>
    <row r="34" spans="1:14" ht="18" x14ac:dyDescent="0.35">
      <c r="A34" s="3">
        <v>33</v>
      </c>
      <c r="B34" s="4">
        <v>18.100000000000001</v>
      </c>
      <c r="C34" s="10"/>
      <c r="D34" s="5">
        <v>18.100000000000001</v>
      </c>
      <c r="E34" t="s">
        <v>24</v>
      </c>
      <c r="I34" s="11"/>
    </row>
    <row r="35" spans="1:14" x14ac:dyDescent="0.3">
      <c r="A35" s="3">
        <v>34</v>
      </c>
      <c r="B35" s="4">
        <v>15</v>
      </c>
      <c r="C35" s="10"/>
      <c r="D35" s="5">
        <v>15</v>
      </c>
    </row>
    <row r="36" spans="1:14" ht="21" x14ac:dyDescent="0.4">
      <c r="E36" s="23" t="s">
        <v>28</v>
      </c>
      <c r="I36" s="11"/>
    </row>
    <row r="39" spans="1:14" ht="21" x14ac:dyDescent="0.4">
      <c r="E39" t="s">
        <v>20</v>
      </c>
    </row>
    <row r="41" spans="1:14" ht="15" customHeight="1" x14ac:dyDescent="0.3">
      <c r="E41" s="28" t="s">
        <v>39</v>
      </c>
      <c r="F41" s="28"/>
      <c r="G41" s="28"/>
      <c r="H41" s="28"/>
      <c r="I41" s="28"/>
      <c r="J41" s="28"/>
      <c r="K41" s="28"/>
      <c r="L41" s="28"/>
      <c r="M41" s="28"/>
      <c r="N41" s="26"/>
    </row>
    <row r="42" spans="1:14" x14ac:dyDescent="0.3">
      <c r="E42" s="30" t="s">
        <v>40</v>
      </c>
      <c r="F42" s="30"/>
      <c r="G42" s="30"/>
      <c r="H42" s="30"/>
      <c r="I42" s="30"/>
      <c r="J42" s="30"/>
      <c r="K42" s="30"/>
      <c r="L42" s="30"/>
      <c r="M42" s="30"/>
      <c r="N42" s="30"/>
    </row>
    <row r="43" spans="1:14" ht="17.25" customHeight="1" x14ac:dyDescent="0.3">
      <c r="E43" s="28" t="s">
        <v>41</v>
      </c>
      <c r="F43" s="28"/>
      <c r="G43" s="28"/>
      <c r="H43" s="28"/>
      <c r="I43" s="28"/>
      <c r="J43" s="28"/>
      <c r="K43" s="28"/>
      <c r="L43" s="28"/>
      <c r="M43" s="28"/>
      <c r="N43" s="28"/>
    </row>
    <row r="44" spans="1:14" ht="21.75" customHeight="1" x14ac:dyDescent="0.3"/>
    <row r="46" spans="1:14" ht="21" x14ac:dyDescent="0.4">
      <c r="E46" s="23" t="s">
        <v>21</v>
      </c>
    </row>
    <row r="47" spans="1:14" x14ac:dyDescent="0.3">
      <c r="E47" t="s">
        <v>38</v>
      </c>
    </row>
    <row r="49" spans="5:15" ht="18" x14ac:dyDescent="0.35">
      <c r="E49" t="s">
        <v>22</v>
      </c>
    </row>
    <row r="50" spans="5:15" x14ac:dyDescent="0.3">
      <c r="E50" t="s">
        <v>23</v>
      </c>
    </row>
    <row r="51" spans="5:15" x14ac:dyDescent="0.3">
      <c r="E51" s="29" t="s">
        <v>37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5:15" x14ac:dyDescent="0.3"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5:15" x14ac:dyDescent="0.3"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</row>
  </sheetData>
  <mergeCells count="6">
    <mergeCell ref="E43:N43"/>
    <mergeCell ref="E51:O53"/>
    <mergeCell ref="F2:G2"/>
    <mergeCell ref="F1:G1"/>
    <mergeCell ref="E42:N42"/>
    <mergeCell ref="E41:M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D5B6-ED37-4F83-B2A7-DF65B9B08CC7}">
  <dimension ref="A1:K45"/>
  <sheetViews>
    <sheetView topLeftCell="A19" zoomScale="85" zoomScaleNormal="85" workbookViewId="0">
      <selection activeCell="I45" sqref="I45"/>
    </sheetView>
  </sheetViews>
  <sheetFormatPr defaultColWidth="11.5546875" defaultRowHeight="14.4" x14ac:dyDescent="0.3"/>
  <cols>
    <col min="5" max="5" width="38.6640625" customWidth="1"/>
    <col min="6" max="6" width="13.109375" customWidth="1"/>
    <col min="7" max="7" width="14.88671875" customWidth="1"/>
    <col min="8" max="8" width="14.33203125" customWidth="1"/>
    <col min="9" max="9" width="9.6640625" customWidth="1"/>
    <col min="10" max="10" width="20.5546875" customWidth="1"/>
    <col min="11" max="11" width="18.6640625" customWidth="1"/>
  </cols>
  <sheetData>
    <row r="1" spans="1:11" ht="27.6" x14ac:dyDescent="0.3">
      <c r="A1" s="1" t="s">
        <v>0</v>
      </c>
      <c r="B1" s="2" t="s">
        <v>1</v>
      </c>
      <c r="C1" s="18"/>
      <c r="D1" s="6" t="s">
        <v>2</v>
      </c>
    </row>
    <row r="2" spans="1:11" x14ac:dyDescent="0.3">
      <c r="A2" s="3">
        <v>1</v>
      </c>
      <c r="B2" s="4">
        <v>13</v>
      </c>
      <c r="C2" s="10"/>
      <c r="D2" s="5">
        <v>13</v>
      </c>
      <c r="I2" s="11"/>
    </row>
    <row r="3" spans="1:11" x14ac:dyDescent="0.3">
      <c r="A3" s="3">
        <v>2</v>
      </c>
      <c r="B3" s="4">
        <v>19.100000000000001</v>
      </c>
      <c r="C3" s="10"/>
      <c r="D3" s="5">
        <v>19.100000000000001</v>
      </c>
      <c r="I3" s="11"/>
      <c r="K3" s="11"/>
    </row>
    <row r="4" spans="1:11" x14ac:dyDescent="0.3">
      <c r="A4" s="3">
        <v>3</v>
      </c>
      <c r="B4" s="4">
        <v>18</v>
      </c>
      <c r="C4" s="10"/>
      <c r="D4" s="5">
        <v>18</v>
      </c>
      <c r="I4" s="11"/>
    </row>
    <row r="5" spans="1:11" x14ac:dyDescent="0.3">
      <c r="A5" s="3">
        <v>4</v>
      </c>
      <c r="B5" s="4">
        <v>13</v>
      </c>
      <c r="C5" s="10"/>
      <c r="D5" s="5">
        <v>13</v>
      </c>
      <c r="I5" s="11"/>
    </row>
    <row r="6" spans="1:11" x14ac:dyDescent="0.3">
      <c r="A6" s="3">
        <v>5</v>
      </c>
      <c r="B6" s="4">
        <v>17</v>
      </c>
      <c r="C6" s="10"/>
      <c r="D6" s="5">
        <v>17</v>
      </c>
      <c r="I6" s="11"/>
    </row>
    <row r="7" spans="1:11" x14ac:dyDescent="0.3">
      <c r="A7" s="3">
        <v>6</v>
      </c>
      <c r="B7" s="4">
        <v>15</v>
      </c>
      <c r="C7" s="10"/>
      <c r="D7" s="5">
        <v>15</v>
      </c>
      <c r="E7" s="19"/>
      <c r="I7" s="11"/>
    </row>
    <row r="8" spans="1:11" x14ac:dyDescent="0.3">
      <c r="A8" s="3">
        <v>7</v>
      </c>
      <c r="B8" s="4">
        <v>14.5</v>
      </c>
      <c r="C8" s="10"/>
      <c r="D8" s="5">
        <v>14.5</v>
      </c>
      <c r="I8" s="11"/>
    </row>
    <row r="9" spans="1:11" x14ac:dyDescent="0.3">
      <c r="A9" s="3">
        <v>8</v>
      </c>
      <c r="B9" s="4">
        <v>17</v>
      </c>
      <c r="C9" s="10"/>
      <c r="D9" s="5">
        <v>17</v>
      </c>
      <c r="E9" s="7" t="s">
        <v>4</v>
      </c>
      <c r="F9" s="8">
        <v>34</v>
      </c>
      <c r="I9" s="11"/>
    </row>
    <row r="10" spans="1:11" x14ac:dyDescent="0.3">
      <c r="A10" s="3">
        <v>9</v>
      </c>
      <c r="B10" s="4">
        <v>14.7</v>
      </c>
      <c r="C10" s="10"/>
      <c r="D10" s="5">
        <v>14.7</v>
      </c>
      <c r="E10" s="7" t="s">
        <v>35</v>
      </c>
      <c r="F10" s="13">
        <f>AVERAGE(D2:D35)</f>
        <v>15.779411764705879</v>
      </c>
      <c r="I10" s="11"/>
    </row>
    <row r="11" spans="1:11" x14ac:dyDescent="0.3">
      <c r="A11" s="3">
        <v>10</v>
      </c>
      <c r="B11" s="4">
        <v>12</v>
      </c>
      <c r="C11" s="10"/>
      <c r="D11" s="5">
        <v>12</v>
      </c>
      <c r="E11" s="7" t="s">
        <v>5</v>
      </c>
      <c r="F11" s="13">
        <v>2.7</v>
      </c>
      <c r="I11" s="11"/>
    </row>
    <row r="12" spans="1:11" x14ac:dyDescent="0.3">
      <c r="A12" s="3">
        <v>11</v>
      </c>
      <c r="B12" s="4">
        <v>15</v>
      </c>
      <c r="C12" s="10"/>
      <c r="D12" s="5">
        <v>15</v>
      </c>
      <c r="I12" s="11"/>
    </row>
    <row r="13" spans="1:11" ht="21" x14ac:dyDescent="0.4">
      <c r="A13" s="3">
        <v>12</v>
      </c>
      <c r="B13" s="4">
        <v>14.8</v>
      </c>
      <c r="C13" s="10"/>
      <c r="D13" s="5">
        <v>14.8</v>
      </c>
      <c r="E13" s="14" t="s">
        <v>6</v>
      </c>
      <c r="F13" s="15">
        <f>F11/SQRT(F9)</f>
        <v>0.46304617988477387</v>
      </c>
      <c r="I13" s="11"/>
    </row>
    <row r="14" spans="1:11" x14ac:dyDescent="0.3">
      <c r="A14" s="3">
        <v>13</v>
      </c>
      <c r="B14" s="4">
        <v>15</v>
      </c>
      <c r="C14" s="10"/>
      <c r="D14" s="5">
        <v>15</v>
      </c>
      <c r="I14" s="11"/>
    </row>
    <row r="15" spans="1:11" x14ac:dyDescent="0.3">
      <c r="A15" s="3">
        <v>14</v>
      </c>
      <c r="B15" s="4">
        <v>14.3</v>
      </c>
      <c r="C15" s="10"/>
      <c r="D15" s="5">
        <v>14.3</v>
      </c>
      <c r="E15" s="7" t="s">
        <v>7</v>
      </c>
      <c r="F15" s="17">
        <v>0.95</v>
      </c>
      <c r="I15" s="11"/>
    </row>
    <row r="16" spans="1:11" x14ac:dyDescent="0.3">
      <c r="A16" s="3">
        <v>15</v>
      </c>
      <c r="B16" s="4">
        <v>19.5</v>
      </c>
      <c r="C16" s="10"/>
      <c r="D16" s="5">
        <v>19.5</v>
      </c>
      <c r="I16" s="11"/>
    </row>
    <row r="17" spans="1:11" x14ac:dyDescent="0.3">
      <c r="A17" s="3">
        <v>16</v>
      </c>
      <c r="B17" s="4">
        <v>15.5</v>
      </c>
      <c r="C17" s="10"/>
      <c r="D17" s="5">
        <v>15.5</v>
      </c>
      <c r="F17" s="16"/>
      <c r="I17" s="11"/>
    </row>
    <row r="18" spans="1:11" x14ac:dyDescent="0.3">
      <c r="A18" s="3">
        <v>17</v>
      </c>
      <c r="B18" s="4">
        <v>18</v>
      </c>
      <c r="C18" s="10"/>
      <c r="D18" s="5">
        <v>18</v>
      </c>
      <c r="F18" s="16"/>
      <c r="I18" s="11"/>
    </row>
    <row r="19" spans="1:11" x14ac:dyDescent="0.3">
      <c r="A19" s="3">
        <v>18</v>
      </c>
      <c r="B19" s="4">
        <v>19</v>
      </c>
      <c r="C19" s="10"/>
      <c r="D19" s="5">
        <v>19</v>
      </c>
      <c r="I19" s="11"/>
    </row>
    <row r="20" spans="1:11" x14ac:dyDescent="0.3">
      <c r="A20" s="3">
        <v>19</v>
      </c>
      <c r="B20" s="4">
        <v>17.399999999999999</v>
      </c>
      <c r="C20" s="10"/>
      <c r="D20" s="5">
        <v>17.399999999999999</v>
      </c>
      <c r="I20" s="11"/>
    </row>
    <row r="21" spans="1:11" x14ac:dyDescent="0.3">
      <c r="A21" s="3">
        <v>20</v>
      </c>
      <c r="B21" s="4">
        <v>16.899999999999999</v>
      </c>
      <c r="C21" s="10"/>
      <c r="D21" s="5">
        <v>16.899999999999999</v>
      </c>
      <c r="I21" s="11"/>
    </row>
    <row r="22" spans="1:11" x14ac:dyDescent="0.3">
      <c r="A22" s="3">
        <v>21</v>
      </c>
      <c r="B22" s="4">
        <v>17</v>
      </c>
      <c r="C22" s="10"/>
      <c r="D22" s="5">
        <v>17</v>
      </c>
      <c r="I22" s="11"/>
    </row>
    <row r="23" spans="1:11" x14ac:dyDescent="0.3">
      <c r="A23" s="3">
        <v>22</v>
      </c>
      <c r="B23" s="4">
        <v>15</v>
      </c>
      <c r="C23" s="10"/>
      <c r="D23" s="5">
        <v>15</v>
      </c>
      <c r="I23" s="11"/>
    </row>
    <row r="24" spans="1:11" x14ac:dyDescent="0.3">
      <c r="A24" s="3">
        <v>23</v>
      </c>
      <c r="B24" s="4">
        <v>11.4</v>
      </c>
      <c r="C24" s="10"/>
      <c r="D24" s="5">
        <v>11.4</v>
      </c>
      <c r="I24" s="11"/>
    </row>
    <row r="25" spans="1:11" x14ac:dyDescent="0.3">
      <c r="A25" s="3">
        <v>24</v>
      </c>
      <c r="B25" s="4">
        <v>14</v>
      </c>
      <c r="C25" s="10"/>
      <c r="D25" s="5">
        <v>14</v>
      </c>
      <c r="I25" s="11"/>
    </row>
    <row r="26" spans="1:11" x14ac:dyDescent="0.3">
      <c r="A26" s="3">
        <v>25</v>
      </c>
      <c r="B26" s="4">
        <v>20</v>
      </c>
      <c r="C26" s="10"/>
      <c r="D26" s="5">
        <v>20</v>
      </c>
      <c r="I26" s="11"/>
    </row>
    <row r="27" spans="1:11" x14ac:dyDescent="0.3">
      <c r="A27" s="3">
        <v>26</v>
      </c>
      <c r="B27" s="4">
        <v>19</v>
      </c>
      <c r="C27" s="10"/>
      <c r="D27" s="5">
        <v>19</v>
      </c>
      <c r="I27" s="11"/>
    </row>
    <row r="28" spans="1:11" x14ac:dyDescent="0.3">
      <c r="A28" s="3">
        <v>27</v>
      </c>
      <c r="B28" s="4">
        <v>17.5</v>
      </c>
      <c r="C28" s="10"/>
      <c r="D28" s="5">
        <v>17.5</v>
      </c>
      <c r="I28" s="11"/>
    </row>
    <row r="29" spans="1:11" x14ac:dyDescent="0.3">
      <c r="A29" s="3">
        <v>28</v>
      </c>
      <c r="B29" s="4">
        <v>18</v>
      </c>
      <c r="C29" s="10"/>
      <c r="D29" s="5">
        <v>18</v>
      </c>
      <c r="I29" s="11"/>
    </row>
    <row r="30" spans="1:11" ht="23.4" x14ac:dyDescent="0.45">
      <c r="A30" s="3">
        <v>29</v>
      </c>
      <c r="B30" s="4">
        <v>14</v>
      </c>
      <c r="C30" s="10"/>
      <c r="D30" s="5">
        <v>14</v>
      </c>
      <c r="F30" s="20"/>
      <c r="G30" s="8" t="s">
        <v>8</v>
      </c>
      <c r="H30" s="12" t="s">
        <v>9</v>
      </c>
      <c r="I30" s="11"/>
      <c r="J30" s="8" t="s">
        <v>12</v>
      </c>
      <c r="K30" s="6" t="s">
        <v>11</v>
      </c>
    </row>
    <row r="31" spans="1:11" x14ac:dyDescent="0.3">
      <c r="A31" s="3">
        <v>30</v>
      </c>
      <c r="B31" s="4">
        <v>13.2</v>
      </c>
      <c r="C31" s="10"/>
      <c r="D31" s="5">
        <v>13.2</v>
      </c>
      <c r="E31" s="7" t="s">
        <v>27</v>
      </c>
      <c r="F31" s="21">
        <f>(1-F15)/2</f>
        <v>2.5000000000000022E-2</v>
      </c>
      <c r="G31" s="8">
        <f>NORMSINV(F31)</f>
        <v>-1.9599639845400536</v>
      </c>
      <c r="H31" s="12">
        <f>F13*G31+F10</f>
        <v>14.871857928952867</v>
      </c>
      <c r="J31" s="8">
        <f>_xlfn.NORM.INV(F31,$F$10,$F$13)</f>
        <v>14.871857928952867</v>
      </c>
      <c r="K31">
        <f>G31*$F$13</f>
        <v>-0.90755383575301185</v>
      </c>
    </row>
    <row r="32" spans="1:11" x14ac:dyDescent="0.3">
      <c r="A32" s="3">
        <v>31</v>
      </c>
      <c r="B32" s="4">
        <v>10</v>
      </c>
      <c r="C32" s="10"/>
      <c r="D32" s="5">
        <v>10</v>
      </c>
      <c r="E32" s="7" t="s">
        <v>3</v>
      </c>
      <c r="F32" s="22">
        <f>1-F31</f>
        <v>0.97499999999999998</v>
      </c>
      <c r="G32" s="8">
        <f>G31*(-1)</f>
        <v>1.9599639845400536</v>
      </c>
      <c r="H32" s="12">
        <f>F13*G32+F10</f>
        <v>16.68696560045889</v>
      </c>
      <c r="J32" s="8">
        <f>_xlfn.NORM.INV(F32,$F$10,$F$13)</f>
        <v>16.68696560045889</v>
      </c>
      <c r="K32">
        <f>G32*$F$13</f>
        <v>0.90755383575301185</v>
      </c>
    </row>
    <row r="33" spans="1:9" x14ac:dyDescent="0.3">
      <c r="A33" s="3">
        <v>32</v>
      </c>
      <c r="B33" s="4">
        <v>15.6</v>
      </c>
      <c r="C33" s="10"/>
      <c r="D33" s="5">
        <v>15.6</v>
      </c>
      <c r="I33" s="11"/>
    </row>
    <row r="34" spans="1:9" x14ac:dyDescent="0.3">
      <c r="A34" s="3">
        <v>33</v>
      </c>
      <c r="B34" s="4">
        <v>18.100000000000001</v>
      </c>
      <c r="C34" s="10"/>
      <c r="D34" s="5">
        <v>18.100000000000001</v>
      </c>
      <c r="I34" s="11"/>
    </row>
    <row r="35" spans="1:9" x14ac:dyDescent="0.3">
      <c r="A35" s="3">
        <v>34</v>
      </c>
      <c r="B35" s="4">
        <v>15</v>
      </c>
      <c r="C35" s="10"/>
      <c r="D35" s="5">
        <v>15</v>
      </c>
      <c r="I35" s="11"/>
    </row>
    <row r="36" spans="1:9" ht="21" x14ac:dyDescent="0.4">
      <c r="E36" s="23" t="s">
        <v>33</v>
      </c>
      <c r="I36" s="11"/>
    </row>
    <row r="37" spans="1:9" x14ac:dyDescent="0.3">
      <c r="E37" t="s">
        <v>34</v>
      </c>
    </row>
    <row r="38" spans="1:9" x14ac:dyDescent="0.3">
      <c r="E38" s="24" t="s">
        <v>29</v>
      </c>
      <c r="F38">
        <v>0.05</v>
      </c>
    </row>
    <row r="39" spans="1:9" ht="23.4" x14ac:dyDescent="0.45">
      <c r="E39" t="s">
        <v>36</v>
      </c>
      <c r="F39">
        <f>F38/G32</f>
        <v>2.5510672846232704E-2</v>
      </c>
    </row>
    <row r="40" spans="1:9" x14ac:dyDescent="0.3">
      <c r="E40" t="s">
        <v>30</v>
      </c>
      <c r="F40">
        <v>2.7</v>
      </c>
    </row>
    <row r="42" spans="1:9" x14ac:dyDescent="0.3">
      <c r="E42" t="s">
        <v>31</v>
      </c>
      <c r="F42" s="25">
        <f>(F40/F39)^2</f>
        <v>11201.693921144066</v>
      </c>
    </row>
    <row r="45" spans="1:9" x14ac:dyDescent="0.3">
      <c r="E45" s="7" t="s">
        <v>32</v>
      </c>
      <c r="F45" s="6">
        <f>G32*F39</f>
        <v>0.05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0667-382B-409B-BC3D-07AD3BE496DC}">
  <dimension ref="A1:K38"/>
  <sheetViews>
    <sheetView zoomScale="84" zoomScaleNormal="84" workbookViewId="0">
      <selection activeCell="E71" sqref="E71"/>
    </sheetView>
  </sheetViews>
  <sheetFormatPr defaultColWidth="11.5546875" defaultRowHeight="14.4" x14ac:dyDescent="0.3"/>
  <cols>
    <col min="5" max="5" width="35" customWidth="1"/>
    <col min="6" max="6" width="12.109375" customWidth="1"/>
    <col min="7" max="7" width="12.6640625" customWidth="1"/>
    <col min="8" max="8" width="14" customWidth="1"/>
    <col min="10" max="10" width="19.6640625" customWidth="1"/>
    <col min="11" max="11" width="16.44140625" customWidth="1"/>
  </cols>
  <sheetData>
    <row r="1" spans="1:11" ht="27.6" x14ac:dyDescent="0.3">
      <c r="A1" s="1" t="s">
        <v>0</v>
      </c>
      <c r="B1" s="2" t="s">
        <v>1</v>
      </c>
      <c r="C1" s="18"/>
      <c r="D1" s="6" t="s">
        <v>2</v>
      </c>
    </row>
    <row r="2" spans="1:11" x14ac:dyDescent="0.3">
      <c r="A2" s="3">
        <v>1</v>
      </c>
      <c r="B2" s="4">
        <v>13</v>
      </c>
      <c r="C2" s="10"/>
      <c r="D2" s="5">
        <v>13</v>
      </c>
      <c r="I2" s="11"/>
    </row>
    <row r="3" spans="1:11" x14ac:dyDescent="0.3">
      <c r="A3" s="3">
        <v>2</v>
      </c>
      <c r="B3" s="4">
        <v>19.100000000000001</v>
      </c>
      <c r="C3" s="10"/>
      <c r="D3" s="5">
        <v>19.100000000000001</v>
      </c>
      <c r="I3" s="11"/>
      <c r="K3" s="11"/>
    </row>
    <row r="4" spans="1:11" x14ac:dyDescent="0.3">
      <c r="A4" s="3">
        <v>3</v>
      </c>
      <c r="B4" s="4">
        <v>18</v>
      </c>
      <c r="C4" s="10"/>
      <c r="D4" s="5">
        <v>18</v>
      </c>
      <c r="I4" s="11"/>
    </row>
    <row r="5" spans="1:11" x14ac:dyDescent="0.3">
      <c r="A5" s="3">
        <v>4</v>
      </c>
      <c r="B5" s="4">
        <v>13</v>
      </c>
      <c r="C5" s="10"/>
      <c r="D5" s="5">
        <v>13</v>
      </c>
      <c r="I5" s="11"/>
    </row>
    <row r="6" spans="1:11" x14ac:dyDescent="0.3">
      <c r="A6" s="3">
        <v>5</v>
      </c>
      <c r="B6" s="4">
        <v>17</v>
      </c>
      <c r="C6" s="10"/>
      <c r="D6" s="5">
        <v>17</v>
      </c>
      <c r="I6" s="11"/>
    </row>
    <row r="7" spans="1:11" x14ac:dyDescent="0.3">
      <c r="A7" s="3">
        <v>6</v>
      </c>
      <c r="B7" s="4">
        <v>15</v>
      </c>
      <c r="C7" s="10"/>
      <c r="D7" s="5">
        <v>15</v>
      </c>
      <c r="E7" s="19"/>
      <c r="I7" s="11"/>
    </row>
    <row r="8" spans="1:11" x14ac:dyDescent="0.3">
      <c r="A8" s="3">
        <v>7</v>
      </c>
      <c r="B8" s="4">
        <v>14.5</v>
      </c>
      <c r="C8" s="10"/>
      <c r="D8" s="5">
        <v>14.5</v>
      </c>
      <c r="I8" s="11"/>
    </row>
    <row r="9" spans="1:11" x14ac:dyDescent="0.3">
      <c r="A9" s="3">
        <v>8</v>
      </c>
      <c r="B9" s="4">
        <v>17</v>
      </c>
      <c r="C9" s="10"/>
      <c r="D9" s="5">
        <v>17</v>
      </c>
      <c r="E9" s="7" t="s">
        <v>4</v>
      </c>
      <c r="F9" s="8">
        <f>COUNT(D2:D35)</f>
        <v>34</v>
      </c>
      <c r="I9" s="11"/>
    </row>
    <row r="10" spans="1:11" ht="25.8" x14ac:dyDescent="0.5">
      <c r="A10" s="3">
        <v>9</v>
      </c>
      <c r="B10" s="4">
        <v>14.7</v>
      </c>
      <c r="C10" s="10"/>
      <c r="D10" s="5">
        <v>14.7</v>
      </c>
      <c r="E10" s="7" t="s">
        <v>26</v>
      </c>
      <c r="F10" s="13">
        <f>AVERAGE(D2:D35)</f>
        <v>15.779411764705879</v>
      </c>
      <c r="I10" s="11"/>
    </row>
    <row r="11" spans="1:11" x14ac:dyDescent="0.3">
      <c r="A11" s="3">
        <v>10</v>
      </c>
      <c r="B11" s="4">
        <v>12</v>
      </c>
      <c r="C11" s="10"/>
      <c r="D11" s="5">
        <v>12</v>
      </c>
      <c r="E11" s="7" t="s">
        <v>5</v>
      </c>
      <c r="F11" s="13">
        <v>2.7</v>
      </c>
      <c r="I11" s="11"/>
    </row>
    <row r="12" spans="1:11" x14ac:dyDescent="0.3">
      <c r="A12" s="3">
        <v>11</v>
      </c>
      <c r="B12" s="4">
        <v>15</v>
      </c>
      <c r="C12" s="10"/>
      <c r="D12" s="5">
        <v>15</v>
      </c>
      <c r="I12" s="11"/>
    </row>
    <row r="13" spans="1:11" ht="21" x14ac:dyDescent="0.4">
      <c r="A13" s="3">
        <v>12</v>
      </c>
      <c r="B13" s="4">
        <v>14.8</v>
      </c>
      <c r="C13" s="10"/>
      <c r="D13" s="5">
        <v>14.8</v>
      </c>
      <c r="E13" s="14" t="s">
        <v>6</v>
      </c>
      <c r="F13" s="15">
        <f>F11/SQRT(F9)</f>
        <v>0.46304617988477387</v>
      </c>
      <c r="I13" s="11"/>
    </row>
    <row r="14" spans="1:11" x14ac:dyDescent="0.3">
      <c r="A14" s="3">
        <v>13</v>
      </c>
      <c r="B14" s="4">
        <v>15</v>
      </c>
      <c r="C14" s="10"/>
      <c r="D14" s="5">
        <v>15</v>
      </c>
      <c r="I14" s="11"/>
    </row>
    <row r="15" spans="1:11" x14ac:dyDescent="0.3">
      <c r="A15" s="3">
        <v>14</v>
      </c>
      <c r="B15" s="4">
        <v>14.3</v>
      </c>
      <c r="C15" s="10"/>
      <c r="D15" s="5">
        <v>14.3</v>
      </c>
      <c r="E15" s="7" t="s">
        <v>7</v>
      </c>
      <c r="F15" s="17">
        <v>0.99</v>
      </c>
      <c r="I15" s="11"/>
    </row>
    <row r="16" spans="1:11" x14ac:dyDescent="0.3">
      <c r="A16" s="3">
        <v>15</v>
      </c>
      <c r="B16" s="4">
        <v>19.5</v>
      </c>
      <c r="C16" s="10"/>
      <c r="D16" s="5">
        <v>19.5</v>
      </c>
      <c r="I16" s="11"/>
    </row>
    <row r="17" spans="1:11" x14ac:dyDescent="0.3">
      <c r="A17" s="3">
        <v>16</v>
      </c>
      <c r="B17" s="4">
        <v>15.5</v>
      </c>
      <c r="C17" s="10"/>
      <c r="D17" s="5">
        <v>15.5</v>
      </c>
      <c r="F17" s="16"/>
      <c r="I17" s="11"/>
    </row>
    <row r="18" spans="1:11" x14ac:dyDescent="0.3">
      <c r="A18" s="3">
        <v>17</v>
      </c>
      <c r="B18" s="4">
        <v>18</v>
      </c>
      <c r="C18" s="10"/>
      <c r="D18" s="5">
        <v>18</v>
      </c>
      <c r="F18" s="16"/>
      <c r="I18" s="11"/>
    </row>
    <row r="19" spans="1:11" x14ac:dyDescent="0.3">
      <c r="A19" s="3">
        <v>18</v>
      </c>
      <c r="B19" s="4">
        <v>19</v>
      </c>
      <c r="C19" s="10"/>
      <c r="D19" s="5">
        <v>19</v>
      </c>
      <c r="I19" s="11"/>
    </row>
    <row r="20" spans="1:11" x14ac:dyDescent="0.3">
      <c r="A20" s="3">
        <v>19</v>
      </c>
      <c r="B20" s="4">
        <v>17.399999999999999</v>
      </c>
      <c r="C20" s="10"/>
      <c r="D20" s="5">
        <v>17.399999999999999</v>
      </c>
      <c r="I20" s="11"/>
    </row>
    <row r="21" spans="1:11" x14ac:dyDescent="0.3">
      <c r="A21" s="3">
        <v>20</v>
      </c>
      <c r="B21" s="4">
        <v>16.899999999999999</v>
      </c>
      <c r="C21" s="10"/>
      <c r="D21" s="5">
        <v>16.899999999999999</v>
      </c>
      <c r="I21" s="11"/>
    </row>
    <row r="22" spans="1:11" x14ac:dyDescent="0.3">
      <c r="A22" s="3">
        <v>21</v>
      </c>
      <c r="B22" s="4">
        <v>17</v>
      </c>
      <c r="C22" s="10"/>
      <c r="D22" s="5">
        <v>17</v>
      </c>
      <c r="I22" s="11"/>
    </row>
    <row r="23" spans="1:11" x14ac:dyDescent="0.3">
      <c r="A23" s="3">
        <v>22</v>
      </c>
      <c r="B23" s="4">
        <v>15</v>
      </c>
      <c r="C23" s="10"/>
      <c r="D23" s="5">
        <v>15</v>
      </c>
      <c r="I23" s="11"/>
    </row>
    <row r="24" spans="1:11" x14ac:dyDescent="0.3">
      <c r="A24" s="3">
        <v>23</v>
      </c>
      <c r="B24" s="4">
        <v>11.4</v>
      </c>
      <c r="C24" s="10"/>
      <c r="D24" s="5">
        <v>11.4</v>
      </c>
      <c r="I24" s="11"/>
    </row>
    <row r="25" spans="1:11" x14ac:dyDescent="0.3">
      <c r="A25" s="3">
        <v>24</v>
      </c>
      <c r="B25" s="4">
        <v>14</v>
      </c>
      <c r="C25" s="10"/>
      <c r="D25" s="5">
        <v>14</v>
      </c>
      <c r="I25" s="11"/>
    </row>
    <row r="26" spans="1:11" x14ac:dyDescent="0.3">
      <c r="A26" s="3">
        <v>25</v>
      </c>
      <c r="B26" s="4">
        <v>20</v>
      </c>
      <c r="C26" s="10"/>
      <c r="D26" s="5">
        <v>20</v>
      </c>
      <c r="I26" s="11"/>
    </row>
    <row r="27" spans="1:11" x14ac:dyDescent="0.3">
      <c r="A27" s="3">
        <v>26</v>
      </c>
      <c r="B27" s="4">
        <v>19</v>
      </c>
      <c r="C27" s="10"/>
      <c r="D27" s="5">
        <v>19</v>
      </c>
      <c r="I27" s="11"/>
    </row>
    <row r="28" spans="1:11" x14ac:dyDescent="0.3">
      <c r="A28" s="3">
        <v>27</v>
      </c>
      <c r="B28" s="4">
        <v>17.5</v>
      </c>
      <c r="C28" s="10"/>
      <c r="D28" s="5">
        <v>17.5</v>
      </c>
      <c r="I28" s="11"/>
    </row>
    <row r="29" spans="1:11" x14ac:dyDescent="0.3">
      <c r="A29" s="3">
        <v>28</v>
      </c>
      <c r="B29" s="4">
        <v>18</v>
      </c>
      <c r="C29" s="10"/>
      <c r="D29" s="5">
        <v>18</v>
      </c>
      <c r="I29" s="11"/>
    </row>
    <row r="30" spans="1:11" ht="23.4" x14ac:dyDescent="0.45">
      <c r="A30" s="3">
        <v>29</v>
      </c>
      <c r="B30" s="4">
        <v>14</v>
      </c>
      <c r="C30" s="10"/>
      <c r="D30" s="5">
        <v>14</v>
      </c>
      <c r="F30" s="20"/>
      <c r="G30" s="8" t="s">
        <v>8</v>
      </c>
      <c r="H30" s="12" t="s">
        <v>9</v>
      </c>
      <c r="I30" s="11"/>
      <c r="J30" s="8" t="s">
        <v>12</v>
      </c>
      <c r="K30" s="6" t="s">
        <v>11</v>
      </c>
    </row>
    <row r="31" spans="1:11" x14ac:dyDescent="0.3">
      <c r="A31" s="3">
        <v>30</v>
      </c>
      <c r="B31" s="4">
        <v>13.2</v>
      </c>
      <c r="C31" s="10"/>
      <c r="D31" s="5">
        <v>13.2</v>
      </c>
      <c r="E31" s="7" t="s">
        <v>27</v>
      </c>
      <c r="F31" s="21">
        <f>(1-F15)/2</f>
        <v>5.0000000000000044E-3</v>
      </c>
      <c r="G31" s="8">
        <f>NORMSINV(F31)</f>
        <v>-2.5758293035488999</v>
      </c>
      <c r="H31" s="12">
        <f>F13*G31+F10</f>
        <v>14.586683845662304</v>
      </c>
      <c r="J31" s="8">
        <f>_xlfn.NORM.INV(F31,$F$10,$F$13)</f>
        <v>14.586683845662304</v>
      </c>
      <c r="K31">
        <f>G31*$F$13</f>
        <v>-1.1927279190435758</v>
      </c>
    </row>
    <row r="32" spans="1:11" x14ac:dyDescent="0.3">
      <c r="A32" s="3">
        <v>31</v>
      </c>
      <c r="B32" s="4">
        <v>10</v>
      </c>
      <c r="C32" s="10"/>
      <c r="D32" s="5">
        <v>10</v>
      </c>
      <c r="E32" s="7" t="s">
        <v>3</v>
      </c>
      <c r="F32" s="22">
        <f>1-F31</f>
        <v>0.995</v>
      </c>
      <c r="G32" s="8">
        <f>G31*(-1)</f>
        <v>2.5758293035488999</v>
      </c>
      <c r="H32" s="12">
        <f>F13*G32+F10</f>
        <v>16.972139683749454</v>
      </c>
      <c r="J32" s="8">
        <f>_xlfn.NORM.INV(F32,$F$10,$F$13)</f>
        <v>16.972139683749454</v>
      </c>
      <c r="K32">
        <f>G32*$F$13</f>
        <v>1.1927279190435758</v>
      </c>
    </row>
    <row r="33" spans="1:9" x14ac:dyDescent="0.3">
      <c r="A33" s="3">
        <v>32</v>
      </c>
      <c r="B33" s="4">
        <v>15.6</v>
      </c>
      <c r="C33" s="10"/>
      <c r="D33" s="5">
        <v>15.6</v>
      </c>
      <c r="I33" s="11"/>
    </row>
    <row r="34" spans="1:9" x14ac:dyDescent="0.3">
      <c r="A34" s="3">
        <v>33</v>
      </c>
      <c r="B34" s="4">
        <v>18.100000000000001</v>
      </c>
      <c r="C34" s="10"/>
      <c r="D34" s="5">
        <v>18.100000000000001</v>
      </c>
      <c r="I34" s="11"/>
    </row>
    <row r="35" spans="1:9" x14ac:dyDescent="0.3">
      <c r="A35" s="3">
        <v>34</v>
      </c>
      <c r="B35" s="4">
        <v>15</v>
      </c>
      <c r="C35" s="10"/>
      <c r="D35" s="5">
        <v>15</v>
      </c>
      <c r="I35" s="11"/>
    </row>
    <row r="38" spans="1:9" x14ac:dyDescent="0.3">
      <c r="E38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80BA3677D1148AFC8E66BA1064983" ma:contentTypeVersion="13" ma:contentTypeDescription="Create a new document." ma:contentTypeScope="" ma:versionID="eb569f953dced1f5a411dcfc9dc74e62">
  <xsd:schema xmlns:xsd="http://www.w3.org/2001/XMLSchema" xmlns:xs="http://www.w3.org/2001/XMLSchema" xmlns:p="http://schemas.microsoft.com/office/2006/metadata/properties" xmlns:ns3="63893e99-0a3b-45c5-9242-6bd7669e6f36" xmlns:ns4="82a536f3-5637-43a1-aa55-4c6849595710" targetNamespace="http://schemas.microsoft.com/office/2006/metadata/properties" ma:root="true" ma:fieldsID="51e8bffdb615c17210a85ab37425d51f" ns3:_="" ns4:_="">
    <xsd:import namespace="63893e99-0a3b-45c5-9242-6bd7669e6f36"/>
    <xsd:import namespace="82a536f3-5637-43a1-aa55-4c68495957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93e99-0a3b-45c5-9242-6bd7669e6f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536f3-5637-43a1-aa55-4c684959571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CF417D-C6E2-4E58-AA59-A88FDBA4BF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893e99-0a3b-45c5-9242-6bd7669e6f36"/>
    <ds:schemaRef ds:uri="82a536f3-5637-43a1-aa55-4c6849595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9DA255-3D9F-41A3-A64F-89FC1A822E11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82a536f3-5637-43a1-aa55-4c6849595710"/>
    <ds:schemaRef ds:uri="http://www.w3.org/XML/1998/namespace"/>
    <ds:schemaRef ds:uri="http://purl.org/dc/elements/1.1/"/>
    <ds:schemaRef ds:uri="http://schemas.microsoft.com/office/infopath/2007/PartnerControls"/>
    <ds:schemaRef ds:uri="63893e99-0a3b-45c5-9242-6bd7669e6f3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83322FF-7B51-413A-B4AF-0D8541EF4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confianza del 90%</vt:lpstr>
      <vt:lpstr>confianza del 95%</vt:lpstr>
      <vt:lpstr>confianza del 99%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Venkata Satya Soujanya Gadi</cp:lastModifiedBy>
  <dcterms:created xsi:type="dcterms:W3CDTF">2020-11-28T03:52:50Z</dcterms:created>
  <dcterms:modified xsi:type="dcterms:W3CDTF">2022-03-17T01:26:17Z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0x0101009FA80BA3677D1148AFC8E66BA1064983</vt:lpwstr>
  </property>
</Properties>
</file>