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activeTab="4"/>
  </bookViews>
  <sheets>
    <sheet name="SystemDesign" sheetId="3" r:id="rId1"/>
    <sheet name="States_Design" sheetId="1" r:id="rId2"/>
    <sheet name="EVENTS" sheetId="10" r:id="rId3"/>
    <sheet name="Settings" sheetId="11" r:id="rId4"/>
    <sheet name="CompleteCode" sheetId="7" r:id="rId5"/>
    <sheet name="C_D" sheetId="6" r:id="rId6"/>
    <sheet name="STATE_BREAKS" sheetId="8" r:id="rId7"/>
    <sheet name="STATES" sheetId="2" r:id="rId8"/>
    <sheet name="Audio" sheetId="9" r:id="rId9"/>
  </sheets>
  <calcPr calcId="162913"/>
</workbook>
</file>

<file path=xl/calcChain.xml><?xml version="1.0" encoding="utf-8"?>
<calcChain xmlns="http://schemas.openxmlformats.org/spreadsheetml/2006/main">
  <c r="D18" i="8" l="1"/>
  <c r="B11" i="7" l="1"/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6" i="11"/>
  <c r="J17" i="11" l="1"/>
  <c r="J3" i="11"/>
  <c r="J4" i="11"/>
  <c r="I3" i="9"/>
  <c r="I4" i="9"/>
  <c r="I5" i="9"/>
  <c r="I6" i="9"/>
  <c r="I7" i="9"/>
  <c r="I8" i="9"/>
  <c r="I10" i="9"/>
  <c r="I11" i="9"/>
  <c r="I12" i="9"/>
  <c r="I13" i="9"/>
  <c r="I14" i="9"/>
  <c r="I15" i="9"/>
  <c r="I16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0" i="9"/>
  <c r="I42" i="9"/>
  <c r="I43" i="9"/>
  <c r="I44" i="9"/>
  <c r="I45" i="9"/>
  <c r="I46" i="9"/>
  <c r="I47" i="9"/>
  <c r="I48" i="9"/>
  <c r="I50" i="9"/>
  <c r="I51" i="9"/>
  <c r="I52" i="9"/>
  <c r="I53" i="9"/>
  <c r="I54" i="9"/>
  <c r="I55" i="9"/>
  <c r="I56" i="9"/>
  <c r="I58" i="9"/>
  <c r="I59" i="9"/>
  <c r="I60" i="9"/>
  <c r="I61" i="9"/>
  <c r="I62" i="9"/>
  <c r="I63" i="9"/>
  <c r="I64" i="9"/>
  <c r="I66" i="9"/>
  <c r="I67" i="9"/>
  <c r="I68" i="9"/>
  <c r="I69" i="9"/>
  <c r="I70" i="9"/>
  <c r="I71" i="9"/>
  <c r="I72" i="9"/>
  <c r="I74" i="9"/>
  <c r="I75" i="9"/>
  <c r="I76" i="9"/>
  <c r="I77" i="9"/>
  <c r="I78" i="9"/>
  <c r="I79" i="9"/>
  <c r="I80" i="9"/>
  <c r="I82" i="9"/>
  <c r="I83" i="9"/>
  <c r="I84" i="9"/>
  <c r="I85" i="9"/>
  <c r="I86" i="9"/>
  <c r="I87" i="9"/>
  <c r="I88" i="9"/>
  <c r="I90" i="9"/>
  <c r="I91" i="9"/>
  <c r="I92" i="9"/>
  <c r="I93" i="9"/>
  <c r="I94" i="9"/>
  <c r="I95" i="9"/>
  <c r="I96" i="9"/>
  <c r="I98" i="9"/>
  <c r="I99" i="9"/>
  <c r="I100" i="9"/>
  <c r="I101" i="9"/>
  <c r="I102" i="9"/>
  <c r="I103" i="9"/>
  <c r="I104" i="9"/>
  <c r="I106" i="9"/>
  <c r="I107" i="9"/>
  <c r="I108" i="9"/>
  <c r="I109" i="9"/>
  <c r="I110" i="9"/>
  <c r="I111" i="9"/>
  <c r="I112" i="9"/>
  <c r="I114" i="9"/>
  <c r="I115" i="9"/>
  <c r="I116" i="9"/>
  <c r="I117" i="9"/>
  <c r="I118" i="9"/>
  <c r="I119" i="9"/>
  <c r="I120" i="9"/>
  <c r="I122" i="9"/>
  <c r="I123" i="9"/>
  <c r="I124" i="9"/>
  <c r="I125" i="9"/>
  <c r="I126" i="9"/>
  <c r="I127" i="9"/>
  <c r="I128" i="9"/>
  <c r="I130" i="9"/>
  <c r="I131" i="9"/>
  <c r="I132" i="9"/>
  <c r="I133" i="9"/>
  <c r="I134" i="9"/>
  <c r="I135" i="9"/>
  <c r="I136" i="9"/>
  <c r="I138" i="9"/>
  <c r="I139" i="9"/>
  <c r="I140" i="9"/>
  <c r="I141" i="9"/>
  <c r="I142" i="9"/>
  <c r="I143" i="9"/>
  <c r="I144" i="9"/>
  <c r="I146" i="9"/>
  <c r="I147" i="9"/>
  <c r="I148" i="9"/>
  <c r="I149" i="9"/>
  <c r="I150" i="9"/>
  <c r="I151" i="9"/>
  <c r="I152" i="9"/>
  <c r="I154" i="9"/>
  <c r="I155" i="9"/>
  <c r="I156" i="9"/>
  <c r="I157" i="9"/>
  <c r="I158" i="9"/>
  <c r="I159" i="9"/>
  <c r="I160" i="9"/>
  <c r="I2" i="9"/>
  <c r="D160" i="9"/>
  <c r="D159" i="9"/>
  <c r="D158" i="9"/>
  <c r="D157" i="9"/>
  <c r="D156" i="9"/>
  <c r="D155" i="9"/>
  <c r="D154" i="9"/>
  <c r="D152" i="9"/>
  <c r="D151" i="9"/>
  <c r="D150" i="9"/>
  <c r="D149" i="9"/>
  <c r="D148" i="9"/>
  <c r="D147" i="9"/>
  <c r="D146" i="9"/>
  <c r="D144" i="9"/>
  <c r="D143" i="9"/>
  <c r="D142" i="9"/>
  <c r="D141" i="9"/>
  <c r="D140" i="9"/>
  <c r="D139" i="9"/>
  <c r="D138" i="9"/>
  <c r="D136" i="9"/>
  <c r="D135" i="9"/>
  <c r="D134" i="9"/>
  <c r="D133" i="9"/>
  <c r="D132" i="9"/>
  <c r="D131" i="9"/>
  <c r="D130" i="9"/>
  <c r="D128" i="9"/>
  <c r="D127" i="9"/>
  <c r="D126" i="9"/>
  <c r="D125" i="9"/>
  <c r="D124" i="9"/>
  <c r="D123" i="9"/>
  <c r="D122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4" i="9"/>
  <c r="D103" i="9"/>
  <c r="D102" i="9"/>
  <c r="D101" i="9"/>
  <c r="D100" i="9"/>
  <c r="D99" i="9"/>
  <c r="D98" i="9"/>
  <c r="D96" i="9"/>
  <c r="D95" i="9"/>
  <c r="D94" i="9"/>
  <c r="D93" i="9"/>
  <c r="D92" i="9"/>
  <c r="D91" i="9"/>
  <c r="D90" i="9"/>
  <c r="D88" i="9"/>
  <c r="D87" i="9"/>
  <c r="D86" i="9"/>
  <c r="D85" i="9"/>
  <c r="D84" i="9"/>
  <c r="D83" i="9"/>
  <c r="D82" i="9"/>
  <c r="D80" i="9"/>
  <c r="D79" i="9"/>
  <c r="D78" i="9"/>
  <c r="D77" i="9"/>
  <c r="D76" i="9"/>
  <c r="D75" i="9"/>
  <c r="D74" i="9"/>
  <c r="D72" i="9"/>
  <c r="D71" i="9"/>
  <c r="D70" i="9"/>
  <c r="D69" i="9"/>
  <c r="D68" i="9"/>
  <c r="D67" i="9"/>
  <c r="D66" i="9"/>
  <c r="D64" i="9"/>
  <c r="D63" i="9"/>
  <c r="D62" i="9"/>
  <c r="D61" i="9"/>
  <c r="D60" i="9"/>
  <c r="D59" i="9"/>
  <c r="D58" i="9"/>
  <c r="D56" i="9"/>
  <c r="D55" i="9"/>
  <c r="D54" i="9"/>
  <c r="D53" i="9"/>
  <c r="D52" i="9"/>
  <c r="D51" i="9"/>
  <c r="D50" i="9"/>
  <c r="D48" i="9"/>
  <c r="D47" i="9"/>
  <c r="D46" i="9"/>
  <c r="D45" i="9"/>
  <c r="D44" i="9"/>
  <c r="D43" i="9"/>
  <c r="D42" i="9"/>
  <c r="D40" i="9"/>
  <c r="D39" i="9"/>
  <c r="D38" i="9"/>
  <c r="D37" i="9"/>
  <c r="D36" i="9"/>
  <c r="D35" i="9"/>
  <c r="D34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8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R24" i="10" l="1"/>
  <c r="S24" i="10"/>
  <c r="R25" i="10"/>
  <c r="S25" i="10"/>
  <c r="F6" i="11"/>
  <c r="I6" i="11" s="1"/>
  <c r="J6" i="11" s="1"/>
  <c r="E6" i="11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G2" i="11" s="1"/>
  <c r="H2" i="11" s="1"/>
  <c r="I2" i="11" s="1"/>
  <c r="J2" i="11" s="1"/>
  <c r="B4" i="7" s="1"/>
  <c r="E2" i="11"/>
  <c r="J2" i="9"/>
  <c r="J3" i="9" s="1"/>
  <c r="J4" i="9" s="1"/>
  <c r="J5" i="9" s="1"/>
  <c r="J6" i="9" s="1"/>
  <c r="J7" i="9" s="1"/>
  <c r="J8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G27" i="9"/>
  <c r="G28" i="9"/>
  <c r="G29" i="9"/>
  <c r="G30" i="9"/>
  <c r="G31" i="9"/>
  <c r="G32" i="9"/>
  <c r="G33" i="9"/>
  <c r="G34" i="9"/>
  <c r="H34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G51" i="9"/>
  <c r="G52" i="9"/>
  <c r="G53" i="9"/>
  <c r="G54" i="9"/>
  <c r="G55" i="9"/>
  <c r="G56" i="9"/>
  <c r="G57" i="9"/>
  <c r="G58" i="9"/>
  <c r="H58" i="9" s="1"/>
  <c r="G59" i="9"/>
  <c r="G60" i="9"/>
  <c r="G61" i="9"/>
  <c r="G62" i="9"/>
  <c r="G63" i="9"/>
  <c r="G64" i="9"/>
  <c r="G65" i="9"/>
  <c r="G66" i="9"/>
  <c r="H66" i="9" s="1"/>
  <c r="G67" i="9"/>
  <c r="G68" i="9"/>
  <c r="G69" i="9"/>
  <c r="G70" i="9"/>
  <c r="G71" i="9"/>
  <c r="G72" i="9"/>
  <c r="G73" i="9"/>
  <c r="G74" i="9"/>
  <c r="H74" i="9" s="1"/>
  <c r="G75" i="9"/>
  <c r="G76" i="9"/>
  <c r="G77" i="9"/>
  <c r="G78" i="9"/>
  <c r="G79" i="9"/>
  <c r="G80" i="9"/>
  <c r="G81" i="9"/>
  <c r="G82" i="9"/>
  <c r="H82" i="9" s="1"/>
  <c r="H83" i="9" s="1"/>
  <c r="G83" i="9"/>
  <c r="G84" i="9"/>
  <c r="G85" i="9"/>
  <c r="G86" i="9"/>
  <c r="G87" i="9"/>
  <c r="G88" i="9"/>
  <c r="G89" i="9"/>
  <c r="G90" i="9"/>
  <c r="H90" i="9" s="1"/>
  <c r="G91" i="9"/>
  <c r="G92" i="9"/>
  <c r="G93" i="9"/>
  <c r="G94" i="9"/>
  <c r="G95" i="9"/>
  <c r="G96" i="9"/>
  <c r="G97" i="9"/>
  <c r="G98" i="9"/>
  <c r="H98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G115" i="9"/>
  <c r="G116" i="9"/>
  <c r="G117" i="9"/>
  <c r="G118" i="9"/>
  <c r="G119" i="9"/>
  <c r="G120" i="9"/>
  <c r="G121" i="9"/>
  <c r="G122" i="9"/>
  <c r="H122" i="9" s="1"/>
  <c r="G123" i="9"/>
  <c r="G124" i="9"/>
  <c r="G125" i="9"/>
  <c r="G126" i="9"/>
  <c r="G127" i="9"/>
  <c r="G128" i="9"/>
  <c r="G129" i="9"/>
  <c r="G130" i="9"/>
  <c r="H130" i="9" s="1"/>
  <c r="H131" i="9" s="1"/>
  <c r="G131" i="9"/>
  <c r="G132" i="9"/>
  <c r="G133" i="9"/>
  <c r="G134" i="9"/>
  <c r="G135" i="9"/>
  <c r="G136" i="9"/>
  <c r="G137" i="9"/>
  <c r="G138" i="9"/>
  <c r="H138" i="9" s="1"/>
  <c r="G139" i="9"/>
  <c r="G140" i="9"/>
  <c r="G141" i="9"/>
  <c r="G142" i="9"/>
  <c r="G143" i="9"/>
  <c r="G144" i="9"/>
  <c r="G145" i="9"/>
  <c r="G146" i="9"/>
  <c r="H146" i="9" s="1"/>
  <c r="G147" i="9"/>
  <c r="G148" i="9"/>
  <c r="G149" i="9"/>
  <c r="G150" i="9"/>
  <c r="G151" i="9"/>
  <c r="G152" i="9"/>
  <c r="G153" i="9"/>
  <c r="G154" i="9"/>
  <c r="H154" i="9" s="1"/>
  <c r="H155" i="9" s="1"/>
  <c r="G155" i="9"/>
  <c r="G156" i="9"/>
  <c r="G157" i="9"/>
  <c r="G158" i="9"/>
  <c r="G159" i="9"/>
  <c r="G160" i="9"/>
  <c r="G161" i="9"/>
  <c r="G2" i="9"/>
  <c r="H2" i="9" s="1"/>
  <c r="G3" i="9"/>
  <c r="G4" i="9"/>
  <c r="G5" i="9"/>
  <c r="G6" i="9"/>
  <c r="G7" i="9"/>
  <c r="G8" i="9"/>
  <c r="G9" i="9"/>
  <c r="G10" i="9"/>
  <c r="H10" i="9" s="1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H59" i="9" l="1"/>
  <c r="H60" i="9" s="1"/>
  <c r="H61" i="9" s="1"/>
  <c r="H62" i="9" s="1"/>
  <c r="H63" i="9" s="1"/>
  <c r="H64" i="9" s="1"/>
  <c r="H65" i="9" s="1"/>
  <c r="I65" i="9" s="1"/>
  <c r="H147" i="9"/>
  <c r="H148" i="9" s="1"/>
  <c r="H149" i="9" s="1"/>
  <c r="H150" i="9" s="1"/>
  <c r="H151" i="9" s="1"/>
  <c r="H152" i="9" s="1"/>
  <c r="H153" i="9" s="1"/>
  <c r="I153" i="9" s="1"/>
  <c r="H123" i="9"/>
  <c r="H124" i="9" s="1"/>
  <c r="H125" i="9" s="1"/>
  <c r="H126" i="9" s="1"/>
  <c r="H127" i="9" s="1"/>
  <c r="H128" i="9" s="1"/>
  <c r="H129" i="9" s="1"/>
  <c r="I129" i="9" s="1"/>
  <c r="H99" i="9"/>
  <c r="H100" i="9" s="1"/>
  <c r="H101" i="9" s="1"/>
  <c r="H102" i="9" s="1"/>
  <c r="H103" i="9" s="1"/>
  <c r="H104" i="9" s="1"/>
  <c r="H105" i="9" s="1"/>
  <c r="I105" i="9" s="1"/>
  <c r="H75" i="9"/>
  <c r="H76" i="9" s="1"/>
  <c r="H77" i="9" s="1"/>
  <c r="H78" i="9" s="1"/>
  <c r="H79" i="9" s="1"/>
  <c r="H80" i="9" s="1"/>
  <c r="H81" i="9" s="1"/>
  <c r="I81" i="9" s="1"/>
  <c r="H35" i="9"/>
  <c r="H36" i="9" s="1"/>
  <c r="H37" i="9" s="1"/>
  <c r="H38" i="9" s="1"/>
  <c r="H39" i="9" s="1"/>
  <c r="H40" i="9" s="1"/>
  <c r="H41" i="9" s="1"/>
  <c r="I41" i="9" s="1"/>
  <c r="H51" i="9"/>
  <c r="H52" i="9" s="1"/>
  <c r="H53" i="9" s="1"/>
  <c r="H54" i="9" s="1"/>
  <c r="H55" i="9" s="1"/>
  <c r="H56" i="9" s="1"/>
  <c r="H57" i="9" s="1"/>
  <c r="I57" i="9" s="1"/>
  <c r="H27" i="9"/>
  <c r="H28" i="9" s="1"/>
  <c r="H29" i="9" s="1"/>
  <c r="H30" i="9" s="1"/>
  <c r="H31" i="9" s="1"/>
  <c r="H32" i="9" s="1"/>
  <c r="H33" i="9" s="1"/>
  <c r="I33" i="9" s="1"/>
  <c r="H156" i="9"/>
  <c r="H157" i="9" s="1"/>
  <c r="H158" i="9" s="1"/>
  <c r="H159" i="9" s="1"/>
  <c r="H160" i="9" s="1"/>
  <c r="H161" i="9" s="1"/>
  <c r="I161" i="9" s="1"/>
  <c r="H132" i="9"/>
  <c r="H133" i="9" s="1"/>
  <c r="H134" i="9" s="1"/>
  <c r="H135" i="9" s="1"/>
  <c r="H136" i="9" s="1"/>
  <c r="H137" i="9" s="1"/>
  <c r="I137" i="9" s="1"/>
  <c r="H84" i="9"/>
  <c r="H85" i="9" s="1"/>
  <c r="H86" i="9" s="1"/>
  <c r="H87" i="9" s="1"/>
  <c r="H88" i="9" s="1"/>
  <c r="H89" i="9" s="1"/>
  <c r="I89" i="9" s="1"/>
  <c r="H139" i="9"/>
  <c r="H140" i="9" s="1"/>
  <c r="H141" i="9" s="1"/>
  <c r="H142" i="9" s="1"/>
  <c r="H143" i="9" s="1"/>
  <c r="H144" i="9" s="1"/>
  <c r="H145" i="9" s="1"/>
  <c r="I145" i="9" s="1"/>
  <c r="H91" i="9"/>
  <c r="H92" i="9" s="1"/>
  <c r="H93" i="9" s="1"/>
  <c r="H94" i="9" s="1"/>
  <c r="H95" i="9" s="1"/>
  <c r="H96" i="9" s="1"/>
  <c r="H97" i="9" s="1"/>
  <c r="I97" i="9" s="1"/>
  <c r="H3" i="9"/>
  <c r="H4" i="9" s="1"/>
  <c r="H5" i="9" s="1"/>
  <c r="H6" i="9" s="1"/>
  <c r="H7" i="9" s="1"/>
  <c r="H8" i="9" s="1"/>
  <c r="H9" i="9" s="1"/>
  <c r="I9" i="9" s="1"/>
  <c r="J9" i="9" s="1"/>
  <c r="J10" i="9" s="1"/>
  <c r="J11" i="9" s="1"/>
  <c r="J12" i="9" s="1"/>
  <c r="J13" i="9" s="1"/>
  <c r="J14" i="9" s="1"/>
  <c r="J15" i="9" s="1"/>
  <c r="J16" i="9" s="1"/>
  <c r="H115" i="9"/>
  <c r="H116" i="9" s="1"/>
  <c r="H117" i="9" s="1"/>
  <c r="H118" i="9" s="1"/>
  <c r="H119" i="9" s="1"/>
  <c r="H120" i="9" s="1"/>
  <c r="H121" i="9" s="1"/>
  <c r="I121" i="9" s="1"/>
  <c r="H67" i="9"/>
  <c r="H68" i="9" s="1"/>
  <c r="H69" i="9" s="1"/>
  <c r="H70" i="9" s="1"/>
  <c r="H71" i="9" s="1"/>
  <c r="H72" i="9" s="1"/>
  <c r="H73" i="9" s="1"/>
  <c r="I73" i="9" s="1"/>
  <c r="T2" i="10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AN44" i="2"/>
  <c r="AL89" i="2"/>
  <c r="AK51" i="2"/>
  <c r="AO123" i="2"/>
  <c r="AO159" i="2"/>
  <c r="AL155" i="2"/>
  <c r="AO135" i="2"/>
  <c r="AO45" i="2"/>
  <c r="AL161" i="2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AQ76" i="2" l="1"/>
  <c r="AQ139" i="2"/>
  <c r="AQ40" i="2"/>
  <c r="AQ38" i="2"/>
  <c r="AQ112" i="2"/>
  <c r="AQ60" i="2"/>
  <c r="AQ124" i="2"/>
  <c r="AQ162" i="2"/>
  <c r="AQ72" i="2"/>
  <c r="AQ149" i="2"/>
  <c r="AQ155" i="2"/>
  <c r="AQ156" i="2"/>
  <c r="AQ62" i="2"/>
  <c r="AQ98" i="2"/>
  <c r="AQ114" i="2"/>
  <c r="AQ146" i="2"/>
  <c r="AQ68" i="2"/>
  <c r="AQ79" i="2"/>
  <c r="AQ86" i="2"/>
  <c r="AQ143" i="2"/>
  <c r="AQ145" i="2"/>
  <c r="AQ108" i="2"/>
  <c r="AQ88" i="2"/>
  <c r="AQ97" i="2"/>
  <c r="AQ104" i="2"/>
  <c r="AQ90" i="2"/>
  <c r="AQ148" i="2"/>
  <c r="AQ70" i="2"/>
  <c r="AQ65" i="2"/>
  <c r="AQ44" i="2"/>
  <c r="AQ41" i="2"/>
  <c r="AQ116" i="2"/>
  <c r="AQ142" i="2"/>
  <c r="AQ81" i="2"/>
  <c r="AQ74" i="2"/>
  <c r="AQ110" i="2"/>
  <c r="AQ136" i="2"/>
  <c r="AQ134" i="2"/>
  <c r="AQ84" i="2"/>
  <c r="AQ117" i="2"/>
  <c r="AQ83" i="2"/>
  <c r="AQ78" i="2"/>
  <c r="AQ103" i="2"/>
  <c r="AQ128" i="2"/>
  <c r="AQ89" i="2"/>
  <c r="AQ91" i="2"/>
  <c r="AQ118" i="2"/>
  <c r="AQ54" i="2"/>
  <c r="AQ133" i="2"/>
  <c r="AQ69" i="2"/>
  <c r="AQ159" i="2"/>
  <c r="AQ120" i="2"/>
  <c r="AQ63" i="2"/>
  <c r="AQ123" i="2"/>
  <c r="AQ75" i="2"/>
  <c r="AQ135" i="2"/>
  <c r="AQ125" i="2"/>
  <c r="AQ106" i="2"/>
  <c r="AQ101" i="2"/>
  <c r="AQ35" i="2"/>
  <c r="AQ55" i="2"/>
  <c r="AQ48" i="2"/>
  <c r="AQ131" i="2"/>
  <c r="AQ50" i="2"/>
  <c r="AQ126" i="2"/>
  <c r="AQ141" i="2"/>
  <c r="AQ61" i="2"/>
  <c r="AQ51" i="2"/>
  <c r="AQ132" i="2"/>
  <c r="AQ56" i="2"/>
  <c r="AQ85" i="2"/>
  <c r="AQ37" i="2"/>
  <c r="AQ107" i="2"/>
  <c r="AQ151" i="2"/>
  <c r="AQ100" i="2"/>
  <c r="AQ59" i="2"/>
  <c r="AQ95" i="2"/>
  <c r="AQ129" i="2"/>
  <c r="AQ144" i="2"/>
  <c r="AQ80" i="2"/>
  <c r="AQ140" i="2"/>
  <c r="AQ36" i="2"/>
  <c r="AQ147" i="2"/>
  <c r="AQ105" i="2"/>
  <c r="AQ119" i="2"/>
  <c r="AQ49" i="2"/>
  <c r="AQ58" i="2"/>
  <c r="AQ92" i="2"/>
  <c r="AQ66" i="2"/>
  <c r="AQ161" i="2"/>
  <c r="AQ93" i="2"/>
  <c r="AQ33" i="2"/>
  <c r="AQ87" i="2"/>
  <c r="AQ150" i="2"/>
  <c r="AQ138" i="2"/>
  <c r="AQ127" i="2"/>
  <c r="AQ73" i="2"/>
  <c r="AQ102" i="2"/>
  <c r="AQ34" i="2"/>
  <c r="AQ82" i="2"/>
  <c r="AQ111" i="2"/>
  <c r="AQ53" i="2"/>
  <c r="AQ57" i="2"/>
  <c r="AQ99" i="2"/>
  <c r="AQ45" i="2"/>
  <c r="AQ153" i="2"/>
  <c r="AQ115" i="2"/>
  <c r="AQ154" i="2"/>
  <c r="AQ67" i="2"/>
  <c r="AQ121" i="2"/>
  <c r="AQ94" i="2"/>
  <c r="AQ109" i="2"/>
  <c r="AQ113" i="2"/>
  <c r="AQ39" i="2"/>
  <c r="AQ52" i="2"/>
  <c r="AQ160" i="2"/>
  <c r="AQ158" i="2"/>
  <c r="AQ43" i="2"/>
  <c r="AQ157" i="2"/>
  <c r="AQ46" i="2"/>
  <c r="AQ47" i="2"/>
  <c r="AQ122" i="2"/>
  <c r="AQ42" i="2"/>
  <c r="AQ130" i="2"/>
  <c r="AQ96" i="2"/>
  <c r="AQ152" i="2"/>
  <c r="AQ71" i="2"/>
  <c r="AQ77" i="2"/>
  <c r="AQ137" i="2"/>
  <c r="AQ64" i="2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C3" i="8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C2" i="9" s="1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K2" i="2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 s="1"/>
  <c r="E6" i="1" s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D2" i="8" l="1"/>
  <c r="C3" i="9"/>
  <c r="C4" i="9" s="1"/>
  <c r="C5" i="9" s="1"/>
  <c r="C6" i="9" s="1"/>
  <c r="C7" i="9" s="1"/>
  <c r="C8" i="9" s="1"/>
  <c r="C9" i="9" s="1"/>
  <c r="D9" i="9" s="1"/>
  <c r="AN3" i="2"/>
  <c r="AN28" i="2"/>
  <c r="AL6" i="2"/>
  <c r="AO3" i="2"/>
  <c r="AL3" i="2"/>
  <c r="AK3" i="2"/>
  <c r="A7" i="8"/>
  <c r="C6" i="8"/>
  <c r="C19" i="9"/>
  <c r="C20" i="9" s="1"/>
  <c r="C21" i="9" s="1"/>
  <c r="C22" i="9" s="1"/>
  <c r="C23" i="9" s="1"/>
  <c r="C24" i="9" s="1"/>
  <c r="C25" i="9" s="1"/>
  <c r="D25" i="9" s="1"/>
  <c r="C11" i="9"/>
  <c r="C12" i="9" s="1"/>
  <c r="C13" i="9" s="1"/>
  <c r="C14" i="9" s="1"/>
  <c r="C15" i="9" s="1"/>
  <c r="C16" i="9" s="1"/>
  <c r="C17" i="9" s="1"/>
  <c r="D17" i="9" s="1"/>
  <c r="AO17" i="2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AL14" i="2"/>
  <c r="AN14" i="2"/>
  <c r="AK30" i="2"/>
  <c r="AL5" i="2"/>
  <c r="AL4" i="2"/>
  <c r="AO4" i="2"/>
  <c r="AO6" i="2"/>
  <c r="AK14" i="2"/>
  <c r="AN31" i="2"/>
  <c r="C7" i="1"/>
  <c r="E7" i="1" s="1"/>
  <c r="AN16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AO19" i="2"/>
  <c r="AK28" i="2"/>
  <c r="AL16" i="2"/>
  <c r="AK8" i="2"/>
  <c r="AN26" i="2"/>
  <c r="AO9" i="2"/>
  <c r="E5" i="9"/>
  <c r="E6" i="9" s="1"/>
  <c r="E7" i="9" s="1"/>
  <c r="E8" i="9" s="1"/>
  <c r="AQ3" i="2" l="1"/>
  <c r="AR3" i="2" s="1"/>
  <c r="AQ28" i="2"/>
  <c r="AQ10" i="2"/>
  <c r="B3" i="8"/>
  <c r="D3" i="8" s="1"/>
  <c r="B4" i="8" s="1"/>
  <c r="F2" i="8"/>
  <c r="G2" i="8" s="1"/>
  <c r="AQ11" i="2"/>
  <c r="AQ12" i="2"/>
  <c r="AQ23" i="2"/>
  <c r="AQ32" i="2"/>
  <c r="AQ13" i="2"/>
  <c r="AQ25" i="2"/>
  <c r="AQ18" i="2"/>
  <c r="AQ31" i="2"/>
  <c r="AQ14" i="2"/>
  <c r="AQ27" i="2"/>
  <c r="AQ9" i="2"/>
  <c r="AQ16" i="2"/>
  <c r="AQ19" i="2"/>
  <c r="AQ5" i="2"/>
  <c r="AQ8" i="2"/>
  <c r="AQ20" i="2"/>
  <c r="AQ4" i="2"/>
  <c r="AR4" i="2" s="1"/>
  <c r="AQ30" i="2"/>
  <c r="AQ29" i="2"/>
  <c r="AQ21" i="2"/>
  <c r="AQ6" i="2"/>
  <c r="AQ22" i="2"/>
  <c r="AQ26" i="2"/>
  <c r="AQ24" i="2"/>
  <c r="AQ17" i="2"/>
  <c r="AQ7" i="2"/>
  <c r="AQ15" i="2"/>
  <c r="A8" i="8"/>
  <c r="C7" i="8"/>
  <c r="F3" i="8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G3" i="8" l="1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D4" i="8"/>
  <c r="C20" i="7"/>
  <c r="E20" i="7"/>
  <c r="E21" i="7" s="1"/>
  <c r="A9" i="8"/>
  <c r="C8" i="8"/>
  <c r="C9" i="1"/>
  <c r="E9" i="1" s="1"/>
  <c r="F4" i="8" l="1"/>
  <c r="G4" i="8" s="1"/>
  <c r="B5" i="8"/>
  <c r="D5" i="8" s="1"/>
  <c r="A10" i="8"/>
  <c r="C9" i="8"/>
  <c r="C10" i="1"/>
  <c r="E10" i="1" s="1"/>
  <c r="B6" i="8" l="1"/>
  <c r="D6" i="8" s="1"/>
  <c r="F5" i="8"/>
  <c r="G5" i="8" s="1"/>
  <c r="A11" i="8"/>
  <c r="C10" i="8"/>
  <c r="C11" i="1"/>
  <c r="E11" i="1" s="1"/>
  <c r="B7" i="8" l="1"/>
  <c r="D7" i="8" s="1"/>
  <c r="B8" i="8" s="1"/>
  <c r="D8" i="8" s="1"/>
  <c r="B9" i="8" s="1"/>
  <c r="F6" i="8"/>
  <c r="G6" i="8" s="1"/>
  <c r="A12" i="8"/>
  <c r="C11" i="8"/>
  <c r="C12" i="1"/>
  <c r="E12" i="1" s="1"/>
  <c r="F7" i="8" l="1"/>
  <c r="G7" i="8" s="1"/>
  <c r="C13" i="1"/>
  <c r="E13" i="1" s="1"/>
  <c r="A13" i="8"/>
  <c r="C12" i="8"/>
  <c r="D9" i="8"/>
  <c r="B10" i="8" s="1"/>
  <c r="F8" i="8"/>
  <c r="C14" i="1"/>
  <c r="E14" i="1" s="1"/>
  <c r="G8" i="8" l="1"/>
  <c r="A14" i="8"/>
  <c r="C13" i="8"/>
  <c r="D10" i="8"/>
  <c r="B11" i="8" s="1"/>
  <c r="F9" i="8"/>
  <c r="G9" i="8" s="1"/>
  <c r="C15" i="1"/>
  <c r="E15" i="1" s="1"/>
  <c r="A15" i="8" l="1"/>
  <c r="C14" i="8"/>
  <c r="D11" i="8"/>
  <c r="B12" i="8" s="1"/>
  <c r="F10" i="8"/>
  <c r="G10" i="8" s="1"/>
  <c r="C16" i="1"/>
  <c r="E16" i="1" s="1"/>
  <c r="A16" i="8" l="1"/>
  <c r="C15" i="8"/>
  <c r="D12" i="8"/>
  <c r="B13" i="8" s="1"/>
  <c r="F11" i="8"/>
  <c r="G11" i="8" s="1"/>
  <c r="C17" i="1"/>
  <c r="E17" i="1" s="1"/>
  <c r="A17" i="8" l="1"/>
  <c r="C16" i="8"/>
  <c r="D13" i="8"/>
  <c r="B14" i="8" s="1"/>
  <c r="F12" i="8"/>
  <c r="G12" i="8" s="1"/>
  <c r="C18" i="1"/>
  <c r="E18" i="1" s="1"/>
  <c r="A18" i="8" l="1"/>
  <c r="C18" i="8" s="1"/>
  <c r="C17" i="8"/>
  <c r="D14" i="8"/>
  <c r="B15" i="8" s="1"/>
  <c r="F13" i="8"/>
  <c r="G13" i="8" s="1"/>
  <c r="C19" i="1"/>
  <c r="E19" i="1" s="1"/>
  <c r="D15" i="8" l="1"/>
  <c r="B16" i="8" s="1"/>
  <c r="F14" i="8"/>
  <c r="G14" i="8" s="1"/>
  <c r="C20" i="1"/>
  <c r="E20" i="1" s="1"/>
  <c r="F15" i="8" l="1"/>
  <c r="G15" i="8" s="1"/>
  <c r="D16" i="8"/>
  <c r="B17" i="8" s="1"/>
  <c r="C21" i="1"/>
  <c r="E21" i="1" s="1"/>
  <c r="F16" i="8" l="1"/>
  <c r="G16" i="8" s="1"/>
  <c r="D17" i="8"/>
  <c r="B18" i="8" s="1"/>
  <c r="C22" i="1"/>
  <c r="E22" i="1" s="1"/>
  <c r="F17" i="8" l="1"/>
  <c r="G17" i="8" s="1"/>
  <c r="C23" i="1"/>
  <c r="E23" i="1" s="1"/>
  <c r="F18" i="8" l="1"/>
  <c r="G18" i="8" s="1"/>
  <c r="B22" i="7" s="1"/>
  <c r="E22" i="7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l="1"/>
  <c r="C2" i="7"/>
</calcChain>
</file>

<file path=xl/sharedStrings.xml><?xml version="1.0" encoding="utf-8"?>
<sst xmlns="http://schemas.openxmlformats.org/spreadsheetml/2006/main" count="171" uniqueCount="100">
  <si>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</si>
  <si>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</si>
  <si>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</si>
  <si>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</si>
  <si>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</si>
  <si>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</si>
  <si>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</si>
  <si>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</si>
  <si>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</si>
  <si>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</si>
  <si>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</si>
  <si>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</si>
  <si>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</si>
  <si>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</si>
  <si>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</si>
  <si>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</si>
  <si>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</si>
  <si>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</si>
  <si>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</si>
  <si>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</si>
  <si>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</si>
  <si>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</si>
  <si>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</si>
  <si>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</si>
  <si>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</si>
  <si>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</si>
  <si>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</si>
  <si>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</si>
  <si>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</si>
  <si>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</si>
  <si>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</si>
  <si>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</si>
  <si>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</si>
  <si>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</si>
  <si>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</si>
  <si>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</si>
  <si>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</si>
  <si>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</si>
  <si>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</si>
  <si>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</si>
  <si>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</si>
  <si>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</si>
  <si>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</si>
  <si>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</si>
  <si>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</si>
  <si>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</si>
  <si>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</si>
  <si>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</si>
  <si>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</si>
  <si>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</si>
  <si>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</si>
  <si>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</si>
  <si>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</si>
  <si>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</si>
  <si>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</si>
  <si>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</si>
  <si>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</si>
  <si>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</si>
  <si>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</si>
  <si>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</si>
  <si>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</si>
  <si>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</si>
  <si>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</si>
  <si>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</si>
  <si>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</si>
  <si>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</si>
  <si>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</si>
  <si>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</si>
  <si>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</si>
  <si>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</si>
  <si>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</si>
  <si>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</si>
  <si>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</si>
  <si>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</si>
  <si>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</si>
  <si>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</si>
  <si>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</si>
  <si>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</si>
  <si>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</si>
  <si>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</si>
  <si>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</si>
  <si>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</si>
  <si>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</si>
  <si>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</si>
  <si>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</si>
  <si>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</si>
  <si>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</si>
  <si>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</si>
  <si>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</si>
  <si>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</si>
  <si>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</si>
  <si>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</si>
  <si>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</si>
  <si>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</si>
  <si>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</si>
  <si>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</si>
  <si>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</si>
  <si>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</si>
  <si>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Android</t>
  </si>
  <si>
    <t>XC8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</si>
</sst>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h:mm;@"/>
    <numFmt numFmtId="166" formatCode="[$-409]dd/mmmm;@"/>
    <numFmt numFmtId="167" formatCode="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/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28</v>
      </c>
      <c r="J2" s="2" t="s">
        <v>29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29</v>
      </c>
      <c r="Q2" s="2" t="s">
        <v>30</v>
      </c>
      <c r="R2" s="2" t="s">
        <v>24</v>
      </c>
    </row>
    <row r="3" spans="1:18" x14ac:dyDescent="0.25"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34</v>
      </c>
      <c r="J3" s="2" t="s">
        <v>35</v>
      </c>
      <c r="K3" s="2" t="s">
        <v>36</v>
      </c>
      <c r="L3" s="2" t="s">
        <v>34</v>
      </c>
      <c r="M3" s="2" t="s">
        <v>35</v>
      </c>
      <c r="N3" s="2" t="s">
        <v>36</v>
      </c>
      <c r="O3" s="2" t="s">
        <v>34</v>
      </c>
      <c r="P3" s="2" t="s">
        <v>35</v>
      </c>
      <c r="Q3" s="2" t="s">
        <v>36</v>
      </c>
      <c r="R3" s="2" t="s">
        <v>24</v>
      </c>
    </row>
    <row r="4" spans="1:18" x14ac:dyDescent="0.25">
      <c r="A4" t="s">
        <v>37</v>
      </c>
      <c r="B4" t="s">
        <v>38</v>
      </c>
      <c r="C4" s="5" t="s">
        <v>39</v>
      </c>
      <c r="D4" s="5"/>
      <c r="E4" s="5"/>
      <c r="F4" s="4" t="s">
        <v>1</v>
      </c>
      <c r="G4" s="4" t="s">
        <v>3</v>
      </c>
      <c r="H4" s="4" t="s">
        <v>5</v>
      </c>
      <c r="I4" s="4" t="s">
        <v>7</v>
      </c>
      <c r="J4" s="4" t="s">
        <v>9</v>
      </c>
      <c r="K4" s="4" t="s">
        <v>11</v>
      </c>
      <c r="L4" s="4" t="s">
        <v>13</v>
      </c>
      <c r="M4" s="4" t="s">
        <v>15</v>
      </c>
      <c r="N4" s="4" t="s">
        <v>17</v>
      </c>
      <c r="O4" s="4" t="s">
        <v>19</v>
      </c>
      <c r="P4" s="4" t="s">
        <v>21</v>
      </c>
      <c r="Q4" s="4" t="s">
        <v>23</v>
      </c>
      <c r="R4" s="4" t="s">
        <v>24</v>
      </c>
    </row>
    <row r="5" spans="1:18" x14ac:dyDescent="0.25">
      <c r="A5">
        <v>0</v>
      </c>
      <c r="B5">
        <v>0</v>
      </c>
      <c r="C5" s="2">
        <f>IF(A5=A4,E4,0)</f>
        <v>0</v>
      </c>
      <c r="D5" s="2">
        <v>10</v>
      </c>
      <c r="E5" s="2">
        <f>C5+D5</f>
        <v>10</v>
      </c>
      <c r="F5" s="6">
        <v>1</v>
      </c>
      <c r="G5" s="7">
        <v>2</v>
      </c>
      <c r="H5" s="3">
        <v>0</v>
      </c>
      <c r="I5" s="6">
        <v>1</v>
      </c>
      <c r="J5" s="7">
        <v>2</v>
      </c>
      <c r="K5" s="3">
        <v>0</v>
      </c>
      <c r="L5" s="6">
        <v>1</v>
      </c>
      <c r="M5" s="7">
        <v>2</v>
      </c>
      <c r="N5" s="3">
        <v>0</v>
      </c>
      <c r="O5" s="6">
        <v>1</v>
      </c>
      <c r="P5" s="7">
        <v>2</v>
      </c>
      <c r="Q5" s="3">
        <v>0</v>
      </c>
      <c r="R5" s="3">
        <v>1</v>
      </c>
    </row>
    <row r="6" spans="1:18" x14ac:dyDescent="0.25">
      <c r="A6">
        <v>0</v>
      </c>
      <c r="B6">
        <f>+B5+1</f>
        <v>1</v>
      </c>
      <c r="C6" s="2">
        <f t="shared" ref="C6:C69" si="0">IF(A6=A5,E5,0)</f>
        <v>10</v>
      </c>
      <c r="D6" s="2">
        <v>10</v>
      </c>
      <c r="E6" s="2">
        <f t="shared" ref="E6:E7" si="1">C6+D6</f>
        <v>20</v>
      </c>
      <c r="F6" s="6">
        <v>0</v>
      </c>
      <c r="G6" s="7">
        <v>1</v>
      </c>
      <c r="H6" s="3">
        <v>2</v>
      </c>
      <c r="I6" s="6">
        <v>0</v>
      </c>
      <c r="J6" s="7">
        <v>1</v>
      </c>
      <c r="K6" s="3">
        <v>2</v>
      </c>
      <c r="L6" s="6">
        <v>0</v>
      </c>
      <c r="M6" s="7">
        <v>1</v>
      </c>
      <c r="N6" s="3">
        <v>2</v>
      </c>
      <c r="O6" s="6">
        <v>0</v>
      </c>
      <c r="P6" s="7">
        <v>1</v>
      </c>
      <c r="Q6" s="3">
        <v>2</v>
      </c>
      <c r="R6" s="3">
        <v>1</v>
      </c>
    </row>
    <row r="7" spans="1:18" x14ac:dyDescent="0.25">
      <c r="A7">
        <v>0</v>
      </c>
      <c r="B7">
        <f t="shared" ref="B7:B34" si="2">+B6+1</f>
        <v>2</v>
      </c>
      <c r="C7" s="2">
        <f t="shared" si="0"/>
        <v>20</v>
      </c>
      <c r="D7" s="2">
        <v>10</v>
      </c>
      <c r="E7" s="2">
        <f t="shared" si="1"/>
        <v>30</v>
      </c>
      <c r="F7" s="6">
        <v>2</v>
      </c>
      <c r="G7" s="7">
        <v>0</v>
      </c>
      <c r="H7" s="3">
        <v>1</v>
      </c>
      <c r="I7" s="6">
        <v>2</v>
      </c>
      <c r="J7" s="7">
        <v>0</v>
      </c>
      <c r="K7" s="3">
        <v>1</v>
      </c>
      <c r="L7" s="6">
        <v>2</v>
      </c>
      <c r="M7" s="7">
        <v>0</v>
      </c>
      <c r="N7" s="3">
        <v>1</v>
      </c>
      <c r="O7" s="6">
        <v>2</v>
      </c>
      <c r="P7" s="7">
        <v>0</v>
      </c>
      <c r="Q7" s="3">
        <v>1</v>
      </c>
      <c r="R7" s="3">
        <v>2</v>
      </c>
    </row>
    <row r="8" spans="1:18" x14ac:dyDescent="0.25">
      <c r="A8">
        <v>1</v>
      </c>
      <c r="B8">
        <f t="shared" si="2"/>
        <v>3</v>
      </c>
      <c r="C8" s="2">
        <f t="shared" si="0"/>
        <v>0</v>
      </c>
      <c r="D8" s="2">
        <v>3</v>
      </c>
      <c r="E8" s="2">
        <f t="shared" ref="E8" si="3">C8+D8</f>
        <v>3</v>
      </c>
      <c r="F8" s="6">
        <v>0</v>
      </c>
      <c r="G8" s="7">
        <v>0</v>
      </c>
      <c r="H8" s="3">
        <v>2</v>
      </c>
      <c r="I8" s="6">
        <v>1</v>
      </c>
      <c r="J8" s="7">
        <v>0</v>
      </c>
      <c r="K8" s="3">
        <v>0</v>
      </c>
      <c r="L8" s="6">
        <v>1</v>
      </c>
      <c r="M8" s="7">
        <v>0</v>
      </c>
      <c r="N8" s="3">
        <v>0</v>
      </c>
      <c r="O8" s="6">
        <v>1</v>
      </c>
      <c r="P8" s="7">
        <v>0</v>
      </c>
      <c r="Q8" s="3">
        <v>0</v>
      </c>
      <c r="R8" s="3">
        <v>0</v>
      </c>
    </row>
    <row r="9" spans="1:18" x14ac:dyDescent="0.25">
      <c r="A9">
        <v>1</v>
      </c>
      <c r="B9">
        <f t="shared" si="2"/>
        <v>4</v>
      </c>
      <c r="C9" s="2">
        <f t="shared" si="0"/>
        <v>3</v>
      </c>
      <c r="D9" s="2">
        <v>2</v>
      </c>
      <c r="E9" s="2">
        <f t="shared" ref="E9" si="4">C9+D9</f>
        <v>5</v>
      </c>
      <c r="F9" s="6">
        <v>0</v>
      </c>
      <c r="G9" s="7">
        <v>1</v>
      </c>
      <c r="H9" s="3">
        <v>0</v>
      </c>
      <c r="I9" s="6">
        <v>1</v>
      </c>
      <c r="J9" s="7">
        <v>0</v>
      </c>
      <c r="K9" s="3">
        <v>0</v>
      </c>
      <c r="L9" s="6">
        <v>1</v>
      </c>
      <c r="M9" s="7">
        <v>0</v>
      </c>
      <c r="N9" s="3">
        <v>0</v>
      </c>
      <c r="O9" s="6">
        <v>1</v>
      </c>
      <c r="P9" s="7">
        <v>0</v>
      </c>
      <c r="Q9" s="3">
        <v>0</v>
      </c>
      <c r="R9" s="3">
        <v>0</v>
      </c>
    </row>
    <row r="10" spans="1:18" x14ac:dyDescent="0.25">
      <c r="A10">
        <v>1</v>
      </c>
      <c r="B10">
        <f t="shared" si="2"/>
        <v>5</v>
      </c>
      <c r="C10" s="2">
        <f t="shared" si="0"/>
        <v>5</v>
      </c>
      <c r="D10" s="2">
        <v>21</v>
      </c>
      <c r="E10" s="2">
        <f t="shared" ref="E10:E12" si="5">C10+D10</f>
        <v>26</v>
      </c>
      <c r="F10" s="6">
        <v>1</v>
      </c>
      <c r="G10" s="7">
        <v>0</v>
      </c>
      <c r="H10" s="3">
        <v>0</v>
      </c>
      <c r="I10" s="6">
        <v>1</v>
      </c>
      <c r="J10" s="7">
        <v>0</v>
      </c>
      <c r="K10" s="3">
        <v>0</v>
      </c>
      <c r="L10" s="6">
        <v>0</v>
      </c>
      <c r="M10" s="7">
        <v>0</v>
      </c>
      <c r="N10" s="3">
        <v>1</v>
      </c>
      <c r="O10" s="6">
        <v>0</v>
      </c>
      <c r="P10" s="7">
        <v>0</v>
      </c>
      <c r="Q10" s="3">
        <v>1</v>
      </c>
      <c r="R10" s="3">
        <v>1</v>
      </c>
    </row>
    <row r="11" spans="1:18" x14ac:dyDescent="0.25">
      <c r="A11">
        <v>1</v>
      </c>
      <c r="B11">
        <f t="shared" si="2"/>
        <v>6</v>
      </c>
      <c r="C11" s="2">
        <f t="shared" si="0"/>
        <v>26</v>
      </c>
      <c r="D11" s="2">
        <v>2</v>
      </c>
      <c r="E11" s="2">
        <f t="shared" si="5"/>
        <v>28</v>
      </c>
      <c r="F11" s="6">
        <v>1</v>
      </c>
      <c r="G11" s="7">
        <v>0</v>
      </c>
      <c r="H11" s="3">
        <v>0</v>
      </c>
      <c r="I11" s="6">
        <v>1</v>
      </c>
      <c r="J11" s="7">
        <v>0</v>
      </c>
      <c r="K11" s="3">
        <v>0</v>
      </c>
      <c r="L11" s="6">
        <v>0</v>
      </c>
      <c r="M11" s="7">
        <v>0</v>
      </c>
      <c r="N11" s="3">
        <v>2</v>
      </c>
      <c r="O11" s="6">
        <v>1</v>
      </c>
      <c r="P11" s="7">
        <v>0</v>
      </c>
      <c r="Q11" s="3">
        <v>0</v>
      </c>
      <c r="R11" s="3">
        <v>0</v>
      </c>
    </row>
    <row r="12" spans="1:18" x14ac:dyDescent="0.25">
      <c r="A12">
        <v>1</v>
      </c>
      <c r="B12">
        <f t="shared" si="2"/>
        <v>7</v>
      </c>
      <c r="C12" s="2">
        <f t="shared" si="0"/>
        <v>28</v>
      </c>
      <c r="D12" s="2">
        <v>2</v>
      </c>
      <c r="E12" s="2">
        <f t="shared" si="5"/>
        <v>30</v>
      </c>
      <c r="F12" s="6">
        <v>1</v>
      </c>
      <c r="G12" s="7">
        <v>0</v>
      </c>
      <c r="H12" s="3">
        <v>0</v>
      </c>
      <c r="I12" s="6">
        <v>1</v>
      </c>
      <c r="J12" s="7">
        <v>0</v>
      </c>
      <c r="K12" s="3">
        <v>0</v>
      </c>
      <c r="L12" s="6">
        <v>0</v>
      </c>
      <c r="M12" s="7">
        <v>1</v>
      </c>
      <c r="N12" s="3">
        <v>0</v>
      </c>
      <c r="O12" s="6">
        <v>1</v>
      </c>
      <c r="P12" s="7">
        <v>0</v>
      </c>
      <c r="Q12" s="3">
        <v>0</v>
      </c>
      <c r="R12" s="3">
        <v>1</v>
      </c>
    </row>
    <row r="13" spans="1:18" x14ac:dyDescent="0.25">
      <c r="A13">
        <v>1</v>
      </c>
      <c r="B13">
        <f t="shared" si="2"/>
        <v>8</v>
      </c>
      <c r="C13" s="2">
        <f t="shared" si="0"/>
        <v>30</v>
      </c>
      <c r="D13" s="2">
        <v>1</v>
      </c>
      <c r="E13" s="2">
        <f t="shared" ref="E13:E14" si="6">C13+D13</f>
        <v>31</v>
      </c>
      <c r="F13" s="6">
        <v>0</v>
      </c>
      <c r="G13" s="7">
        <v>2</v>
      </c>
      <c r="H13" s="3">
        <v>0</v>
      </c>
      <c r="I13" s="6">
        <v>2</v>
      </c>
      <c r="J13" s="7">
        <v>0</v>
      </c>
      <c r="K13" s="3">
        <v>0</v>
      </c>
      <c r="L13" s="6">
        <v>0</v>
      </c>
      <c r="M13" s="7">
        <v>0</v>
      </c>
      <c r="N13" s="3">
        <v>2</v>
      </c>
      <c r="O13" s="6">
        <v>0</v>
      </c>
      <c r="P13" s="7">
        <v>0</v>
      </c>
      <c r="Q13" s="3">
        <v>0</v>
      </c>
      <c r="R13" s="3">
        <v>1</v>
      </c>
    </row>
    <row r="14" spans="1:18" x14ac:dyDescent="0.25">
      <c r="A14">
        <v>2</v>
      </c>
      <c r="B14">
        <f t="shared" si="2"/>
        <v>9</v>
      </c>
      <c r="C14" s="2">
        <f t="shared" si="0"/>
        <v>0</v>
      </c>
      <c r="D14" s="2">
        <v>2</v>
      </c>
      <c r="E14" s="2">
        <f t="shared" si="6"/>
        <v>2</v>
      </c>
      <c r="F14" s="6">
        <v>0</v>
      </c>
      <c r="G14" s="7">
        <v>1</v>
      </c>
      <c r="H14" s="3">
        <v>0</v>
      </c>
      <c r="I14" s="6">
        <v>0</v>
      </c>
      <c r="J14" s="7">
        <v>1</v>
      </c>
      <c r="K14" s="3">
        <v>0</v>
      </c>
      <c r="L14" s="6">
        <v>0</v>
      </c>
      <c r="M14" s="7">
        <v>1</v>
      </c>
      <c r="N14" s="3">
        <v>0</v>
      </c>
      <c r="O14" s="6">
        <v>0</v>
      </c>
      <c r="P14" s="7">
        <v>1</v>
      </c>
      <c r="Q14" s="3">
        <v>0</v>
      </c>
      <c r="R14" s="3">
        <v>1</v>
      </c>
    </row>
    <row r="15" spans="1:18" x14ac:dyDescent="0.25">
      <c r="A15">
        <v>2</v>
      </c>
      <c r="B15">
        <f t="shared" si="2"/>
        <v>10</v>
      </c>
      <c r="C15" s="2">
        <f t="shared" si="0"/>
        <v>2</v>
      </c>
      <c r="D15" s="2">
        <v>6</v>
      </c>
      <c r="E15" s="2">
        <f t="shared" ref="E15:E20" si="7">C15+D15</f>
        <v>8</v>
      </c>
      <c r="F15" s="6">
        <v>0</v>
      </c>
      <c r="G15" s="7">
        <v>1</v>
      </c>
      <c r="H15" s="3">
        <v>0</v>
      </c>
      <c r="I15" s="6">
        <v>0</v>
      </c>
      <c r="J15" s="7">
        <v>1</v>
      </c>
      <c r="K15" s="3">
        <v>0</v>
      </c>
      <c r="L15" s="6">
        <v>0</v>
      </c>
      <c r="M15" s="7">
        <v>1</v>
      </c>
      <c r="N15" s="3">
        <v>0</v>
      </c>
      <c r="O15" s="6">
        <v>0</v>
      </c>
      <c r="P15" s="7">
        <v>1</v>
      </c>
      <c r="Q15" s="3">
        <v>0</v>
      </c>
      <c r="R15" s="3">
        <v>2</v>
      </c>
    </row>
    <row r="16" spans="1:18" x14ac:dyDescent="0.25">
      <c r="A16">
        <v>3</v>
      </c>
      <c r="B16">
        <f t="shared" si="2"/>
        <v>11</v>
      </c>
      <c r="C16" s="2">
        <f t="shared" si="0"/>
        <v>0</v>
      </c>
      <c r="D16" s="2">
        <v>4</v>
      </c>
      <c r="E16" s="2">
        <f t="shared" si="7"/>
        <v>4</v>
      </c>
      <c r="F16" s="6">
        <v>0</v>
      </c>
      <c r="G16" s="7">
        <v>1</v>
      </c>
      <c r="H16" s="3">
        <v>0</v>
      </c>
      <c r="I16" s="6">
        <v>0</v>
      </c>
      <c r="J16" s="7">
        <v>1</v>
      </c>
      <c r="K16" s="3">
        <v>0</v>
      </c>
      <c r="L16" s="6">
        <v>0</v>
      </c>
      <c r="M16" s="7">
        <v>1</v>
      </c>
      <c r="N16" s="3">
        <v>0</v>
      </c>
      <c r="O16" s="6">
        <v>0</v>
      </c>
      <c r="P16" s="7">
        <v>1</v>
      </c>
      <c r="Q16" s="3">
        <v>0</v>
      </c>
      <c r="R16" s="3">
        <v>1</v>
      </c>
    </row>
    <row r="17" spans="1:18" x14ac:dyDescent="0.25">
      <c r="A17">
        <v>3</v>
      </c>
      <c r="B17">
        <f t="shared" si="2"/>
        <v>12</v>
      </c>
      <c r="C17" s="2">
        <f t="shared" si="0"/>
        <v>4</v>
      </c>
      <c r="D17" s="2">
        <v>7</v>
      </c>
      <c r="E17" s="2">
        <f t="shared" si="7"/>
        <v>11</v>
      </c>
      <c r="F17" s="6">
        <v>0</v>
      </c>
      <c r="G17" s="7">
        <v>1</v>
      </c>
      <c r="H17" s="3">
        <v>0</v>
      </c>
      <c r="I17" s="6">
        <v>0</v>
      </c>
      <c r="J17" s="7">
        <v>1</v>
      </c>
      <c r="K17" s="3">
        <v>0</v>
      </c>
      <c r="L17" s="6">
        <v>0</v>
      </c>
      <c r="M17" s="7">
        <v>1</v>
      </c>
      <c r="N17" s="3">
        <v>0</v>
      </c>
      <c r="O17" s="6">
        <v>0</v>
      </c>
      <c r="P17" s="7">
        <v>1</v>
      </c>
      <c r="Q17" s="3">
        <v>0</v>
      </c>
      <c r="R17" s="3">
        <v>2</v>
      </c>
    </row>
    <row r="18" spans="1:18" x14ac:dyDescent="0.25">
      <c r="A18">
        <v>4</v>
      </c>
      <c r="B18">
        <f t="shared" si="2"/>
        <v>13</v>
      </c>
      <c r="C18" s="2">
        <f t="shared" si="0"/>
        <v>0</v>
      </c>
      <c r="D18" s="2">
        <v>6</v>
      </c>
      <c r="E18" s="2">
        <f t="shared" si="7"/>
        <v>6</v>
      </c>
      <c r="F18" s="6">
        <v>0</v>
      </c>
      <c r="G18" s="7">
        <v>1</v>
      </c>
      <c r="H18" s="3">
        <v>0</v>
      </c>
      <c r="I18" s="6">
        <v>0</v>
      </c>
      <c r="J18" s="7">
        <v>1</v>
      </c>
      <c r="K18" s="3">
        <v>0</v>
      </c>
      <c r="L18" s="6">
        <v>0</v>
      </c>
      <c r="M18" s="7">
        <v>1</v>
      </c>
      <c r="N18" s="3">
        <v>0</v>
      </c>
      <c r="O18" s="6">
        <v>0</v>
      </c>
      <c r="P18" s="7">
        <v>1</v>
      </c>
      <c r="Q18" s="3">
        <v>0</v>
      </c>
      <c r="R18" s="3">
        <v>1</v>
      </c>
    </row>
    <row r="19" spans="1:18" x14ac:dyDescent="0.25">
      <c r="A19">
        <v>4</v>
      </c>
      <c r="B19">
        <f t="shared" si="2"/>
        <v>14</v>
      </c>
      <c r="C19" s="2">
        <f t="shared" si="0"/>
        <v>6</v>
      </c>
      <c r="D19" s="2">
        <v>4</v>
      </c>
      <c r="E19" s="2">
        <f t="shared" si="7"/>
        <v>10</v>
      </c>
      <c r="F19" s="6">
        <v>0</v>
      </c>
      <c r="G19" s="7">
        <v>1</v>
      </c>
      <c r="H19" s="3">
        <v>0</v>
      </c>
      <c r="I19" s="6">
        <v>0</v>
      </c>
      <c r="J19" s="7">
        <v>1</v>
      </c>
      <c r="K19" s="3">
        <v>0</v>
      </c>
      <c r="L19" s="6">
        <v>0</v>
      </c>
      <c r="M19" s="7">
        <v>1</v>
      </c>
      <c r="N19" s="3">
        <v>0</v>
      </c>
      <c r="O19" s="6">
        <v>0</v>
      </c>
      <c r="P19" s="7">
        <v>1</v>
      </c>
      <c r="Q19" s="3">
        <v>0</v>
      </c>
      <c r="R19" s="3">
        <v>2</v>
      </c>
    </row>
    <row r="20" spans="1:18" x14ac:dyDescent="0.25">
      <c r="A20">
        <v>5</v>
      </c>
      <c r="B20">
        <f t="shared" si="2"/>
        <v>15</v>
      </c>
      <c r="C20" s="2">
        <f t="shared" si="0"/>
        <v>0</v>
      </c>
      <c r="D20" s="2">
        <v>6</v>
      </c>
      <c r="E20" s="2">
        <f t="shared" si="7"/>
        <v>6</v>
      </c>
      <c r="F20" s="6">
        <v>0</v>
      </c>
      <c r="G20" s="7">
        <v>1</v>
      </c>
      <c r="H20" s="3">
        <v>0</v>
      </c>
      <c r="I20" s="6">
        <v>0</v>
      </c>
      <c r="J20" s="7">
        <v>1</v>
      </c>
      <c r="K20" s="3">
        <v>0</v>
      </c>
      <c r="L20" s="6">
        <v>0</v>
      </c>
      <c r="M20" s="7">
        <v>1</v>
      </c>
      <c r="N20" s="3">
        <v>0</v>
      </c>
      <c r="O20" s="6">
        <v>0</v>
      </c>
      <c r="P20" s="7">
        <v>1</v>
      </c>
      <c r="Q20" s="3">
        <v>0</v>
      </c>
      <c r="R20" s="3">
        <v>1</v>
      </c>
    </row>
    <row r="21" spans="1:18" x14ac:dyDescent="0.25">
      <c r="A21">
        <v>5</v>
      </c>
      <c r="B21">
        <f t="shared" si="2"/>
        <v>16</v>
      </c>
      <c r="C21" s="2">
        <f t="shared" si="0"/>
        <v>6</v>
      </c>
      <c r="D21" s="2">
        <v>10</v>
      </c>
      <c r="E21" s="2">
        <f t="shared" ref="E21:E34" si="8">C21+D21</f>
        <v>16</v>
      </c>
      <c r="F21" s="6">
        <v>0</v>
      </c>
      <c r="G21" s="7">
        <v>1</v>
      </c>
      <c r="H21" s="3">
        <v>0</v>
      </c>
      <c r="I21" s="6">
        <v>0</v>
      </c>
      <c r="J21" s="7">
        <v>1</v>
      </c>
      <c r="K21" s="3">
        <v>0</v>
      </c>
      <c r="L21" s="6">
        <v>0</v>
      </c>
      <c r="M21" s="7">
        <v>1</v>
      </c>
      <c r="N21" s="3">
        <v>0</v>
      </c>
      <c r="O21" s="6">
        <v>0</v>
      </c>
      <c r="P21" s="7">
        <v>1</v>
      </c>
      <c r="Q21" s="3">
        <v>0</v>
      </c>
      <c r="R21" s="3">
        <v>2</v>
      </c>
    </row>
    <row r="22" spans="1:18" x14ac:dyDescent="0.25">
      <c r="A22">
        <v>6</v>
      </c>
      <c r="B22">
        <f t="shared" si="2"/>
        <v>17</v>
      </c>
      <c r="C22" s="2">
        <f t="shared" si="0"/>
        <v>0</v>
      </c>
      <c r="D22" s="2">
        <v>8</v>
      </c>
      <c r="E22" s="2">
        <f t="shared" si="8"/>
        <v>8</v>
      </c>
      <c r="F22" s="6">
        <v>0</v>
      </c>
      <c r="G22" s="7">
        <v>1</v>
      </c>
      <c r="H22" s="3">
        <v>0</v>
      </c>
      <c r="I22" s="6">
        <v>0</v>
      </c>
      <c r="J22" s="7">
        <v>1</v>
      </c>
      <c r="K22" s="3">
        <v>0</v>
      </c>
      <c r="L22" s="6">
        <v>0</v>
      </c>
      <c r="M22" s="7">
        <v>1</v>
      </c>
      <c r="N22" s="3">
        <v>0</v>
      </c>
      <c r="O22" s="6">
        <v>0</v>
      </c>
      <c r="P22" s="7">
        <v>1</v>
      </c>
      <c r="Q22" s="3">
        <v>0</v>
      </c>
      <c r="R22" s="3">
        <v>1</v>
      </c>
    </row>
    <row r="23" spans="1:18" x14ac:dyDescent="0.25">
      <c r="A23">
        <v>6</v>
      </c>
      <c r="B23">
        <f t="shared" si="2"/>
        <v>18</v>
      </c>
      <c r="C23" s="2">
        <f t="shared" si="0"/>
        <v>8</v>
      </c>
      <c r="D23" s="2">
        <v>6</v>
      </c>
      <c r="E23" s="2">
        <f t="shared" si="8"/>
        <v>14</v>
      </c>
      <c r="F23" s="6">
        <v>0</v>
      </c>
      <c r="G23" s="7">
        <v>1</v>
      </c>
      <c r="H23" s="3">
        <v>0</v>
      </c>
      <c r="I23" s="6">
        <v>0</v>
      </c>
      <c r="J23" s="7">
        <v>1</v>
      </c>
      <c r="K23" s="3">
        <v>0</v>
      </c>
      <c r="L23" s="6">
        <v>0</v>
      </c>
      <c r="M23" s="7">
        <v>1</v>
      </c>
      <c r="N23" s="3">
        <v>0</v>
      </c>
      <c r="O23" s="6">
        <v>0</v>
      </c>
      <c r="P23" s="7">
        <v>1</v>
      </c>
      <c r="Q23" s="3">
        <v>0</v>
      </c>
      <c r="R23" s="3">
        <v>2</v>
      </c>
    </row>
    <row r="24" spans="1:18" x14ac:dyDescent="0.25">
      <c r="A24">
        <v>7</v>
      </c>
      <c r="B24">
        <f t="shared" si="2"/>
        <v>19</v>
      </c>
      <c r="C24" s="2">
        <f t="shared" si="0"/>
        <v>0</v>
      </c>
      <c r="D24" s="2">
        <v>10</v>
      </c>
      <c r="E24" s="2">
        <f t="shared" si="8"/>
        <v>10</v>
      </c>
      <c r="F24" s="6">
        <v>0</v>
      </c>
      <c r="G24" s="7">
        <v>1</v>
      </c>
      <c r="H24" s="3">
        <v>0</v>
      </c>
      <c r="I24" s="6">
        <v>0</v>
      </c>
      <c r="J24" s="7">
        <v>1</v>
      </c>
      <c r="K24" s="3">
        <v>0</v>
      </c>
      <c r="L24" s="6">
        <v>0</v>
      </c>
      <c r="M24" s="7">
        <v>1</v>
      </c>
      <c r="N24" s="3">
        <v>0</v>
      </c>
      <c r="O24" s="6">
        <v>0</v>
      </c>
      <c r="P24" s="7">
        <v>1</v>
      </c>
      <c r="Q24" s="3">
        <v>0</v>
      </c>
      <c r="R24" s="3">
        <v>1</v>
      </c>
    </row>
    <row r="25" spans="1:18" x14ac:dyDescent="0.25">
      <c r="A25">
        <v>7</v>
      </c>
      <c r="B25">
        <f t="shared" si="2"/>
        <v>20</v>
      </c>
      <c r="C25" s="2">
        <f t="shared" si="0"/>
        <v>10</v>
      </c>
      <c r="D25" s="2">
        <v>3</v>
      </c>
      <c r="E25" s="2">
        <f t="shared" si="8"/>
        <v>13</v>
      </c>
      <c r="F25" s="6">
        <v>0</v>
      </c>
      <c r="G25" s="7">
        <v>1</v>
      </c>
      <c r="H25" s="3">
        <v>0</v>
      </c>
      <c r="I25" s="6">
        <v>0</v>
      </c>
      <c r="J25" s="7">
        <v>1</v>
      </c>
      <c r="K25" s="3">
        <v>0</v>
      </c>
      <c r="L25" s="6">
        <v>0</v>
      </c>
      <c r="M25" s="7">
        <v>1</v>
      </c>
      <c r="N25" s="3">
        <v>0</v>
      </c>
      <c r="O25" s="6">
        <v>0</v>
      </c>
      <c r="P25" s="7">
        <v>1</v>
      </c>
      <c r="Q25" s="3">
        <v>0</v>
      </c>
      <c r="R25" s="3">
        <v>2</v>
      </c>
    </row>
    <row r="26" spans="1:18" x14ac:dyDescent="0.25">
      <c r="A26">
        <v>8</v>
      </c>
      <c r="B26">
        <f t="shared" si="2"/>
        <v>21</v>
      </c>
      <c r="C26" s="2">
        <f t="shared" si="0"/>
        <v>0</v>
      </c>
      <c r="D26" s="2">
        <v>7</v>
      </c>
      <c r="E26" s="2">
        <f t="shared" si="8"/>
        <v>7</v>
      </c>
      <c r="F26" s="6">
        <v>0</v>
      </c>
      <c r="G26" s="7">
        <v>1</v>
      </c>
      <c r="H26" s="3">
        <v>0</v>
      </c>
      <c r="I26" s="6">
        <v>0</v>
      </c>
      <c r="J26" s="7">
        <v>1</v>
      </c>
      <c r="K26" s="3">
        <v>0</v>
      </c>
      <c r="L26" s="6">
        <v>0</v>
      </c>
      <c r="M26" s="7">
        <v>1</v>
      </c>
      <c r="N26" s="3">
        <v>0</v>
      </c>
      <c r="O26" s="6">
        <v>0</v>
      </c>
      <c r="P26" s="7">
        <v>1</v>
      </c>
      <c r="Q26" s="3">
        <v>0</v>
      </c>
      <c r="R26" s="3">
        <v>1</v>
      </c>
    </row>
    <row r="27" spans="1:18" x14ac:dyDescent="0.25">
      <c r="A27">
        <v>8</v>
      </c>
      <c r="B27">
        <f t="shared" si="2"/>
        <v>22</v>
      </c>
      <c r="C27" s="2">
        <f t="shared" si="0"/>
        <v>7</v>
      </c>
      <c r="D27" s="2">
        <v>3</v>
      </c>
      <c r="E27" s="2">
        <f t="shared" si="8"/>
        <v>10</v>
      </c>
      <c r="F27" s="6">
        <v>0</v>
      </c>
      <c r="G27" s="7">
        <v>1</v>
      </c>
      <c r="H27" s="3">
        <v>0</v>
      </c>
      <c r="I27" s="6">
        <v>0</v>
      </c>
      <c r="J27" s="7">
        <v>1</v>
      </c>
      <c r="K27" s="3">
        <v>0</v>
      </c>
      <c r="L27" s="6">
        <v>0</v>
      </c>
      <c r="M27" s="7">
        <v>1</v>
      </c>
      <c r="N27" s="3">
        <v>0</v>
      </c>
      <c r="O27" s="6">
        <v>0</v>
      </c>
      <c r="P27" s="7">
        <v>1</v>
      </c>
      <c r="Q27" s="3">
        <v>0</v>
      </c>
      <c r="R27" s="3">
        <v>2</v>
      </c>
    </row>
    <row r="28" spans="1:18" x14ac:dyDescent="0.25">
      <c r="A28">
        <v>9</v>
      </c>
      <c r="B28">
        <f t="shared" si="2"/>
        <v>23</v>
      </c>
      <c r="C28" s="2">
        <f t="shared" si="0"/>
        <v>0</v>
      </c>
      <c r="D28" s="2">
        <v>5</v>
      </c>
      <c r="E28" s="2">
        <f t="shared" si="8"/>
        <v>5</v>
      </c>
      <c r="F28" s="6">
        <v>0</v>
      </c>
      <c r="G28" s="7">
        <v>1</v>
      </c>
      <c r="H28" s="3">
        <v>0</v>
      </c>
      <c r="I28" s="6">
        <v>0</v>
      </c>
      <c r="J28" s="7">
        <v>1</v>
      </c>
      <c r="K28" s="3">
        <v>0</v>
      </c>
      <c r="L28" s="6">
        <v>0</v>
      </c>
      <c r="M28" s="7">
        <v>1</v>
      </c>
      <c r="N28" s="3">
        <v>0</v>
      </c>
      <c r="O28" s="6">
        <v>0</v>
      </c>
      <c r="P28" s="7">
        <v>1</v>
      </c>
      <c r="Q28" s="3">
        <v>0</v>
      </c>
      <c r="R28" s="3">
        <v>1</v>
      </c>
    </row>
    <row r="29" spans="1:18" x14ac:dyDescent="0.25">
      <c r="A29">
        <v>9</v>
      </c>
      <c r="B29">
        <f t="shared" si="2"/>
        <v>24</v>
      </c>
      <c r="C29" s="2">
        <f t="shared" si="0"/>
        <v>5</v>
      </c>
      <c r="D29" s="2">
        <v>6</v>
      </c>
      <c r="E29" s="2">
        <f t="shared" si="8"/>
        <v>11</v>
      </c>
      <c r="F29" s="6">
        <v>0</v>
      </c>
      <c r="G29" s="7">
        <v>1</v>
      </c>
      <c r="H29" s="3">
        <v>0</v>
      </c>
      <c r="I29" s="6">
        <v>0</v>
      </c>
      <c r="J29" s="7">
        <v>1</v>
      </c>
      <c r="K29" s="3">
        <v>0</v>
      </c>
      <c r="L29" s="6">
        <v>0</v>
      </c>
      <c r="M29" s="7">
        <v>1</v>
      </c>
      <c r="N29" s="3">
        <v>0</v>
      </c>
      <c r="O29" s="6">
        <v>0</v>
      </c>
      <c r="P29" s="7">
        <v>1</v>
      </c>
      <c r="Q29" s="3">
        <v>0</v>
      </c>
      <c r="R29" s="3">
        <v>2</v>
      </c>
    </row>
    <row r="30" spans="1:18" x14ac:dyDescent="0.25">
      <c r="A30">
        <v>10</v>
      </c>
      <c r="B30">
        <f t="shared" si="2"/>
        <v>25</v>
      </c>
      <c r="C30" s="2">
        <f t="shared" si="0"/>
        <v>0</v>
      </c>
      <c r="D30" s="2">
        <v>7</v>
      </c>
      <c r="E30" s="2">
        <f t="shared" si="8"/>
        <v>7</v>
      </c>
      <c r="F30" s="6">
        <v>0</v>
      </c>
      <c r="G30" s="7">
        <v>1</v>
      </c>
      <c r="H30" s="3">
        <v>0</v>
      </c>
      <c r="I30" s="6">
        <v>0</v>
      </c>
      <c r="J30" s="7">
        <v>1</v>
      </c>
      <c r="K30" s="3">
        <v>0</v>
      </c>
      <c r="L30" s="6">
        <v>0</v>
      </c>
      <c r="M30" s="7">
        <v>1</v>
      </c>
      <c r="N30" s="3">
        <v>0</v>
      </c>
      <c r="O30" s="6">
        <v>0</v>
      </c>
      <c r="P30" s="7">
        <v>1</v>
      </c>
      <c r="Q30" s="3">
        <v>0</v>
      </c>
      <c r="R30" s="3">
        <v>1</v>
      </c>
    </row>
    <row r="31" spans="1:18" x14ac:dyDescent="0.25">
      <c r="A31">
        <v>10</v>
      </c>
      <c r="B31">
        <f t="shared" si="2"/>
        <v>26</v>
      </c>
      <c r="C31" s="2">
        <f t="shared" si="0"/>
        <v>7</v>
      </c>
      <c r="D31" s="2">
        <v>3</v>
      </c>
      <c r="E31" s="2">
        <f t="shared" si="8"/>
        <v>10</v>
      </c>
      <c r="F31" s="6">
        <v>0</v>
      </c>
      <c r="G31" s="7">
        <v>1</v>
      </c>
      <c r="H31" s="3">
        <v>0</v>
      </c>
      <c r="I31" s="6">
        <v>0</v>
      </c>
      <c r="J31" s="7">
        <v>1</v>
      </c>
      <c r="K31" s="3">
        <v>0</v>
      </c>
      <c r="L31" s="6">
        <v>0</v>
      </c>
      <c r="M31" s="7">
        <v>1</v>
      </c>
      <c r="N31" s="3">
        <v>0</v>
      </c>
      <c r="O31" s="6">
        <v>0</v>
      </c>
      <c r="P31" s="7">
        <v>1</v>
      </c>
      <c r="Q31" s="3">
        <v>0</v>
      </c>
      <c r="R31" s="3">
        <v>2</v>
      </c>
    </row>
    <row r="32" spans="1:18" x14ac:dyDescent="0.25">
      <c r="A32">
        <v>11</v>
      </c>
      <c r="B32">
        <f t="shared" si="2"/>
        <v>27</v>
      </c>
      <c r="C32" s="2">
        <f t="shared" si="0"/>
        <v>0</v>
      </c>
      <c r="D32" s="2">
        <v>3</v>
      </c>
      <c r="E32" s="2">
        <f t="shared" si="8"/>
        <v>3</v>
      </c>
      <c r="F32" s="6">
        <v>0</v>
      </c>
      <c r="G32" s="7">
        <v>1</v>
      </c>
      <c r="H32" s="3">
        <v>0</v>
      </c>
      <c r="I32" s="6">
        <v>0</v>
      </c>
      <c r="J32" s="7">
        <v>1</v>
      </c>
      <c r="K32" s="3">
        <v>0</v>
      </c>
      <c r="L32" s="6">
        <v>0</v>
      </c>
      <c r="M32" s="7">
        <v>1</v>
      </c>
      <c r="N32" s="3">
        <v>0</v>
      </c>
      <c r="O32" s="6">
        <v>0</v>
      </c>
      <c r="P32" s="7">
        <v>1</v>
      </c>
      <c r="Q32" s="3">
        <v>0</v>
      </c>
      <c r="R32" s="3">
        <v>1</v>
      </c>
    </row>
    <row r="33" spans="1:18" x14ac:dyDescent="0.25">
      <c r="A33">
        <v>11</v>
      </c>
      <c r="B33">
        <f t="shared" si="2"/>
        <v>28</v>
      </c>
      <c r="C33" s="2">
        <f t="shared" si="0"/>
        <v>3</v>
      </c>
      <c r="D33" s="2">
        <v>9</v>
      </c>
      <c r="E33" s="2">
        <f t="shared" si="8"/>
        <v>12</v>
      </c>
      <c r="F33" s="6">
        <v>0</v>
      </c>
      <c r="G33" s="7">
        <v>1</v>
      </c>
      <c r="H33" s="3">
        <v>0</v>
      </c>
      <c r="I33" s="6">
        <v>0</v>
      </c>
      <c r="J33" s="7">
        <v>1</v>
      </c>
      <c r="K33" s="3">
        <v>0</v>
      </c>
      <c r="L33" s="6">
        <v>0</v>
      </c>
      <c r="M33" s="7">
        <v>1</v>
      </c>
      <c r="N33" s="3">
        <v>0</v>
      </c>
      <c r="O33" s="6">
        <v>0</v>
      </c>
      <c r="P33" s="7">
        <v>1</v>
      </c>
      <c r="Q33" s="3">
        <v>0</v>
      </c>
      <c r="R33" s="3">
        <v>2</v>
      </c>
    </row>
    <row r="34" spans="1:18" x14ac:dyDescent="0.25">
      <c r="A34">
        <v>12</v>
      </c>
      <c r="B34">
        <f t="shared" si="2"/>
        <v>29</v>
      </c>
      <c r="C34" s="2">
        <f t="shared" si="0"/>
        <v>0</v>
      </c>
      <c r="D34" s="2">
        <v>9</v>
      </c>
      <c r="E34" s="2">
        <f t="shared" si="8"/>
        <v>9</v>
      </c>
      <c r="F34" s="6">
        <v>0</v>
      </c>
      <c r="G34" s="7">
        <v>1</v>
      </c>
      <c r="H34" s="3">
        <v>0</v>
      </c>
      <c r="I34" s="6">
        <v>0</v>
      </c>
      <c r="J34" s="7">
        <v>1</v>
      </c>
      <c r="K34" s="3">
        <v>0</v>
      </c>
      <c r="L34" s="6">
        <v>0</v>
      </c>
      <c r="M34" s="7">
        <v>1</v>
      </c>
      <c r="N34" s="3">
        <v>0</v>
      </c>
      <c r="O34" s="6">
        <v>0</v>
      </c>
      <c r="P34" s="7">
        <v>1</v>
      </c>
      <c r="Q34" s="3">
        <v>0</v>
      </c>
      <c r="R34" s="3">
        <v>1</v>
      </c>
    </row>
    <row r="35" spans="1:18" x14ac:dyDescent="0.25">
      <c r="A35">
        <v>12</v>
      </c>
      <c r="B35">
        <f t="shared" ref="B35:B98" si="9">+B34+1</f>
        <v>30</v>
      </c>
      <c r="C35" s="2">
        <f t="shared" si="0"/>
        <v>9</v>
      </c>
      <c r="D35" s="2">
        <v>10</v>
      </c>
      <c r="E35" s="2">
        <f t="shared" ref="E35:E98" si="10">C35+D35</f>
        <v>19</v>
      </c>
      <c r="F35" s="6">
        <v>0</v>
      </c>
      <c r="G35" s="7">
        <v>1</v>
      </c>
      <c r="H35" s="3">
        <v>0</v>
      </c>
      <c r="I35" s="6">
        <v>0</v>
      </c>
      <c r="J35" s="7">
        <v>1</v>
      </c>
      <c r="K35" s="3">
        <v>0</v>
      </c>
      <c r="L35" s="6">
        <v>0</v>
      </c>
      <c r="M35" s="7">
        <v>1</v>
      </c>
      <c r="N35" s="3">
        <v>0</v>
      </c>
      <c r="O35" s="6">
        <v>0</v>
      </c>
      <c r="P35" s="7">
        <v>1</v>
      </c>
      <c r="Q35" s="3">
        <v>0</v>
      </c>
      <c r="R35" s="3">
        <v>2</v>
      </c>
    </row>
    <row r="36" spans="1:18" x14ac:dyDescent="0.25">
      <c r="A36">
        <v>13</v>
      </c>
      <c r="B36">
        <f t="shared" si="9"/>
        <v>31</v>
      </c>
      <c r="C36" s="2">
        <f t="shared" si="0"/>
        <v>0</v>
      </c>
      <c r="D36" s="2">
        <v>7</v>
      </c>
      <c r="E36" s="2">
        <f t="shared" si="10"/>
        <v>7</v>
      </c>
      <c r="F36" s="6">
        <v>0</v>
      </c>
      <c r="G36" s="7">
        <v>1</v>
      </c>
      <c r="H36" s="3">
        <v>0</v>
      </c>
      <c r="I36" s="6">
        <v>0</v>
      </c>
      <c r="J36" s="7">
        <v>1</v>
      </c>
      <c r="K36" s="3">
        <v>0</v>
      </c>
      <c r="L36" s="6">
        <v>0</v>
      </c>
      <c r="M36" s="7">
        <v>1</v>
      </c>
      <c r="N36" s="3">
        <v>0</v>
      </c>
      <c r="O36" s="6">
        <v>0</v>
      </c>
      <c r="P36" s="7">
        <v>1</v>
      </c>
      <c r="Q36" s="3">
        <v>0</v>
      </c>
      <c r="R36" s="3">
        <v>1</v>
      </c>
    </row>
    <row r="37" spans="1:18" x14ac:dyDescent="0.25">
      <c r="A37">
        <v>13</v>
      </c>
      <c r="B37">
        <f t="shared" si="9"/>
        <v>32</v>
      </c>
      <c r="C37" s="2">
        <f t="shared" si="0"/>
        <v>7</v>
      </c>
      <c r="D37" s="2">
        <v>5</v>
      </c>
      <c r="E37" s="2">
        <f t="shared" si="10"/>
        <v>12</v>
      </c>
      <c r="F37" s="6">
        <v>0</v>
      </c>
      <c r="G37" s="7">
        <v>1</v>
      </c>
      <c r="H37" s="3">
        <v>0</v>
      </c>
      <c r="I37" s="6">
        <v>0</v>
      </c>
      <c r="J37" s="7">
        <v>1</v>
      </c>
      <c r="K37" s="3">
        <v>0</v>
      </c>
      <c r="L37" s="6">
        <v>0</v>
      </c>
      <c r="M37" s="7">
        <v>1</v>
      </c>
      <c r="N37" s="3">
        <v>0</v>
      </c>
      <c r="O37" s="6">
        <v>0</v>
      </c>
      <c r="P37" s="7">
        <v>1</v>
      </c>
      <c r="Q37" s="3">
        <v>0</v>
      </c>
      <c r="R37" s="3">
        <v>2</v>
      </c>
    </row>
    <row r="38" spans="1:18" x14ac:dyDescent="0.25">
      <c r="A38">
        <v>14</v>
      </c>
      <c r="B38">
        <f t="shared" si="9"/>
        <v>33</v>
      </c>
      <c r="C38" s="2">
        <f t="shared" si="0"/>
        <v>0</v>
      </c>
      <c r="D38" s="2">
        <v>10</v>
      </c>
      <c r="E38" s="2">
        <f t="shared" si="10"/>
        <v>10</v>
      </c>
      <c r="F38" s="6">
        <v>0</v>
      </c>
      <c r="G38" s="7">
        <v>1</v>
      </c>
      <c r="H38" s="3">
        <v>0</v>
      </c>
      <c r="I38" s="6">
        <v>0</v>
      </c>
      <c r="J38" s="7">
        <v>1</v>
      </c>
      <c r="K38" s="3">
        <v>0</v>
      </c>
      <c r="L38" s="6">
        <v>0</v>
      </c>
      <c r="M38" s="7">
        <v>1</v>
      </c>
      <c r="N38" s="3">
        <v>0</v>
      </c>
      <c r="O38" s="6">
        <v>0</v>
      </c>
      <c r="P38" s="7">
        <v>1</v>
      </c>
      <c r="Q38" s="3">
        <v>0</v>
      </c>
      <c r="R38" s="3">
        <v>1</v>
      </c>
    </row>
    <row r="39" spans="1:18" x14ac:dyDescent="0.25">
      <c r="A39">
        <v>14</v>
      </c>
      <c r="B39">
        <f t="shared" si="9"/>
        <v>34</v>
      </c>
      <c r="C39" s="2">
        <f t="shared" si="0"/>
        <v>10</v>
      </c>
      <c r="D39" s="2">
        <v>6</v>
      </c>
      <c r="E39" s="2">
        <f t="shared" si="10"/>
        <v>16</v>
      </c>
      <c r="F39" s="6">
        <v>0</v>
      </c>
      <c r="G39" s="7">
        <v>1</v>
      </c>
      <c r="H39" s="3">
        <v>0</v>
      </c>
      <c r="I39" s="6">
        <v>0</v>
      </c>
      <c r="J39" s="7">
        <v>1</v>
      </c>
      <c r="K39" s="3">
        <v>0</v>
      </c>
      <c r="L39" s="6">
        <v>0</v>
      </c>
      <c r="M39" s="7">
        <v>1</v>
      </c>
      <c r="N39" s="3">
        <v>0</v>
      </c>
      <c r="O39" s="6">
        <v>0</v>
      </c>
      <c r="P39" s="7">
        <v>1</v>
      </c>
      <c r="Q39" s="3">
        <v>0</v>
      </c>
      <c r="R39" s="3">
        <v>2</v>
      </c>
    </row>
    <row r="40" spans="1:18" x14ac:dyDescent="0.25">
      <c r="A40">
        <v>15</v>
      </c>
      <c r="B40">
        <f t="shared" si="9"/>
        <v>35</v>
      </c>
      <c r="C40" s="2">
        <f t="shared" si="0"/>
        <v>0</v>
      </c>
      <c r="D40" s="2">
        <v>4</v>
      </c>
      <c r="E40" s="2">
        <f t="shared" si="10"/>
        <v>4</v>
      </c>
      <c r="F40" s="6">
        <v>0</v>
      </c>
      <c r="G40" s="7">
        <v>1</v>
      </c>
      <c r="H40" s="3">
        <v>0</v>
      </c>
      <c r="I40" s="6">
        <v>0</v>
      </c>
      <c r="J40" s="7">
        <v>1</v>
      </c>
      <c r="K40" s="3">
        <v>0</v>
      </c>
      <c r="L40" s="6">
        <v>0</v>
      </c>
      <c r="M40" s="7">
        <v>1</v>
      </c>
      <c r="N40" s="3">
        <v>0</v>
      </c>
      <c r="O40" s="6">
        <v>0</v>
      </c>
      <c r="P40" s="7">
        <v>1</v>
      </c>
      <c r="Q40" s="3">
        <v>0</v>
      </c>
      <c r="R40" s="3">
        <v>1</v>
      </c>
    </row>
    <row r="41" spans="1:18" x14ac:dyDescent="0.25">
      <c r="A41">
        <v>15</v>
      </c>
      <c r="B41">
        <f t="shared" si="9"/>
        <v>36</v>
      </c>
      <c r="C41" s="2">
        <f t="shared" si="0"/>
        <v>4</v>
      </c>
      <c r="D41" s="2">
        <v>7</v>
      </c>
      <c r="E41" s="2">
        <f t="shared" si="10"/>
        <v>11</v>
      </c>
      <c r="F41" s="6">
        <v>0</v>
      </c>
      <c r="G41" s="7">
        <v>1</v>
      </c>
      <c r="H41" s="3">
        <v>0</v>
      </c>
      <c r="I41" s="6">
        <v>0</v>
      </c>
      <c r="J41" s="7">
        <v>1</v>
      </c>
      <c r="K41" s="3">
        <v>0</v>
      </c>
      <c r="L41" s="6">
        <v>0</v>
      </c>
      <c r="M41" s="7">
        <v>1</v>
      </c>
      <c r="N41" s="3">
        <v>0</v>
      </c>
      <c r="O41" s="6">
        <v>0</v>
      </c>
      <c r="P41" s="7">
        <v>1</v>
      </c>
      <c r="Q41" s="3">
        <v>0</v>
      </c>
      <c r="R41" s="3">
        <v>2</v>
      </c>
    </row>
    <row r="42" spans="1:18" x14ac:dyDescent="0.25">
      <c r="A42">
        <v>16</v>
      </c>
      <c r="B42">
        <f t="shared" si="9"/>
        <v>37</v>
      </c>
      <c r="C42" s="2">
        <f t="shared" si="0"/>
        <v>0</v>
      </c>
      <c r="D42" s="2">
        <v>4</v>
      </c>
      <c r="E42" s="2">
        <f t="shared" si="10"/>
        <v>4</v>
      </c>
      <c r="F42" s="6">
        <v>0</v>
      </c>
      <c r="G42" s="7">
        <v>1</v>
      </c>
      <c r="H42" s="3">
        <v>0</v>
      </c>
      <c r="I42" s="6">
        <v>0</v>
      </c>
      <c r="J42" s="7">
        <v>1</v>
      </c>
      <c r="K42" s="3">
        <v>0</v>
      </c>
      <c r="L42" s="6">
        <v>0</v>
      </c>
      <c r="M42" s="7">
        <v>1</v>
      </c>
      <c r="N42" s="3">
        <v>0</v>
      </c>
      <c r="O42" s="6">
        <v>0</v>
      </c>
      <c r="P42" s="7">
        <v>1</v>
      </c>
      <c r="Q42" s="3">
        <v>0</v>
      </c>
      <c r="R42" s="3">
        <v>1</v>
      </c>
    </row>
    <row r="43" spans="1:18" x14ac:dyDescent="0.25">
      <c r="A43">
        <v>16</v>
      </c>
      <c r="B43">
        <f t="shared" si="9"/>
        <v>38</v>
      </c>
      <c r="C43" s="2">
        <f t="shared" si="0"/>
        <v>4</v>
      </c>
      <c r="D43" s="2">
        <v>9</v>
      </c>
      <c r="E43" s="2">
        <f t="shared" si="10"/>
        <v>13</v>
      </c>
      <c r="F43" s="6">
        <v>0</v>
      </c>
      <c r="G43" s="7">
        <v>1</v>
      </c>
      <c r="H43" s="3">
        <v>0</v>
      </c>
      <c r="I43" s="6">
        <v>0</v>
      </c>
      <c r="J43" s="7">
        <v>1</v>
      </c>
      <c r="K43" s="3">
        <v>0</v>
      </c>
      <c r="L43" s="6">
        <v>0</v>
      </c>
      <c r="M43" s="7">
        <v>1</v>
      </c>
      <c r="N43" s="3">
        <v>0</v>
      </c>
      <c r="O43" s="6">
        <v>0</v>
      </c>
      <c r="P43" s="7">
        <v>1</v>
      </c>
      <c r="Q43" s="3">
        <v>0</v>
      </c>
      <c r="R43" s="3">
        <v>2</v>
      </c>
    </row>
    <row r="44" spans="1:18" x14ac:dyDescent="0.25">
      <c r="A44">
        <v>17</v>
      </c>
      <c r="B44">
        <f t="shared" si="9"/>
        <v>39</v>
      </c>
      <c r="C44" s="2">
        <f t="shared" si="0"/>
        <v>0</v>
      </c>
      <c r="D44" s="2">
        <v>7</v>
      </c>
      <c r="E44" s="2">
        <f t="shared" si="10"/>
        <v>7</v>
      </c>
      <c r="F44" s="6">
        <v>0</v>
      </c>
      <c r="G44" s="7">
        <v>1</v>
      </c>
      <c r="H44" s="3">
        <v>0</v>
      </c>
      <c r="I44" s="6">
        <v>0</v>
      </c>
      <c r="J44" s="7">
        <v>1</v>
      </c>
      <c r="K44" s="3">
        <v>0</v>
      </c>
      <c r="L44" s="6">
        <v>0</v>
      </c>
      <c r="M44" s="7">
        <v>1</v>
      </c>
      <c r="N44" s="3">
        <v>0</v>
      </c>
      <c r="O44" s="6">
        <v>0</v>
      </c>
      <c r="P44" s="7">
        <v>1</v>
      </c>
      <c r="Q44" s="3">
        <v>0</v>
      </c>
      <c r="R44" s="3">
        <v>1</v>
      </c>
    </row>
    <row r="45" spans="1:18" x14ac:dyDescent="0.25">
      <c r="A45">
        <v>17</v>
      </c>
      <c r="B45">
        <f t="shared" si="9"/>
        <v>40</v>
      </c>
      <c r="C45" s="2">
        <f t="shared" si="0"/>
        <v>7</v>
      </c>
      <c r="D45" s="2">
        <v>9</v>
      </c>
      <c r="E45" s="2">
        <f t="shared" si="10"/>
        <v>16</v>
      </c>
      <c r="F45" s="6">
        <v>0</v>
      </c>
      <c r="G45" s="7">
        <v>1</v>
      </c>
      <c r="H45" s="3">
        <v>0</v>
      </c>
      <c r="I45" s="6">
        <v>0</v>
      </c>
      <c r="J45" s="7">
        <v>1</v>
      </c>
      <c r="K45" s="3">
        <v>0</v>
      </c>
      <c r="L45" s="6">
        <v>0</v>
      </c>
      <c r="M45" s="7">
        <v>1</v>
      </c>
      <c r="N45" s="3">
        <v>0</v>
      </c>
      <c r="O45" s="6">
        <v>0</v>
      </c>
      <c r="P45" s="7">
        <v>1</v>
      </c>
      <c r="Q45" s="3">
        <v>0</v>
      </c>
      <c r="R45" s="3">
        <v>2</v>
      </c>
    </row>
    <row r="46" spans="1:18" x14ac:dyDescent="0.25">
      <c r="A46">
        <v>17</v>
      </c>
      <c r="B46">
        <f t="shared" si="9"/>
        <v>41</v>
      </c>
      <c r="C46" s="2">
        <f t="shared" si="0"/>
        <v>16</v>
      </c>
      <c r="D46" s="2">
        <v>0</v>
      </c>
      <c r="E46" s="2">
        <f t="shared" si="10"/>
        <v>16</v>
      </c>
      <c r="F46" s="6"/>
      <c r="G46" s="7"/>
      <c r="H46" s="3"/>
      <c r="I46" s="6"/>
      <c r="J46" s="7"/>
      <c r="K46" s="3"/>
      <c r="L46" s="6"/>
      <c r="M46" s="7"/>
      <c r="N46" s="3"/>
      <c r="O46" s="6"/>
      <c r="P46" s="7"/>
      <c r="Q46" s="3"/>
      <c r="R46" s="3"/>
    </row>
    <row r="47" spans="1:18" x14ac:dyDescent="0.25">
      <c r="A47">
        <v>17</v>
      </c>
      <c r="B47">
        <f t="shared" si="9"/>
        <v>42</v>
      </c>
      <c r="C47" s="2">
        <f t="shared" si="0"/>
        <v>16</v>
      </c>
      <c r="D47" s="2">
        <v>0</v>
      </c>
      <c r="E47" s="2">
        <f t="shared" si="10"/>
        <v>16</v>
      </c>
      <c r="F47" s="6"/>
      <c r="G47" s="7"/>
      <c r="H47" s="3"/>
      <c r="I47" s="6"/>
      <c r="J47" s="7"/>
      <c r="K47" s="3"/>
      <c r="L47" s="6"/>
      <c r="M47" s="7"/>
      <c r="N47" s="3"/>
      <c r="O47" s="6"/>
      <c r="P47" s="7"/>
      <c r="Q47" s="3"/>
      <c r="R47" s="3"/>
    </row>
    <row r="48" spans="1:18" x14ac:dyDescent="0.25">
      <c r="A48">
        <v>17</v>
      </c>
      <c r="B48">
        <f t="shared" si="9"/>
        <v>43</v>
      </c>
      <c r="C48" s="2">
        <f t="shared" si="0"/>
        <v>16</v>
      </c>
      <c r="D48" s="2">
        <v>0</v>
      </c>
      <c r="E48" s="2">
        <f t="shared" si="10"/>
        <v>16</v>
      </c>
      <c r="F48" s="6"/>
      <c r="G48" s="7"/>
      <c r="H48" s="3"/>
      <c r="I48" s="6"/>
      <c r="J48" s="7"/>
      <c r="K48" s="3"/>
      <c r="L48" s="6"/>
      <c r="M48" s="7"/>
      <c r="N48" s="3"/>
      <c r="O48" s="6"/>
      <c r="P48" s="7"/>
      <c r="Q48" s="3"/>
      <c r="R48" s="3"/>
    </row>
    <row r="49" spans="1:18" x14ac:dyDescent="0.25">
      <c r="A49">
        <v>17</v>
      </c>
      <c r="B49">
        <f t="shared" si="9"/>
        <v>44</v>
      </c>
      <c r="C49" s="2">
        <f t="shared" si="0"/>
        <v>16</v>
      </c>
      <c r="D49" s="2">
        <v>0</v>
      </c>
      <c r="E49" s="2">
        <f t="shared" si="10"/>
        <v>16</v>
      </c>
      <c r="F49" s="6"/>
      <c r="G49" s="7"/>
      <c r="H49" s="3"/>
      <c r="I49" s="6"/>
      <c r="J49" s="7"/>
      <c r="K49" s="3"/>
      <c r="L49" s="6"/>
      <c r="M49" s="7"/>
      <c r="N49" s="3"/>
      <c r="O49" s="6"/>
      <c r="P49" s="7"/>
      <c r="Q49" s="3"/>
      <c r="R49" s="3"/>
    </row>
    <row r="50" spans="1:18" x14ac:dyDescent="0.25">
      <c r="A50">
        <v>17</v>
      </c>
      <c r="B50">
        <f t="shared" si="9"/>
        <v>45</v>
      </c>
      <c r="C50" s="2">
        <f t="shared" si="0"/>
        <v>16</v>
      </c>
      <c r="D50" s="2">
        <v>0</v>
      </c>
      <c r="E50" s="2">
        <f t="shared" si="10"/>
        <v>16</v>
      </c>
      <c r="F50" s="6"/>
      <c r="G50" s="7"/>
      <c r="H50" s="3"/>
      <c r="I50" s="6"/>
      <c r="J50" s="7"/>
      <c r="K50" s="3"/>
      <c r="L50" s="6"/>
      <c r="M50" s="7"/>
      <c r="N50" s="3"/>
      <c r="O50" s="6"/>
      <c r="P50" s="7"/>
      <c r="Q50" s="3"/>
      <c r="R50" s="3"/>
    </row>
    <row r="51" spans="1:18" x14ac:dyDescent="0.25">
      <c r="A51">
        <v>17</v>
      </c>
      <c r="B51">
        <f t="shared" si="9"/>
        <v>46</v>
      </c>
      <c r="C51" s="2">
        <f t="shared" si="0"/>
        <v>16</v>
      </c>
      <c r="D51" s="2">
        <v>0</v>
      </c>
      <c r="E51" s="2">
        <f t="shared" si="10"/>
        <v>16</v>
      </c>
      <c r="F51" s="6"/>
      <c r="G51" s="7"/>
      <c r="H51" s="3"/>
      <c r="I51" s="6"/>
      <c r="J51" s="7"/>
      <c r="K51" s="3"/>
      <c r="L51" s="6"/>
      <c r="M51" s="7"/>
      <c r="N51" s="3"/>
      <c r="O51" s="6"/>
      <c r="P51" s="7"/>
      <c r="Q51" s="3"/>
      <c r="R51" s="3"/>
    </row>
    <row r="52" spans="1:18" x14ac:dyDescent="0.25">
      <c r="A52">
        <v>17</v>
      </c>
      <c r="B52">
        <f t="shared" si="9"/>
        <v>47</v>
      </c>
      <c r="C52" s="2">
        <f t="shared" si="0"/>
        <v>16</v>
      </c>
      <c r="D52" s="2">
        <v>0</v>
      </c>
      <c r="E52" s="2">
        <f t="shared" si="10"/>
        <v>16</v>
      </c>
      <c r="F52" s="6"/>
      <c r="G52" s="7"/>
      <c r="H52" s="3"/>
      <c r="I52" s="6"/>
      <c r="J52" s="7"/>
      <c r="K52" s="3"/>
      <c r="L52" s="6"/>
      <c r="M52" s="7"/>
      <c r="N52" s="3"/>
      <c r="O52" s="6"/>
      <c r="P52" s="7"/>
      <c r="Q52" s="3"/>
      <c r="R52" s="3"/>
    </row>
    <row r="53" spans="1:18" x14ac:dyDescent="0.25">
      <c r="A53">
        <v>17</v>
      </c>
      <c r="B53">
        <f t="shared" si="9"/>
        <v>48</v>
      </c>
      <c r="C53" s="2">
        <f t="shared" si="0"/>
        <v>16</v>
      </c>
      <c r="D53" s="2">
        <v>0</v>
      </c>
      <c r="E53" s="2">
        <f t="shared" si="10"/>
        <v>16</v>
      </c>
      <c r="F53" s="6"/>
      <c r="G53" s="7"/>
      <c r="H53" s="3"/>
      <c r="I53" s="6"/>
      <c r="J53" s="7"/>
      <c r="K53" s="3"/>
      <c r="L53" s="6"/>
      <c r="M53" s="7"/>
      <c r="N53" s="3"/>
      <c r="O53" s="6"/>
      <c r="P53" s="7"/>
      <c r="Q53" s="3"/>
      <c r="R53" s="3"/>
    </row>
    <row r="54" spans="1:18" x14ac:dyDescent="0.25">
      <c r="A54">
        <v>17</v>
      </c>
      <c r="B54">
        <f t="shared" si="9"/>
        <v>49</v>
      </c>
      <c r="C54" s="2">
        <f t="shared" si="0"/>
        <v>16</v>
      </c>
      <c r="D54" s="2">
        <v>0</v>
      </c>
      <c r="E54" s="2">
        <f t="shared" si="10"/>
        <v>16</v>
      </c>
      <c r="F54" s="6"/>
      <c r="G54" s="7"/>
      <c r="H54" s="3"/>
      <c r="I54" s="6"/>
      <c r="J54" s="7"/>
      <c r="K54" s="3"/>
      <c r="L54" s="6"/>
      <c r="M54" s="7"/>
      <c r="N54" s="3"/>
      <c r="O54" s="6"/>
      <c r="P54" s="7"/>
      <c r="Q54" s="3"/>
      <c r="R54" s="3"/>
    </row>
    <row r="55" spans="1:18" x14ac:dyDescent="0.25">
      <c r="A55">
        <v>17</v>
      </c>
      <c r="B55">
        <f t="shared" si="9"/>
        <v>50</v>
      </c>
      <c r="C55" s="2">
        <f t="shared" si="0"/>
        <v>16</v>
      </c>
      <c r="D55" s="2">
        <v>0</v>
      </c>
      <c r="E55" s="2">
        <f t="shared" si="10"/>
        <v>16</v>
      </c>
      <c r="F55" s="6"/>
      <c r="G55" s="7"/>
      <c r="H55" s="3"/>
      <c r="I55" s="6"/>
      <c r="J55" s="7"/>
      <c r="K55" s="3"/>
      <c r="L55" s="6"/>
      <c r="M55" s="7"/>
      <c r="N55" s="3"/>
      <c r="O55" s="6"/>
      <c r="P55" s="7"/>
      <c r="Q55" s="3"/>
      <c r="R55" s="3"/>
    </row>
    <row r="56" spans="1:18" x14ac:dyDescent="0.25">
      <c r="A56">
        <v>17</v>
      </c>
      <c r="B56">
        <f t="shared" si="9"/>
        <v>51</v>
      </c>
      <c r="C56" s="2">
        <f t="shared" si="0"/>
        <v>16</v>
      </c>
      <c r="D56" s="2">
        <v>0</v>
      </c>
      <c r="E56" s="2">
        <f t="shared" si="10"/>
        <v>16</v>
      </c>
      <c r="F56" s="6"/>
      <c r="G56" s="7"/>
      <c r="H56" s="3"/>
      <c r="I56" s="6"/>
      <c r="J56" s="7"/>
      <c r="K56" s="3"/>
      <c r="L56" s="6"/>
      <c r="M56" s="7"/>
      <c r="N56" s="3"/>
      <c r="O56" s="6"/>
      <c r="P56" s="7"/>
      <c r="Q56" s="3"/>
      <c r="R56" s="3"/>
    </row>
    <row r="57" spans="1:18" x14ac:dyDescent="0.25">
      <c r="A57">
        <v>17</v>
      </c>
      <c r="B57">
        <f t="shared" si="9"/>
        <v>52</v>
      </c>
      <c r="C57" s="2">
        <f t="shared" si="0"/>
        <v>16</v>
      </c>
      <c r="D57" s="2">
        <v>0</v>
      </c>
      <c r="E57" s="2">
        <f t="shared" si="10"/>
        <v>16</v>
      </c>
      <c r="F57" s="6"/>
      <c r="G57" s="7"/>
      <c r="H57" s="3"/>
      <c r="I57" s="6"/>
      <c r="J57" s="7"/>
      <c r="K57" s="3"/>
      <c r="L57" s="6"/>
      <c r="M57" s="7"/>
      <c r="N57" s="3"/>
      <c r="O57" s="6"/>
      <c r="P57" s="7"/>
      <c r="Q57" s="3"/>
      <c r="R57" s="3"/>
    </row>
    <row r="58" spans="1:18" x14ac:dyDescent="0.25">
      <c r="A58">
        <v>17</v>
      </c>
      <c r="B58">
        <f t="shared" si="9"/>
        <v>53</v>
      </c>
      <c r="C58" s="2">
        <f t="shared" si="0"/>
        <v>16</v>
      </c>
      <c r="D58" s="2">
        <v>0</v>
      </c>
      <c r="E58" s="2">
        <f t="shared" si="10"/>
        <v>16</v>
      </c>
      <c r="F58" s="6"/>
      <c r="G58" s="7"/>
      <c r="H58" s="3"/>
      <c r="I58" s="6"/>
      <c r="J58" s="7"/>
      <c r="K58" s="3"/>
      <c r="L58" s="6"/>
      <c r="M58" s="7"/>
      <c r="N58" s="3"/>
      <c r="O58" s="6"/>
      <c r="P58" s="7"/>
      <c r="Q58" s="3"/>
      <c r="R58" s="3"/>
    </row>
    <row r="59" spans="1:18" x14ac:dyDescent="0.25">
      <c r="A59">
        <v>17</v>
      </c>
      <c r="B59">
        <f t="shared" si="9"/>
        <v>54</v>
      </c>
      <c r="C59" s="2">
        <f t="shared" si="0"/>
        <v>16</v>
      </c>
      <c r="D59" s="2">
        <v>0</v>
      </c>
      <c r="E59" s="2">
        <f t="shared" si="10"/>
        <v>16</v>
      </c>
      <c r="F59" s="6"/>
      <c r="G59" s="7"/>
      <c r="H59" s="3"/>
      <c r="I59" s="6"/>
      <c r="J59" s="7"/>
      <c r="K59" s="3"/>
      <c r="L59" s="6"/>
      <c r="M59" s="7"/>
      <c r="N59" s="3"/>
      <c r="O59" s="6"/>
      <c r="P59" s="7"/>
      <c r="Q59" s="3"/>
      <c r="R59" s="3"/>
    </row>
    <row r="60" spans="1:18" x14ac:dyDescent="0.25">
      <c r="A60">
        <v>17</v>
      </c>
      <c r="B60">
        <f t="shared" si="9"/>
        <v>55</v>
      </c>
      <c r="C60" s="2">
        <f t="shared" si="0"/>
        <v>16</v>
      </c>
      <c r="D60" s="2">
        <v>0</v>
      </c>
      <c r="E60" s="2">
        <f t="shared" si="10"/>
        <v>16</v>
      </c>
      <c r="F60" s="6"/>
      <c r="G60" s="7"/>
      <c r="H60" s="3"/>
      <c r="I60" s="6"/>
      <c r="J60" s="7"/>
      <c r="K60" s="3"/>
      <c r="L60" s="6"/>
      <c r="M60" s="7"/>
      <c r="N60" s="3"/>
      <c r="O60" s="6"/>
      <c r="P60" s="7"/>
      <c r="Q60" s="3"/>
      <c r="R60" s="3"/>
    </row>
    <row r="61" spans="1:18" x14ac:dyDescent="0.25">
      <c r="A61">
        <v>17</v>
      </c>
      <c r="B61">
        <f t="shared" si="9"/>
        <v>56</v>
      </c>
      <c r="C61" s="2">
        <f t="shared" si="0"/>
        <v>16</v>
      </c>
      <c r="D61" s="2">
        <v>0</v>
      </c>
      <c r="E61" s="2">
        <f t="shared" si="10"/>
        <v>16</v>
      </c>
      <c r="F61" s="6"/>
      <c r="G61" s="7"/>
      <c r="H61" s="3"/>
      <c r="I61" s="6"/>
      <c r="J61" s="7"/>
      <c r="K61" s="3"/>
      <c r="L61" s="6"/>
      <c r="M61" s="7"/>
      <c r="N61" s="3"/>
      <c r="O61" s="6"/>
      <c r="P61" s="7"/>
      <c r="Q61" s="3"/>
      <c r="R61" s="3"/>
    </row>
    <row r="62" spans="1:18" x14ac:dyDescent="0.25">
      <c r="A62">
        <v>17</v>
      </c>
      <c r="B62">
        <f t="shared" si="9"/>
        <v>57</v>
      </c>
      <c r="C62" s="2">
        <f t="shared" si="0"/>
        <v>16</v>
      </c>
      <c r="D62" s="2">
        <v>0</v>
      </c>
      <c r="E62" s="2">
        <f t="shared" si="10"/>
        <v>16</v>
      </c>
      <c r="F62" s="6"/>
      <c r="G62" s="7"/>
      <c r="H62" s="3"/>
      <c r="I62" s="6"/>
      <c r="J62" s="7"/>
      <c r="K62" s="3"/>
      <c r="L62" s="6"/>
      <c r="M62" s="7"/>
      <c r="N62" s="3"/>
      <c r="O62" s="6"/>
      <c r="P62" s="7"/>
      <c r="Q62" s="3"/>
      <c r="R62" s="3"/>
    </row>
    <row r="63" spans="1:18" x14ac:dyDescent="0.25">
      <c r="A63">
        <v>17</v>
      </c>
      <c r="B63">
        <f t="shared" si="9"/>
        <v>58</v>
      </c>
      <c r="C63" s="2">
        <f t="shared" si="0"/>
        <v>16</v>
      </c>
      <c r="D63" s="2">
        <v>0</v>
      </c>
      <c r="E63" s="2">
        <f t="shared" si="10"/>
        <v>16</v>
      </c>
      <c r="F63" s="6"/>
      <c r="G63" s="7"/>
      <c r="H63" s="3"/>
      <c r="I63" s="6"/>
      <c r="J63" s="7"/>
      <c r="K63" s="3"/>
      <c r="L63" s="6"/>
      <c r="M63" s="7"/>
      <c r="N63" s="3"/>
      <c r="O63" s="6"/>
      <c r="P63" s="7"/>
      <c r="Q63" s="3"/>
      <c r="R63" s="3"/>
    </row>
    <row r="64" spans="1:18" x14ac:dyDescent="0.25">
      <c r="A64">
        <v>17</v>
      </c>
      <c r="B64">
        <f t="shared" si="9"/>
        <v>59</v>
      </c>
      <c r="C64" s="2">
        <f t="shared" si="0"/>
        <v>16</v>
      </c>
      <c r="D64" s="2">
        <v>0</v>
      </c>
      <c r="E64" s="2">
        <f t="shared" si="10"/>
        <v>16</v>
      </c>
      <c r="F64" s="6"/>
      <c r="G64" s="7"/>
      <c r="H64" s="3"/>
      <c r="I64" s="6"/>
      <c r="J64" s="7"/>
      <c r="K64" s="3"/>
      <c r="L64" s="6"/>
      <c r="M64" s="7"/>
      <c r="N64" s="3"/>
      <c r="O64" s="6"/>
      <c r="P64" s="7"/>
      <c r="Q64" s="3"/>
      <c r="R64" s="3"/>
    </row>
    <row r="65" spans="1:18" x14ac:dyDescent="0.25">
      <c r="A65">
        <v>17</v>
      </c>
      <c r="B65">
        <f t="shared" si="9"/>
        <v>60</v>
      </c>
      <c r="C65" s="2">
        <f t="shared" si="0"/>
        <v>16</v>
      </c>
      <c r="D65" s="2">
        <v>0</v>
      </c>
      <c r="E65" s="2">
        <f t="shared" si="10"/>
        <v>16</v>
      </c>
      <c r="F65" s="6"/>
      <c r="G65" s="7"/>
      <c r="H65" s="3"/>
      <c r="I65" s="6"/>
      <c r="J65" s="7"/>
      <c r="K65" s="3"/>
      <c r="L65" s="6"/>
      <c r="M65" s="7"/>
      <c r="N65" s="3"/>
      <c r="O65" s="6"/>
      <c r="P65" s="7"/>
      <c r="Q65" s="3"/>
      <c r="R65" s="3"/>
    </row>
    <row r="66" spans="1:18" x14ac:dyDescent="0.25">
      <c r="A66">
        <v>17</v>
      </c>
      <c r="B66">
        <f t="shared" si="9"/>
        <v>61</v>
      </c>
      <c r="C66" s="2">
        <f t="shared" si="0"/>
        <v>16</v>
      </c>
      <c r="D66" s="2">
        <v>0</v>
      </c>
      <c r="E66" s="2">
        <f t="shared" si="10"/>
        <v>16</v>
      </c>
      <c r="F66" s="6"/>
      <c r="G66" s="7"/>
      <c r="H66" s="3"/>
      <c r="I66" s="6"/>
      <c r="J66" s="7"/>
      <c r="K66" s="3"/>
      <c r="L66" s="6"/>
      <c r="M66" s="7"/>
      <c r="N66" s="3"/>
      <c r="O66" s="6"/>
      <c r="P66" s="7"/>
      <c r="Q66" s="3"/>
      <c r="R66" s="3"/>
    </row>
    <row r="67" spans="1:18" x14ac:dyDescent="0.25">
      <c r="A67">
        <v>17</v>
      </c>
      <c r="B67">
        <f t="shared" si="9"/>
        <v>62</v>
      </c>
      <c r="C67" s="2">
        <f t="shared" si="0"/>
        <v>16</v>
      </c>
      <c r="D67" s="2">
        <v>0</v>
      </c>
      <c r="E67" s="2">
        <f t="shared" si="10"/>
        <v>16</v>
      </c>
      <c r="F67" s="6"/>
      <c r="G67" s="7"/>
      <c r="H67" s="3"/>
      <c r="I67" s="6"/>
      <c r="J67" s="7"/>
      <c r="K67" s="3"/>
      <c r="L67" s="6"/>
      <c r="M67" s="7"/>
      <c r="N67" s="3"/>
      <c r="O67" s="6"/>
      <c r="P67" s="7"/>
      <c r="Q67" s="3"/>
      <c r="R67" s="3"/>
    </row>
    <row r="68" spans="1:18" x14ac:dyDescent="0.25">
      <c r="A68">
        <v>17</v>
      </c>
      <c r="B68">
        <f t="shared" si="9"/>
        <v>63</v>
      </c>
      <c r="C68" s="2">
        <f t="shared" si="0"/>
        <v>16</v>
      </c>
      <c r="D68" s="2">
        <v>0</v>
      </c>
      <c r="E68" s="2">
        <f t="shared" si="10"/>
        <v>16</v>
      </c>
      <c r="F68" s="6"/>
      <c r="G68" s="7"/>
      <c r="H68" s="3"/>
      <c r="I68" s="6"/>
      <c r="J68" s="7"/>
      <c r="K68" s="3"/>
      <c r="L68" s="6"/>
      <c r="M68" s="7"/>
      <c r="N68" s="3"/>
      <c r="O68" s="6"/>
      <c r="P68" s="7"/>
      <c r="Q68" s="3"/>
      <c r="R68" s="3"/>
    </row>
    <row r="69" spans="1:18" x14ac:dyDescent="0.25">
      <c r="A69">
        <v>17</v>
      </c>
      <c r="B69">
        <f t="shared" si="9"/>
        <v>64</v>
      </c>
      <c r="C69" s="2">
        <f t="shared" si="0"/>
        <v>16</v>
      </c>
      <c r="D69" s="2">
        <v>0</v>
      </c>
      <c r="E69" s="2">
        <f t="shared" si="10"/>
        <v>16</v>
      </c>
      <c r="F69" s="6"/>
      <c r="G69" s="7"/>
      <c r="H69" s="3"/>
      <c r="I69" s="6"/>
      <c r="J69" s="7"/>
      <c r="K69" s="3"/>
      <c r="L69" s="6"/>
      <c r="M69" s="7"/>
      <c r="N69" s="3"/>
      <c r="O69" s="6"/>
      <c r="P69" s="7"/>
      <c r="Q69" s="3"/>
      <c r="R69" s="3"/>
    </row>
    <row r="70" spans="1:18" x14ac:dyDescent="0.25">
      <c r="A70">
        <v>17</v>
      </c>
      <c r="B70">
        <f t="shared" si="9"/>
        <v>65</v>
      </c>
      <c r="C70" s="2">
        <f t="shared" ref="C70:C133" si="11">IF(A70=A69,E69,0)</f>
        <v>16</v>
      </c>
      <c r="D70" s="2">
        <v>0</v>
      </c>
      <c r="E70" s="2">
        <f t="shared" si="10"/>
        <v>16</v>
      </c>
      <c r="F70" s="6"/>
      <c r="G70" s="7"/>
      <c r="H70" s="3"/>
      <c r="I70" s="6"/>
      <c r="J70" s="7"/>
      <c r="K70" s="3"/>
      <c r="L70" s="6"/>
      <c r="M70" s="7"/>
      <c r="N70" s="3"/>
      <c r="O70" s="6"/>
      <c r="P70" s="7"/>
      <c r="Q70" s="3"/>
      <c r="R70" s="3"/>
    </row>
    <row r="71" spans="1:18" x14ac:dyDescent="0.25">
      <c r="A71">
        <v>17</v>
      </c>
      <c r="B71">
        <f t="shared" si="9"/>
        <v>66</v>
      </c>
      <c r="C71" s="2">
        <f t="shared" si="11"/>
        <v>16</v>
      </c>
      <c r="D71" s="2">
        <v>0</v>
      </c>
      <c r="E71" s="2">
        <f t="shared" si="10"/>
        <v>16</v>
      </c>
      <c r="F71" s="6"/>
      <c r="G71" s="7"/>
      <c r="H71" s="3"/>
      <c r="I71" s="6"/>
      <c r="J71" s="7"/>
      <c r="K71" s="3"/>
      <c r="L71" s="6"/>
      <c r="M71" s="7"/>
      <c r="N71" s="3"/>
      <c r="O71" s="6"/>
      <c r="P71" s="7"/>
      <c r="Q71" s="3"/>
      <c r="R71" s="3"/>
    </row>
    <row r="72" spans="1:18" x14ac:dyDescent="0.25">
      <c r="A72">
        <v>17</v>
      </c>
      <c r="B72">
        <f t="shared" si="9"/>
        <v>67</v>
      </c>
      <c r="C72" s="2">
        <f t="shared" si="11"/>
        <v>16</v>
      </c>
      <c r="D72" s="2">
        <v>0</v>
      </c>
      <c r="E72" s="2">
        <f t="shared" si="10"/>
        <v>16</v>
      </c>
      <c r="F72" s="6"/>
      <c r="G72" s="7"/>
      <c r="H72" s="3"/>
      <c r="I72" s="6"/>
      <c r="J72" s="7"/>
      <c r="K72" s="3"/>
      <c r="L72" s="6"/>
      <c r="M72" s="7"/>
      <c r="N72" s="3"/>
      <c r="O72" s="6"/>
      <c r="P72" s="7"/>
      <c r="Q72" s="3"/>
      <c r="R72" s="3"/>
    </row>
    <row r="73" spans="1:18" x14ac:dyDescent="0.25">
      <c r="A73">
        <v>17</v>
      </c>
      <c r="B73">
        <f t="shared" si="9"/>
        <v>68</v>
      </c>
      <c r="C73" s="2">
        <f t="shared" si="11"/>
        <v>16</v>
      </c>
      <c r="D73" s="2">
        <v>0</v>
      </c>
      <c r="E73" s="2">
        <f t="shared" si="10"/>
        <v>16</v>
      </c>
      <c r="F73" s="6"/>
      <c r="G73" s="7"/>
      <c r="H73" s="3"/>
      <c r="I73" s="6"/>
      <c r="J73" s="7"/>
      <c r="K73" s="3"/>
      <c r="L73" s="6"/>
      <c r="M73" s="7"/>
      <c r="N73" s="3"/>
      <c r="O73" s="6"/>
      <c r="P73" s="7"/>
      <c r="Q73" s="3"/>
      <c r="R73" s="3"/>
    </row>
    <row r="74" spans="1:18" x14ac:dyDescent="0.25">
      <c r="A74">
        <v>17</v>
      </c>
      <c r="B74">
        <f t="shared" si="9"/>
        <v>69</v>
      </c>
      <c r="C74" s="2">
        <f t="shared" si="11"/>
        <v>16</v>
      </c>
      <c r="D74" s="2">
        <v>0</v>
      </c>
      <c r="E74" s="2">
        <f t="shared" si="10"/>
        <v>16</v>
      </c>
      <c r="F74" s="6"/>
      <c r="G74" s="7"/>
      <c r="H74" s="3"/>
      <c r="I74" s="6"/>
      <c r="J74" s="7"/>
      <c r="K74" s="3"/>
      <c r="L74" s="6"/>
      <c r="M74" s="7"/>
      <c r="N74" s="3"/>
      <c r="O74" s="6"/>
      <c r="P74" s="7"/>
      <c r="Q74" s="3"/>
      <c r="R74" s="3"/>
    </row>
    <row r="75" spans="1:18" x14ac:dyDescent="0.25">
      <c r="A75">
        <v>17</v>
      </c>
      <c r="B75">
        <f t="shared" si="9"/>
        <v>70</v>
      </c>
      <c r="C75" s="2">
        <f t="shared" si="11"/>
        <v>16</v>
      </c>
      <c r="D75" s="2">
        <v>0</v>
      </c>
      <c r="E75" s="2">
        <f t="shared" si="10"/>
        <v>16</v>
      </c>
      <c r="F75" s="6"/>
      <c r="G75" s="7"/>
      <c r="H75" s="3"/>
      <c r="I75" s="6"/>
      <c r="J75" s="7"/>
      <c r="K75" s="3"/>
      <c r="L75" s="6"/>
      <c r="M75" s="7"/>
      <c r="N75" s="3"/>
      <c r="O75" s="6"/>
      <c r="P75" s="7"/>
      <c r="Q75" s="3"/>
      <c r="R75" s="3"/>
    </row>
    <row r="76" spans="1:18" x14ac:dyDescent="0.25">
      <c r="A76">
        <v>17</v>
      </c>
      <c r="B76">
        <f t="shared" si="9"/>
        <v>71</v>
      </c>
      <c r="C76" s="2">
        <f t="shared" si="11"/>
        <v>16</v>
      </c>
      <c r="D76" s="2">
        <v>0</v>
      </c>
      <c r="E76" s="2">
        <f t="shared" si="10"/>
        <v>16</v>
      </c>
      <c r="F76" s="6"/>
      <c r="G76" s="7"/>
      <c r="H76" s="3"/>
      <c r="I76" s="6"/>
      <c r="J76" s="7"/>
      <c r="K76" s="3"/>
      <c r="L76" s="6"/>
      <c r="M76" s="7"/>
      <c r="N76" s="3"/>
      <c r="O76" s="6"/>
      <c r="P76" s="7"/>
      <c r="Q76" s="3"/>
      <c r="R76" s="3"/>
    </row>
    <row r="77" spans="1:18" x14ac:dyDescent="0.25">
      <c r="A77">
        <v>17</v>
      </c>
      <c r="B77">
        <f t="shared" si="9"/>
        <v>72</v>
      </c>
      <c r="C77" s="2">
        <f t="shared" si="11"/>
        <v>16</v>
      </c>
      <c r="D77" s="2">
        <v>0</v>
      </c>
      <c r="E77" s="2">
        <f t="shared" si="10"/>
        <v>16</v>
      </c>
      <c r="F77" s="6"/>
      <c r="G77" s="7"/>
      <c r="H77" s="3"/>
      <c r="I77" s="6"/>
      <c r="J77" s="7"/>
      <c r="K77" s="3"/>
      <c r="L77" s="6"/>
      <c r="M77" s="7"/>
      <c r="N77" s="3"/>
      <c r="O77" s="6"/>
      <c r="P77" s="7"/>
      <c r="Q77" s="3"/>
      <c r="R77" s="3"/>
    </row>
    <row r="78" spans="1:18" x14ac:dyDescent="0.25">
      <c r="A78">
        <v>17</v>
      </c>
      <c r="B78">
        <f t="shared" si="9"/>
        <v>73</v>
      </c>
      <c r="C78" s="2">
        <f t="shared" si="11"/>
        <v>16</v>
      </c>
      <c r="D78" s="2">
        <v>0</v>
      </c>
      <c r="E78" s="2">
        <f t="shared" si="10"/>
        <v>16</v>
      </c>
      <c r="F78" s="6"/>
      <c r="G78" s="7"/>
      <c r="H78" s="3"/>
      <c r="I78" s="6"/>
      <c r="J78" s="7"/>
      <c r="K78" s="3"/>
      <c r="L78" s="6"/>
      <c r="M78" s="7"/>
      <c r="N78" s="3"/>
      <c r="O78" s="6"/>
      <c r="P78" s="7"/>
      <c r="Q78" s="3"/>
      <c r="R78" s="3"/>
    </row>
    <row r="79" spans="1:18" x14ac:dyDescent="0.25">
      <c r="A79">
        <v>17</v>
      </c>
      <c r="B79">
        <f t="shared" si="9"/>
        <v>74</v>
      </c>
      <c r="C79" s="2">
        <f t="shared" si="11"/>
        <v>16</v>
      </c>
      <c r="D79" s="2">
        <v>0</v>
      </c>
      <c r="E79" s="2">
        <f t="shared" si="10"/>
        <v>16</v>
      </c>
      <c r="F79" s="6"/>
      <c r="G79" s="7"/>
      <c r="H79" s="3"/>
      <c r="I79" s="6"/>
      <c r="J79" s="7"/>
      <c r="K79" s="3"/>
      <c r="L79" s="6"/>
      <c r="M79" s="7"/>
      <c r="N79" s="3"/>
      <c r="O79" s="6"/>
      <c r="P79" s="7"/>
      <c r="Q79" s="3"/>
      <c r="R79" s="3"/>
    </row>
    <row r="80" spans="1:18" x14ac:dyDescent="0.25">
      <c r="A80">
        <v>17</v>
      </c>
      <c r="B80">
        <f t="shared" si="9"/>
        <v>75</v>
      </c>
      <c r="C80" s="2">
        <f t="shared" si="11"/>
        <v>16</v>
      </c>
      <c r="D80" s="2">
        <v>0</v>
      </c>
      <c r="E80" s="2">
        <f t="shared" si="10"/>
        <v>16</v>
      </c>
      <c r="F80" s="6"/>
      <c r="G80" s="7"/>
      <c r="H80" s="3"/>
      <c r="I80" s="6"/>
      <c r="J80" s="7"/>
      <c r="K80" s="3"/>
      <c r="L80" s="6"/>
      <c r="M80" s="7"/>
      <c r="N80" s="3"/>
      <c r="O80" s="6"/>
      <c r="P80" s="7"/>
      <c r="Q80" s="3"/>
      <c r="R80" s="3"/>
    </row>
    <row r="81" spans="1:18" x14ac:dyDescent="0.25">
      <c r="A81">
        <v>17</v>
      </c>
      <c r="B81">
        <f t="shared" si="9"/>
        <v>76</v>
      </c>
      <c r="C81" s="2">
        <f t="shared" si="11"/>
        <v>16</v>
      </c>
      <c r="D81" s="2">
        <v>0</v>
      </c>
      <c r="E81" s="2">
        <f t="shared" si="10"/>
        <v>16</v>
      </c>
      <c r="F81" s="6"/>
      <c r="G81" s="7"/>
      <c r="H81" s="3"/>
      <c r="I81" s="6"/>
      <c r="J81" s="7"/>
      <c r="K81" s="3"/>
      <c r="L81" s="6"/>
      <c r="M81" s="7"/>
      <c r="N81" s="3"/>
      <c r="O81" s="6"/>
      <c r="P81" s="7"/>
      <c r="Q81" s="3"/>
      <c r="R81" s="3"/>
    </row>
    <row r="82" spans="1:18" x14ac:dyDescent="0.25">
      <c r="A82">
        <v>17</v>
      </c>
      <c r="B82">
        <f t="shared" si="9"/>
        <v>77</v>
      </c>
      <c r="C82" s="2">
        <f t="shared" si="11"/>
        <v>16</v>
      </c>
      <c r="D82" s="2">
        <v>0</v>
      </c>
      <c r="E82" s="2">
        <f t="shared" si="10"/>
        <v>16</v>
      </c>
      <c r="F82" s="6"/>
      <c r="G82" s="7"/>
      <c r="H82" s="3"/>
      <c r="I82" s="6"/>
      <c r="J82" s="7"/>
      <c r="K82" s="3"/>
      <c r="L82" s="6"/>
      <c r="M82" s="7"/>
      <c r="N82" s="3"/>
      <c r="O82" s="6"/>
      <c r="P82" s="7"/>
      <c r="Q82" s="3"/>
      <c r="R82" s="3"/>
    </row>
    <row r="83" spans="1:18" x14ac:dyDescent="0.25">
      <c r="A83">
        <v>17</v>
      </c>
      <c r="B83">
        <f t="shared" si="9"/>
        <v>78</v>
      </c>
      <c r="C83" s="2">
        <f t="shared" si="11"/>
        <v>16</v>
      </c>
      <c r="D83" s="2">
        <v>0</v>
      </c>
      <c r="E83" s="2">
        <f t="shared" si="10"/>
        <v>16</v>
      </c>
      <c r="F83" s="6"/>
      <c r="G83" s="7"/>
      <c r="H83" s="3"/>
      <c r="I83" s="6"/>
      <c r="J83" s="7"/>
      <c r="K83" s="3"/>
      <c r="L83" s="6"/>
      <c r="M83" s="7"/>
      <c r="N83" s="3"/>
      <c r="O83" s="6"/>
      <c r="P83" s="7"/>
      <c r="Q83" s="3"/>
      <c r="R83" s="3"/>
    </row>
    <row r="84" spans="1:18" x14ac:dyDescent="0.25">
      <c r="A84">
        <v>17</v>
      </c>
      <c r="B84">
        <f t="shared" si="9"/>
        <v>79</v>
      </c>
      <c r="C84" s="2">
        <f t="shared" si="11"/>
        <v>16</v>
      </c>
      <c r="D84" s="2">
        <v>0</v>
      </c>
      <c r="E84" s="2">
        <f t="shared" si="10"/>
        <v>16</v>
      </c>
      <c r="F84" s="6"/>
      <c r="G84" s="7"/>
      <c r="H84" s="3"/>
      <c r="I84" s="6"/>
      <c r="J84" s="7"/>
      <c r="K84" s="3"/>
      <c r="L84" s="6"/>
      <c r="M84" s="7"/>
      <c r="N84" s="3"/>
      <c r="O84" s="6"/>
      <c r="P84" s="7"/>
      <c r="Q84" s="3"/>
      <c r="R84" s="3"/>
    </row>
    <row r="85" spans="1:18" x14ac:dyDescent="0.25">
      <c r="A85">
        <v>17</v>
      </c>
      <c r="B85">
        <f t="shared" si="9"/>
        <v>80</v>
      </c>
      <c r="C85" s="2">
        <f t="shared" si="11"/>
        <v>16</v>
      </c>
      <c r="D85" s="2">
        <v>0</v>
      </c>
      <c r="E85" s="2">
        <f t="shared" si="10"/>
        <v>16</v>
      </c>
      <c r="F85" s="6"/>
      <c r="G85" s="7"/>
      <c r="H85" s="3"/>
      <c r="I85" s="6"/>
      <c r="J85" s="7"/>
      <c r="K85" s="3"/>
      <c r="L85" s="6"/>
      <c r="M85" s="7"/>
      <c r="N85" s="3"/>
      <c r="O85" s="6"/>
      <c r="P85" s="7"/>
      <c r="Q85" s="3"/>
      <c r="R85" s="3"/>
    </row>
    <row r="86" spans="1:18" x14ac:dyDescent="0.25">
      <c r="A86">
        <v>17</v>
      </c>
      <c r="B86">
        <f t="shared" si="9"/>
        <v>81</v>
      </c>
      <c r="C86" s="2">
        <f t="shared" si="11"/>
        <v>16</v>
      </c>
      <c r="D86" s="2">
        <v>0</v>
      </c>
      <c r="E86" s="2">
        <f t="shared" si="10"/>
        <v>16</v>
      </c>
      <c r="F86" s="6"/>
      <c r="G86" s="7"/>
      <c r="H86" s="3"/>
      <c r="I86" s="6"/>
      <c r="J86" s="7"/>
      <c r="K86" s="3"/>
      <c r="L86" s="6"/>
      <c r="M86" s="7"/>
      <c r="N86" s="3"/>
      <c r="O86" s="6"/>
      <c r="P86" s="7"/>
      <c r="Q86" s="3"/>
      <c r="R86" s="3"/>
    </row>
    <row r="87" spans="1:18" x14ac:dyDescent="0.25">
      <c r="A87">
        <v>17</v>
      </c>
      <c r="B87">
        <f t="shared" si="9"/>
        <v>82</v>
      </c>
      <c r="C87" s="2">
        <f t="shared" si="11"/>
        <v>16</v>
      </c>
      <c r="D87" s="2">
        <v>0</v>
      </c>
      <c r="E87" s="2">
        <f t="shared" si="10"/>
        <v>16</v>
      </c>
      <c r="F87" s="6"/>
      <c r="G87" s="7"/>
      <c r="H87" s="3"/>
      <c r="I87" s="6"/>
      <c r="J87" s="7"/>
      <c r="K87" s="3"/>
      <c r="L87" s="6"/>
      <c r="M87" s="7"/>
      <c r="N87" s="3"/>
      <c r="O87" s="6"/>
      <c r="P87" s="7"/>
      <c r="Q87" s="3"/>
      <c r="R87" s="3"/>
    </row>
    <row r="88" spans="1:18" x14ac:dyDescent="0.25">
      <c r="A88">
        <v>17</v>
      </c>
      <c r="B88">
        <f t="shared" si="9"/>
        <v>83</v>
      </c>
      <c r="C88" s="2">
        <f t="shared" si="11"/>
        <v>16</v>
      </c>
      <c r="D88" s="2">
        <v>0</v>
      </c>
      <c r="E88" s="2">
        <f t="shared" si="10"/>
        <v>16</v>
      </c>
      <c r="F88" s="6"/>
      <c r="G88" s="7"/>
      <c r="H88" s="3"/>
      <c r="I88" s="6"/>
      <c r="J88" s="7"/>
      <c r="K88" s="3"/>
      <c r="L88" s="6"/>
      <c r="M88" s="7"/>
      <c r="N88" s="3"/>
      <c r="O88" s="6"/>
      <c r="P88" s="7"/>
      <c r="Q88" s="3"/>
      <c r="R88" s="3"/>
    </row>
    <row r="89" spans="1:18" x14ac:dyDescent="0.25">
      <c r="A89">
        <v>17</v>
      </c>
      <c r="B89">
        <f t="shared" si="9"/>
        <v>84</v>
      </c>
      <c r="C89" s="2">
        <f t="shared" si="11"/>
        <v>16</v>
      </c>
      <c r="D89" s="2">
        <v>0</v>
      </c>
      <c r="E89" s="2">
        <f t="shared" si="10"/>
        <v>16</v>
      </c>
      <c r="F89" s="6"/>
      <c r="G89" s="7"/>
      <c r="H89" s="3"/>
      <c r="I89" s="6"/>
      <c r="J89" s="7"/>
      <c r="K89" s="3"/>
      <c r="L89" s="6"/>
      <c r="M89" s="7"/>
      <c r="N89" s="3"/>
      <c r="O89" s="6"/>
      <c r="P89" s="7"/>
      <c r="Q89" s="3"/>
      <c r="R89" s="3"/>
    </row>
    <row r="90" spans="1:18" x14ac:dyDescent="0.25">
      <c r="A90">
        <v>17</v>
      </c>
      <c r="B90">
        <f t="shared" si="9"/>
        <v>85</v>
      </c>
      <c r="C90" s="2">
        <f t="shared" si="11"/>
        <v>16</v>
      </c>
      <c r="D90" s="2">
        <v>0</v>
      </c>
      <c r="E90" s="2">
        <f t="shared" si="10"/>
        <v>16</v>
      </c>
      <c r="F90" s="6"/>
      <c r="G90" s="7"/>
      <c r="H90" s="3"/>
      <c r="I90" s="6"/>
      <c r="J90" s="7"/>
      <c r="K90" s="3"/>
      <c r="L90" s="6"/>
      <c r="M90" s="7"/>
      <c r="N90" s="3"/>
      <c r="O90" s="6"/>
      <c r="P90" s="7"/>
      <c r="Q90" s="3"/>
      <c r="R90" s="3"/>
    </row>
    <row r="91" spans="1:18" x14ac:dyDescent="0.25">
      <c r="A91">
        <v>17</v>
      </c>
      <c r="B91">
        <f t="shared" si="9"/>
        <v>86</v>
      </c>
      <c r="C91" s="2">
        <f t="shared" si="11"/>
        <v>16</v>
      </c>
      <c r="D91" s="2">
        <v>0</v>
      </c>
      <c r="E91" s="2">
        <f t="shared" si="10"/>
        <v>16</v>
      </c>
      <c r="F91" s="6"/>
      <c r="G91" s="7"/>
      <c r="H91" s="3"/>
      <c r="I91" s="6"/>
      <c r="J91" s="7"/>
      <c r="K91" s="3"/>
      <c r="L91" s="6"/>
      <c r="M91" s="7"/>
      <c r="N91" s="3"/>
      <c r="O91" s="6"/>
      <c r="P91" s="7"/>
      <c r="Q91" s="3"/>
      <c r="R91" s="3"/>
    </row>
    <row r="92" spans="1:18" x14ac:dyDescent="0.25">
      <c r="A92">
        <v>17</v>
      </c>
      <c r="B92">
        <f t="shared" si="9"/>
        <v>87</v>
      </c>
      <c r="C92" s="2">
        <f t="shared" si="11"/>
        <v>16</v>
      </c>
      <c r="D92" s="2">
        <v>0</v>
      </c>
      <c r="E92" s="2">
        <f t="shared" si="10"/>
        <v>16</v>
      </c>
      <c r="F92" s="6"/>
      <c r="G92" s="7"/>
      <c r="H92" s="3"/>
      <c r="I92" s="6"/>
      <c r="J92" s="7"/>
      <c r="K92" s="3"/>
      <c r="L92" s="6"/>
      <c r="M92" s="7"/>
      <c r="N92" s="3"/>
      <c r="O92" s="6"/>
      <c r="P92" s="7"/>
      <c r="Q92" s="3"/>
      <c r="R92" s="3"/>
    </row>
    <row r="93" spans="1:18" x14ac:dyDescent="0.25">
      <c r="A93">
        <v>17</v>
      </c>
      <c r="B93">
        <f t="shared" si="9"/>
        <v>88</v>
      </c>
      <c r="C93" s="2">
        <f t="shared" si="11"/>
        <v>16</v>
      </c>
      <c r="D93" s="2">
        <v>0</v>
      </c>
      <c r="E93" s="2">
        <f t="shared" si="10"/>
        <v>16</v>
      </c>
      <c r="F93" s="6"/>
      <c r="G93" s="7"/>
      <c r="H93" s="3"/>
      <c r="I93" s="6"/>
      <c r="J93" s="7"/>
      <c r="K93" s="3"/>
      <c r="L93" s="6"/>
      <c r="M93" s="7"/>
      <c r="N93" s="3"/>
      <c r="O93" s="6"/>
      <c r="P93" s="7"/>
      <c r="Q93" s="3"/>
      <c r="R93" s="3"/>
    </row>
    <row r="94" spans="1:18" x14ac:dyDescent="0.25">
      <c r="A94">
        <v>17</v>
      </c>
      <c r="B94">
        <f t="shared" si="9"/>
        <v>89</v>
      </c>
      <c r="C94" s="2">
        <f t="shared" si="11"/>
        <v>16</v>
      </c>
      <c r="D94" s="2">
        <v>0</v>
      </c>
      <c r="E94" s="2">
        <f t="shared" si="10"/>
        <v>16</v>
      </c>
      <c r="F94" s="6"/>
      <c r="G94" s="7"/>
      <c r="H94" s="3"/>
      <c r="I94" s="6"/>
      <c r="J94" s="7"/>
      <c r="K94" s="3"/>
      <c r="L94" s="6"/>
      <c r="M94" s="7"/>
      <c r="N94" s="3"/>
      <c r="O94" s="6"/>
      <c r="P94" s="7"/>
      <c r="Q94" s="3"/>
      <c r="R94" s="3"/>
    </row>
    <row r="95" spans="1:18" x14ac:dyDescent="0.25">
      <c r="A95">
        <v>17</v>
      </c>
      <c r="B95">
        <f t="shared" si="9"/>
        <v>90</v>
      </c>
      <c r="C95" s="2">
        <f t="shared" si="11"/>
        <v>16</v>
      </c>
      <c r="D95" s="2">
        <v>0</v>
      </c>
      <c r="E95" s="2">
        <f t="shared" si="10"/>
        <v>16</v>
      </c>
      <c r="F95" s="6"/>
      <c r="G95" s="7"/>
      <c r="H95" s="3"/>
      <c r="I95" s="6"/>
      <c r="J95" s="7"/>
      <c r="K95" s="3"/>
      <c r="L95" s="6"/>
      <c r="M95" s="7"/>
      <c r="N95" s="3"/>
      <c r="O95" s="6"/>
      <c r="P95" s="7"/>
      <c r="Q95" s="3"/>
      <c r="R95" s="3"/>
    </row>
    <row r="96" spans="1:18" x14ac:dyDescent="0.25">
      <c r="A96">
        <v>17</v>
      </c>
      <c r="B96">
        <f t="shared" si="9"/>
        <v>91</v>
      </c>
      <c r="C96" s="2">
        <f t="shared" si="11"/>
        <v>16</v>
      </c>
      <c r="D96" s="2">
        <v>0</v>
      </c>
      <c r="E96" s="2">
        <f t="shared" si="10"/>
        <v>16</v>
      </c>
      <c r="F96" s="6"/>
      <c r="G96" s="7"/>
      <c r="H96" s="3"/>
      <c r="I96" s="6"/>
      <c r="J96" s="7"/>
      <c r="K96" s="3"/>
      <c r="L96" s="6"/>
      <c r="M96" s="7"/>
      <c r="N96" s="3"/>
      <c r="O96" s="6"/>
      <c r="P96" s="7"/>
      <c r="Q96" s="3"/>
      <c r="R96" s="3"/>
    </row>
    <row r="97" spans="1:18" x14ac:dyDescent="0.25">
      <c r="A97">
        <v>17</v>
      </c>
      <c r="B97">
        <f t="shared" si="9"/>
        <v>92</v>
      </c>
      <c r="C97" s="2">
        <f t="shared" si="11"/>
        <v>16</v>
      </c>
      <c r="D97" s="2">
        <v>0</v>
      </c>
      <c r="E97" s="2">
        <f t="shared" si="10"/>
        <v>16</v>
      </c>
      <c r="F97" s="6"/>
      <c r="G97" s="7"/>
      <c r="H97" s="3"/>
      <c r="I97" s="6"/>
      <c r="J97" s="7"/>
      <c r="K97" s="3"/>
      <c r="L97" s="6"/>
      <c r="M97" s="7"/>
      <c r="N97" s="3"/>
      <c r="O97" s="6"/>
      <c r="P97" s="7"/>
      <c r="Q97" s="3"/>
      <c r="R97" s="3"/>
    </row>
    <row r="98" spans="1:18" x14ac:dyDescent="0.25">
      <c r="A98">
        <v>17</v>
      </c>
      <c r="B98">
        <f t="shared" si="9"/>
        <v>93</v>
      </c>
      <c r="C98" s="2">
        <f t="shared" si="11"/>
        <v>16</v>
      </c>
      <c r="D98" s="2">
        <v>0</v>
      </c>
      <c r="E98" s="2">
        <f t="shared" si="10"/>
        <v>16</v>
      </c>
      <c r="F98" s="6"/>
      <c r="G98" s="7"/>
      <c r="H98" s="3"/>
      <c r="I98" s="6"/>
      <c r="J98" s="7"/>
      <c r="K98" s="3"/>
      <c r="L98" s="6"/>
      <c r="M98" s="7"/>
      <c r="N98" s="3"/>
      <c r="O98" s="6"/>
      <c r="P98" s="7"/>
      <c r="Q98" s="3"/>
      <c r="R98" s="3"/>
    </row>
    <row r="99" spans="1:18" x14ac:dyDescent="0.25">
      <c r="A99">
        <v>17</v>
      </c>
      <c r="B99">
        <f t="shared" ref="B99:B162" si="12">+B98+1</f>
        <v>94</v>
      </c>
      <c r="C99" s="2">
        <f t="shared" si="11"/>
        <v>16</v>
      </c>
      <c r="D99" s="2">
        <v>0</v>
      </c>
      <c r="E99" s="2">
        <f t="shared" ref="E99:E162" si="13">C99+D99</f>
        <v>16</v>
      </c>
      <c r="F99" s="6"/>
      <c r="G99" s="7"/>
      <c r="H99" s="3"/>
      <c r="I99" s="6"/>
      <c r="J99" s="7"/>
      <c r="K99" s="3"/>
      <c r="L99" s="6"/>
      <c r="M99" s="7"/>
      <c r="N99" s="3"/>
      <c r="O99" s="6"/>
      <c r="P99" s="7"/>
      <c r="Q99" s="3"/>
      <c r="R99" s="3"/>
    </row>
    <row r="100" spans="1:18" x14ac:dyDescent="0.25">
      <c r="A100">
        <v>17</v>
      </c>
      <c r="B100">
        <f t="shared" si="12"/>
        <v>95</v>
      </c>
      <c r="C100" s="2">
        <f t="shared" si="11"/>
        <v>16</v>
      </c>
      <c r="D100" s="2">
        <v>0</v>
      </c>
      <c r="E100" s="2">
        <f t="shared" si="13"/>
        <v>16</v>
      </c>
      <c r="F100" s="6"/>
      <c r="G100" s="7"/>
      <c r="H100" s="3"/>
      <c r="I100" s="6"/>
      <c r="J100" s="7"/>
      <c r="K100" s="3"/>
      <c r="L100" s="6"/>
      <c r="M100" s="7"/>
      <c r="N100" s="3"/>
      <c r="O100" s="6"/>
      <c r="P100" s="7"/>
      <c r="Q100" s="3"/>
      <c r="R100" s="3"/>
    </row>
    <row r="101" spans="1:18" x14ac:dyDescent="0.25">
      <c r="A101">
        <v>17</v>
      </c>
      <c r="B101">
        <f t="shared" si="12"/>
        <v>96</v>
      </c>
      <c r="C101" s="2">
        <f t="shared" si="11"/>
        <v>16</v>
      </c>
      <c r="D101" s="2">
        <v>0</v>
      </c>
      <c r="E101" s="2">
        <f t="shared" si="13"/>
        <v>16</v>
      </c>
      <c r="F101" s="6"/>
      <c r="G101" s="7"/>
      <c r="H101" s="3"/>
      <c r="I101" s="6"/>
      <c r="J101" s="7"/>
      <c r="K101" s="3"/>
      <c r="L101" s="6"/>
      <c r="M101" s="7"/>
      <c r="N101" s="3"/>
      <c r="O101" s="6"/>
      <c r="P101" s="7"/>
      <c r="Q101" s="3"/>
      <c r="R101" s="3"/>
    </row>
    <row r="102" spans="1:18" x14ac:dyDescent="0.25">
      <c r="A102">
        <v>17</v>
      </c>
      <c r="B102">
        <f t="shared" si="12"/>
        <v>97</v>
      </c>
      <c r="C102" s="2">
        <f t="shared" si="11"/>
        <v>16</v>
      </c>
      <c r="D102" s="2">
        <v>0</v>
      </c>
      <c r="E102" s="2">
        <f t="shared" si="13"/>
        <v>16</v>
      </c>
      <c r="F102" s="6"/>
      <c r="G102" s="7"/>
      <c r="H102" s="3"/>
      <c r="I102" s="6"/>
      <c r="J102" s="7"/>
      <c r="K102" s="3"/>
      <c r="L102" s="6"/>
      <c r="M102" s="7"/>
      <c r="N102" s="3"/>
      <c r="O102" s="6"/>
      <c r="P102" s="7"/>
      <c r="Q102" s="3"/>
      <c r="R102" s="3"/>
    </row>
    <row r="103" spans="1:18" x14ac:dyDescent="0.25">
      <c r="A103">
        <v>17</v>
      </c>
      <c r="B103">
        <f t="shared" si="12"/>
        <v>98</v>
      </c>
      <c r="C103" s="2">
        <f t="shared" si="11"/>
        <v>16</v>
      </c>
      <c r="D103" s="2">
        <v>0</v>
      </c>
      <c r="E103" s="2">
        <f t="shared" si="13"/>
        <v>16</v>
      </c>
      <c r="F103" s="6"/>
      <c r="G103" s="7"/>
      <c r="H103" s="3"/>
      <c r="I103" s="6"/>
      <c r="J103" s="7"/>
      <c r="K103" s="3"/>
      <c r="L103" s="6"/>
      <c r="M103" s="7"/>
      <c r="N103" s="3"/>
      <c r="O103" s="6"/>
      <c r="P103" s="7"/>
      <c r="Q103" s="3"/>
      <c r="R103" s="3"/>
    </row>
    <row r="104" spans="1:18" x14ac:dyDescent="0.25">
      <c r="A104">
        <v>17</v>
      </c>
      <c r="B104">
        <f t="shared" si="12"/>
        <v>99</v>
      </c>
      <c r="C104" s="2">
        <f t="shared" si="11"/>
        <v>16</v>
      </c>
      <c r="D104" s="2">
        <v>0</v>
      </c>
      <c r="E104" s="2">
        <f t="shared" si="13"/>
        <v>16</v>
      </c>
      <c r="F104" s="6"/>
      <c r="G104" s="7"/>
      <c r="H104" s="3"/>
      <c r="I104" s="6"/>
      <c r="J104" s="7"/>
      <c r="K104" s="3"/>
      <c r="L104" s="6"/>
      <c r="M104" s="7"/>
      <c r="N104" s="3"/>
      <c r="O104" s="6"/>
      <c r="P104" s="7"/>
      <c r="Q104" s="3"/>
      <c r="R104" s="3"/>
    </row>
    <row r="105" spans="1:18" x14ac:dyDescent="0.25">
      <c r="A105">
        <v>17</v>
      </c>
      <c r="B105">
        <f t="shared" si="12"/>
        <v>100</v>
      </c>
      <c r="C105" s="2">
        <f t="shared" si="11"/>
        <v>16</v>
      </c>
      <c r="D105" s="2">
        <v>0</v>
      </c>
      <c r="E105" s="2">
        <f t="shared" si="13"/>
        <v>16</v>
      </c>
      <c r="F105" s="6"/>
      <c r="G105" s="7"/>
      <c r="H105" s="3"/>
      <c r="I105" s="6"/>
      <c r="J105" s="7"/>
      <c r="K105" s="3"/>
      <c r="L105" s="6"/>
      <c r="M105" s="7"/>
      <c r="N105" s="3"/>
      <c r="O105" s="6"/>
      <c r="P105" s="7"/>
      <c r="Q105" s="3"/>
      <c r="R105" s="3"/>
    </row>
    <row r="106" spans="1:18" x14ac:dyDescent="0.25">
      <c r="A106">
        <v>17</v>
      </c>
      <c r="B106">
        <f t="shared" si="12"/>
        <v>101</v>
      </c>
      <c r="C106" s="2">
        <f t="shared" si="11"/>
        <v>16</v>
      </c>
      <c r="D106" s="2">
        <v>0</v>
      </c>
      <c r="E106" s="2">
        <f t="shared" si="13"/>
        <v>16</v>
      </c>
      <c r="F106" s="6"/>
      <c r="G106" s="7"/>
      <c r="H106" s="3"/>
      <c r="I106" s="6"/>
      <c r="J106" s="7"/>
      <c r="K106" s="3"/>
      <c r="L106" s="6"/>
      <c r="M106" s="7"/>
      <c r="N106" s="3"/>
      <c r="O106" s="6"/>
      <c r="P106" s="7"/>
      <c r="Q106" s="3"/>
      <c r="R106" s="3"/>
    </row>
    <row r="107" spans="1:18" x14ac:dyDescent="0.25">
      <c r="A107">
        <v>17</v>
      </c>
      <c r="B107">
        <f t="shared" si="12"/>
        <v>102</v>
      </c>
      <c r="C107" s="2">
        <f t="shared" si="11"/>
        <v>16</v>
      </c>
      <c r="D107" s="2">
        <v>0</v>
      </c>
      <c r="E107" s="2">
        <f t="shared" si="13"/>
        <v>16</v>
      </c>
      <c r="F107" s="6"/>
      <c r="G107" s="7"/>
      <c r="H107" s="3"/>
      <c r="I107" s="6"/>
      <c r="J107" s="7"/>
      <c r="K107" s="3"/>
      <c r="L107" s="6"/>
      <c r="M107" s="7"/>
      <c r="N107" s="3"/>
      <c r="O107" s="6"/>
      <c r="P107" s="7"/>
      <c r="Q107" s="3"/>
      <c r="R107" s="3"/>
    </row>
    <row r="108" spans="1:18" x14ac:dyDescent="0.25">
      <c r="A108">
        <v>17</v>
      </c>
      <c r="B108">
        <f t="shared" si="12"/>
        <v>103</v>
      </c>
      <c r="C108" s="2">
        <f t="shared" si="11"/>
        <v>16</v>
      </c>
      <c r="D108" s="2">
        <v>0</v>
      </c>
      <c r="E108" s="2">
        <f t="shared" si="13"/>
        <v>16</v>
      </c>
      <c r="F108" s="6"/>
      <c r="G108" s="7"/>
      <c r="H108" s="3"/>
      <c r="I108" s="6"/>
      <c r="J108" s="7"/>
      <c r="K108" s="3"/>
      <c r="L108" s="6"/>
      <c r="M108" s="7"/>
      <c r="N108" s="3"/>
      <c r="O108" s="6"/>
      <c r="P108" s="7"/>
      <c r="Q108" s="3"/>
      <c r="R108" s="3"/>
    </row>
    <row r="109" spans="1:18" x14ac:dyDescent="0.25">
      <c r="A109">
        <v>17</v>
      </c>
      <c r="B109">
        <f t="shared" si="12"/>
        <v>104</v>
      </c>
      <c r="C109" s="2">
        <f t="shared" si="11"/>
        <v>16</v>
      </c>
      <c r="D109" s="2">
        <v>0</v>
      </c>
      <c r="E109" s="2">
        <f t="shared" si="13"/>
        <v>16</v>
      </c>
      <c r="F109" s="6"/>
      <c r="G109" s="7"/>
      <c r="H109" s="3"/>
      <c r="I109" s="6"/>
      <c r="J109" s="7"/>
      <c r="K109" s="3"/>
      <c r="L109" s="6"/>
      <c r="M109" s="7"/>
      <c r="N109" s="3"/>
      <c r="O109" s="6"/>
      <c r="P109" s="7"/>
      <c r="Q109" s="3"/>
      <c r="R109" s="3"/>
    </row>
    <row r="110" spans="1:18" x14ac:dyDescent="0.25">
      <c r="A110">
        <v>17</v>
      </c>
      <c r="B110">
        <f t="shared" si="12"/>
        <v>105</v>
      </c>
      <c r="C110" s="2">
        <f t="shared" si="11"/>
        <v>16</v>
      </c>
      <c r="D110" s="2">
        <v>0</v>
      </c>
      <c r="E110" s="2">
        <f t="shared" si="13"/>
        <v>16</v>
      </c>
      <c r="F110" s="6"/>
      <c r="G110" s="7"/>
      <c r="H110" s="3"/>
      <c r="I110" s="6"/>
      <c r="J110" s="7"/>
      <c r="K110" s="3"/>
      <c r="L110" s="6"/>
      <c r="M110" s="7"/>
      <c r="N110" s="3"/>
      <c r="O110" s="6"/>
      <c r="P110" s="7"/>
      <c r="Q110" s="3"/>
      <c r="R110" s="3"/>
    </row>
    <row r="111" spans="1:18" x14ac:dyDescent="0.25">
      <c r="A111">
        <v>17</v>
      </c>
      <c r="B111">
        <f t="shared" si="12"/>
        <v>106</v>
      </c>
      <c r="C111" s="2">
        <f t="shared" si="11"/>
        <v>16</v>
      </c>
      <c r="D111" s="2">
        <v>0</v>
      </c>
      <c r="E111" s="2">
        <f t="shared" si="13"/>
        <v>16</v>
      </c>
      <c r="F111" s="6"/>
      <c r="G111" s="7"/>
      <c r="H111" s="3"/>
      <c r="I111" s="6"/>
      <c r="J111" s="7"/>
      <c r="K111" s="3"/>
      <c r="L111" s="6"/>
      <c r="M111" s="7"/>
      <c r="N111" s="3"/>
      <c r="O111" s="6"/>
      <c r="P111" s="7"/>
      <c r="Q111" s="3"/>
      <c r="R111" s="3"/>
    </row>
    <row r="112" spans="1:18" x14ac:dyDescent="0.25">
      <c r="A112">
        <v>17</v>
      </c>
      <c r="B112">
        <f t="shared" si="12"/>
        <v>107</v>
      </c>
      <c r="C112" s="2">
        <f t="shared" si="11"/>
        <v>16</v>
      </c>
      <c r="D112" s="2">
        <v>0</v>
      </c>
      <c r="E112" s="2">
        <f t="shared" si="13"/>
        <v>16</v>
      </c>
      <c r="F112" s="6"/>
      <c r="G112" s="7"/>
      <c r="H112" s="3"/>
      <c r="I112" s="6"/>
      <c r="J112" s="7"/>
      <c r="K112" s="3"/>
      <c r="L112" s="6"/>
      <c r="M112" s="7"/>
      <c r="N112" s="3"/>
      <c r="O112" s="6"/>
      <c r="P112" s="7"/>
      <c r="Q112" s="3"/>
      <c r="R112" s="3"/>
    </row>
    <row r="113" spans="1:18" x14ac:dyDescent="0.25">
      <c r="A113">
        <v>17</v>
      </c>
      <c r="B113">
        <f t="shared" si="12"/>
        <v>108</v>
      </c>
      <c r="C113" s="2">
        <f t="shared" si="11"/>
        <v>16</v>
      </c>
      <c r="D113" s="2">
        <v>0</v>
      </c>
      <c r="E113" s="2">
        <f t="shared" si="13"/>
        <v>16</v>
      </c>
      <c r="F113" s="6"/>
      <c r="G113" s="7"/>
      <c r="H113" s="3"/>
      <c r="I113" s="6"/>
      <c r="J113" s="7"/>
      <c r="K113" s="3"/>
      <c r="L113" s="6"/>
      <c r="M113" s="7"/>
      <c r="N113" s="3"/>
      <c r="O113" s="6"/>
      <c r="P113" s="7"/>
      <c r="Q113" s="3"/>
      <c r="R113" s="3"/>
    </row>
    <row r="114" spans="1:18" x14ac:dyDescent="0.25">
      <c r="A114">
        <v>17</v>
      </c>
      <c r="B114">
        <f t="shared" si="12"/>
        <v>109</v>
      </c>
      <c r="C114" s="2">
        <f t="shared" si="11"/>
        <v>16</v>
      </c>
      <c r="D114" s="2">
        <v>0</v>
      </c>
      <c r="E114" s="2">
        <f t="shared" si="13"/>
        <v>16</v>
      </c>
      <c r="F114" s="6"/>
      <c r="G114" s="7"/>
      <c r="H114" s="3"/>
      <c r="I114" s="6"/>
      <c r="J114" s="7"/>
      <c r="K114" s="3"/>
      <c r="L114" s="6"/>
      <c r="M114" s="7"/>
      <c r="N114" s="3"/>
      <c r="O114" s="6"/>
      <c r="P114" s="7"/>
      <c r="Q114" s="3"/>
      <c r="R114" s="3"/>
    </row>
    <row r="115" spans="1:18" x14ac:dyDescent="0.25">
      <c r="A115">
        <v>17</v>
      </c>
      <c r="B115">
        <f t="shared" si="12"/>
        <v>110</v>
      </c>
      <c r="C115" s="2">
        <f t="shared" si="11"/>
        <v>16</v>
      </c>
      <c r="D115" s="2">
        <v>0</v>
      </c>
      <c r="E115" s="2">
        <f t="shared" si="13"/>
        <v>16</v>
      </c>
      <c r="F115" s="6"/>
      <c r="G115" s="7"/>
      <c r="H115" s="3"/>
      <c r="I115" s="6"/>
      <c r="J115" s="7"/>
      <c r="K115" s="3"/>
      <c r="L115" s="6"/>
      <c r="M115" s="7"/>
      <c r="N115" s="3"/>
      <c r="O115" s="6"/>
      <c r="P115" s="7"/>
      <c r="Q115" s="3"/>
      <c r="R115" s="3"/>
    </row>
    <row r="116" spans="1:18" x14ac:dyDescent="0.25">
      <c r="A116">
        <v>17</v>
      </c>
      <c r="B116">
        <f t="shared" si="12"/>
        <v>111</v>
      </c>
      <c r="C116" s="2">
        <f t="shared" si="11"/>
        <v>16</v>
      </c>
      <c r="D116" s="2">
        <v>0</v>
      </c>
      <c r="E116" s="2">
        <f t="shared" si="13"/>
        <v>16</v>
      </c>
      <c r="F116" s="6"/>
      <c r="G116" s="7"/>
      <c r="H116" s="3"/>
      <c r="I116" s="6"/>
      <c r="J116" s="7"/>
      <c r="K116" s="3"/>
      <c r="L116" s="6"/>
      <c r="M116" s="7"/>
      <c r="N116" s="3"/>
      <c r="O116" s="6"/>
      <c r="P116" s="7"/>
      <c r="Q116" s="3"/>
      <c r="R116" s="3"/>
    </row>
    <row r="117" spans="1:18" x14ac:dyDescent="0.25">
      <c r="A117">
        <v>17</v>
      </c>
      <c r="B117">
        <f t="shared" si="12"/>
        <v>112</v>
      </c>
      <c r="C117" s="2">
        <f t="shared" si="11"/>
        <v>16</v>
      </c>
      <c r="D117" s="2">
        <v>0</v>
      </c>
      <c r="E117" s="2">
        <f t="shared" si="13"/>
        <v>16</v>
      </c>
      <c r="F117" s="6"/>
      <c r="G117" s="7"/>
      <c r="H117" s="3"/>
      <c r="I117" s="6"/>
      <c r="J117" s="7"/>
      <c r="K117" s="3"/>
      <c r="L117" s="6"/>
      <c r="M117" s="7"/>
      <c r="N117" s="3"/>
      <c r="O117" s="6"/>
      <c r="P117" s="7"/>
      <c r="Q117" s="3"/>
      <c r="R117" s="3"/>
    </row>
    <row r="118" spans="1:18" x14ac:dyDescent="0.25">
      <c r="A118">
        <v>17</v>
      </c>
      <c r="B118">
        <f t="shared" si="12"/>
        <v>113</v>
      </c>
      <c r="C118" s="2">
        <f t="shared" si="11"/>
        <v>16</v>
      </c>
      <c r="D118" s="2">
        <v>0</v>
      </c>
      <c r="E118" s="2">
        <f t="shared" si="13"/>
        <v>16</v>
      </c>
      <c r="F118" s="6"/>
      <c r="G118" s="7"/>
      <c r="H118" s="3"/>
      <c r="I118" s="6"/>
      <c r="J118" s="7"/>
      <c r="K118" s="3"/>
      <c r="L118" s="6"/>
      <c r="M118" s="7"/>
      <c r="N118" s="3"/>
      <c r="O118" s="6"/>
      <c r="P118" s="7"/>
      <c r="Q118" s="3"/>
      <c r="R118" s="3"/>
    </row>
    <row r="119" spans="1:18" x14ac:dyDescent="0.25">
      <c r="A119">
        <v>17</v>
      </c>
      <c r="B119">
        <f t="shared" si="12"/>
        <v>114</v>
      </c>
      <c r="C119" s="2">
        <f t="shared" si="11"/>
        <v>16</v>
      </c>
      <c r="D119" s="2">
        <v>0</v>
      </c>
      <c r="E119" s="2">
        <f t="shared" si="13"/>
        <v>16</v>
      </c>
      <c r="F119" s="6"/>
      <c r="G119" s="7"/>
      <c r="H119" s="3"/>
      <c r="I119" s="6"/>
      <c r="J119" s="7"/>
      <c r="K119" s="3"/>
      <c r="L119" s="6"/>
      <c r="M119" s="7"/>
      <c r="N119" s="3"/>
      <c r="O119" s="6"/>
      <c r="P119" s="7"/>
      <c r="Q119" s="3"/>
      <c r="R119" s="3"/>
    </row>
    <row r="120" spans="1:18" x14ac:dyDescent="0.25">
      <c r="A120">
        <v>17</v>
      </c>
      <c r="B120">
        <f t="shared" si="12"/>
        <v>115</v>
      </c>
      <c r="C120" s="2">
        <f t="shared" si="11"/>
        <v>16</v>
      </c>
      <c r="D120" s="2">
        <v>0</v>
      </c>
      <c r="E120" s="2">
        <f t="shared" si="13"/>
        <v>16</v>
      </c>
      <c r="F120" s="6"/>
      <c r="G120" s="7"/>
      <c r="H120" s="3"/>
      <c r="I120" s="6"/>
      <c r="J120" s="7"/>
      <c r="K120" s="3"/>
      <c r="L120" s="6"/>
      <c r="M120" s="7"/>
      <c r="N120" s="3"/>
      <c r="O120" s="6"/>
      <c r="P120" s="7"/>
      <c r="Q120" s="3"/>
      <c r="R120" s="3"/>
    </row>
    <row r="121" spans="1:18" x14ac:dyDescent="0.25">
      <c r="A121">
        <v>17</v>
      </c>
      <c r="B121">
        <f t="shared" si="12"/>
        <v>116</v>
      </c>
      <c r="C121" s="2">
        <f t="shared" si="11"/>
        <v>16</v>
      </c>
      <c r="D121" s="2">
        <v>0</v>
      </c>
      <c r="E121" s="2">
        <f t="shared" si="13"/>
        <v>16</v>
      </c>
      <c r="F121" s="6"/>
      <c r="G121" s="7"/>
      <c r="H121" s="3"/>
      <c r="I121" s="6"/>
      <c r="J121" s="7"/>
      <c r="K121" s="3"/>
      <c r="L121" s="6"/>
      <c r="M121" s="7"/>
      <c r="N121" s="3"/>
      <c r="O121" s="6"/>
      <c r="P121" s="7"/>
      <c r="Q121" s="3"/>
      <c r="R121" s="3"/>
    </row>
    <row r="122" spans="1:18" x14ac:dyDescent="0.25">
      <c r="A122">
        <v>17</v>
      </c>
      <c r="B122">
        <f t="shared" si="12"/>
        <v>117</v>
      </c>
      <c r="C122" s="2">
        <f t="shared" si="11"/>
        <v>16</v>
      </c>
      <c r="D122" s="2">
        <v>0</v>
      </c>
      <c r="E122" s="2">
        <f t="shared" si="13"/>
        <v>16</v>
      </c>
      <c r="F122" s="6"/>
      <c r="G122" s="7"/>
      <c r="H122" s="3"/>
      <c r="I122" s="6"/>
      <c r="J122" s="7"/>
      <c r="K122" s="3"/>
      <c r="L122" s="6"/>
      <c r="M122" s="7"/>
      <c r="N122" s="3"/>
      <c r="O122" s="6"/>
      <c r="P122" s="7"/>
      <c r="Q122" s="3"/>
      <c r="R122" s="3"/>
    </row>
    <row r="123" spans="1:18" x14ac:dyDescent="0.25">
      <c r="A123">
        <v>17</v>
      </c>
      <c r="B123">
        <f t="shared" si="12"/>
        <v>118</v>
      </c>
      <c r="C123" s="2">
        <f t="shared" si="11"/>
        <v>16</v>
      </c>
      <c r="D123" s="2">
        <v>0</v>
      </c>
      <c r="E123" s="2">
        <f t="shared" si="13"/>
        <v>16</v>
      </c>
      <c r="F123" s="6"/>
      <c r="G123" s="7"/>
      <c r="H123" s="3"/>
      <c r="I123" s="6"/>
      <c r="J123" s="7"/>
      <c r="K123" s="3"/>
      <c r="L123" s="6"/>
      <c r="M123" s="7"/>
      <c r="N123" s="3"/>
      <c r="O123" s="6"/>
      <c r="P123" s="7"/>
      <c r="Q123" s="3"/>
      <c r="R123" s="3"/>
    </row>
    <row r="124" spans="1:18" x14ac:dyDescent="0.25">
      <c r="A124">
        <v>17</v>
      </c>
      <c r="B124">
        <f t="shared" si="12"/>
        <v>119</v>
      </c>
      <c r="C124" s="2">
        <f t="shared" si="11"/>
        <v>16</v>
      </c>
      <c r="D124" s="2">
        <v>0</v>
      </c>
      <c r="E124" s="2">
        <f t="shared" si="13"/>
        <v>16</v>
      </c>
      <c r="F124" s="6"/>
      <c r="G124" s="7"/>
      <c r="H124" s="3"/>
      <c r="I124" s="6"/>
      <c r="J124" s="7"/>
      <c r="K124" s="3"/>
      <c r="L124" s="6"/>
      <c r="M124" s="7"/>
      <c r="N124" s="3"/>
      <c r="O124" s="6"/>
      <c r="P124" s="7"/>
      <c r="Q124" s="3"/>
      <c r="R124" s="3"/>
    </row>
    <row r="125" spans="1:18" x14ac:dyDescent="0.25">
      <c r="A125">
        <v>17</v>
      </c>
      <c r="B125">
        <f t="shared" si="12"/>
        <v>120</v>
      </c>
      <c r="C125" s="2">
        <f t="shared" si="11"/>
        <v>16</v>
      </c>
      <c r="D125" s="2">
        <v>0</v>
      </c>
      <c r="E125" s="2">
        <f t="shared" si="13"/>
        <v>16</v>
      </c>
      <c r="F125" s="6"/>
      <c r="G125" s="7"/>
      <c r="H125" s="3"/>
      <c r="I125" s="6"/>
      <c r="J125" s="7"/>
      <c r="K125" s="3"/>
      <c r="L125" s="6"/>
      <c r="M125" s="7"/>
      <c r="N125" s="3"/>
      <c r="O125" s="6"/>
      <c r="P125" s="7"/>
      <c r="Q125" s="3"/>
      <c r="R125" s="3"/>
    </row>
    <row r="126" spans="1:18" x14ac:dyDescent="0.25">
      <c r="A126">
        <v>17</v>
      </c>
      <c r="B126">
        <f t="shared" si="12"/>
        <v>121</v>
      </c>
      <c r="C126" s="2">
        <f t="shared" si="11"/>
        <v>16</v>
      </c>
      <c r="D126" s="2">
        <v>0</v>
      </c>
      <c r="E126" s="2">
        <f t="shared" si="13"/>
        <v>16</v>
      </c>
      <c r="F126" s="6"/>
      <c r="G126" s="7"/>
      <c r="H126" s="3"/>
      <c r="I126" s="6"/>
      <c r="J126" s="7"/>
      <c r="K126" s="3"/>
      <c r="L126" s="6"/>
      <c r="M126" s="7"/>
      <c r="N126" s="3"/>
      <c r="O126" s="6"/>
      <c r="P126" s="7"/>
      <c r="Q126" s="3"/>
      <c r="R126" s="3"/>
    </row>
    <row r="127" spans="1:18" x14ac:dyDescent="0.25">
      <c r="A127">
        <v>17</v>
      </c>
      <c r="B127">
        <f t="shared" si="12"/>
        <v>122</v>
      </c>
      <c r="C127" s="2">
        <f t="shared" si="11"/>
        <v>16</v>
      </c>
      <c r="D127" s="2">
        <v>0</v>
      </c>
      <c r="E127" s="2">
        <f t="shared" si="13"/>
        <v>16</v>
      </c>
      <c r="F127" s="6"/>
      <c r="G127" s="7"/>
      <c r="H127" s="3"/>
      <c r="I127" s="6"/>
      <c r="J127" s="7"/>
      <c r="K127" s="3"/>
      <c r="L127" s="6"/>
      <c r="M127" s="7"/>
      <c r="N127" s="3"/>
      <c r="O127" s="6"/>
      <c r="P127" s="7"/>
      <c r="Q127" s="3"/>
      <c r="R127" s="3"/>
    </row>
    <row r="128" spans="1:18" x14ac:dyDescent="0.25">
      <c r="A128">
        <v>17</v>
      </c>
      <c r="B128">
        <f t="shared" si="12"/>
        <v>123</v>
      </c>
      <c r="C128" s="2">
        <f t="shared" si="11"/>
        <v>16</v>
      </c>
      <c r="D128" s="2">
        <v>0</v>
      </c>
      <c r="E128" s="2">
        <f t="shared" si="13"/>
        <v>16</v>
      </c>
      <c r="F128" s="6"/>
      <c r="G128" s="7"/>
      <c r="H128" s="3"/>
      <c r="I128" s="6"/>
      <c r="J128" s="7"/>
      <c r="K128" s="3"/>
      <c r="L128" s="6"/>
      <c r="M128" s="7"/>
      <c r="N128" s="3"/>
      <c r="O128" s="6"/>
      <c r="P128" s="7"/>
      <c r="Q128" s="3"/>
      <c r="R128" s="3"/>
    </row>
    <row r="129" spans="1:18" x14ac:dyDescent="0.25">
      <c r="A129">
        <v>17</v>
      </c>
      <c r="B129">
        <f t="shared" si="12"/>
        <v>124</v>
      </c>
      <c r="C129" s="2">
        <f t="shared" si="11"/>
        <v>16</v>
      </c>
      <c r="D129" s="2">
        <v>0</v>
      </c>
      <c r="E129" s="2">
        <f t="shared" si="13"/>
        <v>16</v>
      </c>
      <c r="F129" s="6"/>
      <c r="G129" s="7"/>
      <c r="H129" s="3"/>
      <c r="I129" s="6"/>
      <c r="J129" s="7"/>
      <c r="K129" s="3"/>
      <c r="L129" s="6"/>
      <c r="M129" s="7"/>
      <c r="N129" s="3"/>
      <c r="O129" s="6"/>
      <c r="P129" s="7"/>
      <c r="Q129" s="3"/>
      <c r="R129" s="3"/>
    </row>
    <row r="130" spans="1:18" x14ac:dyDescent="0.25">
      <c r="A130">
        <v>17</v>
      </c>
      <c r="B130">
        <f t="shared" si="12"/>
        <v>125</v>
      </c>
      <c r="C130" s="2">
        <f t="shared" si="11"/>
        <v>16</v>
      </c>
      <c r="D130" s="2">
        <v>0</v>
      </c>
      <c r="E130" s="2">
        <f t="shared" si="13"/>
        <v>16</v>
      </c>
      <c r="F130" s="6"/>
      <c r="G130" s="7"/>
      <c r="H130" s="3"/>
      <c r="I130" s="6"/>
      <c r="J130" s="7"/>
      <c r="K130" s="3"/>
      <c r="L130" s="6"/>
      <c r="M130" s="7"/>
      <c r="N130" s="3"/>
      <c r="O130" s="6"/>
      <c r="P130" s="7"/>
      <c r="Q130" s="3"/>
      <c r="R130" s="3"/>
    </row>
    <row r="131" spans="1:18" x14ac:dyDescent="0.25">
      <c r="A131">
        <v>17</v>
      </c>
      <c r="B131">
        <f t="shared" si="12"/>
        <v>126</v>
      </c>
      <c r="C131" s="2">
        <f t="shared" si="11"/>
        <v>16</v>
      </c>
      <c r="D131" s="2">
        <v>0</v>
      </c>
      <c r="E131" s="2">
        <f t="shared" si="13"/>
        <v>16</v>
      </c>
      <c r="F131" s="6"/>
      <c r="G131" s="7"/>
      <c r="H131" s="3"/>
      <c r="I131" s="6"/>
      <c r="J131" s="7"/>
      <c r="K131" s="3"/>
      <c r="L131" s="6"/>
      <c r="M131" s="7"/>
      <c r="N131" s="3"/>
      <c r="O131" s="6"/>
      <c r="P131" s="7"/>
      <c r="Q131" s="3"/>
      <c r="R131" s="3"/>
    </row>
    <row r="132" spans="1:18" x14ac:dyDescent="0.25">
      <c r="A132">
        <v>17</v>
      </c>
      <c r="B132">
        <f t="shared" si="12"/>
        <v>127</v>
      </c>
      <c r="C132" s="2">
        <f t="shared" si="11"/>
        <v>16</v>
      </c>
      <c r="D132" s="2">
        <v>0</v>
      </c>
      <c r="E132" s="2">
        <f t="shared" si="13"/>
        <v>16</v>
      </c>
      <c r="F132" s="6"/>
      <c r="G132" s="7"/>
      <c r="H132" s="3"/>
      <c r="I132" s="6"/>
      <c r="J132" s="7"/>
      <c r="K132" s="3"/>
      <c r="L132" s="6"/>
      <c r="M132" s="7"/>
      <c r="N132" s="3"/>
      <c r="O132" s="6"/>
      <c r="P132" s="7"/>
      <c r="Q132" s="3"/>
      <c r="R132" s="3"/>
    </row>
    <row r="133" spans="1:18" x14ac:dyDescent="0.25">
      <c r="A133">
        <v>17</v>
      </c>
      <c r="B133">
        <f t="shared" si="12"/>
        <v>128</v>
      </c>
      <c r="C133" s="2">
        <f t="shared" si="11"/>
        <v>16</v>
      </c>
      <c r="D133" s="2">
        <v>0</v>
      </c>
      <c r="E133" s="2">
        <f t="shared" si="13"/>
        <v>16</v>
      </c>
      <c r="F133" s="6"/>
      <c r="G133" s="7"/>
      <c r="H133" s="3"/>
      <c r="I133" s="6"/>
      <c r="J133" s="7"/>
      <c r="K133" s="3"/>
      <c r="L133" s="6"/>
      <c r="M133" s="7"/>
      <c r="N133" s="3"/>
      <c r="O133" s="6"/>
      <c r="P133" s="7"/>
      <c r="Q133" s="3"/>
      <c r="R133" s="3"/>
    </row>
    <row r="134" spans="1:18" x14ac:dyDescent="0.25">
      <c r="A134">
        <v>17</v>
      </c>
      <c r="B134">
        <f t="shared" si="12"/>
        <v>129</v>
      </c>
      <c r="C134" s="2">
        <f t="shared" ref="C134:C164" si="14">IF(A134=A133,E133,0)</f>
        <v>16</v>
      </c>
      <c r="D134" s="2">
        <v>0</v>
      </c>
      <c r="E134" s="2">
        <f t="shared" si="13"/>
        <v>16</v>
      </c>
      <c r="F134" s="6"/>
      <c r="G134" s="7"/>
      <c r="H134" s="3"/>
      <c r="I134" s="6"/>
      <c r="J134" s="7"/>
      <c r="K134" s="3"/>
      <c r="L134" s="6"/>
      <c r="M134" s="7"/>
      <c r="N134" s="3"/>
      <c r="O134" s="6"/>
      <c r="P134" s="7"/>
      <c r="Q134" s="3"/>
      <c r="R134" s="3"/>
    </row>
    <row r="135" spans="1:18" x14ac:dyDescent="0.25">
      <c r="A135">
        <v>17</v>
      </c>
      <c r="B135">
        <f t="shared" si="12"/>
        <v>130</v>
      </c>
      <c r="C135" s="2">
        <f t="shared" si="14"/>
        <v>16</v>
      </c>
      <c r="D135" s="2">
        <v>0</v>
      </c>
      <c r="E135" s="2">
        <f t="shared" si="13"/>
        <v>16</v>
      </c>
      <c r="F135" s="6"/>
      <c r="G135" s="7"/>
      <c r="H135" s="3"/>
      <c r="I135" s="6"/>
      <c r="J135" s="7"/>
      <c r="K135" s="3"/>
      <c r="L135" s="6"/>
      <c r="M135" s="7"/>
      <c r="N135" s="3"/>
      <c r="O135" s="6"/>
      <c r="P135" s="7"/>
      <c r="Q135" s="3"/>
      <c r="R135" s="3"/>
    </row>
    <row r="136" spans="1:18" x14ac:dyDescent="0.25">
      <c r="A136">
        <v>17</v>
      </c>
      <c r="B136">
        <f t="shared" si="12"/>
        <v>131</v>
      </c>
      <c r="C136" s="2">
        <f t="shared" si="14"/>
        <v>16</v>
      </c>
      <c r="D136" s="2">
        <v>0</v>
      </c>
      <c r="E136" s="2">
        <f t="shared" si="13"/>
        <v>16</v>
      </c>
      <c r="F136" s="6"/>
      <c r="G136" s="7"/>
      <c r="H136" s="3"/>
      <c r="I136" s="6"/>
      <c r="J136" s="7"/>
      <c r="K136" s="3"/>
      <c r="L136" s="6"/>
      <c r="M136" s="7"/>
      <c r="N136" s="3"/>
      <c r="O136" s="6"/>
      <c r="P136" s="7"/>
      <c r="Q136" s="3"/>
      <c r="R136" s="3"/>
    </row>
    <row r="137" spans="1:18" x14ac:dyDescent="0.25">
      <c r="A137">
        <v>17</v>
      </c>
      <c r="B137">
        <f t="shared" si="12"/>
        <v>132</v>
      </c>
      <c r="C137" s="2">
        <f t="shared" si="14"/>
        <v>16</v>
      </c>
      <c r="D137" s="2">
        <v>0</v>
      </c>
      <c r="E137" s="2">
        <f t="shared" si="13"/>
        <v>16</v>
      </c>
      <c r="F137" s="6"/>
      <c r="G137" s="7"/>
      <c r="H137" s="3"/>
      <c r="I137" s="6"/>
      <c r="J137" s="7"/>
      <c r="K137" s="3"/>
      <c r="L137" s="6"/>
      <c r="M137" s="7"/>
      <c r="N137" s="3"/>
      <c r="O137" s="6"/>
      <c r="P137" s="7"/>
      <c r="Q137" s="3"/>
      <c r="R137" s="3"/>
    </row>
    <row r="138" spans="1:18" x14ac:dyDescent="0.25">
      <c r="A138">
        <v>17</v>
      </c>
      <c r="B138">
        <f t="shared" si="12"/>
        <v>133</v>
      </c>
      <c r="C138" s="2">
        <f t="shared" si="14"/>
        <v>16</v>
      </c>
      <c r="D138" s="2">
        <v>0</v>
      </c>
      <c r="E138" s="2">
        <f t="shared" si="13"/>
        <v>16</v>
      </c>
      <c r="F138" s="6"/>
      <c r="G138" s="7"/>
      <c r="H138" s="3"/>
      <c r="I138" s="6"/>
      <c r="J138" s="7"/>
      <c r="K138" s="3"/>
      <c r="L138" s="6"/>
      <c r="M138" s="7"/>
      <c r="N138" s="3"/>
      <c r="O138" s="6"/>
      <c r="P138" s="7"/>
      <c r="Q138" s="3"/>
      <c r="R138" s="3"/>
    </row>
    <row r="139" spans="1:18" x14ac:dyDescent="0.25">
      <c r="A139">
        <v>17</v>
      </c>
      <c r="B139">
        <f t="shared" si="12"/>
        <v>134</v>
      </c>
      <c r="C139" s="2">
        <f t="shared" si="14"/>
        <v>16</v>
      </c>
      <c r="D139" s="2">
        <v>0</v>
      </c>
      <c r="E139" s="2">
        <f t="shared" si="13"/>
        <v>16</v>
      </c>
      <c r="F139" s="6"/>
      <c r="G139" s="7"/>
      <c r="H139" s="3"/>
      <c r="I139" s="6"/>
      <c r="J139" s="7"/>
      <c r="K139" s="3"/>
      <c r="L139" s="6"/>
      <c r="M139" s="7"/>
      <c r="N139" s="3"/>
      <c r="O139" s="6"/>
      <c r="P139" s="7"/>
      <c r="Q139" s="3"/>
      <c r="R139" s="3"/>
    </row>
    <row r="140" spans="1:18" x14ac:dyDescent="0.25">
      <c r="A140">
        <v>17</v>
      </c>
      <c r="B140">
        <f t="shared" si="12"/>
        <v>135</v>
      </c>
      <c r="C140" s="2">
        <f t="shared" si="14"/>
        <v>16</v>
      </c>
      <c r="D140" s="2">
        <v>0</v>
      </c>
      <c r="E140" s="2">
        <f t="shared" si="13"/>
        <v>16</v>
      </c>
      <c r="F140" s="6"/>
      <c r="G140" s="7"/>
      <c r="H140" s="3"/>
      <c r="I140" s="6"/>
      <c r="J140" s="7"/>
      <c r="K140" s="3"/>
      <c r="L140" s="6"/>
      <c r="M140" s="7"/>
      <c r="N140" s="3"/>
      <c r="O140" s="6"/>
      <c r="P140" s="7"/>
      <c r="Q140" s="3"/>
      <c r="R140" s="3"/>
    </row>
    <row r="141" spans="1:18" x14ac:dyDescent="0.25">
      <c r="A141">
        <v>17</v>
      </c>
      <c r="B141">
        <f t="shared" si="12"/>
        <v>136</v>
      </c>
      <c r="C141" s="2">
        <f t="shared" si="14"/>
        <v>16</v>
      </c>
      <c r="D141" s="2">
        <v>0</v>
      </c>
      <c r="E141" s="2">
        <f t="shared" si="13"/>
        <v>16</v>
      </c>
      <c r="F141" s="6"/>
      <c r="G141" s="7"/>
      <c r="H141" s="3"/>
      <c r="I141" s="6"/>
      <c r="J141" s="7"/>
      <c r="K141" s="3"/>
      <c r="L141" s="6"/>
      <c r="M141" s="7"/>
      <c r="N141" s="3"/>
      <c r="O141" s="6"/>
      <c r="P141" s="7"/>
      <c r="Q141" s="3"/>
      <c r="R141" s="3"/>
    </row>
    <row r="142" spans="1:18" x14ac:dyDescent="0.25">
      <c r="A142">
        <v>17</v>
      </c>
      <c r="B142">
        <f t="shared" si="12"/>
        <v>137</v>
      </c>
      <c r="C142" s="2">
        <f t="shared" si="14"/>
        <v>16</v>
      </c>
      <c r="D142" s="2">
        <v>0</v>
      </c>
      <c r="E142" s="2">
        <f t="shared" si="13"/>
        <v>16</v>
      </c>
      <c r="F142" s="6"/>
      <c r="G142" s="7"/>
      <c r="H142" s="3"/>
      <c r="I142" s="6"/>
      <c r="J142" s="7"/>
      <c r="K142" s="3"/>
      <c r="L142" s="6"/>
      <c r="M142" s="7"/>
      <c r="N142" s="3"/>
      <c r="O142" s="6"/>
      <c r="P142" s="7"/>
      <c r="Q142" s="3"/>
      <c r="R142" s="3"/>
    </row>
    <row r="143" spans="1:18" x14ac:dyDescent="0.25">
      <c r="A143">
        <v>17</v>
      </c>
      <c r="B143">
        <f t="shared" si="12"/>
        <v>138</v>
      </c>
      <c r="C143" s="2">
        <f t="shared" si="14"/>
        <v>16</v>
      </c>
      <c r="D143" s="2">
        <v>0</v>
      </c>
      <c r="E143" s="2">
        <f t="shared" si="13"/>
        <v>16</v>
      </c>
      <c r="F143" s="6"/>
      <c r="G143" s="7"/>
      <c r="H143" s="3"/>
      <c r="I143" s="6"/>
      <c r="J143" s="7"/>
      <c r="K143" s="3"/>
      <c r="L143" s="6"/>
      <c r="M143" s="7"/>
      <c r="N143" s="3"/>
      <c r="O143" s="6"/>
      <c r="P143" s="7"/>
      <c r="Q143" s="3"/>
      <c r="R143" s="3"/>
    </row>
    <row r="144" spans="1:18" x14ac:dyDescent="0.25">
      <c r="A144">
        <v>17</v>
      </c>
      <c r="B144">
        <f t="shared" si="12"/>
        <v>139</v>
      </c>
      <c r="C144" s="2">
        <f t="shared" si="14"/>
        <v>16</v>
      </c>
      <c r="D144" s="2">
        <v>0</v>
      </c>
      <c r="E144" s="2">
        <f t="shared" si="13"/>
        <v>16</v>
      </c>
      <c r="F144" s="6"/>
      <c r="G144" s="7"/>
      <c r="H144" s="3"/>
      <c r="I144" s="6"/>
      <c r="J144" s="7"/>
      <c r="K144" s="3"/>
      <c r="L144" s="6"/>
      <c r="M144" s="7"/>
      <c r="N144" s="3"/>
      <c r="O144" s="6"/>
      <c r="P144" s="7"/>
      <c r="Q144" s="3"/>
      <c r="R144" s="3"/>
    </row>
    <row r="145" spans="1:18" x14ac:dyDescent="0.25">
      <c r="A145">
        <v>17</v>
      </c>
      <c r="B145">
        <f t="shared" si="12"/>
        <v>140</v>
      </c>
      <c r="C145" s="2">
        <f t="shared" si="14"/>
        <v>16</v>
      </c>
      <c r="D145" s="2">
        <v>0</v>
      </c>
      <c r="E145" s="2">
        <f t="shared" si="13"/>
        <v>16</v>
      </c>
      <c r="F145" s="6"/>
      <c r="G145" s="7"/>
      <c r="H145" s="3"/>
      <c r="I145" s="6"/>
      <c r="J145" s="7"/>
      <c r="K145" s="3"/>
      <c r="L145" s="6"/>
      <c r="M145" s="7"/>
      <c r="N145" s="3"/>
      <c r="O145" s="6"/>
      <c r="P145" s="7"/>
      <c r="Q145" s="3"/>
      <c r="R145" s="3"/>
    </row>
    <row r="146" spans="1:18" x14ac:dyDescent="0.25">
      <c r="A146">
        <v>17</v>
      </c>
      <c r="B146">
        <f t="shared" si="12"/>
        <v>141</v>
      </c>
      <c r="C146" s="2">
        <f t="shared" si="14"/>
        <v>16</v>
      </c>
      <c r="D146" s="2">
        <v>0</v>
      </c>
      <c r="E146" s="2">
        <f t="shared" si="13"/>
        <v>16</v>
      </c>
      <c r="F146" s="6"/>
      <c r="G146" s="7"/>
      <c r="H146" s="3"/>
      <c r="I146" s="6"/>
      <c r="J146" s="7"/>
      <c r="K146" s="3"/>
      <c r="L146" s="6"/>
      <c r="M146" s="7"/>
      <c r="N146" s="3"/>
      <c r="O146" s="6"/>
      <c r="P146" s="7"/>
      <c r="Q146" s="3"/>
      <c r="R146" s="3"/>
    </row>
    <row r="147" spans="1:18" x14ac:dyDescent="0.25">
      <c r="A147">
        <v>17</v>
      </c>
      <c r="B147">
        <f t="shared" si="12"/>
        <v>142</v>
      </c>
      <c r="C147" s="2">
        <f t="shared" si="14"/>
        <v>16</v>
      </c>
      <c r="D147" s="2">
        <v>0</v>
      </c>
      <c r="E147" s="2">
        <f t="shared" si="13"/>
        <v>16</v>
      </c>
      <c r="F147" s="6"/>
      <c r="G147" s="7"/>
      <c r="H147" s="3"/>
      <c r="I147" s="6"/>
      <c r="J147" s="7"/>
      <c r="K147" s="3"/>
      <c r="L147" s="6"/>
      <c r="M147" s="7"/>
      <c r="N147" s="3"/>
      <c r="O147" s="6"/>
      <c r="P147" s="7"/>
      <c r="Q147" s="3"/>
      <c r="R147" s="3"/>
    </row>
    <row r="148" spans="1:18" x14ac:dyDescent="0.25">
      <c r="A148">
        <v>17</v>
      </c>
      <c r="B148">
        <f t="shared" si="12"/>
        <v>143</v>
      </c>
      <c r="C148" s="2">
        <f t="shared" si="14"/>
        <v>16</v>
      </c>
      <c r="D148" s="2">
        <v>0</v>
      </c>
      <c r="E148" s="2">
        <f t="shared" si="13"/>
        <v>16</v>
      </c>
      <c r="F148" s="6"/>
      <c r="G148" s="7"/>
      <c r="H148" s="3"/>
      <c r="I148" s="6"/>
      <c r="J148" s="7"/>
      <c r="K148" s="3"/>
      <c r="L148" s="6"/>
      <c r="M148" s="7"/>
      <c r="N148" s="3"/>
      <c r="O148" s="6"/>
      <c r="P148" s="7"/>
      <c r="Q148" s="3"/>
      <c r="R148" s="3"/>
    </row>
    <row r="149" spans="1:18" x14ac:dyDescent="0.25">
      <c r="A149">
        <v>17</v>
      </c>
      <c r="B149">
        <f t="shared" si="12"/>
        <v>144</v>
      </c>
      <c r="C149" s="2">
        <f t="shared" si="14"/>
        <v>16</v>
      </c>
      <c r="D149" s="2">
        <v>0</v>
      </c>
      <c r="E149" s="2">
        <f t="shared" si="13"/>
        <v>16</v>
      </c>
      <c r="F149" s="6"/>
      <c r="G149" s="7"/>
      <c r="H149" s="3"/>
      <c r="I149" s="6"/>
      <c r="J149" s="7"/>
      <c r="K149" s="3"/>
      <c r="L149" s="6"/>
      <c r="M149" s="7"/>
      <c r="N149" s="3"/>
      <c r="O149" s="6"/>
      <c r="P149" s="7"/>
      <c r="Q149" s="3"/>
      <c r="R149" s="3"/>
    </row>
    <row r="150" spans="1:18" x14ac:dyDescent="0.25">
      <c r="A150">
        <v>17</v>
      </c>
      <c r="B150">
        <f t="shared" si="12"/>
        <v>145</v>
      </c>
      <c r="C150" s="2">
        <f t="shared" si="14"/>
        <v>16</v>
      </c>
      <c r="D150" s="2">
        <v>0</v>
      </c>
      <c r="E150" s="2">
        <f t="shared" si="13"/>
        <v>16</v>
      </c>
      <c r="F150" s="6"/>
      <c r="G150" s="7"/>
      <c r="H150" s="3"/>
      <c r="I150" s="6"/>
      <c r="J150" s="7"/>
      <c r="K150" s="3"/>
      <c r="L150" s="6"/>
      <c r="M150" s="7"/>
      <c r="N150" s="3"/>
      <c r="O150" s="6"/>
      <c r="P150" s="7"/>
      <c r="Q150" s="3"/>
      <c r="R150" s="3"/>
    </row>
    <row r="151" spans="1:18" x14ac:dyDescent="0.25">
      <c r="A151">
        <v>17</v>
      </c>
      <c r="B151">
        <f t="shared" si="12"/>
        <v>146</v>
      </c>
      <c r="C151" s="2">
        <f t="shared" si="14"/>
        <v>16</v>
      </c>
      <c r="D151" s="2">
        <v>0</v>
      </c>
      <c r="E151" s="2">
        <f t="shared" si="13"/>
        <v>16</v>
      </c>
      <c r="F151" s="6"/>
      <c r="G151" s="7"/>
      <c r="H151" s="3"/>
      <c r="I151" s="6"/>
      <c r="J151" s="7"/>
      <c r="K151" s="3"/>
      <c r="L151" s="6"/>
      <c r="M151" s="7"/>
      <c r="N151" s="3"/>
      <c r="O151" s="6"/>
      <c r="P151" s="7"/>
      <c r="Q151" s="3"/>
      <c r="R151" s="3"/>
    </row>
    <row r="152" spans="1:18" x14ac:dyDescent="0.25">
      <c r="A152">
        <v>17</v>
      </c>
      <c r="B152">
        <f t="shared" si="12"/>
        <v>147</v>
      </c>
      <c r="C152" s="2">
        <f t="shared" si="14"/>
        <v>16</v>
      </c>
      <c r="D152" s="2">
        <v>0</v>
      </c>
      <c r="E152" s="2">
        <f t="shared" si="13"/>
        <v>16</v>
      </c>
      <c r="F152" s="6"/>
      <c r="G152" s="7"/>
      <c r="H152" s="3"/>
      <c r="I152" s="6"/>
      <c r="J152" s="7"/>
      <c r="K152" s="3"/>
      <c r="L152" s="6"/>
      <c r="M152" s="7"/>
      <c r="N152" s="3"/>
      <c r="O152" s="6"/>
      <c r="P152" s="7"/>
      <c r="Q152" s="3"/>
      <c r="R152" s="3"/>
    </row>
    <row r="153" spans="1:18" x14ac:dyDescent="0.25">
      <c r="A153">
        <v>17</v>
      </c>
      <c r="B153">
        <f t="shared" si="12"/>
        <v>148</v>
      </c>
      <c r="C153" s="2">
        <f t="shared" si="14"/>
        <v>16</v>
      </c>
      <c r="D153" s="2">
        <v>0</v>
      </c>
      <c r="E153" s="2">
        <f t="shared" si="13"/>
        <v>16</v>
      </c>
      <c r="F153" s="6"/>
      <c r="G153" s="7"/>
      <c r="H153" s="3"/>
      <c r="I153" s="6"/>
      <c r="J153" s="7"/>
      <c r="K153" s="3"/>
      <c r="L153" s="6"/>
      <c r="M153" s="7"/>
      <c r="N153" s="3"/>
      <c r="O153" s="6"/>
      <c r="P153" s="7"/>
      <c r="Q153" s="3"/>
      <c r="R153" s="3"/>
    </row>
    <row r="154" spans="1:18" x14ac:dyDescent="0.25">
      <c r="A154">
        <v>17</v>
      </c>
      <c r="B154">
        <f t="shared" si="12"/>
        <v>149</v>
      </c>
      <c r="C154" s="2">
        <f t="shared" si="14"/>
        <v>16</v>
      </c>
      <c r="D154" s="2">
        <v>0</v>
      </c>
      <c r="E154" s="2">
        <f t="shared" si="13"/>
        <v>16</v>
      </c>
      <c r="F154" s="6"/>
      <c r="G154" s="7"/>
      <c r="H154" s="3"/>
      <c r="I154" s="6"/>
      <c r="J154" s="7"/>
      <c r="K154" s="3"/>
      <c r="L154" s="6"/>
      <c r="M154" s="7"/>
      <c r="N154" s="3"/>
      <c r="O154" s="6"/>
      <c r="P154" s="7"/>
      <c r="Q154" s="3"/>
      <c r="R154" s="3"/>
    </row>
    <row r="155" spans="1:18" x14ac:dyDescent="0.25">
      <c r="A155">
        <v>17</v>
      </c>
      <c r="B155">
        <f t="shared" si="12"/>
        <v>150</v>
      </c>
      <c r="C155" s="2">
        <f t="shared" si="14"/>
        <v>16</v>
      </c>
      <c r="D155" s="2">
        <v>0</v>
      </c>
      <c r="E155" s="2">
        <f t="shared" si="13"/>
        <v>16</v>
      </c>
      <c r="F155" s="6"/>
      <c r="G155" s="7"/>
      <c r="H155" s="3"/>
      <c r="I155" s="6"/>
      <c r="J155" s="7"/>
      <c r="K155" s="3"/>
      <c r="L155" s="6"/>
      <c r="M155" s="7"/>
      <c r="N155" s="3"/>
      <c r="O155" s="6"/>
      <c r="P155" s="7"/>
      <c r="Q155" s="3"/>
      <c r="R155" s="3"/>
    </row>
    <row r="156" spans="1:18" x14ac:dyDescent="0.25">
      <c r="A156">
        <v>17</v>
      </c>
      <c r="B156">
        <f t="shared" si="12"/>
        <v>151</v>
      </c>
      <c r="C156" s="2">
        <f t="shared" si="14"/>
        <v>16</v>
      </c>
      <c r="D156" s="2">
        <v>0</v>
      </c>
      <c r="E156" s="2">
        <f t="shared" si="13"/>
        <v>16</v>
      </c>
      <c r="F156" s="6"/>
      <c r="G156" s="7"/>
      <c r="H156" s="3"/>
      <c r="I156" s="6"/>
      <c r="J156" s="7"/>
      <c r="K156" s="3"/>
      <c r="L156" s="6"/>
      <c r="M156" s="7"/>
      <c r="N156" s="3"/>
      <c r="O156" s="6"/>
      <c r="P156" s="7"/>
      <c r="Q156" s="3"/>
      <c r="R156" s="3"/>
    </row>
    <row r="157" spans="1:18" x14ac:dyDescent="0.25">
      <c r="A157">
        <v>17</v>
      </c>
      <c r="B157">
        <f t="shared" si="12"/>
        <v>152</v>
      </c>
      <c r="C157" s="2">
        <f t="shared" si="14"/>
        <v>16</v>
      </c>
      <c r="D157" s="2">
        <v>0</v>
      </c>
      <c r="E157" s="2">
        <f t="shared" si="13"/>
        <v>16</v>
      </c>
      <c r="F157" s="6"/>
      <c r="G157" s="7"/>
      <c r="H157" s="3"/>
      <c r="I157" s="6"/>
      <c r="J157" s="7"/>
      <c r="K157" s="3"/>
      <c r="L157" s="6"/>
      <c r="M157" s="7"/>
      <c r="N157" s="3"/>
      <c r="O157" s="6"/>
      <c r="P157" s="7"/>
      <c r="Q157" s="3"/>
      <c r="R157" s="3"/>
    </row>
    <row r="158" spans="1:18" x14ac:dyDescent="0.25">
      <c r="A158">
        <v>17</v>
      </c>
      <c r="B158">
        <f t="shared" si="12"/>
        <v>153</v>
      </c>
      <c r="C158" s="2">
        <f t="shared" si="14"/>
        <v>16</v>
      </c>
      <c r="D158" s="2">
        <v>0</v>
      </c>
      <c r="E158" s="2">
        <f t="shared" si="13"/>
        <v>16</v>
      </c>
      <c r="F158" s="6"/>
      <c r="G158" s="7"/>
      <c r="H158" s="3"/>
      <c r="I158" s="6"/>
      <c r="J158" s="7"/>
      <c r="K158" s="3"/>
      <c r="L158" s="6"/>
      <c r="M158" s="7"/>
      <c r="N158" s="3"/>
      <c r="O158" s="6"/>
      <c r="P158" s="7"/>
      <c r="Q158" s="3"/>
      <c r="R158" s="3"/>
    </row>
    <row r="159" spans="1:18" x14ac:dyDescent="0.25">
      <c r="A159">
        <v>17</v>
      </c>
      <c r="B159">
        <f t="shared" si="12"/>
        <v>154</v>
      </c>
      <c r="C159" s="2">
        <f t="shared" si="14"/>
        <v>16</v>
      </c>
      <c r="D159" s="2">
        <v>0</v>
      </c>
      <c r="E159" s="2">
        <f t="shared" si="13"/>
        <v>16</v>
      </c>
      <c r="F159" s="6"/>
      <c r="G159" s="7"/>
      <c r="H159" s="3"/>
      <c r="I159" s="6"/>
      <c r="J159" s="7"/>
      <c r="K159" s="3"/>
      <c r="L159" s="6"/>
      <c r="M159" s="7"/>
      <c r="N159" s="3"/>
      <c r="O159" s="6"/>
      <c r="P159" s="7"/>
      <c r="Q159" s="3"/>
      <c r="R159" s="3"/>
    </row>
    <row r="160" spans="1:18" x14ac:dyDescent="0.25">
      <c r="A160">
        <v>17</v>
      </c>
      <c r="B160">
        <f t="shared" si="12"/>
        <v>155</v>
      </c>
      <c r="C160" s="2">
        <f t="shared" si="14"/>
        <v>16</v>
      </c>
      <c r="D160" s="2">
        <v>0</v>
      </c>
      <c r="E160" s="2">
        <f t="shared" si="13"/>
        <v>16</v>
      </c>
      <c r="F160" s="6"/>
      <c r="G160" s="7"/>
      <c r="H160" s="3"/>
      <c r="I160" s="6"/>
      <c r="J160" s="7"/>
      <c r="K160" s="3"/>
      <c r="L160" s="6"/>
      <c r="M160" s="7"/>
      <c r="N160" s="3"/>
      <c r="O160" s="6"/>
      <c r="P160" s="7"/>
      <c r="Q160" s="3"/>
      <c r="R160" s="3"/>
    </row>
    <row r="161" spans="1:18" x14ac:dyDescent="0.25">
      <c r="A161">
        <v>17</v>
      </c>
      <c r="B161">
        <f t="shared" si="12"/>
        <v>156</v>
      </c>
      <c r="C161" s="2">
        <f t="shared" si="14"/>
        <v>16</v>
      </c>
      <c r="D161" s="2">
        <v>0</v>
      </c>
      <c r="E161" s="2">
        <f t="shared" si="13"/>
        <v>16</v>
      </c>
      <c r="F161" s="6"/>
      <c r="G161" s="7"/>
      <c r="H161" s="3"/>
      <c r="I161" s="6"/>
      <c r="J161" s="7"/>
      <c r="K161" s="3"/>
      <c r="L161" s="6"/>
      <c r="M161" s="7"/>
      <c r="N161" s="3"/>
      <c r="O161" s="6"/>
      <c r="P161" s="7"/>
      <c r="Q161" s="3"/>
      <c r="R161" s="3"/>
    </row>
    <row r="162" spans="1:18" x14ac:dyDescent="0.25">
      <c r="A162">
        <v>17</v>
      </c>
      <c r="B162">
        <f t="shared" si="12"/>
        <v>157</v>
      </c>
      <c r="C162" s="2">
        <f t="shared" si="14"/>
        <v>16</v>
      </c>
      <c r="D162" s="2">
        <v>0</v>
      </c>
      <c r="E162" s="2">
        <f t="shared" si="13"/>
        <v>16</v>
      </c>
      <c r="F162" s="6"/>
      <c r="G162" s="7"/>
      <c r="H162" s="3"/>
      <c r="I162" s="6"/>
      <c r="J162" s="7"/>
      <c r="K162" s="3"/>
      <c r="L162" s="6"/>
      <c r="M162" s="7"/>
      <c r="N162" s="3"/>
      <c r="O162" s="6"/>
      <c r="P162" s="7"/>
      <c r="Q162" s="3"/>
      <c r="R162" s="3"/>
    </row>
    <row r="163" spans="1:18" x14ac:dyDescent="0.25">
      <c r="A163">
        <v>17</v>
      </c>
      <c r="B163">
        <f t="shared" ref="B163:B164" si="15">+B162+1</f>
        <v>158</v>
      </c>
      <c r="C163" s="2">
        <f t="shared" si="14"/>
        <v>16</v>
      </c>
      <c r="D163" s="2">
        <v>0</v>
      </c>
      <c r="E163" s="2">
        <f t="shared" ref="E163:E164" si="16">C163+D163</f>
        <v>16</v>
      </c>
      <c r="F163" s="6"/>
      <c r="G163" s="7"/>
      <c r="H163" s="3"/>
      <c r="I163" s="6"/>
      <c r="J163" s="7"/>
      <c r="K163" s="3"/>
      <c r="L163" s="6"/>
      <c r="M163" s="7"/>
      <c r="N163" s="3"/>
      <c r="O163" s="6"/>
      <c r="P163" s="7"/>
      <c r="Q163" s="3"/>
      <c r="R163" s="3"/>
    </row>
    <row r="164" spans="1:18" x14ac:dyDescent="0.25">
      <c r="A164">
        <v>17</v>
      </c>
      <c r="B164">
        <f t="shared" si="15"/>
        <v>159</v>
      </c>
      <c r="C164" s="2">
        <f t="shared" si="14"/>
        <v>16</v>
      </c>
      <c r="D164" s="2">
        <v>0</v>
      </c>
      <c r="E164" s="2">
        <f t="shared" si="16"/>
        <v>16</v>
      </c>
      <c r="F164" s="6"/>
      <c r="G164" s="7"/>
      <c r="H164" s="3"/>
      <c r="I164" s="6"/>
      <c r="J164" s="7"/>
      <c r="K164" s="3"/>
      <c r="L164" s="6"/>
      <c r="M164" s="7"/>
      <c r="N164" s="3"/>
      <c r="O164" s="6"/>
      <c r="P164" s="7"/>
      <c r="Q164" s="3"/>
      <c r="R164" s="3"/>
    </row>
  </sheetData>
  <conditionalFormatting sqref="F4:Q4">
    <cfRule type="duplicateValues" dxfId="3" priority="197"/>
    <cfRule type="uniqueValues" dxfId="2" priority="198"/>
  </conditionalFormatting>
  <conditionalFormatting sqref="R4">
    <cfRule type="duplicateValues" dxfId="1" priority="181"/>
    <cfRule type="uniqueValues" dxfId="0" priority="18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0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0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0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20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F5:Q15 F46:Q164</xm:sqref>
        </x14:conditionalFormatting>
        <x14:conditionalFormatting xmlns:xm="http://schemas.microsoft.com/office/excel/2006/main">
          <x14:cfRule type="iconSet" priority="18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8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8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8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R5:R15 R46:R164</xm:sqref>
        </x14:conditionalFormatting>
        <x14:conditionalFormatting xmlns:xm="http://schemas.microsoft.com/office/excel/2006/main">
          <x14:cfRule type="iconSet" priority="146" id="{0F5A634E-E914-4DEE-B417-62508DBE985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7" id="{C5C62D55-DC53-4E94-A0F5-A290F10E007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8" id="{17BDBF55-D864-4CB7-8093-525E144DC3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9" id="{EEE203FB-63C6-4D00-B051-983AD14ACC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50" id="{7F6D14AE-2B7C-42DC-8565-1D8E58D61D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F16:Q17</xm:sqref>
        </x14:conditionalFormatting>
        <x14:conditionalFormatting xmlns:xm="http://schemas.microsoft.com/office/excel/2006/main">
          <x14:cfRule type="iconSet" priority="141" id="{2D66AC21-E0A8-41E3-8491-6355C46B4A3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42" id="{DE745E0C-B8B0-4C56-A49D-7F0692247E5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43" id="{2D74661A-8D09-4B88-916E-5934E44E2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4" id="{228CF664-9F9A-47BF-A378-DB5486C7A0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45" id="{2A97219D-46F8-4E48-9E58-38C1DFDC436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R16:R17</xm:sqref>
        </x14:conditionalFormatting>
        <x14:conditionalFormatting xmlns:xm="http://schemas.microsoft.com/office/excel/2006/main">
          <x14:cfRule type="iconSet" priority="136" id="{AFA02A39-B65D-4935-8DD7-B3E110CCE49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7" id="{69DCA1C7-5464-49D8-82E3-894869FD4A3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8" id="{8562D368-C8E2-4387-ACF2-A40D9EE2C6C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9" id="{A11FB5FA-742D-427F-BAE1-6EC1539C136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40" id="{03D35351-9A8D-49AA-BFC1-8F42EC9EEFA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F18:Q19</xm:sqref>
        </x14:conditionalFormatting>
        <x14:conditionalFormatting xmlns:xm="http://schemas.microsoft.com/office/excel/2006/main">
          <x14:cfRule type="iconSet" priority="131" id="{BAB0A1A8-0EA1-40BC-A722-73B4994B947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32" id="{864E09C3-4910-4405-9D47-686A5AA459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3" id="{02F5B29D-935A-40B8-A7D8-A703A9B48B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34" id="{3D2C7FAF-D35B-43A5-9605-C39079FAAC7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35" id="{E94EB802-31A4-4301-9A7D-990A0C14FD3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R18:R19</xm:sqref>
        </x14:conditionalFormatting>
        <x14:conditionalFormatting xmlns:xm="http://schemas.microsoft.com/office/excel/2006/main">
          <x14:cfRule type="iconSet" priority="126" id="{63E6FA64-0DD1-4D4F-ADBE-E71CD2A6AF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7" id="{C27F6DA9-90A2-4AA3-841B-11F3BD76A3C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8" id="{CF5A2977-B832-4E97-8620-288179C798D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9" id="{8AB2F41E-4AAC-4958-A6A5-B3FFB27EB5D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30" id="{E40EBFC8-D478-4602-A765-41446A51E44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F20:Q21</xm:sqref>
        </x14:conditionalFormatting>
        <x14:conditionalFormatting xmlns:xm="http://schemas.microsoft.com/office/excel/2006/main">
          <x14:cfRule type="iconSet" priority="121" id="{AAEE6597-AFE2-4C06-9089-7EAE53C55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2" id="{19D6A4F4-4401-4CAF-9D58-B934631F2B6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23" id="{943E07A8-3387-44ED-9897-69FEB44F779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24" id="{BB535114-89A6-476F-89D0-3729C3B156C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25" id="{2CB9E7D7-DD55-44BC-9D3E-304C40A224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R20:R21</xm:sqref>
        </x14:conditionalFormatting>
        <x14:conditionalFormatting xmlns:xm="http://schemas.microsoft.com/office/excel/2006/main">
          <x14:cfRule type="iconSet" priority="116" id="{7DDDBFB3-B0BC-475A-8DD4-AC1DA61EA8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7" id="{E58D1F64-6090-4A5A-B3CC-6E846B8067C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8" id="{735140B0-5479-4719-B3ED-1EA86A44B31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9" id="{947D221E-EB69-4A24-B112-41F53D09145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20" id="{69025A3C-DDD5-4BAF-B85C-B6B824714E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F22:Q23</xm:sqref>
        </x14:conditionalFormatting>
        <x14:conditionalFormatting xmlns:xm="http://schemas.microsoft.com/office/excel/2006/main">
          <x14:cfRule type="iconSet" priority="111" id="{99F38965-07EB-4B09-9B3D-A54EE8A3FF5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12" id="{EA0D5DD5-1DAF-4BFE-BDC6-4CC511B1805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13" id="{BA704C32-D902-403B-B84E-079376B9A9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14" id="{350DC2EB-B17B-4973-9D04-6FE62960AC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15" id="{74580752-9063-4CAF-9034-504DA8EB4BB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R22:R23</xm:sqref>
        </x14:conditionalFormatting>
        <x14:conditionalFormatting xmlns:xm="http://schemas.microsoft.com/office/excel/2006/main">
          <x14:cfRule type="iconSet" priority="106" id="{3DC332F1-155C-4E20-A5FB-2C27875C22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7" id="{15792B49-A28D-4D62-A718-3D5D8F8330A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8" id="{52E618C8-1677-4779-B489-3F6CF548A2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9" id="{569ADD53-A63C-4B63-8730-80EAD407EA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10" id="{E89FB333-5D99-4133-8ACD-FC08F8A00C3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F24:Q25</xm:sqref>
        </x14:conditionalFormatting>
        <x14:conditionalFormatting xmlns:xm="http://schemas.microsoft.com/office/excel/2006/main">
          <x14:cfRule type="iconSet" priority="101" id="{576D75BE-E627-4BA5-9180-042BBF6ADF9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02" id="{A711911F-2F2F-4177-B922-EBFE26BCE88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03" id="{78C6A9BA-DA20-4A9F-9C72-4A4306395B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04" id="{92333A59-70B1-48F9-A59C-40FB0C733AC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105" id="{798327BE-A842-4281-959A-C5744FD20F7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R24:R25</xm:sqref>
        </x14:conditionalFormatting>
        <x14:conditionalFormatting xmlns:xm="http://schemas.microsoft.com/office/excel/2006/main">
          <x14:cfRule type="iconSet" priority="96" id="{219D0EC2-B226-4A5B-989C-AD4435AC6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7" id="{9F6C8446-1CAE-4E65-A2FF-1EE51EE6C3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8" id="{B5C0F45D-58F6-4AD1-A1A7-3CA3E6E7C37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9" id="{AA59FE0E-3013-46F4-98C2-88275EE443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100" id="{B87609DC-09BA-4FEA-9158-56F14B8BDC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F26:Q27</xm:sqref>
        </x14:conditionalFormatting>
        <x14:conditionalFormatting xmlns:xm="http://schemas.microsoft.com/office/excel/2006/main">
          <x14:cfRule type="iconSet" priority="91" id="{3795E356-3FFF-45D1-BFC1-21D5BE2EBA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92" id="{3A782FD9-B4FD-4760-AEE8-9E529591C02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93" id="{C3DB703D-CBEC-4742-A928-0AB6977382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4" id="{4EAB32A9-6BA8-4056-B053-3CE37FF6D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95" id="{7CD59E36-1808-4C44-88DE-A91357AC39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R26:R27</xm:sqref>
        </x14:conditionalFormatting>
        <x14:conditionalFormatting xmlns:xm="http://schemas.microsoft.com/office/excel/2006/main">
          <x14:cfRule type="iconSet" priority="86" id="{53C483F4-1DDC-4DC2-834E-F2B3EEBB143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7" id="{BE927CE0-0175-42F9-B1EB-87B4599C8E7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8" id="{FDD927AC-57BF-420B-ADF8-1523432BACF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9" id="{C08603D8-A236-4794-841E-F741AB75E2A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90" id="{ED6C6754-7AFF-41A9-B453-CD6D2697DEF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F28:Q29</xm:sqref>
        </x14:conditionalFormatting>
        <x14:conditionalFormatting xmlns:xm="http://schemas.microsoft.com/office/excel/2006/main">
          <x14:cfRule type="iconSet" priority="81" id="{6BA6B811-FCD7-4C2C-81D5-A74C8587BB0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82" id="{D468C44F-3E9F-483D-8590-A3A24EB8000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3" id="{FE9084AA-B195-421B-B56C-044E736C23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84" id="{0CD8E15B-C845-43E0-8E38-0EA25B0F5B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85" id="{82AA3321-8A6B-4338-93E6-369802C77A7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R28:R29</xm:sqref>
        </x14:conditionalFormatting>
        <x14:conditionalFormatting xmlns:xm="http://schemas.microsoft.com/office/excel/2006/main">
          <x14:cfRule type="iconSet" priority="76" id="{D55F9C12-42FB-4111-A749-FA2583394D1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7" id="{F8EFF868-2D00-4833-B7F6-6A2D361BC67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8" id="{16C663BA-3B0F-4778-B162-D415D45F486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9" id="{E0BE568A-E381-44BB-8A75-A0AC77E981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80" id="{A348DAA2-0E7F-456F-9CB6-7C1327AD796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F30:Q31</xm:sqref>
        </x14:conditionalFormatting>
        <x14:conditionalFormatting xmlns:xm="http://schemas.microsoft.com/office/excel/2006/main">
          <x14:cfRule type="iconSet" priority="71" id="{A757BAF5-65F2-4FA9-B233-7DA7912B424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2" id="{90536F77-476F-4D50-91AC-F12148C03FA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73" id="{593E77E0-DE75-4266-A0D5-150F44D391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74" id="{E9F9D897-FC8F-46A1-A137-37181461424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75" id="{7C062E4E-67B0-4936-B37F-71F77F91720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R30:R31</xm:sqref>
        </x14:conditionalFormatting>
        <x14:conditionalFormatting xmlns:xm="http://schemas.microsoft.com/office/excel/2006/main">
          <x14:cfRule type="iconSet" priority="66" id="{CCF29F05-FC8D-4E39-A552-F2CE7B5F6F0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7" id="{10D4F7DA-8290-48A7-A47A-FD6460CBE5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8" id="{56E7BB9A-0056-4965-912A-0F3C4237F5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9" id="{CF289BC5-EE47-4BC0-A81E-0E6C2126A5D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70" id="{B6DC2C18-519E-4A00-8834-2CA80C593C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F32:Q33</xm:sqref>
        </x14:conditionalFormatting>
        <x14:conditionalFormatting xmlns:xm="http://schemas.microsoft.com/office/excel/2006/main">
          <x14:cfRule type="iconSet" priority="61" id="{DA6BC996-3C96-4A87-AEA1-491DE40BFB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62" id="{8A054D20-3553-4D23-A9FE-A80A13D2629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63" id="{928FD66F-0A52-44A0-9416-5A7427C1404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64" id="{7E1EFD86-BA92-4751-B78C-E78BFE522CC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65" id="{A8FA7253-F795-4C9D-AC96-14564BB1EA3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R32:R33</xm:sqref>
        </x14:conditionalFormatting>
        <x14:conditionalFormatting xmlns:xm="http://schemas.microsoft.com/office/excel/2006/main">
          <x14:cfRule type="iconSet" priority="56" id="{9C6EB336-83D6-4035-897E-A11EBB560F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7" id="{9E38833E-DD2D-4535-90BC-64B95CF3A0F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8" id="{BD29940E-A57C-4827-BAF7-7B24E76C304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9" id="{66640B7D-C1B1-43B1-806C-1F0B9221C5D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60" id="{C217296B-773C-4EAC-A077-85AADE50600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F34:Q35</xm:sqref>
        </x14:conditionalFormatting>
        <x14:conditionalFormatting xmlns:xm="http://schemas.microsoft.com/office/excel/2006/main">
          <x14:cfRule type="iconSet" priority="51" id="{8288D654-FC65-4108-B728-9328B0A54B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2" id="{83205F4A-3181-4044-AD02-370592D77AB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3" id="{39EC4F54-4816-45F5-A661-B6F033CDBCB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4" id="{DD2DD885-DB10-466C-8683-938DDA11950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55" id="{2CBC2C7A-A6E1-456F-A1EB-4736DF56A29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R34:R35</xm:sqref>
        </x14:conditionalFormatting>
        <x14:conditionalFormatting xmlns:xm="http://schemas.microsoft.com/office/excel/2006/main">
          <x14:cfRule type="iconSet" priority="46" id="{4C27A50A-7848-49B4-B059-EA96DDF644A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7" id="{A16F1635-CB12-469F-ADC4-C15B433E45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8" id="{95BF202C-ED99-437B-BFAB-6FC0D70F839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9" id="{94A22010-7892-4F17-9850-F0E28184633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50" id="{6E4DA53D-ACE0-4421-81E6-7DD21A32611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F36:Q37</xm:sqref>
        </x14:conditionalFormatting>
        <x14:conditionalFormatting xmlns:xm="http://schemas.microsoft.com/office/excel/2006/main">
          <x14:cfRule type="iconSet" priority="41" id="{BEBC5B2D-76D6-4457-B7E5-64CA8A68CCD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42" id="{189DFA92-4F7B-4E63-8616-D109179960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43" id="{C0885265-C88A-4389-9874-B991FB1E44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4" id="{BD4ECDBD-2EC9-47CA-9C2D-8A60DF8DFB1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45" id="{1A15F328-1FF4-4C22-8F4E-FD6D2DB3CB2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R36:R37</xm:sqref>
        </x14:conditionalFormatting>
        <x14:conditionalFormatting xmlns:xm="http://schemas.microsoft.com/office/excel/2006/main">
          <x14:cfRule type="iconSet" priority="36" id="{61D258FB-6872-4DFE-8EAB-303A3F5BAB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7" id="{CA3A85E2-B3D2-406B-A7C0-D7228E2B2F5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8" id="{1B85B2E3-82D2-428D-99D9-A84EEB566B1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9" id="{900A3A2A-4217-42F5-BC3F-CD4AAA710B2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40" id="{7F7A016C-C4B5-42E0-A9EB-492B41C8A0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F38:Q39</xm:sqref>
        </x14:conditionalFormatting>
        <x14:conditionalFormatting xmlns:xm="http://schemas.microsoft.com/office/excel/2006/main">
          <x14:cfRule type="iconSet" priority="31" id="{A92F5F71-59D1-4294-B4EF-5E471B3FFE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2" id="{CFDB097A-B926-4546-9EAB-4588EE28C0E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3" id="{CCDAE7F0-A3FB-487D-94E2-A80BD952E3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4" id="{0EF42C3E-1E09-4572-A528-983F5FDF811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35" id="{754883C7-3D17-4832-8A78-53CF2242DC5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R38:R39</xm:sqref>
        </x14:conditionalFormatting>
        <x14:conditionalFormatting xmlns:xm="http://schemas.microsoft.com/office/excel/2006/main">
          <x14:cfRule type="iconSet" priority="26" id="{8764BAC4-3569-47E7-BC00-CA398EC5C93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7" id="{0EE27E06-51AE-499B-B575-69468821E8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8" id="{38EB1AC3-892F-4706-87A2-04FBD6B52F2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9" id="{591816B7-3A02-428A-8766-E21E3BF834E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30" id="{33DD5FB1-3BBA-4459-89B5-6C2EE82B2D4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F40:Q41</xm:sqref>
        </x14:conditionalFormatting>
        <x14:conditionalFormatting xmlns:xm="http://schemas.microsoft.com/office/excel/2006/main">
          <x14:cfRule type="iconSet" priority="21" id="{72EFF6CD-D8A1-4E4E-9EAD-C5E25B3D11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2" id="{770074F5-AF8E-4BB3-8943-306DA27FCD9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23" id="{EAC8BC75-FFDB-4C7F-99C6-1871601B015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24" id="{4CEE92C5-6E84-4464-AE08-3F288529AA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25" id="{CC383E6D-DE3C-467F-8671-A8F664ADA0B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R40:R41</xm:sqref>
        </x14:conditionalFormatting>
        <x14:conditionalFormatting xmlns:xm="http://schemas.microsoft.com/office/excel/2006/main">
          <x14:cfRule type="iconSet" priority="16" id="{56F2A178-121F-4106-8E27-91FA9312E92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7" id="{E62B93F0-0494-4530-A1F8-0C6EAE134C9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8" id="{D540CD4E-F2BC-4AFB-9F78-C9AF0A04A1A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9" id="{035D6798-CE0A-4EDE-9C89-174F3CCE2A6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20" id="{A1E09C6F-3F1F-49C5-ADA6-77B33621F7D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F42:Q43</xm:sqref>
        </x14:conditionalFormatting>
        <x14:conditionalFormatting xmlns:xm="http://schemas.microsoft.com/office/excel/2006/main">
          <x14:cfRule type="iconSet" priority="11" id="{13EBC745-A5B6-439C-A8B3-F158B193767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12" id="{D5FF3D12-3523-474B-810B-EC074B785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13" id="{3716BA77-9E87-47A8-9E72-3B85475FC5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14" id="{302576A2-EC95-4CBD-9DEB-581CBBF4684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15" id="{407607DA-27A2-4C2F-9645-FD83F8F050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R42:R43</xm:sqref>
        </x14:conditionalFormatting>
        <x14:conditionalFormatting xmlns:xm="http://schemas.microsoft.com/office/excel/2006/main">
          <x14:cfRule type="iconSet" priority="6" id="{B57EA295-BBAF-42C3-8C22-97EFCCFB051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7" id="{89ED9C84-39D7-426C-A1FA-2EC7EBAB7E8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8" id="{11D3250B-586E-4DE0-B34C-EDDBE6C024C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9" id="{96A91F00-CF4C-4900-8BA9-85938F730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0" id="{966A7857-8BA3-4BE3-9FF7-E60F6691FB0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F44:Q45</xm:sqref>
        </x14:conditionalFormatting>
        <x14:conditionalFormatting xmlns:xm="http://schemas.microsoft.com/office/excel/2006/main">
          <x14:cfRule type="iconSet" priority="1" id="{0F5BFEA3-1A94-4636-A1B7-AD2500290F8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2" id="{E45CB5E5-00C1-4DC9-B773-4D116314518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" id="{523665E4-8627-4DA9-B349-5896426984D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4" id="{E61FFD39-E3B6-4AE8-9C94-C3F608AECC5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R44:R45</xm:sqref>
        </x14:conditionalFormatting>
        <x14:conditionalFormatting xmlns:xm="http://schemas.microsoft.com/office/excel/2006/main">
          <x14:cfRule type="iconSet" priority="5" id="{57DF091F-7EF9-4B6E-8A80-1953F7D41D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R44:R45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C8" sqref="C8"/>
    </sheetView>
  </sheetViews>
  <sheetFormatPr defaultRowHeight="15" x14ac:dyDescent="0.25"/>
  <cols>
    <col min="2" max="3" width="13.140625" style="1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62</v>
      </c>
      <c r="B1" s="11" t="s">
        <v>52</v>
      </c>
      <c r="C1" s="1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N1" t="s">
        <v>64</v>
      </c>
      <c r="O1" t="s">
        <v>63</v>
      </c>
      <c r="P1" t="s">
        <v>66</v>
      </c>
      <c r="Q1" t="s">
        <v>65</v>
      </c>
      <c r="R1" t="s">
        <v>54</v>
      </c>
      <c r="S1" t="s">
        <v>67</v>
      </c>
      <c r="T1" t="str">
        <f>U25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" spans="1:21" x14ac:dyDescent="0.25">
      <c r="A2">
        <v>0</v>
      </c>
      <c r="B2" s="11">
        <v>0.52222222222222225</v>
      </c>
      <c r="C2" s="11">
        <v>0.62083333333333335</v>
      </c>
      <c r="D2">
        <v>16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32</v>
      </c>
      <c r="O2">
        <f>IFERROR(HOUR(B2),-1)</f>
        <v>12</v>
      </c>
      <c r="P2">
        <f>IFERROR(MINUTE(C2),-1)</f>
        <v>54</v>
      </c>
      <c r="Q2">
        <f>IFERROR(HOUR(C2),-1)</f>
        <v>14</v>
      </c>
      <c r="R2">
        <f>D2</f>
        <v>16</v>
      </c>
      <c r="S2">
        <f>BIN2DEC(CONCATENATE(E2,F2,G2,H2,I2,J2,K2))</f>
        <v>127</v>
      </c>
      <c r="T2" t="str">
        <f>CONCATENATE(N2,", ",O2,", ",P2,", ",Q2,", ",R2,", ",S2,", ")</f>
        <v xml:space="preserve">32, 12, 54, 14, 16, 127, </v>
      </c>
      <c r="U2" t="str">
        <f>CONCATENATE(U1,T2)</f>
        <v xml:space="preserve">32, 12, 54, 14, 16, 127, </v>
      </c>
    </row>
    <row r="3" spans="1:21" x14ac:dyDescent="0.25">
      <c r="A3">
        <v>1</v>
      </c>
      <c r="B3" s="11">
        <v>-1</v>
      </c>
      <c r="C3" s="11">
        <v>-1</v>
      </c>
      <c r="D3">
        <v>15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15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15, 127, </v>
      </c>
      <c r="U3" t="str">
        <f t="shared" ref="U3:U23" si="7">CONCATENATE(U2,T3)</f>
        <v xml:space="preserve">32, 12, 54, 14, 16, 127, -1, -1, -1, -1, 15, 127, </v>
      </c>
    </row>
    <row r="4" spans="1:21" x14ac:dyDescent="0.25">
      <c r="A4">
        <v>2</v>
      </c>
      <c r="B4" s="11">
        <v>-1</v>
      </c>
      <c r="C4" s="11">
        <v>-1</v>
      </c>
      <c r="D4">
        <v>14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14</v>
      </c>
      <c r="S4">
        <f t="shared" si="5"/>
        <v>127</v>
      </c>
      <c r="T4" t="str">
        <f t="shared" si="6"/>
        <v xml:space="preserve">-1, -1, -1, -1, 14, 127, </v>
      </c>
      <c r="U4" t="str">
        <f t="shared" si="7"/>
        <v xml:space="preserve">32, 12, 54, 14, 16, 127, -1, -1, -1, -1, 15, 127, -1, -1, -1, -1, 14, 127, </v>
      </c>
    </row>
    <row r="5" spans="1:21" x14ac:dyDescent="0.25">
      <c r="A5">
        <v>3</v>
      </c>
      <c r="B5" s="11">
        <v>-1</v>
      </c>
      <c r="C5" s="11">
        <v>-1</v>
      </c>
      <c r="D5">
        <v>13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13</v>
      </c>
      <c r="S5">
        <f t="shared" si="5"/>
        <v>127</v>
      </c>
      <c r="T5" t="str">
        <f t="shared" si="6"/>
        <v xml:space="preserve">-1, -1, -1, -1, 13, 127, </v>
      </c>
      <c r="U5" t="str">
        <f t="shared" si="7"/>
        <v xml:space="preserve">32, 12, 54, 14, 16, 127, -1, -1, -1, -1, 15, 127, -1, -1, -1, -1, 14, 127, -1, -1, -1, -1, 13, 127, </v>
      </c>
    </row>
    <row r="6" spans="1:21" x14ac:dyDescent="0.25">
      <c r="A6">
        <v>4</v>
      </c>
      <c r="B6" s="11">
        <v>-1</v>
      </c>
      <c r="C6" s="11">
        <v>-1</v>
      </c>
      <c r="D6">
        <v>12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12</v>
      </c>
      <c r="S6">
        <f t="shared" si="5"/>
        <v>127</v>
      </c>
      <c r="T6" t="str">
        <f t="shared" si="6"/>
        <v xml:space="preserve">-1, -1, -1, -1, 12, 127, </v>
      </c>
      <c r="U6" t="str">
        <f t="shared" si="7"/>
        <v xml:space="preserve">32, 12, 54, 14, 16, 127, -1, -1, -1, -1, 15, 127, -1, -1, -1, -1, 14, 127, -1, -1, -1, -1, 13, 127, -1, -1, -1, -1, 12, 127, </v>
      </c>
    </row>
    <row r="7" spans="1:21" x14ac:dyDescent="0.25">
      <c r="A7">
        <v>5</v>
      </c>
      <c r="B7" s="11">
        <v>-1</v>
      </c>
      <c r="C7" s="11">
        <v>-1</v>
      </c>
      <c r="D7">
        <v>11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11</v>
      </c>
      <c r="S7">
        <f t="shared" si="5"/>
        <v>127</v>
      </c>
      <c r="T7" t="str">
        <f t="shared" si="6"/>
        <v xml:space="preserve">-1, -1, -1, -1, 11, 127, </v>
      </c>
      <c r="U7" t="str">
        <f t="shared" si="7"/>
        <v xml:space="preserve">32, 12, 54, 14, 16, 127, -1, -1, -1, -1, 15, 127, -1, -1, -1, -1, 14, 127, -1, -1, -1, -1, 13, 127, -1, -1, -1, -1, 12, 127, -1, -1, -1, -1, 11, 127, </v>
      </c>
    </row>
    <row r="8" spans="1:21" x14ac:dyDescent="0.25">
      <c r="A8">
        <v>6</v>
      </c>
      <c r="B8" s="11">
        <v>0.66666666666666663</v>
      </c>
      <c r="C8" s="11">
        <v>0.68055555555555547</v>
      </c>
      <c r="D8">
        <v>10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0</v>
      </c>
      <c r="O8">
        <f t="shared" si="1"/>
        <v>16</v>
      </c>
      <c r="P8">
        <f t="shared" si="2"/>
        <v>20</v>
      </c>
      <c r="Q8">
        <f t="shared" si="3"/>
        <v>16</v>
      </c>
      <c r="R8">
        <f t="shared" si="4"/>
        <v>10</v>
      </c>
      <c r="S8">
        <f t="shared" si="5"/>
        <v>127</v>
      </c>
      <c r="T8" t="str">
        <f t="shared" si="6"/>
        <v xml:space="preserve">0, 16, 20, 16, 10, 127, </v>
      </c>
      <c r="U8" t="str">
        <f t="shared" si="7"/>
        <v xml:space="preserve">32, 12, 54, 14, 16, 127, -1, -1, -1, -1, 15, 127, -1, -1, -1, -1, 14, 127, -1, -1, -1, -1, 13, 127, -1, -1, -1, -1, 12, 127, -1, -1, -1, -1, 11, 127, 0, 16, 20, 16, 10, 127, </v>
      </c>
    </row>
    <row r="9" spans="1:21" x14ac:dyDescent="0.25">
      <c r="A9">
        <v>7</v>
      </c>
      <c r="B9" s="11">
        <v>-1</v>
      </c>
      <c r="C9" s="11">
        <v>-1</v>
      </c>
      <c r="D9">
        <v>9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9</v>
      </c>
      <c r="S9">
        <f t="shared" si="5"/>
        <v>127</v>
      </c>
      <c r="T9" t="str">
        <f t="shared" si="6"/>
        <v xml:space="preserve">-1, -1, -1, -1, 9, 127, </v>
      </c>
      <c r="U9" t="str">
        <f t="shared" si="7"/>
        <v xml:space="preserve">32, 12, 54, 14, 16, 127, -1, -1, -1, -1, 15, 127, -1, -1, -1, -1, 14, 127, -1, -1, -1, -1, 13, 127, -1, -1, -1, -1, 12, 127, -1, -1, -1, -1, 11, 127, 0, 16, 20, 16, 10, 127, -1, -1, -1, -1, 9, 127, </v>
      </c>
    </row>
    <row r="10" spans="1:21" x14ac:dyDescent="0.25">
      <c r="A10">
        <v>8</v>
      </c>
      <c r="B10" s="11">
        <v>-1</v>
      </c>
      <c r="C10" s="11">
        <v>-1</v>
      </c>
      <c r="D10">
        <v>8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8</v>
      </c>
      <c r="S10">
        <f t="shared" si="5"/>
        <v>127</v>
      </c>
      <c r="T10" t="str">
        <f t="shared" si="6"/>
        <v xml:space="preserve">-1, -1, -1, -1, 8, 127, </v>
      </c>
      <c r="U1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</v>
      </c>
    </row>
    <row r="11" spans="1:21" x14ac:dyDescent="0.25">
      <c r="A11">
        <v>9</v>
      </c>
      <c r="B11" s="11">
        <v>-1</v>
      </c>
      <c r="C11" s="11">
        <v>-1</v>
      </c>
      <c r="D11">
        <v>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7</v>
      </c>
      <c r="S11">
        <f t="shared" si="5"/>
        <v>127</v>
      </c>
      <c r="T11" t="str">
        <f t="shared" si="6"/>
        <v xml:space="preserve">-1, -1, -1, -1, 7, 127, </v>
      </c>
      <c r="U1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</v>
      </c>
    </row>
    <row r="12" spans="1:21" x14ac:dyDescent="0.25">
      <c r="A12">
        <v>10</v>
      </c>
      <c r="B12" s="11">
        <v>-1</v>
      </c>
      <c r="C12" s="11">
        <v>-1</v>
      </c>
      <c r="D12">
        <v>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6</v>
      </c>
      <c r="S12">
        <f t="shared" si="5"/>
        <v>127</v>
      </c>
      <c r="T12" t="str">
        <f t="shared" si="6"/>
        <v xml:space="preserve">-1, -1, -1, -1, 6, 127, </v>
      </c>
      <c r="U1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</v>
      </c>
    </row>
    <row r="13" spans="1:21" x14ac:dyDescent="0.25">
      <c r="A13">
        <v>11</v>
      </c>
      <c r="B13" s="11">
        <v>-1</v>
      </c>
      <c r="C13" s="11">
        <v>-1</v>
      </c>
      <c r="D13">
        <v>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5</v>
      </c>
      <c r="S13">
        <f t="shared" si="5"/>
        <v>127</v>
      </c>
      <c r="T13" t="str">
        <f t="shared" si="6"/>
        <v xml:space="preserve">-1, -1, -1, -1, 5, 127, </v>
      </c>
      <c r="U1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</v>
      </c>
    </row>
    <row r="14" spans="1:21" x14ac:dyDescent="0.25">
      <c r="A14">
        <v>12</v>
      </c>
      <c r="B14" s="11">
        <v>-1</v>
      </c>
      <c r="C14" s="11">
        <v>-1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4</v>
      </c>
      <c r="S14">
        <f t="shared" si="5"/>
        <v>127</v>
      </c>
      <c r="T14" t="str">
        <f t="shared" si="6"/>
        <v xml:space="preserve">-1, -1, -1, -1, 4, 127, </v>
      </c>
      <c r="U14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</v>
      </c>
    </row>
    <row r="15" spans="1:21" x14ac:dyDescent="0.25">
      <c r="A15">
        <v>13</v>
      </c>
      <c r="B15" s="11">
        <v>-1</v>
      </c>
      <c r="C15" s="11">
        <v>-1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3</v>
      </c>
      <c r="S15">
        <f t="shared" si="5"/>
        <v>127</v>
      </c>
      <c r="T15" t="str">
        <f t="shared" si="6"/>
        <v xml:space="preserve">-1, -1, -1, -1, 3, 127, </v>
      </c>
      <c r="U15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</v>
      </c>
    </row>
    <row r="16" spans="1:21" x14ac:dyDescent="0.25">
      <c r="A16">
        <v>14</v>
      </c>
      <c r="B16" s="11">
        <v>-1</v>
      </c>
      <c r="C16" s="11">
        <v>-1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2</v>
      </c>
      <c r="S16">
        <f t="shared" si="5"/>
        <v>127</v>
      </c>
      <c r="T16" t="str">
        <f t="shared" si="6"/>
        <v xml:space="preserve">-1, -1, -1, -1, 2, 127, </v>
      </c>
      <c r="U16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</v>
      </c>
    </row>
    <row r="17" spans="1:21" x14ac:dyDescent="0.25">
      <c r="A17">
        <v>15</v>
      </c>
      <c r="B17" s="11">
        <v>-1</v>
      </c>
      <c r="C17" s="11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</v>
      </c>
    </row>
    <row r="18" spans="1:21" x14ac:dyDescent="0.25">
      <c r="A18">
        <v>16</v>
      </c>
      <c r="B18" s="11">
        <v>-1</v>
      </c>
      <c r="C18" s="11">
        <v>-1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0</v>
      </c>
      <c r="S18">
        <f t="shared" si="5"/>
        <v>127</v>
      </c>
      <c r="T18" t="str">
        <f t="shared" si="6"/>
        <v xml:space="preserve">-1, -1, -1, -1, 0, 127, </v>
      </c>
      <c r="U18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</v>
      </c>
    </row>
    <row r="19" spans="1:21" x14ac:dyDescent="0.25">
      <c r="A19">
        <v>17</v>
      </c>
      <c r="B19" s="11">
        <v>-1</v>
      </c>
      <c r="C19" s="11">
        <v>-1</v>
      </c>
      <c r="D19">
        <v>16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16</v>
      </c>
      <c r="S19">
        <f t="shared" si="5"/>
        <v>127</v>
      </c>
      <c r="T19" t="str">
        <f t="shared" si="6"/>
        <v xml:space="preserve">-1, -1, -1, -1, 16, 127, </v>
      </c>
      <c r="U19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</v>
      </c>
    </row>
    <row r="20" spans="1:21" x14ac:dyDescent="0.25">
      <c r="A20">
        <v>18</v>
      </c>
      <c r="B20" s="11">
        <v>-1</v>
      </c>
      <c r="C20" s="11">
        <v>-1</v>
      </c>
      <c r="D20">
        <v>15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15</v>
      </c>
      <c r="S20">
        <f t="shared" si="5"/>
        <v>127</v>
      </c>
      <c r="T20" t="str">
        <f t="shared" si="6"/>
        <v xml:space="preserve">-1, -1, -1, -1, 15, 127, </v>
      </c>
      <c r="U20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</v>
      </c>
    </row>
    <row r="21" spans="1:21" x14ac:dyDescent="0.25">
      <c r="A21">
        <v>19</v>
      </c>
      <c r="B21" s="11">
        <v>-1</v>
      </c>
      <c r="C21" s="11">
        <v>-1</v>
      </c>
      <c r="D21">
        <v>14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14</v>
      </c>
      <c r="S21">
        <f t="shared" si="5"/>
        <v>127</v>
      </c>
      <c r="T21" t="str">
        <f t="shared" si="6"/>
        <v xml:space="preserve">-1, -1, -1, -1, 14, 127, </v>
      </c>
      <c r="U21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</v>
      </c>
    </row>
    <row r="22" spans="1:21" x14ac:dyDescent="0.25">
      <c r="A22">
        <v>20</v>
      </c>
      <c r="B22" s="11">
        <v>-1</v>
      </c>
      <c r="C22" s="11">
        <v>-1</v>
      </c>
      <c r="D22">
        <v>13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13</v>
      </c>
      <c r="S22">
        <f t="shared" si="5"/>
        <v>127</v>
      </c>
      <c r="T22" t="str">
        <f t="shared" si="6"/>
        <v xml:space="preserve">-1, -1, -1, -1, 13, 127, </v>
      </c>
      <c r="U22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</v>
      </c>
    </row>
    <row r="23" spans="1:21" x14ac:dyDescent="0.25">
      <c r="A23">
        <v>21</v>
      </c>
      <c r="B23" s="11">
        <v>-1</v>
      </c>
      <c r="C23" s="11">
        <v>-1</v>
      </c>
      <c r="D23">
        <v>12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12</v>
      </c>
      <c r="S23">
        <f t="shared" si="5"/>
        <v>127</v>
      </c>
      <c r="T23" t="str">
        <f t="shared" si="6"/>
        <v xml:space="preserve">-1, -1, -1, -1, 12, 127, </v>
      </c>
      <c r="U23" t="str">
        <f t="shared" si="7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</v>
      </c>
    </row>
    <row r="24" spans="1:21" x14ac:dyDescent="0.25">
      <c r="A24">
        <v>22</v>
      </c>
      <c r="B24" s="11">
        <v>-1</v>
      </c>
      <c r="C24" s="11">
        <v>-1</v>
      </c>
      <c r="D24">
        <v>11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11</v>
      </c>
      <c r="S24">
        <f t="shared" ref="S24:S25" si="9">BIN2DEC(CONCATENATE(E24,F24,G24,H24,I24,J24,K24))</f>
        <v>127</v>
      </c>
      <c r="T24" t="str">
        <f t="shared" si="6"/>
        <v xml:space="preserve">-1, -1, -1, -1, 11, 127, </v>
      </c>
      <c r="U24" t="str">
        <f t="shared" ref="U24:U25" si="10">CONCATENATE(U23,T24)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</v>
      </c>
    </row>
    <row r="25" spans="1:21" x14ac:dyDescent="0.25">
      <c r="A25">
        <v>23</v>
      </c>
      <c r="B25" s="11">
        <v>-1</v>
      </c>
      <c r="C25" s="11">
        <v>-1</v>
      </c>
      <c r="D25">
        <v>10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10</v>
      </c>
      <c r="S25">
        <f t="shared" si="9"/>
        <v>127</v>
      </c>
      <c r="T25" t="str">
        <f t="shared" si="6"/>
        <v xml:space="preserve">-1, -1, -1, -1, 10, 127, </v>
      </c>
      <c r="U25" t="str">
        <f t="shared" si="10"/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/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89</v>
      </c>
      <c r="C1" t="s">
        <v>88</v>
      </c>
    </row>
    <row r="2" spans="1:10" x14ac:dyDescent="0.25">
      <c r="A2" t="s">
        <v>70</v>
      </c>
      <c r="B2">
        <v>-1</v>
      </c>
      <c r="C2" s="14">
        <v>0.25</v>
      </c>
      <c r="E2">
        <f>HOUR(C2)</f>
        <v>6</v>
      </c>
      <c r="F2">
        <f>MINUTE(C2)</f>
        <v>0</v>
      </c>
      <c r="G2">
        <f>(F2+E2*60)*B2</f>
        <v>-360</v>
      </c>
      <c r="H2" t="str">
        <f>DEC2HEX(G2,4)</f>
        <v>FFFFFFFE98</v>
      </c>
      <c r="I2" t="str">
        <f>RIGHT(H2,4)</f>
        <v>FE98</v>
      </c>
      <c r="J2" t="str">
        <f>CONCATENATE("0x",RIGHT(I2,2),", 0x",LEFT(I2,2),", ")</f>
        <v xml:space="preserve">0x98, 0xFE, </v>
      </c>
    </row>
    <row r="3" spans="1:10" x14ac:dyDescent="0.25">
      <c r="A3" t="s">
        <v>71</v>
      </c>
      <c r="C3" s="12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72</v>
      </c>
      <c r="C4" s="12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90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74</v>
      </c>
      <c r="C6">
        <v>-10</v>
      </c>
      <c r="D6" t="s">
        <v>92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77</v>
      </c>
      <c r="C7">
        <v>600</v>
      </c>
      <c r="D7" t="s">
        <v>91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78</v>
      </c>
      <c r="C8">
        <v>400</v>
      </c>
      <c r="D8" t="s">
        <v>91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79</v>
      </c>
      <c r="C9">
        <v>4</v>
      </c>
      <c r="D9" t="s">
        <v>92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80</v>
      </c>
      <c r="C10">
        <v>80</v>
      </c>
      <c r="D10" t="s">
        <v>91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81</v>
      </c>
      <c r="C11">
        <v>1920</v>
      </c>
      <c r="D11" t="s">
        <v>91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82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83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84</v>
      </c>
      <c r="C14">
        <v>5</v>
      </c>
      <c r="D14" t="s">
        <v>92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93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86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1" t="str">
        <f>CONCATENATE(G16,", ",F16,", ",E16,", ")</f>
        <v xml:space="preserve">128, 81, 1, </v>
      </c>
    </row>
    <row r="17" spans="1:10" x14ac:dyDescent="0.25">
      <c r="A17" t="s">
        <v>87</v>
      </c>
      <c r="C17" s="13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tabSelected="1" workbookViewId="0">
      <selection activeCell="C2" sqref="C2"/>
    </sheetView>
  </sheetViews>
  <sheetFormatPr defaultRowHeight="15" x14ac:dyDescent="0.25"/>
  <cols>
    <col min="1" max="1" width="41.5703125" customWidth="1"/>
  </cols>
  <sheetData>
    <row r="1" spans="1:5" x14ac:dyDescent="0.25">
      <c r="A1" s="1" t="s">
        <v>97</v>
      </c>
      <c r="B1" t="s">
        <v>98</v>
      </c>
      <c r="C1" t="str">
        <f>CONCATENATE("int EE_Settings[]={",E24,"};")</f>
        <v>int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2" spans="1:5" x14ac:dyDescent="0.25">
      <c r="B2" t="s">
        <v>99</v>
      </c>
      <c r="C2" t="str">
        <f>CONCATENATE("INT8 EE_Settings[]={",E24,"};")</f>
        <v>INT8 EE_Settings[]={0x98,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70</v>
      </c>
      <c r="B4" t="str">
        <f>Settings!J2</f>
        <v xml:space="preserve">0x98, 0xFE, </v>
      </c>
      <c r="C4">
        <f>LEN(B4)-LEN(SUBSTITUTE(B4,",",""))</f>
        <v>2</v>
      </c>
      <c r="E4" t="str">
        <f>CONCATENATE(E3,B4)</f>
        <v xml:space="preserve">0x98, 0xFE, </v>
      </c>
    </row>
    <row r="5" spans="1:5" x14ac:dyDescent="0.25">
      <c r="A5" t="s">
        <v>71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0x98, 0xFE, 1, 4, </v>
      </c>
    </row>
    <row r="6" spans="1:5" x14ac:dyDescent="0.25">
      <c r="A6" t="s">
        <v>72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0x98, 0xFE, 1, 4, 1, 10, </v>
      </c>
    </row>
    <row r="7" spans="1:5" x14ac:dyDescent="0.25">
      <c r="A7" t="s">
        <v>73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0x98, 0xFE, 1, 4, 1, 10, 20, </v>
      </c>
    </row>
    <row r="8" spans="1:5" x14ac:dyDescent="0.25">
      <c r="A8" t="s">
        <v>74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0x98, 0xFE, 1, 4, 1, 10, 20, 0xF6, 0xFF, </v>
      </c>
    </row>
    <row r="9" spans="1:5" x14ac:dyDescent="0.25">
      <c r="A9" t="s">
        <v>77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0x98, 0xFE, 1, 4, 1, 10, 20, 0xF6, 0xFF, 60, </v>
      </c>
    </row>
    <row r="10" spans="1:5" x14ac:dyDescent="0.25">
      <c r="A10" t="s">
        <v>78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0x98, 0xFE, 1, 4, 1, 10, 20, 0xF6, 0xFF, 60, 40, </v>
      </c>
    </row>
    <row r="11" spans="1:5" x14ac:dyDescent="0.25">
      <c r="A11" t="s">
        <v>79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0x98, 0xFE, 1, 4, 1, 10, 20, 0xF6, 0xFF, 60, 40, 4, </v>
      </c>
    </row>
    <row r="12" spans="1:5" x14ac:dyDescent="0.25">
      <c r="A12" t="s">
        <v>80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0x98, 0xFE, 1, 4, 1, 10, 20, 0xF6, 0xFF, 60, 40, 4, 8, </v>
      </c>
    </row>
    <row r="13" spans="1:5" x14ac:dyDescent="0.25">
      <c r="A13" t="s">
        <v>81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0x98, 0xFE, 1, 4, 1, 10, 20, 0xF6, 0xFF, 60, 40, 4, 8, 192, </v>
      </c>
    </row>
    <row r="14" spans="1:5" x14ac:dyDescent="0.25">
      <c r="A14" t="s">
        <v>82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0x98, 0xFE, 1, 4, 1, 10, 20, 0xF6, 0xFF, 60, 40, 4, 8, 192, 8, </v>
      </c>
    </row>
    <row r="15" spans="1:5" x14ac:dyDescent="0.25">
      <c r="A15" t="s">
        <v>83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0x98, 0xFE, 1, 4, 1, 10, 20, 0xF6, 0xFF, 60, 40, 4, 8, 192, 8, 42, </v>
      </c>
    </row>
    <row r="16" spans="1:5" x14ac:dyDescent="0.25">
      <c r="A16" t="s">
        <v>84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0x98, 0xFE, 1, 4, 1, 10, 20, 0xF6, 0xFF, 60, 40, 4, 8, 192, 8, 42, 5, </v>
      </c>
    </row>
    <row r="17" spans="1:5" x14ac:dyDescent="0.25">
      <c r="A17" t="s">
        <v>85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0x98, 0xFE, 1, 4, 1, 10, 20, 0xF6, 0xFF, 60, 40, 4, 8, 192, 8, 42, 5, 1, </v>
      </c>
    </row>
    <row r="18" spans="1:5" x14ac:dyDescent="0.25">
      <c r="A18" t="s">
        <v>86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0x98, 0xFE, 1, 4, 1, 10, 20, 0xF6, 0xFF, 60, 40, 4, 8, 192, 8, 42, 5, 1, 128, 81, 1, </v>
      </c>
    </row>
    <row r="19" spans="1:5" x14ac:dyDescent="0.25">
      <c r="A19" t="s">
        <v>87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0x98, 0xFE, 1, 4, 1, 10, 20, 0xF6, 0xFF, 60, 40, 4, 8, 192, 8, 42, 5, 1, 128, 81, 1, 0, 5, </v>
      </c>
    </row>
    <row r="20" spans="1:5" x14ac:dyDescent="0.25">
      <c r="A20" t="s">
        <v>75</v>
      </c>
      <c r="B20" t="str">
        <f>Audio!E161</f>
        <v xml:space="preserve">0xC5, 0xD5, 0x55, 0x55, 0x55, 0x00, 0x00, 0x00, 0x00, 0x00, 0x00, 0x00, 0x00, 0x00, 0x00, 0x00, 0x00, 0x00, 0x00, 0x00, </v>
      </c>
      <c r="C20">
        <f t="shared" si="0"/>
        <v>20</v>
      </c>
      <c r="E20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</v>
      </c>
    </row>
    <row r="21" spans="1:5" x14ac:dyDescent="0.25">
      <c r="A21" t="s">
        <v>76</v>
      </c>
      <c r="B21" t="str">
        <f>Audio!J161</f>
        <v xml:space="preserve">0x20, 0x2A, 0xAA, 0xAA, 0xAA, 0x80, 0x00, 0x00, 0x00, 0x00, 0x00, 0x00, 0x00, 0x00, 0x00, 0x00, 0x00, 0x00, 0x00, 0x00, </v>
      </c>
      <c r="C21">
        <f t="shared" si="0"/>
        <v>20</v>
      </c>
      <c r="E21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</v>
      </c>
    </row>
    <row r="22" spans="1:5" x14ac:dyDescent="0.25">
      <c r="A22" t="s">
        <v>96</v>
      </c>
      <c r="B22" t="str">
        <f>STATE_BREAKS!G18</f>
        <v xml:space="preserve">2, 8, 10, 12, 14, 16, 18, 20, 22, 24, 26, 28, 30, 32, 34, 36, 38, </v>
      </c>
      <c r="C22">
        <f t="shared" si="0"/>
        <v>17</v>
      </c>
      <c r="E22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</v>
      </c>
    </row>
    <row r="23" spans="1:5" x14ac:dyDescent="0.25">
      <c r="A23" t="s">
        <v>94</v>
      </c>
      <c r="B23" t="str">
        <f>EVENTS!T1</f>
        <v xml:space="preserve">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  <c r="C23">
        <f t="shared" si="0"/>
        <v>144</v>
      </c>
      <c r="E23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</v>
      </c>
    </row>
    <row r="24" spans="1:5" x14ac:dyDescent="0.25">
      <c r="A24" t="s">
        <v>95</v>
      </c>
      <c r="B24" t="str">
        <f>STATES!AR162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0x98, 0xFE, 1, 4, 1, 10, 20, 0xF6, 0xFF, 60, 40, 4, 8, 192, 8, 42, 5, 1, 128, 81, 1, 0, 5, 0xC5, 0xD5, 0x55, 0x55, 0x55, 0x00, 0x00, 0x00, 0x00, 0x00, 0x00, 0x00, 0x00, 0x00, 0x00, 0x00, 0x00, 0x00, 0x00, 0x00, 0x20, 0x2A, 0xAA, 0xAA, 0xAA, 0x80, 0x00, 0x00, 0x00, 0x00, 0x00, 0x00, 0x00, 0x00, 0x00, 0x00, 0x00, 0x00, 0x00, 0x00, 2, 8, 10, 12, 14, 16, 18, 20, 22, 24, 26, 28, 30, 32, 34, 36, 38, 32, 12, 54, 14, 16, 127, -1, -1, -1, -1, 15, 127, -1, -1, -1, -1, 14, 127, -1, -1, -1, -1, 13, 127, -1, -1, -1, -1, 12, 127, -1, -1, -1, -1, 11, 127, 0, 16, 20, 16, 10, 127, -1, -1, -1, -1, 9, 127, -1, -1, -1, -1, 8, 127, -1, -1, -1, -1, 7, 127, -1, -1, -1, -1, 6, 127, -1, -1, -1, -1, 5, 127, -1, -1, -1, -1, 4, 127, -1, -1, -1, -1, 3, 127, -1, -1, -1, -1, 2, 127, -1, -1, -1, -1, 1, 127, -1, -1, -1, -1, 0, 127, -1, -1, -1, -1, 16, 127, -1, -1, -1, -1, 15, 127, -1, -1, -1, -1, 14, 127, -1, -1, -1, -1, 13, 127, -1, -1, -1, -1, 12, 127, -1, -1, -1, -1, 11, 127, -1, -1, -1, -1, 10, 127, 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40</v>
      </c>
      <c r="B1">
        <v>0</v>
      </c>
      <c r="C1" s="1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D17" sqref="D17:D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41</v>
      </c>
      <c r="C1" t="s">
        <v>42</v>
      </c>
      <c r="D1" t="s">
        <v>43</v>
      </c>
    </row>
    <row r="2" spans="1:7" x14ac:dyDescent="0.25">
      <c r="A2">
        <v>0</v>
      </c>
      <c r="B2">
        <v>0</v>
      </c>
      <c r="C2">
        <f>COUNTIF(States_Design!A:A,A2)</f>
        <v>3</v>
      </c>
      <c r="D2">
        <f>B2+C2-1</f>
        <v>2</v>
      </c>
      <c r="F2" t="str">
        <f>CONCATENATE(D2,", ")</f>
        <v xml:space="preserve">2, </v>
      </c>
      <c r="G2" t="str">
        <f>CONCATENATE(G1,F2)</f>
        <v xml:space="preserve">2, </v>
      </c>
    </row>
    <row r="3" spans="1:7" x14ac:dyDescent="0.25">
      <c r="A3">
        <f>+A2+1</f>
        <v>1</v>
      </c>
      <c r="B3">
        <f>D2+1</f>
        <v>3</v>
      </c>
      <c r="C3">
        <f>COUNTIF(States_Design!A:A,A3)</f>
        <v>6</v>
      </c>
      <c r="D3">
        <f t="shared" ref="D3:D18" si="0">B3+C3-1</f>
        <v>8</v>
      </c>
      <c r="F3" t="str">
        <f t="shared" ref="F3:F14" si="1">CONCATENATE(D3,", ")</f>
        <v xml:space="preserve">8, </v>
      </c>
      <c r="G3" t="str">
        <f t="shared" ref="G3:G14" si="2">CONCATENATE(G2,F3)</f>
        <v xml:space="preserve">2, 8, </v>
      </c>
    </row>
    <row r="4" spans="1:7" x14ac:dyDescent="0.25">
      <c r="A4">
        <f t="shared" ref="A4:A18" si="3">+A3+1</f>
        <v>2</v>
      </c>
      <c r="B4">
        <f t="shared" ref="B4:B18" si="4">D3+1</f>
        <v>9</v>
      </c>
      <c r="C4">
        <f>COUNTIF(States_Design!A:A,A4)</f>
        <v>2</v>
      </c>
      <c r="D4">
        <f t="shared" si="0"/>
        <v>10</v>
      </c>
      <c r="F4" t="str">
        <f t="shared" si="1"/>
        <v xml:space="preserve">10, </v>
      </c>
      <c r="G4" t="str">
        <f t="shared" si="2"/>
        <v xml:space="preserve">2, 8, 10, </v>
      </c>
    </row>
    <row r="5" spans="1:7" x14ac:dyDescent="0.25">
      <c r="A5">
        <f t="shared" si="3"/>
        <v>3</v>
      </c>
      <c r="B5">
        <f t="shared" si="4"/>
        <v>11</v>
      </c>
      <c r="C5">
        <f>COUNTIF(States_Design!A:A,A5)</f>
        <v>2</v>
      </c>
      <c r="D5">
        <f t="shared" si="0"/>
        <v>12</v>
      </c>
      <c r="F5" t="str">
        <f t="shared" si="1"/>
        <v xml:space="preserve">12, </v>
      </c>
      <c r="G5" t="str">
        <f t="shared" si="2"/>
        <v xml:space="preserve">2, 8, 10, 12, </v>
      </c>
    </row>
    <row r="6" spans="1:7" x14ac:dyDescent="0.25">
      <c r="A6">
        <f t="shared" si="3"/>
        <v>4</v>
      </c>
      <c r="B6">
        <f t="shared" si="4"/>
        <v>13</v>
      </c>
      <c r="C6">
        <f>COUNTIF(States_Design!A:A,A6)</f>
        <v>2</v>
      </c>
      <c r="D6">
        <f t="shared" si="0"/>
        <v>14</v>
      </c>
      <c r="F6" t="str">
        <f t="shared" si="1"/>
        <v xml:space="preserve">14, </v>
      </c>
      <c r="G6" t="str">
        <f t="shared" si="2"/>
        <v xml:space="preserve">2, 8, 10, 12, 14, </v>
      </c>
    </row>
    <row r="7" spans="1:7" x14ac:dyDescent="0.25">
      <c r="A7">
        <f t="shared" si="3"/>
        <v>5</v>
      </c>
      <c r="B7">
        <f t="shared" si="4"/>
        <v>15</v>
      </c>
      <c r="C7">
        <f>COUNTIF(States_Design!A:A,A7)</f>
        <v>2</v>
      </c>
      <c r="D7">
        <f t="shared" si="0"/>
        <v>16</v>
      </c>
      <c r="F7" t="str">
        <f t="shared" si="1"/>
        <v xml:space="preserve">16, </v>
      </c>
      <c r="G7" t="str">
        <f t="shared" si="2"/>
        <v xml:space="preserve">2, 8, 10, 12, 14, 16, </v>
      </c>
    </row>
    <row r="8" spans="1:7" x14ac:dyDescent="0.25">
      <c r="A8">
        <f t="shared" si="3"/>
        <v>6</v>
      </c>
      <c r="B8">
        <f t="shared" si="4"/>
        <v>17</v>
      </c>
      <c r="C8">
        <f>COUNTIF(States_Design!A:A,A8)</f>
        <v>2</v>
      </c>
      <c r="D8">
        <f t="shared" si="0"/>
        <v>18</v>
      </c>
      <c r="F8" t="str">
        <f t="shared" si="1"/>
        <v xml:space="preserve">18, </v>
      </c>
      <c r="G8" t="str">
        <f t="shared" si="2"/>
        <v xml:space="preserve">2, 8, 10, 12, 14, 16, 18, </v>
      </c>
    </row>
    <row r="9" spans="1:7" x14ac:dyDescent="0.25">
      <c r="A9">
        <f t="shared" si="3"/>
        <v>7</v>
      </c>
      <c r="B9">
        <f t="shared" si="4"/>
        <v>19</v>
      </c>
      <c r="C9">
        <f>COUNTIF(States_Design!A:A,A9)</f>
        <v>2</v>
      </c>
      <c r="D9">
        <f t="shared" si="0"/>
        <v>20</v>
      </c>
      <c r="F9" t="str">
        <f t="shared" si="1"/>
        <v xml:space="preserve">20, </v>
      </c>
      <c r="G9" t="str">
        <f t="shared" si="2"/>
        <v xml:space="preserve">2, 8, 10, 12, 14, 16, 18, 20, </v>
      </c>
    </row>
    <row r="10" spans="1:7" x14ac:dyDescent="0.25">
      <c r="A10">
        <f t="shared" si="3"/>
        <v>8</v>
      </c>
      <c r="B10">
        <f t="shared" si="4"/>
        <v>21</v>
      </c>
      <c r="C10">
        <f>COUNTIF(States_Design!A:A,A10)</f>
        <v>2</v>
      </c>
      <c r="D10">
        <f t="shared" si="0"/>
        <v>22</v>
      </c>
      <c r="F10" t="str">
        <f t="shared" si="1"/>
        <v xml:space="preserve">22, </v>
      </c>
      <c r="G10" t="str">
        <f t="shared" si="2"/>
        <v xml:space="preserve">2, 8, 10, 12, 14, 16, 18, 20, 22, </v>
      </c>
    </row>
    <row r="11" spans="1:7" x14ac:dyDescent="0.25">
      <c r="A11">
        <f t="shared" si="3"/>
        <v>9</v>
      </c>
      <c r="B11">
        <f t="shared" si="4"/>
        <v>23</v>
      </c>
      <c r="C11">
        <f>COUNTIF(States_Design!A:A,A11)</f>
        <v>2</v>
      </c>
      <c r="D11">
        <f t="shared" si="0"/>
        <v>24</v>
      </c>
      <c r="F11" t="str">
        <f t="shared" si="1"/>
        <v xml:space="preserve">24, </v>
      </c>
      <c r="G11" t="str">
        <f t="shared" si="2"/>
        <v xml:space="preserve">2, 8, 10, 12, 14, 16, 18, 20, 22, 24, </v>
      </c>
    </row>
    <row r="12" spans="1:7" x14ac:dyDescent="0.25">
      <c r="A12">
        <f t="shared" si="3"/>
        <v>10</v>
      </c>
      <c r="B12">
        <f t="shared" si="4"/>
        <v>25</v>
      </c>
      <c r="C12">
        <f>COUNTIF(States_Design!A:A,A12)</f>
        <v>2</v>
      </c>
      <c r="D12">
        <f t="shared" si="0"/>
        <v>26</v>
      </c>
      <c r="F12" t="str">
        <f t="shared" si="1"/>
        <v xml:space="preserve">26, </v>
      </c>
      <c r="G12" t="str">
        <f t="shared" si="2"/>
        <v xml:space="preserve">2, 8, 10, 12, 14, 16, 18, 20, 22, 24, 26, </v>
      </c>
    </row>
    <row r="13" spans="1:7" x14ac:dyDescent="0.25">
      <c r="A13">
        <f t="shared" si="3"/>
        <v>11</v>
      </c>
      <c r="B13">
        <f t="shared" si="4"/>
        <v>27</v>
      </c>
      <c r="C13">
        <f>COUNTIF(States_Design!A:A,A13)</f>
        <v>2</v>
      </c>
      <c r="D13">
        <f t="shared" si="0"/>
        <v>28</v>
      </c>
      <c r="F13" t="str">
        <f t="shared" si="1"/>
        <v xml:space="preserve">28, </v>
      </c>
      <c r="G13" t="str">
        <f t="shared" si="2"/>
        <v xml:space="preserve">2, 8, 10, 12, 14, 16, 18, 20, 22, 24, 26, 28, </v>
      </c>
    </row>
    <row r="14" spans="1:7" x14ac:dyDescent="0.25">
      <c r="A14">
        <f t="shared" si="3"/>
        <v>12</v>
      </c>
      <c r="B14">
        <f t="shared" si="4"/>
        <v>29</v>
      </c>
      <c r="C14">
        <f>COUNTIF(States_Design!A:A,A14)</f>
        <v>2</v>
      </c>
      <c r="D14">
        <f t="shared" si="0"/>
        <v>30</v>
      </c>
      <c r="F14" t="str">
        <f t="shared" si="1"/>
        <v xml:space="preserve">30, </v>
      </c>
      <c r="G14" t="str">
        <f t="shared" si="2"/>
        <v xml:space="preserve">2, 8, 10, 12, 14, 16, 18, 20, 22, 24, 26, 28, 30, </v>
      </c>
    </row>
    <row r="15" spans="1:7" x14ac:dyDescent="0.25">
      <c r="A15">
        <f t="shared" si="3"/>
        <v>13</v>
      </c>
      <c r="B15">
        <f t="shared" si="4"/>
        <v>31</v>
      </c>
      <c r="C15">
        <f>COUNTIF(States_Design!A:A,A15)</f>
        <v>2</v>
      </c>
      <c r="D15">
        <f t="shared" si="0"/>
        <v>32</v>
      </c>
      <c r="F15" t="str">
        <f t="shared" ref="F15:F18" si="5">CONCATENATE(D15,", ")</f>
        <v xml:space="preserve">32, </v>
      </c>
      <c r="G15" t="str">
        <f t="shared" ref="G15:G18" si="6">CONCATENATE(G14,F15)</f>
        <v xml:space="preserve">2, 8, 10, 12, 14, 16, 18, 20, 22, 24, 26, 28, 30, 32, </v>
      </c>
    </row>
    <row r="16" spans="1:7" x14ac:dyDescent="0.25">
      <c r="A16">
        <f t="shared" si="3"/>
        <v>14</v>
      </c>
      <c r="B16">
        <f t="shared" si="4"/>
        <v>33</v>
      </c>
      <c r="C16">
        <f>COUNTIF(States_Design!A:A,A16)</f>
        <v>2</v>
      </c>
      <c r="D16">
        <f t="shared" si="0"/>
        <v>34</v>
      </c>
      <c r="F16" t="str">
        <f t="shared" si="5"/>
        <v xml:space="preserve">34, </v>
      </c>
      <c r="G16" t="str">
        <f t="shared" si="6"/>
        <v xml:space="preserve">2, 8, 10, 12, 14, 16, 18, 20, 22, 24, 26, 28, 30, 32, 34, </v>
      </c>
    </row>
    <row r="17" spans="1:7" x14ac:dyDescent="0.25">
      <c r="A17">
        <f t="shared" si="3"/>
        <v>15</v>
      </c>
      <c r="B17">
        <f t="shared" si="4"/>
        <v>35</v>
      </c>
      <c r="C17">
        <f>COUNTIF(States_Design!A:A,A17)</f>
        <v>2</v>
      </c>
      <c r="D17">
        <f t="shared" si="0"/>
        <v>36</v>
      </c>
      <c r="F17" t="str">
        <f t="shared" si="5"/>
        <v xml:space="preserve">36, </v>
      </c>
      <c r="G17" t="str">
        <f t="shared" si="6"/>
        <v xml:space="preserve">2, 8, 10, 12, 14, 16, 18, 20, 22, 24, 26, 28, 30, 32, 34, 36, </v>
      </c>
    </row>
    <row r="18" spans="1:7" x14ac:dyDescent="0.25">
      <c r="A18">
        <f t="shared" si="3"/>
        <v>16</v>
      </c>
      <c r="B18">
        <f t="shared" si="4"/>
        <v>37</v>
      </c>
      <c r="C18">
        <f>COUNTIF(States_Design!A:A,A18)</f>
        <v>2</v>
      </c>
      <c r="D18">
        <f t="shared" si="0"/>
        <v>38</v>
      </c>
      <c r="F18" t="str">
        <f t="shared" si="5"/>
        <v xml:space="preserve">38, </v>
      </c>
      <c r="G18" t="str">
        <f t="shared" si="6"/>
        <v xml:space="preserve">2, 8, 10, 12, 14, 16, 18, 20, 22, 24, 26, 28, 30, 32, 34, 36, 38,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X1" workbookViewId="0">
      <selection activeCell="AK3" sqref="AK3"/>
    </sheetView>
  </sheetViews>
  <sheetFormatPr defaultRowHeight="15" x14ac:dyDescent="0.25"/>
  <cols>
    <col min="1" max="1" width="6.85546875" style="9" bestFit="1" customWidth="1"/>
    <col min="2" max="2" width="10" style="9" customWidth="1"/>
    <col min="3" max="4" width="3.28515625" style="9" bestFit="1" customWidth="1"/>
    <col min="5" max="10" width="4.28515625" style="9" bestFit="1" customWidth="1"/>
    <col min="11" max="11" width="3.140625" style="9" bestFit="1" customWidth="1"/>
    <col min="12" max="18" width="4.28515625" style="9" bestFit="1" customWidth="1"/>
    <col min="19" max="19" width="10" style="9" customWidth="1"/>
    <col min="20" max="21" width="3.28515625" style="9" bestFit="1" customWidth="1"/>
    <col min="22" max="27" width="4.28515625" style="9" bestFit="1" customWidth="1"/>
    <col min="28" max="28" width="3.140625" style="9" bestFit="1" customWidth="1"/>
    <col min="29" max="35" width="4.28515625" style="9" bestFit="1" customWidth="1"/>
    <col min="36" max="36" width="10" style="9" customWidth="1"/>
    <col min="37" max="37" width="7" style="9" bestFit="1" customWidth="1"/>
    <col min="38" max="38" width="6.85546875" style="9" bestFit="1" customWidth="1"/>
    <col min="39" max="39" width="10" style="9" customWidth="1"/>
    <col min="40" max="40" width="7" style="9" bestFit="1" customWidth="1"/>
    <col min="41" max="41" width="6.85546875" style="9" bestFit="1" customWidth="1"/>
    <col min="42" max="42" width="10" style="9" customWidth="1"/>
    <col min="43" max="43" width="24.42578125" style="9" bestFit="1" customWidth="1"/>
    <col min="44" max="16384" width="9.140625" style="9"/>
  </cols>
  <sheetData>
    <row r="1" spans="1:44" x14ac:dyDescent="0.25">
      <c r="A1" s="9" t="s">
        <v>26</v>
      </c>
      <c r="C1" s="9" t="s">
        <v>44</v>
      </c>
      <c r="D1" s="9" t="s">
        <v>45</v>
      </c>
      <c r="E1" s="9" t="s">
        <v>0</v>
      </c>
      <c r="F1" s="9" t="s">
        <v>2</v>
      </c>
      <c r="G1" s="9" t="s">
        <v>4</v>
      </c>
      <c r="H1" s="9" t="s">
        <v>6</v>
      </c>
      <c r="I1" s="9" t="s">
        <v>8</v>
      </c>
      <c r="J1" s="9" t="s">
        <v>10</v>
      </c>
      <c r="K1" s="9" t="s">
        <v>12</v>
      </c>
      <c r="L1" s="9" t="s">
        <v>14</v>
      </c>
      <c r="M1" s="9" t="s">
        <v>16</v>
      </c>
      <c r="N1" s="9" t="s">
        <v>18</v>
      </c>
      <c r="O1" s="9" t="s">
        <v>20</v>
      </c>
      <c r="P1" s="9" t="s">
        <v>22</v>
      </c>
      <c r="Q1" s="9" t="s">
        <v>46</v>
      </c>
      <c r="R1" s="9" t="s">
        <v>47</v>
      </c>
      <c r="T1" s="9" t="str">
        <f>C1</f>
        <v>A7</v>
      </c>
      <c r="U1" s="9" t="str">
        <f t="shared" ref="U1:AI1" si="0">D1</f>
        <v>A6</v>
      </c>
      <c r="V1" s="9" t="str">
        <f t="shared" si="0"/>
        <v>A5</v>
      </c>
      <c r="W1" s="9" t="str">
        <f t="shared" si="0"/>
        <v>A4</v>
      </c>
      <c r="X1" s="9" t="str">
        <f t="shared" si="0"/>
        <v>A3</v>
      </c>
      <c r="Y1" s="9" t="str">
        <f t="shared" si="0"/>
        <v>A2</v>
      </c>
      <c r="Z1" s="9" t="str">
        <f t="shared" si="0"/>
        <v>A1</v>
      </c>
      <c r="AA1" s="9" t="str">
        <f t="shared" si="0"/>
        <v>A0</v>
      </c>
      <c r="AB1" s="9" t="str">
        <f t="shared" si="0"/>
        <v>B7</v>
      </c>
      <c r="AC1" s="9" t="str">
        <f t="shared" si="0"/>
        <v>B6</v>
      </c>
      <c r="AD1" s="9" t="str">
        <f t="shared" si="0"/>
        <v>B5</v>
      </c>
      <c r="AE1" s="9" t="str">
        <f t="shared" si="0"/>
        <v>B4</v>
      </c>
      <c r="AF1" s="9" t="str">
        <f t="shared" si="0"/>
        <v>B3</v>
      </c>
      <c r="AG1" s="9" t="str">
        <f t="shared" si="0"/>
        <v>B2</v>
      </c>
      <c r="AH1" s="9" t="str">
        <f t="shared" si="0"/>
        <v>B1</v>
      </c>
      <c r="AI1" s="9" t="str">
        <f t="shared" si="0"/>
        <v>B0</v>
      </c>
      <c r="AK1" s="10" t="s">
        <v>48</v>
      </c>
      <c r="AL1" s="10"/>
      <c r="AN1" s="10" t="s">
        <v>49</v>
      </c>
      <c r="AO1" s="10"/>
    </row>
    <row r="2" spans="1:44" x14ac:dyDescent="0.25">
      <c r="C2" s="9">
        <f>IFERROR(VLOOKUP(C$1,SystemDesign!$A:$B,2,FALSE),0)</f>
        <v>0</v>
      </c>
      <c r="D2" s="9">
        <f>IFERROR(VLOOKUP(D$1,SystemDesign!$A:$B,2,FALSE),0)</f>
        <v>0</v>
      </c>
      <c r="E2" s="9" t="str">
        <f>IFERROR(VLOOKUP(E$1,SystemDesign!$A:$B,2,FALSE),0)</f>
        <v>D00</v>
      </c>
      <c r="F2" s="9" t="str">
        <f>IFERROR(VLOOKUP(F$1,SystemDesign!$A:$B,2,FALSE),0)</f>
        <v>D01</v>
      </c>
      <c r="G2" s="9" t="str">
        <f>IFERROR(VLOOKUP(G$1,SystemDesign!$A:$B,2,FALSE),0)</f>
        <v>D02</v>
      </c>
      <c r="H2" s="9" t="str">
        <f>IFERROR(VLOOKUP(H$1,SystemDesign!$A:$B,2,FALSE),0)</f>
        <v>D03</v>
      </c>
      <c r="I2" s="9" t="str">
        <f>IFERROR(VLOOKUP(I$1,SystemDesign!$A:$B,2,FALSE),0)</f>
        <v>D04</v>
      </c>
      <c r="J2" s="9" t="str">
        <f>IFERROR(VLOOKUP(J$1,SystemDesign!$A:$B,2,FALSE),0)</f>
        <v>D05</v>
      </c>
      <c r="K2" s="9" t="str">
        <f>IFERROR(VLOOKUP(K$1,SystemDesign!$A:$B,2,FALSE),0)</f>
        <v>D06</v>
      </c>
      <c r="L2" s="9" t="str">
        <f>IFERROR(VLOOKUP(L$1,SystemDesign!$A:$B,2,FALSE),0)</f>
        <v>D07</v>
      </c>
      <c r="M2" s="9" t="str">
        <f>IFERROR(VLOOKUP(M$1,SystemDesign!$A:$B,2,FALSE),0)</f>
        <v>D08</v>
      </c>
      <c r="N2" s="9" t="str">
        <f>IFERROR(VLOOKUP(N$1,SystemDesign!$A:$B,2,FALSE),0)</f>
        <v>D09</v>
      </c>
      <c r="O2" s="9" t="str">
        <f>IFERROR(VLOOKUP(O$1,SystemDesign!$A:$B,2,FALSE),0)</f>
        <v>D10</v>
      </c>
      <c r="P2" s="9" t="str">
        <f>IFERROR(VLOOKUP(P$1,SystemDesign!$A:$B,2,FALSE),0)</f>
        <v>D11</v>
      </c>
      <c r="Q2" s="9">
        <f>IFERROR(VLOOKUP(Q$1,SystemDesign!$A:$B,2,FALSE),0)</f>
        <v>0</v>
      </c>
      <c r="R2" s="9">
        <f>IFERROR(VLOOKUP(R$1,SystemDesign!$A:$B,2,FALSE),0)</f>
        <v>0</v>
      </c>
      <c r="T2" s="9">
        <f>C2</f>
        <v>0</v>
      </c>
      <c r="U2" s="9">
        <f t="shared" ref="U2" si="1">D2</f>
        <v>0</v>
      </c>
      <c r="V2" s="9" t="str">
        <f t="shared" ref="V2" si="2">E2</f>
        <v>D00</v>
      </c>
      <c r="W2" s="9" t="str">
        <f t="shared" ref="W2" si="3">F2</f>
        <v>D01</v>
      </c>
      <c r="X2" s="9" t="str">
        <f t="shared" ref="X2" si="4">G2</f>
        <v>D02</v>
      </c>
      <c r="Y2" s="9" t="str">
        <f t="shared" ref="Y2" si="5">H2</f>
        <v>D03</v>
      </c>
      <c r="Z2" s="9" t="str">
        <f t="shared" ref="Z2" si="6">I2</f>
        <v>D04</v>
      </c>
      <c r="AA2" s="9" t="str">
        <f t="shared" ref="AA2" si="7">J2</f>
        <v>D05</v>
      </c>
      <c r="AB2" s="9" t="str">
        <f t="shared" ref="AB2" si="8">K2</f>
        <v>D06</v>
      </c>
      <c r="AC2" s="9" t="str">
        <f t="shared" ref="AC2" si="9">L2</f>
        <v>D07</v>
      </c>
      <c r="AD2" s="9" t="str">
        <f t="shared" ref="AD2" si="10">M2</f>
        <v>D08</v>
      </c>
      <c r="AE2" s="9" t="str">
        <f t="shared" ref="AE2" si="11">N2</f>
        <v>D09</v>
      </c>
      <c r="AF2" s="9" t="str">
        <f t="shared" ref="AF2" si="12">O2</f>
        <v>D10</v>
      </c>
      <c r="AG2" s="9" t="str">
        <f t="shared" ref="AG2" si="13">P2</f>
        <v>D11</v>
      </c>
      <c r="AH2" s="9">
        <f t="shared" ref="AH2" si="14">Q2</f>
        <v>0</v>
      </c>
      <c r="AI2" s="9">
        <f t="shared" ref="AI2" si="15">R2</f>
        <v>0</v>
      </c>
      <c r="AK2" s="9" t="s">
        <v>50</v>
      </c>
      <c r="AL2" s="9" t="s">
        <v>51</v>
      </c>
      <c r="AN2" s="9" t="s">
        <v>50</v>
      </c>
      <c r="AO2" s="9" t="s">
        <v>51</v>
      </c>
      <c r="AQ2" s="8"/>
    </row>
    <row r="3" spans="1:44" x14ac:dyDescent="0.25">
      <c r="A3" s="9">
        <f>States_Design!D5</f>
        <v>10</v>
      </c>
      <c r="C3" s="9">
        <f>IF(IFERROR(HLOOKUP(C$2,States_Design!$4:5,ROW()-1,FALSE),0)=1,1,0)</f>
        <v>0</v>
      </c>
      <c r="D3" s="9">
        <f>IF(IFERROR(HLOOKUP(D$2,States_Design!$4:5,ROW()-1,FALSE),0)=1,1,0)</f>
        <v>0</v>
      </c>
      <c r="E3" s="9">
        <f>IF(IFERROR(HLOOKUP(E$2,States_Design!$4:5,ROW()-1,FALSE),0)=1,1,0)</f>
        <v>1</v>
      </c>
      <c r="F3" s="9">
        <f>IF(IFERROR(HLOOKUP(F$2,States_Design!$4:5,ROW()-1,FALSE),0)=1,1,0)</f>
        <v>0</v>
      </c>
      <c r="G3" s="9">
        <f>IF(IFERROR(HLOOKUP(G$2,States_Design!$4:5,ROW()-1,FALSE),0)=1,1,0)</f>
        <v>0</v>
      </c>
      <c r="H3" s="9">
        <f>IF(IFERROR(HLOOKUP(H$2,States_Design!$4:5,ROW()-1,FALSE),0)=1,1,0)</f>
        <v>1</v>
      </c>
      <c r="I3" s="9">
        <f>IF(IFERROR(HLOOKUP(I$2,States_Design!$4:5,ROW()-1,FALSE),0)=1,1,0)</f>
        <v>0</v>
      </c>
      <c r="J3" s="9">
        <f>IF(IFERROR(HLOOKUP(J$2,States_Design!$4:5,ROW()-1,FALSE),0)=1,1,0)</f>
        <v>0</v>
      </c>
      <c r="K3" s="9">
        <f>IF(IFERROR(HLOOKUP(K$2,States_Design!$4:5,ROW()-1,FALSE),0)=1,1,0)</f>
        <v>1</v>
      </c>
      <c r="L3" s="9">
        <f>IF(IFERROR(HLOOKUP(L$2,States_Design!$4:5,ROW()-1,FALSE),0)=1,1,0)</f>
        <v>0</v>
      </c>
      <c r="M3" s="9">
        <f>IF(IFERROR(HLOOKUP(M$2,States_Design!$4:5,ROW()-1,FALSE),0)=1,1,0)</f>
        <v>0</v>
      </c>
      <c r="N3" s="9">
        <f>IF(IFERROR(HLOOKUP(N$2,States_Design!$4:5,ROW()-1,FALSE),0)=1,1,0)</f>
        <v>1</v>
      </c>
      <c r="O3" s="9">
        <f>IF(IFERROR(HLOOKUP(O$2,States_Design!$4:5,ROW()-1,FALSE),0)=1,1,0)</f>
        <v>0</v>
      </c>
      <c r="P3" s="9">
        <f>IF(IFERROR(HLOOKUP(P$2,States_Design!$4:5,ROW()-1,FALSE),0)=1,1,0)</f>
        <v>0</v>
      </c>
      <c r="Q3" s="9">
        <f>IF(IFERROR(HLOOKUP(Q$2,States_Design!$4:5,ROW()-1,FALSE),0)=1,1,0)</f>
        <v>0</v>
      </c>
      <c r="R3" s="9">
        <f>IF(IFERROR(HLOOKUP(R$2,States_Design!$4:5,ROW()-1,FALSE),0)=1,1,0)</f>
        <v>0</v>
      </c>
      <c r="T3" s="9">
        <f>IF(IFERROR(HLOOKUP(C$2,States_Design!$4:5,ROW()-1,FALSE),0)=2,1,0)</f>
        <v>0</v>
      </c>
      <c r="U3" s="9">
        <f>IF(IFERROR(HLOOKUP(D$2,States_Design!$4:5,ROW()-1,FALSE),0)=2,1,0)</f>
        <v>0</v>
      </c>
      <c r="V3" s="9">
        <f>IF(IFERROR(HLOOKUP(E$2,States_Design!$4:5,ROW()-1,FALSE),0)=2,1,0)</f>
        <v>0</v>
      </c>
      <c r="W3" s="9">
        <f>IF(IFERROR(HLOOKUP(F$2,States_Design!$4:5,ROW()-1,FALSE),0)=2,1,0)</f>
        <v>1</v>
      </c>
      <c r="X3" s="9">
        <f>IF(IFERROR(HLOOKUP(G$2,States_Design!$4:5,ROW()-1,FALSE),0)=2,1,0)</f>
        <v>0</v>
      </c>
      <c r="Y3" s="9">
        <f>IF(IFERROR(HLOOKUP(H$2,States_Design!$4:5,ROW()-1,FALSE),0)=2,1,0)</f>
        <v>0</v>
      </c>
      <c r="Z3" s="9">
        <f>IF(IFERROR(HLOOKUP(I$2,States_Design!$4:5,ROW()-1,FALSE),0)=2,1,0)</f>
        <v>1</v>
      </c>
      <c r="AA3" s="9">
        <f>IF(IFERROR(HLOOKUP(J$2,States_Design!$4:5,ROW()-1,FALSE),0)=2,1,0)</f>
        <v>0</v>
      </c>
      <c r="AB3" s="9">
        <f>IF(IFERROR(HLOOKUP(K$2,States_Design!$4:5,ROW()-1,FALSE),0)=2,1,0)</f>
        <v>0</v>
      </c>
      <c r="AC3" s="9">
        <f>IF(IFERROR(HLOOKUP(L$2,States_Design!$4:5,ROW()-1,FALSE),0)=2,1,0)</f>
        <v>1</v>
      </c>
      <c r="AD3" s="9">
        <f>IF(IFERROR(HLOOKUP(M$2,States_Design!$4:5,ROW()-1,FALSE),0)=2,1,0)</f>
        <v>0</v>
      </c>
      <c r="AE3" s="9">
        <f>IF(IFERROR(HLOOKUP(N$2,States_Design!$4:5,ROW()-1,FALSE),0)=2,1,0)</f>
        <v>0</v>
      </c>
      <c r="AF3" s="9">
        <f>IF(IFERROR(HLOOKUP(O$2,States_Design!$4:5,ROW()-1,FALSE),0)=2,1,0)</f>
        <v>1</v>
      </c>
      <c r="AG3" s="9">
        <f>IF(IFERROR(HLOOKUP(P$2,States_Design!$4:5,ROW()-1,FALSE),0)=2,1,0)</f>
        <v>0</v>
      </c>
      <c r="AH3" s="9">
        <f>IF(IFERROR(HLOOKUP(Q$2,States_Design!$4:5,ROW()-1,FALSE),0)=2,1,0)</f>
        <v>0</v>
      </c>
      <c r="AI3" s="9">
        <f>IF(IFERROR(HLOOKUP(R$2,States_Design!$4:5,ROW()-1,FALSE),0)=2,1,0)</f>
        <v>0</v>
      </c>
      <c r="AK3" s="9" t="str">
        <f t="shared" ref="AK3:AK32" si="16">CONCATENATE("0x",BIN2HEX(CONCATENATE(C3,D3,E3,F3,G3,H3,I3,J3),2))</f>
        <v>0x24</v>
      </c>
      <c r="AL3" s="9" t="str">
        <f t="shared" ref="AL3:AL32" si="17">CONCATENATE("0x",BIN2HEX(CONCATENATE(K3,L3,M3,N3,O3,P3,Q3,R3),2))</f>
        <v>0x90</v>
      </c>
      <c r="AN3" s="9" t="str">
        <f t="shared" ref="AN3:AN32" si="18">CONCATENATE("0x",BIN2HEX(CONCATENATE(T3,U3,V3,W3,X3,Y3,Z3,AA3),2))</f>
        <v>0x12</v>
      </c>
      <c r="AO3" s="9" t="str">
        <f t="shared" ref="AO3:AO32" si="19">CONCATENATE("0x",BIN2HEX(CONCATENATE(AB3,AC3,AD3,AE3,AF3,AG3,AH3,AI3),2))</f>
        <v>0x48</v>
      </c>
      <c r="AQ3" s="9" t="str">
        <f>CONCATENATE(A3,", ",AK3,", ",AL3,", ",AN3,", ",AO3,", ")</f>
        <v xml:space="preserve">10, 0x24, 0x90, 0x12, 0x48, </v>
      </c>
      <c r="AR3" s="9" t="str">
        <f>CONCATENATE(AT2,AQ3)</f>
        <v xml:space="preserve">10, 0x24, 0x90, 0x12, 0x48, </v>
      </c>
    </row>
    <row r="4" spans="1:44" x14ac:dyDescent="0.25">
      <c r="A4" s="9">
        <f>States_Design!D6</f>
        <v>10</v>
      </c>
      <c r="C4" s="9">
        <f>IF(IFERROR(HLOOKUP(C$2,States_Design!$4:6,ROW()-1,FALSE),0)=1,1,0)</f>
        <v>0</v>
      </c>
      <c r="D4" s="9">
        <f>IF(IFERROR(HLOOKUP(D$2,States_Design!$4:6,ROW()-1,FALSE),0)=1,1,0)</f>
        <v>0</v>
      </c>
      <c r="E4" s="9">
        <f>IF(IFERROR(HLOOKUP(E$2,States_Design!$4:6,ROW()-1,FALSE),0)=1,1,0)</f>
        <v>0</v>
      </c>
      <c r="F4" s="9">
        <f>IF(IFERROR(HLOOKUP(F$2,States_Design!$4:6,ROW()-1,FALSE),0)=1,1,0)</f>
        <v>1</v>
      </c>
      <c r="G4" s="9">
        <f>IF(IFERROR(HLOOKUP(G$2,States_Design!$4:6,ROW()-1,FALSE),0)=1,1,0)</f>
        <v>0</v>
      </c>
      <c r="H4" s="9">
        <f>IF(IFERROR(HLOOKUP(H$2,States_Design!$4:6,ROW()-1,FALSE),0)=1,1,0)</f>
        <v>0</v>
      </c>
      <c r="I4" s="9">
        <f>IF(IFERROR(HLOOKUP(I$2,States_Design!$4:6,ROW()-1,FALSE),0)=1,1,0)</f>
        <v>1</v>
      </c>
      <c r="J4" s="9">
        <f>IF(IFERROR(HLOOKUP(J$2,States_Design!$4:6,ROW()-1,FALSE),0)=1,1,0)</f>
        <v>0</v>
      </c>
      <c r="K4" s="9">
        <f>IF(IFERROR(HLOOKUP(K$2,States_Design!$4:6,ROW()-1,FALSE),0)=1,1,0)</f>
        <v>0</v>
      </c>
      <c r="L4" s="9">
        <f>IF(IFERROR(HLOOKUP(L$2,States_Design!$4:6,ROW()-1,FALSE),0)=1,1,0)</f>
        <v>1</v>
      </c>
      <c r="M4" s="9">
        <f>IF(IFERROR(HLOOKUP(M$2,States_Design!$4:6,ROW()-1,FALSE),0)=1,1,0)</f>
        <v>0</v>
      </c>
      <c r="N4" s="9">
        <f>IF(IFERROR(HLOOKUP(N$2,States_Design!$4:6,ROW()-1,FALSE),0)=1,1,0)</f>
        <v>0</v>
      </c>
      <c r="O4" s="9">
        <f>IF(IFERROR(HLOOKUP(O$2,States_Design!$4:6,ROW()-1,FALSE),0)=1,1,0)</f>
        <v>1</v>
      </c>
      <c r="P4" s="9">
        <f>IF(IFERROR(HLOOKUP(P$2,States_Design!$4:6,ROW()-1,FALSE),0)=1,1,0)</f>
        <v>0</v>
      </c>
      <c r="Q4" s="9">
        <f>IF(IFERROR(HLOOKUP(Q$2,States_Design!$4:6,ROW()-1,FALSE),0)=1,1,0)</f>
        <v>0</v>
      </c>
      <c r="R4" s="9">
        <f>IF(IFERROR(HLOOKUP(R$2,States_Design!$4:6,ROW()-1,FALSE),0)=1,1,0)</f>
        <v>0</v>
      </c>
      <c r="T4" s="9">
        <f>IF(IFERROR(HLOOKUP(C$2,States_Design!$4:6,ROW()-1,FALSE),0)=2,1,0)</f>
        <v>0</v>
      </c>
      <c r="U4" s="9">
        <f>IF(IFERROR(HLOOKUP(D$2,States_Design!$4:6,ROW()-1,FALSE),0)=2,1,0)</f>
        <v>0</v>
      </c>
      <c r="V4" s="9">
        <f>IF(IFERROR(HLOOKUP(E$2,States_Design!$4:6,ROW()-1,FALSE),0)=2,1,0)</f>
        <v>0</v>
      </c>
      <c r="W4" s="9">
        <f>IF(IFERROR(HLOOKUP(F$2,States_Design!$4:6,ROW()-1,FALSE),0)=2,1,0)</f>
        <v>0</v>
      </c>
      <c r="X4" s="9">
        <f>IF(IFERROR(HLOOKUP(G$2,States_Design!$4:6,ROW()-1,FALSE),0)=2,1,0)</f>
        <v>1</v>
      </c>
      <c r="Y4" s="9">
        <f>IF(IFERROR(HLOOKUP(H$2,States_Design!$4:6,ROW()-1,FALSE),0)=2,1,0)</f>
        <v>0</v>
      </c>
      <c r="Z4" s="9">
        <f>IF(IFERROR(HLOOKUP(I$2,States_Design!$4:6,ROW()-1,FALSE),0)=2,1,0)</f>
        <v>0</v>
      </c>
      <c r="AA4" s="9">
        <f>IF(IFERROR(HLOOKUP(J$2,States_Design!$4:6,ROW()-1,FALSE),0)=2,1,0)</f>
        <v>1</v>
      </c>
      <c r="AB4" s="9">
        <f>IF(IFERROR(HLOOKUP(K$2,States_Design!$4:6,ROW()-1,FALSE),0)=2,1,0)</f>
        <v>0</v>
      </c>
      <c r="AC4" s="9">
        <f>IF(IFERROR(HLOOKUP(L$2,States_Design!$4:6,ROW()-1,FALSE),0)=2,1,0)</f>
        <v>0</v>
      </c>
      <c r="AD4" s="9">
        <f>IF(IFERROR(HLOOKUP(M$2,States_Design!$4:6,ROW()-1,FALSE),0)=2,1,0)</f>
        <v>1</v>
      </c>
      <c r="AE4" s="9">
        <f>IF(IFERROR(HLOOKUP(N$2,States_Design!$4:6,ROW()-1,FALSE),0)=2,1,0)</f>
        <v>0</v>
      </c>
      <c r="AF4" s="9">
        <f>IF(IFERROR(HLOOKUP(O$2,States_Design!$4:6,ROW()-1,FALSE),0)=2,1,0)</f>
        <v>0</v>
      </c>
      <c r="AG4" s="9">
        <f>IF(IFERROR(HLOOKUP(P$2,States_Design!$4:6,ROW()-1,FALSE),0)=2,1,0)</f>
        <v>1</v>
      </c>
      <c r="AH4" s="9">
        <f>IF(IFERROR(HLOOKUP(Q$2,States_Design!$4:6,ROW()-1,FALSE),0)=2,1,0)</f>
        <v>0</v>
      </c>
      <c r="AI4" s="9">
        <f>IF(IFERROR(HLOOKUP(R$2,States_Design!$4:6,ROW()-1,FALSE),0)=2,1,0)</f>
        <v>0</v>
      </c>
      <c r="AK4" s="9" t="str">
        <f t="shared" si="16"/>
        <v>0x12</v>
      </c>
      <c r="AL4" s="9" t="str">
        <f t="shared" si="17"/>
        <v>0x48</v>
      </c>
      <c r="AN4" s="9" t="str">
        <f t="shared" si="18"/>
        <v>0x09</v>
      </c>
      <c r="AO4" s="9" t="str">
        <f t="shared" si="19"/>
        <v>0x24</v>
      </c>
      <c r="AQ4" s="9" t="str">
        <f t="shared" ref="AQ4:AQ67" si="20">CONCATENATE(A4,", ",AK4,", ",AL4,", ",AN4,", ",AO4,", ")</f>
        <v xml:space="preserve">10, 0x12, 0x48, 0x09, 0x24, </v>
      </c>
      <c r="AR4" s="9" t="str">
        <f t="shared" ref="AR4:AR32" si="21">CONCATENATE(AR3,AQ4)</f>
        <v xml:space="preserve">10, 0x24, 0x90, 0x12, 0x48, 10, 0x12, 0x48, 0x09, 0x24, </v>
      </c>
    </row>
    <row r="5" spans="1:44" x14ac:dyDescent="0.25">
      <c r="A5" s="9">
        <f>States_Design!D7</f>
        <v>10</v>
      </c>
      <c r="C5" s="9">
        <f>IF(IFERROR(HLOOKUP(C$2,States_Design!$4:7,ROW()-1,FALSE),0)=1,1,0)</f>
        <v>0</v>
      </c>
      <c r="D5" s="9">
        <f>IF(IFERROR(HLOOKUP(D$2,States_Design!$4:7,ROW()-1,FALSE),0)=1,1,0)</f>
        <v>0</v>
      </c>
      <c r="E5" s="9">
        <f>IF(IFERROR(HLOOKUP(E$2,States_Design!$4:7,ROW()-1,FALSE),0)=1,1,0)</f>
        <v>0</v>
      </c>
      <c r="F5" s="9">
        <f>IF(IFERROR(HLOOKUP(F$2,States_Design!$4:7,ROW()-1,FALSE),0)=1,1,0)</f>
        <v>0</v>
      </c>
      <c r="G5" s="9">
        <f>IF(IFERROR(HLOOKUP(G$2,States_Design!$4:7,ROW()-1,FALSE),0)=1,1,0)</f>
        <v>1</v>
      </c>
      <c r="H5" s="9">
        <f>IF(IFERROR(HLOOKUP(H$2,States_Design!$4:7,ROW()-1,FALSE),0)=1,1,0)</f>
        <v>0</v>
      </c>
      <c r="I5" s="9">
        <f>IF(IFERROR(HLOOKUP(I$2,States_Design!$4:7,ROW()-1,FALSE),0)=1,1,0)</f>
        <v>0</v>
      </c>
      <c r="J5" s="9">
        <f>IF(IFERROR(HLOOKUP(J$2,States_Design!$4:7,ROW()-1,FALSE),0)=1,1,0)</f>
        <v>1</v>
      </c>
      <c r="K5" s="9">
        <f>IF(IFERROR(HLOOKUP(K$2,States_Design!$4:7,ROW()-1,FALSE),0)=1,1,0)</f>
        <v>0</v>
      </c>
      <c r="L5" s="9">
        <f>IF(IFERROR(HLOOKUP(L$2,States_Design!$4:7,ROW()-1,FALSE),0)=1,1,0)</f>
        <v>0</v>
      </c>
      <c r="M5" s="9">
        <f>IF(IFERROR(HLOOKUP(M$2,States_Design!$4:7,ROW()-1,FALSE),0)=1,1,0)</f>
        <v>1</v>
      </c>
      <c r="N5" s="9">
        <f>IF(IFERROR(HLOOKUP(N$2,States_Design!$4:7,ROW()-1,FALSE),0)=1,1,0)</f>
        <v>0</v>
      </c>
      <c r="O5" s="9">
        <f>IF(IFERROR(HLOOKUP(O$2,States_Design!$4:7,ROW()-1,FALSE),0)=1,1,0)</f>
        <v>0</v>
      </c>
      <c r="P5" s="9">
        <f>IF(IFERROR(HLOOKUP(P$2,States_Design!$4:7,ROW()-1,FALSE),0)=1,1,0)</f>
        <v>1</v>
      </c>
      <c r="Q5" s="9">
        <f>IF(IFERROR(HLOOKUP(Q$2,States_Design!$4:7,ROW()-1,FALSE),0)=1,1,0)</f>
        <v>0</v>
      </c>
      <c r="R5" s="9">
        <f>IF(IFERROR(HLOOKUP(R$2,States_Design!$4:7,ROW()-1,FALSE),0)=1,1,0)</f>
        <v>0</v>
      </c>
      <c r="T5" s="9">
        <f>IF(IFERROR(HLOOKUP(C$2,States_Design!$4:7,ROW()-1,FALSE),0)=2,1,0)</f>
        <v>0</v>
      </c>
      <c r="U5" s="9">
        <f>IF(IFERROR(HLOOKUP(D$2,States_Design!$4:7,ROW()-1,FALSE),0)=2,1,0)</f>
        <v>0</v>
      </c>
      <c r="V5" s="9">
        <f>IF(IFERROR(HLOOKUP(E$2,States_Design!$4:7,ROW()-1,FALSE),0)=2,1,0)</f>
        <v>1</v>
      </c>
      <c r="W5" s="9">
        <f>IF(IFERROR(HLOOKUP(F$2,States_Design!$4:7,ROW()-1,FALSE),0)=2,1,0)</f>
        <v>0</v>
      </c>
      <c r="X5" s="9">
        <f>IF(IFERROR(HLOOKUP(G$2,States_Design!$4:7,ROW()-1,FALSE),0)=2,1,0)</f>
        <v>0</v>
      </c>
      <c r="Y5" s="9">
        <f>IF(IFERROR(HLOOKUP(H$2,States_Design!$4:7,ROW()-1,FALSE),0)=2,1,0)</f>
        <v>1</v>
      </c>
      <c r="Z5" s="9">
        <f>IF(IFERROR(HLOOKUP(I$2,States_Design!$4:7,ROW()-1,FALSE),0)=2,1,0)</f>
        <v>0</v>
      </c>
      <c r="AA5" s="9">
        <f>IF(IFERROR(HLOOKUP(J$2,States_Design!$4:7,ROW()-1,FALSE),0)=2,1,0)</f>
        <v>0</v>
      </c>
      <c r="AB5" s="9">
        <f>IF(IFERROR(HLOOKUP(K$2,States_Design!$4:7,ROW()-1,FALSE),0)=2,1,0)</f>
        <v>1</v>
      </c>
      <c r="AC5" s="9">
        <f>IF(IFERROR(HLOOKUP(L$2,States_Design!$4:7,ROW()-1,FALSE),0)=2,1,0)</f>
        <v>0</v>
      </c>
      <c r="AD5" s="9">
        <f>IF(IFERROR(HLOOKUP(M$2,States_Design!$4:7,ROW()-1,FALSE),0)=2,1,0)</f>
        <v>0</v>
      </c>
      <c r="AE5" s="9">
        <f>IF(IFERROR(HLOOKUP(N$2,States_Design!$4:7,ROW()-1,FALSE),0)=2,1,0)</f>
        <v>1</v>
      </c>
      <c r="AF5" s="9">
        <f>IF(IFERROR(HLOOKUP(O$2,States_Design!$4:7,ROW()-1,FALSE),0)=2,1,0)</f>
        <v>0</v>
      </c>
      <c r="AG5" s="9">
        <f>IF(IFERROR(HLOOKUP(P$2,States_Design!$4:7,ROW()-1,FALSE),0)=2,1,0)</f>
        <v>0</v>
      </c>
      <c r="AH5" s="9">
        <f>IF(IFERROR(HLOOKUP(Q$2,States_Design!$4:7,ROW()-1,FALSE),0)=2,1,0)</f>
        <v>0</v>
      </c>
      <c r="AI5" s="9">
        <f>IF(IFERROR(HLOOKUP(R$2,States_Design!$4:7,ROW()-1,FALSE),0)=2,1,0)</f>
        <v>0</v>
      </c>
      <c r="AK5" s="9" t="str">
        <f t="shared" si="16"/>
        <v>0x09</v>
      </c>
      <c r="AL5" s="9" t="str">
        <f t="shared" si="17"/>
        <v>0x24</v>
      </c>
      <c r="AN5" s="9" t="str">
        <f t="shared" si="18"/>
        <v>0x24</v>
      </c>
      <c r="AO5" s="9" t="str">
        <f t="shared" si="19"/>
        <v>0x90</v>
      </c>
      <c r="AQ5" s="9" t="str">
        <f t="shared" si="20"/>
        <v xml:space="preserve">10, 0x09, 0x24, 0x24, 0x90, </v>
      </c>
      <c r="AR5" s="9" t="str">
        <f t="shared" si="21"/>
        <v xml:space="preserve">10, 0x24, 0x90, 0x12, 0x48, 10, 0x12, 0x48, 0x09, 0x24, 10, 0x09, 0x24, 0x24, 0x90, </v>
      </c>
    </row>
    <row r="6" spans="1:44" x14ac:dyDescent="0.25">
      <c r="A6" s="9">
        <f>States_Design!D8</f>
        <v>3</v>
      </c>
      <c r="C6" s="9">
        <f>IF(IFERROR(HLOOKUP(C$2,States_Design!$4:8,ROW()-1,FALSE),0)=1,1,0)</f>
        <v>0</v>
      </c>
      <c r="D6" s="9">
        <f>IF(IFERROR(HLOOKUP(D$2,States_Design!$4:8,ROW()-1,FALSE),0)=1,1,0)</f>
        <v>0</v>
      </c>
      <c r="E6" s="9">
        <f>IF(IFERROR(HLOOKUP(E$2,States_Design!$4:8,ROW()-1,FALSE),0)=1,1,0)</f>
        <v>0</v>
      </c>
      <c r="F6" s="9">
        <f>IF(IFERROR(HLOOKUP(F$2,States_Design!$4:8,ROW()-1,FALSE),0)=1,1,0)</f>
        <v>0</v>
      </c>
      <c r="G6" s="9">
        <f>IF(IFERROR(HLOOKUP(G$2,States_Design!$4:8,ROW()-1,FALSE),0)=1,1,0)</f>
        <v>0</v>
      </c>
      <c r="H6" s="9">
        <f>IF(IFERROR(HLOOKUP(H$2,States_Design!$4:8,ROW()-1,FALSE),0)=1,1,0)</f>
        <v>1</v>
      </c>
      <c r="I6" s="9">
        <f>IF(IFERROR(HLOOKUP(I$2,States_Design!$4:8,ROW()-1,FALSE),0)=1,1,0)</f>
        <v>0</v>
      </c>
      <c r="J6" s="9">
        <f>IF(IFERROR(HLOOKUP(J$2,States_Design!$4:8,ROW()-1,FALSE),0)=1,1,0)</f>
        <v>0</v>
      </c>
      <c r="K6" s="9">
        <f>IF(IFERROR(HLOOKUP(K$2,States_Design!$4:8,ROW()-1,FALSE),0)=1,1,0)</f>
        <v>1</v>
      </c>
      <c r="L6" s="9">
        <f>IF(IFERROR(HLOOKUP(L$2,States_Design!$4:8,ROW()-1,FALSE),0)=1,1,0)</f>
        <v>0</v>
      </c>
      <c r="M6" s="9">
        <f>IF(IFERROR(HLOOKUP(M$2,States_Design!$4:8,ROW()-1,FALSE),0)=1,1,0)</f>
        <v>0</v>
      </c>
      <c r="N6" s="9">
        <f>IF(IFERROR(HLOOKUP(N$2,States_Design!$4:8,ROW()-1,FALSE),0)=1,1,0)</f>
        <v>1</v>
      </c>
      <c r="O6" s="9">
        <f>IF(IFERROR(HLOOKUP(O$2,States_Design!$4:8,ROW()-1,FALSE),0)=1,1,0)</f>
        <v>0</v>
      </c>
      <c r="P6" s="9">
        <f>IF(IFERROR(HLOOKUP(P$2,States_Design!$4:8,ROW()-1,FALSE),0)=1,1,0)</f>
        <v>0</v>
      </c>
      <c r="Q6" s="9">
        <f>IF(IFERROR(HLOOKUP(Q$2,States_Design!$4:8,ROW()-1,FALSE),0)=1,1,0)</f>
        <v>0</v>
      </c>
      <c r="R6" s="9">
        <f>IF(IFERROR(HLOOKUP(R$2,States_Design!$4:8,ROW()-1,FALSE),0)=1,1,0)</f>
        <v>0</v>
      </c>
      <c r="T6" s="9">
        <f>IF(IFERROR(HLOOKUP(C$2,States_Design!$4:8,ROW()-1,FALSE),0)=2,1,0)</f>
        <v>0</v>
      </c>
      <c r="U6" s="9">
        <f>IF(IFERROR(HLOOKUP(D$2,States_Design!$4:8,ROW()-1,FALSE),0)=2,1,0)</f>
        <v>0</v>
      </c>
      <c r="V6" s="9">
        <f>IF(IFERROR(HLOOKUP(E$2,States_Design!$4:8,ROW()-1,FALSE),0)=2,1,0)</f>
        <v>0</v>
      </c>
      <c r="W6" s="9">
        <f>IF(IFERROR(HLOOKUP(F$2,States_Design!$4:8,ROW()-1,FALSE),0)=2,1,0)</f>
        <v>0</v>
      </c>
      <c r="X6" s="9">
        <f>IF(IFERROR(HLOOKUP(G$2,States_Design!$4:8,ROW()-1,FALSE),0)=2,1,0)</f>
        <v>1</v>
      </c>
      <c r="Y6" s="9">
        <f>IF(IFERROR(HLOOKUP(H$2,States_Design!$4:8,ROW()-1,FALSE),0)=2,1,0)</f>
        <v>0</v>
      </c>
      <c r="Z6" s="9">
        <f>IF(IFERROR(HLOOKUP(I$2,States_Design!$4:8,ROW()-1,FALSE),0)=2,1,0)</f>
        <v>0</v>
      </c>
      <c r="AA6" s="9">
        <f>IF(IFERROR(HLOOKUP(J$2,States_Design!$4:8,ROW()-1,FALSE),0)=2,1,0)</f>
        <v>0</v>
      </c>
      <c r="AB6" s="9">
        <f>IF(IFERROR(HLOOKUP(K$2,States_Design!$4:8,ROW()-1,FALSE),0)=2,1,0)</f>
        <v>0</v>
      </c>
      <c r="AC6" s="9">
        <f>IF(IFERROR(HLOOKUP(L$2,States_Design!$4:8,ROW()-1,FALSE),0)=2,1,0)</f>
        <v>0</v>
      </c>
      <c r="AD6" s="9">
        <f>IF(IFERROR(HLOOKUP(M$2,States_Design!$4:8,ROW()-1,FALSE),0)=2,1,0)</f>
        <v>0</v>
      </c>
      <c r="AE6" s="9">
        <f>IF(IFERROR(HLOOKUP(N$2,States_Design!$4:8,ROW()-1,FALSE),0)=2,1,0)</f>
        <v>0</v>
      </c>
      <c r="AF6" s="9">
        <f>IF(IFERROR(HLOOKUP(O$2,States_Design!$4:8,ROW()-1,FALSE),0)=2,1,0)</f>
        <v>0</v>
      </c>
      <c r="AG6" s="9">
        <f>IF(IFERROR(HLOOKUP(P$2,States_Design!$4:8,ROW()-1,FALSE),0)=2,1,0)</f>
        <v>0</v>
      </c>
      <c r="AH6" s="9">
        <f>IF(IFERROR(HLOOKUP(Q$2,States_Design!$4:8,ROW()-1,FALSE),0)=2,1,0)</f>
        <v>0</v>
      </c>
      <c r="AI6" s="9">
        <f>IF(IFERROR(HLOOKUP(R$2,States_Design!$4:8,ROW()-1,FALSE),0)=2,1,0)</f>
        <v>0</v>
      </c>
      <c r="AK6" s="9" t="str">
        <f t="shared" si="16"/>
        <v>0x04</v>
      </c>
      <c r="AL6" s="9" t="str">
        <f t="shared" si="17"/>
        <v>0x90</v>
      </c>
      <c r="AN6" s="9" t="str">
        <f t="shared" si="18"/>
        <v>0x08</v>
      </c>
      <c r="AO6" s="9" t="str">
        <f t="shared" si="19"/>
        <v>0x00</v>
      </c>
      <c r="AQ6" s="9" t="str">
        <f t="shared" si="20"/>
        <v xml:space="preserve">3, 0x04, 0x90, 0x08, 0x00, </v>
      </c>
      <c r="AR6" s="9" t="str">
        <f t="shared" si="21"/>
        <v xml:space="preserve">10, 0x24, 0x90, 0x12, 0x48, 10, 0x12, 0x48, 0x09, 0x24, 10, 0x09, 0x24, 0x24, 0x90, 3, 0x04, 0x90, 0x08, 0x00, </v>
      </c>
    </row>
    <row r="7" spans="1:44" x14ac:dyDescent="0.25">
      <c r="A7" s="9">
        <f>States_Design!D9</f>
        <v>2</v>
      </c>
      <c r="C7" s="9">
        <f>IF(IFERROR(HLOOKUP(C$2,States_Design!$4:9,ROW()-1,FALSE),0)=1,1,0)</f>
        <v>0</v>
      </c>
      <c r="D7" s="9">
        <f>IF(IFERROR(HLOOKUP(D$2,States_Design!$4:9,ROW()-1,FALSE),0)=1,1,0)</f>
        <v>0</v>
      </c>
      <c r="E7" s="9">
        <f>IF(IFERROR(HLOOKUP(E$2,States_Design!$4:9,ROW()-1,FALSE),0)=1,1,0)</f>
        <v>0</v>
      </c>
      <c r="F7" s="9">
        <f>IF(IFERROR(HLOOKUP(F$2,States_Design!$4:9,ROW()-1,FALSE),0)=1,1,0)</f>
        <v>1</v>
      </c>
      <c r="G7" s="9">
        <f>IF(IFERROR(HLOOKUP(G$2,States_Design!$4:9,ROW()-1,FALSE),0)=1,1,0)</f>
        <v>0</v>
      </c>
      <c r="H7" s="9">
        <f>IF(IFERROR(HLOOKUP(H$2,States_Design!$4:9,ROW()-1,FALSE),0)=1,1,0)</f>
        <v>1</v>
      </c>
      <c r="I7" s="9">
        <f>IF(IFERROR(HLOOKUP(I$2,States_Design!$4:9,ROW()-1,FALSE),0)=1,1,0)</f>
        <v>0</v>
      </c>
      <c r="J7" s="9">
        <f>IF(IFERROR(HLOOKUP(J$2,States_Design!$4:9,ROW()-1,FALSE),0)=1,1,0)</f>
        <v>0</v>
      </c>
      <c r="K7" s="9">
        <f>IF(IFERROR(HLOOKUP(K$2,States_Design!$4:9,ROW()-1,FALSE),0)=1,1,0)</f>
        <v>1</v>
      </c>
      <c r="L7" s="9">
        <f>IF(IFERROR(HLOOKUP(L$2,States_Design!$4:9,ROW()-1,FALSE),0)=1,1,0)</f>
        <v>0</v>
      </c>
      <c r="M7" s="9">
        <f>IF(IFERROR(HLOOKUP(M$2,States_Design!$4:9,ROW()-1,FALSE),0)=1,1,0)</f>
        <v>0</v>
      </c>
      <c r="N7" s="9">
        <f>IF(IFERROR(HLOOKUP(N$2,States_Design!$4:9,ROW()-1,FALSE),0)=1,1,0)</f>
        <v>1</v>
      </c>
      <c r="O7" s="9">
        <f>IF(IFERROR(HLOOKUP(O$2,States_Design!$4:9,ROW()-1,FALSE),0)=1,1,0)</f>
        <v>0</v>
      </c>
      <c r="P7" s="9">
        <f>IF(IFERROR(HLOOKUP(P$2,States_Design!$4:9,ROW()-1,FALSE),0)=1,1,0)</f>
        <v>0</v>
      </c>
      <c r="Q7" s="9">
        <f>IF(IFERROR(HLOOKUP(Q$2,States_Design!$4:9,ROW()-1,FALSE),0)=1,1,0)</f>
        <v>0</v>
      </c>
      <c r="R7" s="9">
        <f>IF(IFERROR(HLOOKUP(R$2,States_Design!$4:9,ROW()-1,FALSE),0)=1,1,0)</f>
        <v>0</v>
      </c>
      <c r="T7" s="9">
        <f>IF(IFERROR(HLOOKUP(C$2,States_Design!$4:9,ROW()-1,FALSE),0)=2,1,0)</f>
        <v>0</v>
      </c>
      <c r="U7" s="9">
        <f>IF(IFERROR(HLOOKUP(D$2,States_Design!$4:9,ROW()-1,FALSE),0)=2,1,0)</f>
        <v>0</v>
      </c>
      <c r="V7" s="9">
        <f>IF(IFERROR(HLOOKUP(E$2,States_Design!$4:9,ROW()-1,FALSE),0)=2,1,0)</f>
        <v>0</v>
      </c>
      <c r="W7" s="9">
        <f>IF(IFERROR(HLOOKUP(F$2,States_Design!$4:9,ROW()-1,FALSE),0)=2,1,0)</f>
        <v>0</v>
      </c>
      <c r="X7" s="9">
        <f>IF(IFERROR(HLOOKUP(G$2,States_Design!$4:9,ROW()-1,FALSE),0)=2,1,0)</f>
        <v>0</v>
      </c>
      <c r="Y7" s="9">
        <f>IF(IFERROR(HLOOKUP(H$2,States_Design!$4:9,ROW()-1,FALSE),0)=2,1,0)</f>
        <v>0</v>
      </c>
      <c r="Z7" s="9">
        <f>IF(IFERROR(HLOOKUP(I$2,States_Design!$4:9,ROW()-1,FALSE),0)=2,1,0)</f>
        <v>0</v>
      </c>
      <c r="AA7" s="9">
        <f>IF(IFERROR(HLOOKUP(J$2,States_Design!$4:9,ROW()-1,FALSE),0)=2,1,0)</f>
        <v>0</v>
      </c>
      <c r="AB7" s="9">
        <f>IF(IFERROR(HLOOKUP(K$2,States_Design!$4:9,ROW()-1,FALSE),0)=2,1,0)</f>
        <v>0</v>
      </c>
      <c r="AC7" s="9">
        <f>IF(IFERROR(HLOOKUP(L$2,States_Design!$4:9,ROW()-1,FALSE),0)=2,1,0)</f>
        <v>0</v>
      </c>
      <c r="AD7" s="9">
        <f>IF(IFERROR(HLOOKUP(M$2,States_Design!$4:9,ROW()-1,FALSE),0)=2,1,0)</f>
        <v>0</v>
      </c>
      <c r="AE7" s="9">
        <f>IF(IFERROR(HLOOKUP(N$2,States_Design!$4:9,ROW()-1,FALSE),0)=2,1,0)</f>
        <v>0</v>
      </c>
      <c r="AF7" s="9">
        <f>IF(IFERROR(HLOOKUP(O$2,States_Design!$4:9,ROW()-1,FALSE),0)=2,1,0)</f>
        <v>0</v>
      </c>
      <c r="AG7" s="9">
        <f>IF(IFERROR(HLOOKUP(P$2,States_Design!$4:9,ROW()-1,FALSE),0)=2,1,0)</f>
        <v>0</v>
      </c>
      <c r="AH7" s="9">
        <f>IF(IFERROR(HLOOKUP(Q$2,States_Design!$4:9,ROW()-1,FALSE),0)=2,1,0)</f>
        <v>0</v>
      </c>
      <c r="AI7" s="9">
        <f>IF(IFERROR(HLOOKUP(R$2,States_Design!$4:9,ROW()-1,FALSE),0)=2,1,0)</f>
        <v>0</v>
      </c>
      <c r="AK7" s="9" t="str">
        <f t="shared" si="16"/>
        <v>0x14</v>
      </c>
      <c r="AL7" s="9" t="str">
        <f t="shared" si="17"/>
        <v>0x90</v>
      </c>
      <c r="AN7" s="9" t="str">
        <f t="shared" si="18"/>
        <v>0x00</v>
      </c>
      <c r="AO7" s="9" t="str">
        <f t="shared" si="19"/>
        <v>0x00</v>
      </c>
      <c r="AQ7" s="9" t="str">
        <f t="shared" si="20"/>
        <v xml:space="preserve">2, 0x14, 0x90, 0x00, 0x00, </v>
      </c>
      <c r="AR7" s="9" t="str">
        <f t="shared" si="21"/>
        <v xml:space="preserve">10, 0x24, 0x90, 0x12, 0x48, 10, 0x12, 0x48, 0x09, 0x24, 10, 0x09, 0x24, 0x24, 0x90, 3, 0x04, 0x90, 0x08, 0x00, 2, 0x14, 0x90, 0x00, 0x00, </v>
      </c>
    </row>
    <row r="8" spans="1:44" x14ac:dyDescent="0.25">
      <c r="A8" s="9">
        <f>States_Design!D10</f>
        <v>21</v>
      </c>
      <c r="C8" s="9">
        <f>IF(IFERROR(HLOOKUP(C$2,States_Design!$4:10,ROW()-1,FALSE),0)=1,1,0)</f>
        <v>0</v>
      </c>
      <c r="D8" s="9">
        <f>IF(IFERROR(HLOOKUP(D$2,States_Design!$4:10,ROW()-1,FALSE),0)=1,1,0)</f>
        <v>0</v>
      </c>
      <c r="E8" s="9">
        <f>IF(IFERROR(HLOOKUP(E$2,States_Design!$4:10,ROW()-1,FALSE),0)=1,1,0)</f>
        <v>1</v>
      </c>
      <c r="F8" s="9">
        <f>IF(IFERROR(HLOOKUP(F$2,States_Design!$4:10,ROW()-1,FALSE),0)=1,1,0)</f>
        <v>0</v>
      </c>
      <c r="G8" s="9">
        <f>IF(IFERROR(HLOOKUP(G$2,States_Design!$4:10,ROW()-1,FALSE),0)=1,1,0)</f>
        <v>0</v>
      </c>
      <c r="H8" s="9">
        <f>IF(IFERROR(HLOOKUP(H$2,States_Design!$4:10,ROW()-1,FALSE),0)=1,1,0)</f>
        <v>1</v>
      </c>
      <c r="I8" s="9">
        <f>IF(IFERROR(HLOOKUP(I$2,States_Design!$4:10,ROW()-1,FALSE),0)=1,1,0)</f>
        <v>0</v>
      </c>
      <c r="J8" s="9">
        <f>IF(IFERROR(HLOOKUP(J$2,States_Design!$4:10,ROW()-1,FALSE),0)=1,1,0)</f>
        <v>0</v>
      </c>
      <c r="K8" s="9">
        <f>IF(IFERROR(HLOOKUP(K$2,States_Design!$4:10,ROW()-1,FALSE),0)=1,1,0)</f>
        <v>0</v>
      </c>
      <c r="L8" s="9">
        <f>IF(IFERROR(HLOOKUP(L$2,States_Design!$4:10,ROW()-1,FALSE),0)=1,1,0)</f>
        <v>0</v>
      </c>
      <c r="M8" s="9">
        <f>IF(IFERROR(HLOOKUP(M$2,States_Design!$4:10,ROW()-1,FALSE),0)=1,1,0)</f>
        <v>1</v>
      </c>
      <c r="N8" s="9">
        <f>IF(IFERROR(HLOOKUP(N$2,States_Design!$4:10,ROW()-1,FALSE),0)=1,1,0)</f>
        <v>0</v>
      </c>
      <c r="O8" s="9">
        <f>IF(IFERROR(HLOOKUP(O$2,States_Design!$4:10,ROW()-1,FALSE),0)=1,1,0)</f>
        <v>0</v>
      </c>
      <c r="P8" s="9">
        <f>IF(IFERROR(HLOOKUP(P$2,States_Design!$4:10,ROW()-1,FALSE),0)=1,1,0)</f>
        <v>1</v>
      </c>
      <c r="Q8" s="9">
        <f>IF(IFERROR(HLOOKUP(Q$2,States_Design!$4:10,ROW()-1,FALSE),0)=1,1,0)</f>
        <v>0</v>
      </c>
      <c r="R8" s="9">
        <f>IF(IFERROR(HLOOKUP(R$2,States_Design!$4:10,ROW()-1,FALSE),0)=1,1,0)</f>
        <v>0</v>
      </c>
      <c r="T8" s="9">
        <f>IF(IFERROR(HLOOKUP(C$2,States_Design!$4:10,ROW()-1,FALSE),0)=2,1,0)</f>
        <v>0</v>
      </c>
      <c r="U8" s="9">
        <f>IF(IFERROR(HLOOKUP(D$2,States_Design!$4:10,ROW()-1,FALSE),0)=2,1,0)</f>
        <v>0</v>
      </c>
      <c r="V8" s="9">
        <f>IF(IFERROR(HLOOKUP(E$2,States_Design!$4:10,ROW()-1,FALSE),0)=2,1,0)</f>
        <v>0</v>
      </c>
      <c r="W8" s="9">
        <f>IF(IFERROR(HLOOKUP(F$2,States_Design!$4:10,ROW()-1,FALSE),0)=2,1,0)</f>
        <v>0</v>
      </c>
      <c r="X8" s="9">
        <f>IF(IFERROR(HLOOKUP(G$2,States_Design!$4:10,ROW()-1,FALSE),0)=2,1,0)</f>
        <v>0</v>
      </c>
      <c r="Y8" s="9">
        <f>IF(IFERROR(HLOOKUP(H$2,States_Design!$4:10,ROW()-1,FALSE),0)=2,1,0)</f>
        <v>0</v>
      </c>
      <c r="Z8" s="9">
        <f>IF(IFERROR(HLOOKUP(I$2,States_Design!$4:10,ROW()-1,FALSE),0)=2,1,0)</f>
        <v>0</v>
      </c>
      <c r="AA8" s="9">
        <f>IF(IFERROR(HLOOKUP(J$2,States_Design!$4:10,ROW()-1,FALSE),0)=2,1,0)</f>
        <v>0</v>
      </c>
      <c r="AB8" s="9">
        <f>IF(IFERROR(HLOOKUP(K$2,States_Design!$4:10,ROW()-1,FALSE),0)=2,1,0)</f>
        <v>0</v>
      </c>
      <c r="AC8" s="9">
        <f>IF(IFERROR(HLOOKUP(L$2,States_Design!$4:10,ROW()-1,FALSE),0)=2,1,0)</f>
        <v>0</v>
      </c>
      <c r="AD8" s="9">
        <f>IF(IFERROR(HLOOKUP(M$2,States_Design!$4:10,ROW()-1,FALSE),0)=2,1,0)</f>
        <v>0</v>
      </c>
      <c r="AE8" s="9">
        <f>IF(IFERROR(HLOOKUP(N$2,States_Design!$4:10,ROW()-1,FALSE),0)=2,1,0)</f>
        <v>0</v>
      </c>
      <c r="AF8" s="9">
        <f>IF(IFERROR(HLOOKUP(O$2,States_Design!$4:10,ROW()-1,FALSE),0)=2,1,0)</f>
        <v>0</v>
      </c>
      <c r="AG8" s="9">
        <f>IF(IFERROR(HLOOKUP(P$2,States_Design!$4:10,ROW()-1,FALSE),0)=2,1,0)</f>
        <v>0</v>
      </c>
      <c r="AH8" s="9">
        <f>IF(IFERROR(HLOOKUP(Q$2,States_Design!$4:10,ROW()-1,FALSE),0)=2,1,0)</f>
        <v>0</v>
      </c>
      <c r="AI8" s="9">
        <f>IF(IFERROR(HLOOKUP(R$2,States_Design!$4:10,ROW()-1,FALSE),0)=2,1,0)</f>
        <v>0</v>
      </c>
      <c r="AK8" s="9" t="str">
        <f t="shared" si="16"/>
        <v>0x24</v>
      </c>
      <c r="AL8" s="9" t="str">
        <f t="shared" si="17"/>
        <v>0x24</v>
      </c>
      <c r="AN8" s="9" t="str">
        <f t="shared" si="18"/>
        <v>0x00</v>
      </c>
      <c r="AO8" s="9" t="str">
        <f t="shared" si="19"/>
        <v>0x00</v>
      </c>
      <c r="AQ8" s="9" t="str">
        <f t="shared" si="20"/>
        <v xml:space="preserve">21, 0x24, 0x24, 0x00, 0x00, </v>
      </c>
      <c r="AR8" s="9" t="str">
        <f t="shared" si="21"/>
        <v xml:space="preserve">10, 0x24, 0x90, 0x12, 0x48, 10, 0x12, 0x48, 0x09, 0x24, 10, 0x09, 0x24, 0x24, 0x90, 3, 0x04, 0x90, 0x08, 0x00, 2, 0x14, 0x90, 0x00, 0x00, 21, 0x24, 0x24, 0x00, 0x00, </v>
      </c>
    </row>
    <row r="9" spans="1:44" x14ac:dyDescent="0.25">
      <c r="A9" s="9">
        <f>States_Design!D11</f>
        <v>2</v>
      </c>
      <c r="C9" s="9">
        <f>IF(IFERROR(HLOOKUP(C$2,States_Design!$4:11,ROW()-1,FALSE),0)=1,1,0)</f>
        <v>0</v>
      </c>
      <c r="D9" s="9">
        <f>IF(IFERROR(HLOOKUP(D$2,States_Design!$4:11,ROW()-1,FALSE),0)=1,1,0)</f>
        <v>0</v>
      </c>
      <c r="E9" s="9">
        <f>IF(IFERROR(HLOOKUP(E$2,States_Design!$4:11,ROW()-1,FALSE),0)=1,1,0)</f>
        <v>1</v>
      </c>
      <c r="F9" s="9">
        <f>IF(IFERROR(HLOOKUP(F$2,States_Design!$4:11,ROW()-1,FALSE),0)=1,1,0)</f>
        <v>0</v>
      </c>
      <c r="G9" s="9">
        <f>IF(IFERROR(HLOOKUP(G$2,States_Design!$4:11,ROW()-1,FALSE),0)=1,1,0)</f>
        <v>0</v>
      </c>
      <c r="H9" s="9">
        <f>IF(IFERROR(HLOOKUP(H$2,States_Design!$4:11,ROW()-1,FALSE),0)=1,1,0)</f>
        <v>1</v>
      </c>
      <c r="I9" s="9">
        <f>IF(IFERROR(HLOOKUP(I$2,States_Design!$4:11,ROW()-1,FALSE),0)=1,1,0)</f>
        <v>0</v>
      </c>
      <c r="J9" s="9">
        <f>IF(IFERROR(HLOOKUP(J$2,States_Design!$4:11,ROW()-1,FALSE),0)=1,1,0)</f>
        <v>0</v>
      </c>
      <c r="K9" s="9">
        <f>IF(IFERROR(HLOOKUP(K$2,States_Design!$4:11,ROW()-1,FALSE),0)=1,1,0)</f>
        <v>0</v>
      </c>
      <c r="L9" s="9">
        <f>IF(IFERROR(HLOOKUP(L$2,States_Design!$4:11,ROW()-1,FALSE),0)=1,1,0)</f>
        <v>0</v>
      </c>
      <c r="M9" s="9">
        <f>IF(IFERROR(HLOOKUP(M$2,States_Design!$4:11,ROW()-1,FALSE),0)=1,1,0)</f>
        <v>0</v>
      </c>
      <c r="N9" s="9">
        <f>IF(IFERROR(HLOOKUP(N$2,States_Design!$4:11,ROW()-1,FALSE),0)=1,1,0)</f>
        <v>1</v>
      </c>
      <c r="O9" s="9">
        <f>IF(IFERROR(HLOOKUP(O$2,States_Design!$4:11,ROW()-1,FALSE),0)=1,1,0)</f>
        <v>0</v>
      </c>
      <c r="P9" s="9">
        <f>IF(IFERROR(HLOOKUP(P$2,States_Design!$4:11,ROW()-1,FALSE),0)=1,1,0)</f>
        <v>0</v>
      </c>
      <c r="Q9" s="9">
        <f>IF(IFERROR(HLOOKUP(Q$2,States_Design!$4:11,ROW()-1,FALSE),0)=1,1,0)</f>
        <v>0</v>
      </c>
      <c r="R9" s="9">
        <f>IF(IFERROR(HLOOKUP(R$2,States_Design!$4:11,ROW()-1,FALSE),0)=1,1,0)</f>
        <v>0</v>
      </c>
      <c r="T9" s="9">
        <f>IF(IFERROR(HLOOKUP(C$2,States_Design!$4:11,ROW()-1,FALSE),0)=2,1,0)</f>
        <v>0</v>
      </c>
      <c r="U9" s="9">
        <f>IF(IFERROR(HLOOKUP(D$2,States_Design!$4:11,ROW()-1,FALSE),0)=2,1,0)</f>
        <v>0</v>
      </c>
      <c r="V9" s="9">
        <f>IF(IFERROR(HLOOKUP(E$2,States_Design!$4:11,ROW()-1,FALSE),0)=2,1,0)</f>
        <v>0</v>
      </c>
      <c r="W9" s="9">
        <f>IF(IFERROR(HLOOKUP(F$2,States_Design!$4:11,ROW()-1,FALSE),0)=2,1,0)</f>
        <v>0</v>
      </c>
      <c r="X9" s="9">
        <f>IF(IFERROR(HLOOKUP(G$2,States_Design!$4:11,ROW()-1,FALSE),0)=2,1,0)</f>
        <v>0</v>
      </c>
      <c r="Y9" s="9">
        <f>IF(IFERROR(HLOOKUP(H$2,States_Design!$4:11,ROW()-1,FALSE),0)=2,1,0)</f>
        <v>0</v>
      </c>
      <c r="Z9" s="9">
        <f>IF(IFERROR(HLOOKUP(I$2,States_Design!$4:11,ROW()-1,FALSE),0)=2,1,0)</f>
        <v>0</v>
      </c>
      <c r="AA9" s="9">
        <f>IF(IFERROR(HLOOKUP(J$2,States_Design!$4:11,ROW()-1,FALSE),0)=2,1,0)</f>
        <v>0</v>
      </c>
      <c r="AB9" s="9">
        <f>IF(IFERROR(HLOOKUP(K$2,States_Design!$4:11,ROW()-1,FALSE),0)=2,1,0)</f>
        <v>0</v>
      </c>
      <c r="AC9" s="9">
        <f>IF(IFERROR(HLOOKUP(L$2,States_Design!$4:11,ROW()-1,FALSE),0)=2,1,0)</f>
        <v>0</v>
      </c>
      <c r="AD9" s="9">
        <f>IF(IFERROR(HLOOKUP(M$2,States_Design!$4:11,ROW()-1,FALSE),0)=2,1,0)</f>
        <v>1</v>
      </c>
      <c r="AE9" s="9">
        <f>IF(IFERROR(HLOOKUP(N$2,States_Design!$4:11,ROW()-1,FALSE),0)=2,1,0)</f>
        <v>0</v>
      </c>
      <c r="AF9" s="9">
        <f>IF(IFERROR(HLOOKUP(O$2,States_Design!$4:11,ROW()-1,FALSE),0)=2,1,0)</f>
        <v>0</v>
      </c>
      <c r="AG9" s="9">
        <f>IF(IFERROR(HLOOKUP(P$2,States_Design!$4:11,ROW()-1,FALSE),0)=2,1,0)</f>
        <v>0</v>
      </c>
      <c r="AH9" s="9">
        <f>IF(IFERROR(HLOOKUP(Q$2,States_Design!$4:11,ROW()-1,FALSE),0)=2,1,0)</f>
        <v>0</v>
      </c>
      <c r="AI9" s="9">
        <f>IF(IFERROR(HLOOKUP(R$2,States_Design!$4:11,ROW()-1,FALSE),0)=2,1,0)</f>
        <v>0</v>
      </c>
      <c r="AK9" s="9" t="str">
        <f t="shared" si="16"/>
        <v>0x24</v>
      </c>
      <c r="AL9" s="9" t="str">
        <f t="shared" si="17"/>
        <v>0x10</v>
      </c>
      <c r="AN9" s="9" t="str">
        <f t="shared" si="18"/>
        <v>0x00</v>
      </c>
      <c r="AO9" s="9" t="str">
        <f t="shared" si="19"/>
        <v>0x20</v>
      </c>
      <c r="AQ9" s="9" t="str">
        <f t="shared" si="20"/>
        <v xml:space="preserve">2, 0x24, 0x10, 0x00, 0x20, </v>
      </c>
      <c r="AR9" s="9" t="str">
        <f t="shared" si="21"/>
        <v xml:space="preserve">10, 0x24, 0x90, 0x12, 0x48, 10, 0x12, 0x48, 0x09, 0x24, 10, 0x09, 0x24, 0x24, 0x90, 3, 0x04, 0x90, 0x08, 0x00, 2, 0x14, 0x90, 0x00, 0x00, 21, 0x24, 0x24, 0x00, 0x00, 2, 0x24, 0x10, 0x00, 0x20, </v>
      </c>
    </row>
    <row r="10" spans="1:44" x14ac:dyDescent="0.25">
      <c r="A10" s="9">
        <f>States_Design!D12</f>
        <v>2</v>
      </c>
      <c r="C10" s="9">
        <f>IF(IFERROR(HLOOKUP(C$2,States_Design!$4:12,ROW()-1,FALSE),0)=1,1,0)</f>
        <v>0</v>
      </c>
      <c r="D10" s="9">
        <f>IF(IFERROR(HLOOKUP(D$2,States_Design!$4:12,ROW()-1,FALSE),0)=1,1,0)</f>
        <v>0</v>
      </c>
      <c r="E10" s="9">
        <f>IF(IFERROR(HLOOKUP(E$2,States_Design!$4:12,ROW()-1,FALSE),0)=1,1,0)</f>
        <v>1</v>
      </c>
      <c r="F10" s="9">
        <f>IF(IFERROR(HLOOKUP(F$2,States_Design!$4:12,ROW()-1,FALSE),0)=1,1,0)</f>
        <v>0</v>
      </c>
      <c r="G10" s="9">
        <f>IF(IFERROR(HLOOKUP(G$2,States_Design!$4:12,ROW()-1,FALSE),0)=1,1,0)</f>
        <v>0</v>
      </c>
      <c r="H10" s="9">
        <f>IF(IFERROR(HLOOKUP(H$2,States_Design!$4:12,ROW()-1,FALSE),0)=1,1,0)</f>
        <v>1</v>
      </c>
      <c r="I10" s="9">
        <f>IF(IFERROR(HLOOKUP(I$2,States_Design!$4:12,ROW()-1,FALSE),0)=1,1,0)</f>
        <v>0</v>
      </c>
      <c r="J10" s="9">
        <f>IF(IFERROR(HLOOKUP(J$2,States_Design!$4:12,ROW()-1,FALSE),0)=1,1,0)</f>
        <v>0</v>
      </c>
      <c r="K10" s="9">
        <f>IF(IFERROR(HLOOKUP(K$2,States_Design!$4:12,ROW()-1,FALSE),0)=1,1,0)</f>
        <v>0</v>
      </c>
      <c r="L10" s="9">
        <f>IF(IFERROR(HLOOKUP(L$2,States_Design!$4:12,ROW()-1,FALSE),0)=1,1,0)</f>
        <v>1</v>
      </c>
      <c r="M10" s="9">
        <f>IF(IFERROR(HLOOKUP(M$2,States_Design!$4:12,ROW()-1,FALSE),0)=1,1,0)</f>
        <v>0</v>
      </c>
      <c r="N10" s="9">
        <f>IF(IFERROR(HLOOKUP(N$2,States_Design!$4:12,ROW()-1,FALSE),0)=1,1,0)</f>
        <v>1</v>
      </c>
      <c r="O10" s="9">
        <f>IF(IFERROR(HLOOKUP(O$2,States_Design!$4:12,ROW()-1,FALSE),0)=1,1,0)</f>
        <v>0</v>
      </c>
      <c r="P10" s="9">
        <f>IF(IFERROR(HLOOKUP(P$2,States_Design!$4:12,ROW()-1,FALSE),0)=1,1,0)</f>
        <v>0</v>
      </c>
      <c r="Q10" s="9">
        <f>IF(IFERROR(HLOOKUP(Q$2,States_Design!$4:12,ROW()-1,FALSE),0)=1,1,0)</f>
        <v>0</v>
      </c>
      <c r="R10" s="9">
        <f>IF(IFERROR(HLOOKUP(R$2,States_Design!$4:12,ROW()-1,FALSE),0)=1,1,0)</f>
        <v>0</v>
      </c>
      <c r="T10" s="9">
        <f>IF(IFERROR(HLOOKUP(C$2,States_Design!$4:12,ROW()-1,FALSE),0)=2,1,0)</f>
        <v>0</v>
      </c>
      <c r="U10" s="9">
        <f>IF(IFERROR(HLOOKUP(D$2,States_Design!$4:12,ROW()-1,FALSE),0)=2,1,0)</f>
        <v>0</v>
      </c>
      <c r="V10" s="9">
        <f>IF(IFERROR(HLOOKUP(E$2,States_Design!$4:12,ROW()-1,FALSE),0)=2,1,0)</f>
        <v>0</v>
      </c>
      <c r="W10" s="9">
        <f>IF(IFERROR(HLOOKUP(F$2,States_Design!$4:12,ROW()-1,FALSE),0)=2,1,0)</f>
        <v>0</v>
      </c>
      <c r="X10" s="9">
        <f>IF(IFERROR(HLOOKUP(G$2,States_Design!$4:12,ROW()-1,FALSE),0)=2,1,0)</f>
        <v>0</v>
      </c>
      <c r="Y10" s="9">
        <f>IF(IFERROR(HLOOKUP(H$2,States_Design!$4:12,ROW()-1,FALSE),0)=2,1,0)</f>
        <v>0</v>
      </c>
      <c r="Z10" s="9">
        <f>IF(IFERROR(HLOOKUP(I$2,States_Design!$4:12,ROW()-1,FALSE),0)=2,1,0)</f>
        <v>0</v>
      </c>
      <c r="AA10" s="9">
        <f>IF(IFERROR(HLOOKUP(J$2,States_Design!$4:12,ROW()-1,FALSE),0)=2,1,0)</f>
        <v>0</v>
      </c>
      <c r="AB10" s="9">
        <f>IF(IFERROR(HLOOKUP(K$2,States_Design!$4:12,ROW()-1,FALSE),0)=2,1,0)</f>
        <v>0</v>
      </c>
      <c r="AC10" s="9">
        <f>IF(IFERROR(HLOOKUP(L$2,States_Design!$4:12,ROW()-1,FALSE),0)=2,1,0)</f>
        <v>0</v>
      </c>
      <c r="AD10" s="9">
        <f>IF(IFERROR(HLOOKUP(M$2,States_Design!$4:12,ROW()-1,FALSE),0)=2,1,0)</f>
        <v>0</v>
      </c>
      <c r="AE10" s="9">
        <f>IF(IFERROR(HLOOKUP(N$2,States_Design!$4:12,ROW()-1,FALSE),0)=2,1,0)</f>
        <v>0</v>
      </c>
      <c r="AF10" s="9">
        <f>IF(IFERROR(HLOOKUP(O$2,States_Design!$4:12,ROW()-1,FALSE),0)=2,1,0)</f>
        <v>0</v>
      </c>
      <c r="AG10" s="9">
        <f>IF(IFERROR(HLOOKUP(P$2,States_Design!$4:12,ROW()-1,FALSE),0)=2,1,0)</f>
        <v>0</v>
      </c>
      <c r="AH10" s="9">
        <f>IF(IFERROR(HLOOKUP(Q$2,States_Design!$4:12,ROW()-1,FALSE),0)=2,1,0)</f>
        <v>0</v>
      </c>
      <c r="AI10" s="9">
        <f>IF(IFERROR(HLOOKUP(R$2,States_Design!$4:12,ROW()-1,FALSE),0)=2,1,0)</f>
        <v>0</v>
      </c>
      <c r="AK10" s="9" t="str">
        <f t="shared" si="16"/>
        <v>0x24</v>
      </c>
      <c r="AL10" s="9" t="str">
        <f t="shared" si="17"/>
        <v>0x50</v>
      </c>
      <c r="AN10" s="9" t="str">
        <f t="shared" si="18"/>
        <v>0x00</v>
      </c>
      <c r="AO10" s="9" t="str">
        <f t="shared" si="19"/>
        <v>0x00</v>
      </c>
      <c r="AQ10" s="9" t="str">
        <f t="shared" si="20"/>
        <v xml:space="preserve">2, 0x24, 0x50, 0x00, 0x00, </v>
      </c>
      <c r="AR1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</v>
      </c>
    </row>
    <row r="11" spans="1:44" x14ac:dyDescent="0.25">
      <c r="A11" s="9">
        <f>States_Design!D13</f>
        <v>1</v>
      </c>
      <c r="C11" s="9">
        <f>IF(IFERROR(HLOOKUP(C$2,States_Design!$4:13,ROW()-1,FALSE),0)=1,1,0)</f>
        <v>0</v>
      </c>
      <c r="D11" s="9">
        <f>IF(IFERROR(HLOOKUP(D$2,States_Design!$4:13,ROW()-1,FALSE),0)=1,1,0)</f>
        <v>0</v>
      </c>
      <c r="E11" s="9">
        <f>IF(IFERROR(HLOOKUP(E$2,States_Design!$4:13,ROW()-1,FALSE),0)=1,1,0)</f>
        <v>0</v>
      </c>
      <c r="F11" s="9">
        <f>IF(IFERROR(HLOOKUP(F$2,States_Design!$4:13,ROW()-1,FALSE),0)=1,1,0)</f>
        <v>0</v>
      </c>
      <c r="G11" s="9">
        <f>IF(IFERROR(HLOOKUP(G$2,States_Design!$4:13,ROW()-1,FALSE),0)=1,1,0)</f>
        <v>0</v>
      </c>
      <c r="H11" s="9">
        <f>IF(IFERROR(HLOOKUP(H$2,States_Design!$4:13,ROW()-1,FALSE),0)=1,1,0)</f>
        <v>0</v>
      </c>
      <c r="I11" s="9">
        <f>IF(IFERROR(HLOOKUP(I$2,States_Design!$4:13,ROW()-1,FALSE),0)=1,1,0)</f>
        <v>0</v>
      </c>
      <c r="J11" s="9">
        <f>IF(IFERROR(HLOOKUP(J$2,States_Design!$4:13,ROW()-1,FALSE),0)=1,1,0)</f>
        <v>0</v>
      </c>
      <c r="K11" s="9">
        <f>IF(IFERROR(HLOOKUP(K$2,States_Design!$4:13,ROW()-1,FALSE),0)=1,1,0)</f>
        <v>0</v>
      </c>
      <c r="L11" s="9">
        <f>IF(IFERROR(HLOOKUP(L$2,States_Design!$4:13,ROW()-1,FALSE),0)=1,1,0)</f>
        <v>0</v>
      </c>
      <c r="M11" s="9">
        <f>IF(IFERROR(HLOOKUP(M$2,States_Design!$4:13,ROW()-1,FALSE),0)=1,1,0)</f>
        <v>0</v>
      </c>
      <c r="N11" s="9">
        <f>IF(IFERROR(HLOOKUP(N$2,States_Design!$4:13,ROW()-1,FALSE),0)=1,1,0)</f>
        <v>0</v>
      </c>
      <c r="O11" s="9">
        <f>IF(IFERROR(HLOOKUP(O$2,States_Design!$4:13,ROW()-1,FALSE),0)=1,1,0)</f>
        <v>0</v>
      </c>
      <c r="P11" s="9">
        <f>IF(IFERROR(HLOOKUP(P$2,States_Design!$4:13,ROW()-1,FALSE),0)=1,1,0)</f>
        <v>0</v>
      </c>
      <c r="Q11" s="9">
        <f>IF(IFERROR(HLOOKUP(Q$2,States_Design!$4:13,ROW()-1,FALSE),0)=1,1,0)</f>
        <v>0</v>
      </c>
      <c r="R11" s="9">
        <f>IF(IFERROR(HLOOKUP(R$2,States_Design!$4:13,ROW()-1,FALSE),0)=1,1,0)</f>
        <v>0</v>
      </c>
      <c r="T11" s="9">
        <f>IF(IFERROR(HLOOKUP(C$2,States_Design!$4:13,ROW()-1,FALSE),0)=2,1,0)</f>
        <v>0</v>
      </c>
      <c r="U11" s="9">
        <f>IF(IFERROR(HLOOKUP(D$2,States_Design!$4:13,ROW()-1,FALSE),0)=2,1,0)</f>
        <v>0</v>
      </c>
      <c r="V11" s="9">
        <f>IF(IFERROR(HLOOKUP(E$2,States_Design!$4:13,ROW()-1,FALSE),0)=2,1,0)</f>
        <v>0</v>
      </c>
      <c r="W11" s="9">
        <f>IF(IFERROR(HLOOKUP(F$2,States_Design!$4:13,ROW()-1,FALSE),0)=2,1,0)</f>
        <v>1</v>
      </c>
      <c r="X11" s="9">
        <f>IF(IFERROR(HLOOKUP(G$2,States_Design!$4:13,ROW()-1,FALSE),0)=2,1,0)</f>
        <v>0</v>
      </c>
      <c r="Y11" s="9">
        <f>IF(IFERROR(HLOOKUP(H$2,States_Design!$4:13,ROW()-1,FALSE),0)=2,1,0)</f>
        <v>1</v>
      </c>
      <c r="Z11" s="9">
        <f>IF(IFERROR(HLOOKUP(I$2,States_Design!$4:13,ROW()-1,FALSE),0)=2,1,0)</f>
        <v>0</v>
      </c>
      <c r="AA11" s="9">
        <f>IF(IFERROR(HLOOKUP(J$2,States_Design!$4:13,ROW()-1,FALSE),0)=2,1,0)</f>
        <v>0</v>
      </c>
      <c r="AB11" s="9">
        <f>IF(IFERROR(HLOOKUP(K$2,States_Design!$4:13,ROW()-1,FALSE),0)=2,1,0)</f>
        <v>0</v>
      </c>
      <c r="AC11" s="9">
        <f>IF(IFERROR(HLOOKUP(L$2,States_Design!$4:13,ROW()-1,FALSE),0)=2,1,0)</f>
        <v>0</v>
      </c>
      <c r="AD11" s="9">
        <f>IF(IFERROR(HLOOKUP(M$2,States_Design!$4:13,ROW()-1,FALSE),0)=2,1,0)</f>
        <v>1</v>
      </c>
      <c r="AE11" s="9">
        <f>IF(IFERROR(HLOOKUP(N$2,States_Design!$4:13,ROW()-1,FALSE),0)=2,1,0)</f>
        <v>0</v>
      </c>
      <c r="AF11" s="9">
        <f>IF(IFERROR(HLOOKUP(O$2,States_Design!$4:13,ROW()-1,FALSE),0)=2,1,0)</f>
        <v>0</v>
      </c>
      <c r="AG11" s="9">
        <f>IF(IFERROR(HLOOKUP(P$2,States_Design!$4:13,ROW()-1,FALSE),0)=2,1,0)</f>
        <v>0</v>
      </c>
      <c r="AH11" s="9">
        <f>IF(IFERROR(HLOOKUP(Q$2,States_Design!$4:13,ROW()-1,FALSE),0)=2,1,0)</f>
        <v>0</v>
      </c>
      <c r="AI11" s="9">
        <f>IF(IFERROR(HLOOKUP(R$2,States_Design!$4:13,ROW()-1,FALSE),0)=2,1,0)</f>
        <v>0</v>
      </c>
      <c r="AK11" s="9" t="str">
        <f t="shared" si="16"/>
        <v>0x00</v>
      </c>
      <c r="AL11" s="9" t="str">
        <f t="shared" si="17"/>
        <v>0x00</v>
      </c>
      <c r="AN11" s="9" t="str">
        <f t="shared" si="18"/>
        <v>0x14</v>
      </c>
      <c r="AO11" s="9" t="str">
        <f t="shared" si="19"/>
        <v>0x20</v>
      </c>
      <c r="AQ11" s="9" t="str">
        <f t="shared" si="20"/>
        <v xml:space="preserve">1, 0x00, 0x00, 0x14, 0x20, </v>
      </c>
      <c r="AR1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</v>
      </c>
    </row>
    <row r="12" spans="1:44" x14ac:dyDescent="0.25">
      <c r="A12" s="9">
        <f>States_Design!D14</f>
        <v>2</v>
      </c>
      <c r="C12" s="9">
        <f>IF(IFERROR(HLOOKUP(C$2,States_Design!$4:14,ROW()-1,FALSE),0)=1,1,0)</f>
        <v>0</v>
      </c>
      <c r="D12" s="9">
        <f>IF(IFERROR(HLOOKUP(D$2,States_Design!$4:14,ROW()-1,FALSE),0)=1,1,0)</f>
        <v>0</v>
      </c>
      <c r="E12" s="9">
        <f>IF(IFERROR(HLOOKUP(E$2,States_Design!$4:14,ROW()-1,FALSE),0)=1,1,0)</f>
        <v>0</v>
      </c>
      <c r="F12" s="9">
        <f>IF(IFERROR(HLOOKUP(F$2,States_Design!$4:14,ROW()-1,FALSE),0)=1,1,0)</f>
        <v>1</v>
      </c>
      <c r="G12" s="9">
        <f>IF(IFERROR(HLOOKUP(G$2,States_Design!$4:14,ROW()-1,FALSE),0)=1,1,0)</f>
        <v>0</v>
      </c>
      <c r="H12" s="9">
        <f>IF(IFERROR(HLOOKUP(H$2,States_Design!$4:14,ROW()-1,FALSE),0)=1,1,0)</f>
        <v>0</v>
      </c>
      <c r="I12" s="9">
        <f>IF(IFERROR(HLOOKUP(I$2,States_Design!$4:14,ROW()-1,FALSE),0)=1,1,0)</f>
        <v>1</v>
      </c>
      <c r="J12" s="9">
        <f>IF(IFERROR(HLOOKUP(J$2,States_Design!$4:14,ROW()-1,FALSE),0)=1,1,0)</f>
        <v>0</v>
      </c>
      <c r="K12" s="9">
        <f>IF(IFERROR(HLOOKUP(K$2,States_Design!$4:14,ROW()-1,FALSE),0)=1,1,0)</f>
        <v>0</v>
      </c>
      <c r="L12" s="9">
        <f>IF(IFERROR(HLOOKUP(L$2,States_Design!$4:14,ROW()-1,FALSE),0)=1,1,0)</f>
        <v>1</v>
      </c>
      <c r="M12" s="9">
        <f>IF(IFERROR(HLOOKUP(M$2,States_Design!$4:14,ROW()-1,FALSE),0)=1,1,0)</f>
        <v>0</v>
      </c>
      <c r="N12" s="9">
        <f>IF(IFERROR(HLOOKUP(N$2,States_Design!$4:14,ROW()-1,FALSE),0)=1,1,0)</f>
        <v>0</v>
      </c>
      <c r="O12" s="9">
        <f>IF(IFERROR(HLOOKUP(O$2,States_Design!$4:14,ROW()-1,FALSE),0)=1,1,0)</f>
        <v>1</v>
      </c>
      <c r="P12" s="9">
        <f>IF(IFERROR(HLOOKUP(P$2,States_Design!$4:14,ROW()-1,FALSE),0)=1,1,0)</f>
        <v>0</v>
      </c>
      <c r="Q12" s="9">
        <f>IF(IFERROR(HLOOKUP(Q$2,States_Design!$4:14,ROW()-1,FALSE),0)=1,1,0)</f>
        <v>0</v>
      </c>
      <c r="R12" s="9">
        <f>IF(IFERROR(HLOOKUP(R$2,States_Design!$4:14,ROW()-1,FALSE),0)=1,1,0)</f>
        <v>0</v>
      </c>
      <c r="T12" s="9">
        <f>IF(IFERROR(HLOOKUP(C$2,States_Design!$4:14,ROW()-1,FALSE),0)=2,1,0)</f>
        <v>0</v>
      </c>
      <c r="U12" s="9">
        <f>IF(IFERROR(HLOOKUP(D$2,States_Design!$4:14,ROW()-1,FALSE),0)=2,1,0)</f>
        <v>0</v>
      </c>
      <c r="V12" s="9">
        <f>IF(IFERROR(HLOOKUP(E$2,States_Design!$4:14,ROW()-1,FALSE),0)=2,1,0)</f>
        <v>0</v>
      </c>
      <c r="W12" s="9">
        <f>IF(IFERROR(HLOOKUP(F$2,States_Design!$4:14,ROW()-1,FALSE),0)=2,1,0)</f>
        <v>0</v>
      </c>
      <c r="X12" s="9">
        <f>IF(IFERROR(HLOOKUP(G$2,States_Design!$4:14,ROW()-1,FALSE),0)=2,1,0)</f>
        <v>0</v>
      </c>
      <c r="Y12" s="9">
        <f>IF(IFERROR(HLOOKUP(H$2,States_Design!$4:14,ROW()-1,FALSE),0)=2,1,0)</f>
        <v>0</v>
      </c>
      <c r="Z12" s="9">
        <f>IF(IFERROR(HLOOKUP(I$2,States_Design!$4:14,ROW()-1,FALSE),0)=2,1,0)</f>
        <v>0</v>
      </c>
      <c r="AA12" s="9">
        <f>IF(IFERROR(HLOOKUP(J$2,States_Design!$4:14,ROW()-1,FALSE),0)=2,1,0)</f>
        <v>0</v>
      </c>
      <c r="AB12" s="9">
        <f>IF(IFERROR(HLOOKUP(K$2,States_Design!$4:14,ROW()-1,FALSE),0)=2,1,0)</f>
        <v>0</v>
      </c>
      <c r="AC12" s="9">
        <f>IF(IFERROR(HLOOKUP(L$2,States_Design!$4:14,ROW()-1,FALSE),0)=2,1,0)</f>
        <v>0</v>
      </c>
      <c r="AD12" s="9">
        <f>IF(IFERROR(HLOOKUP(M$2,States_Design!$4:14,ROW()-1,FALSE),0)=2,1,0)</f>
        <v>0</v>
      </c>
      <c r="AE12" s="9">
        <f>IF(IFERROR(HLOOKUP(N$2,States_Design!$4:14,ROW()-1,FALSE),0)=2,1,0)</f>
        <v>0</v>
      </c>
      <c r="AF12" s="9">
        <f>IF(IFERROR(HLOOKUP(O$2,States_Design!$4:14,ROW()-1,FALSE),0)=2,1,0)</f>
        <v>0</v>
      </c>
      <c r="AG12" s="9">
        <f>IF(IFERROR(HLOOKUP(P$2,States_Design!$4:14,ROW()-1,FALSE),0)=2,1,0)</f>
        <v>0</v>
      </c>
      <c r="AH12" s="9">
        <f>IF(IFERROR(HLOOKUP(Q$2,States_Design!$4:14,ROW()-1,FALSE),0)=2,1,0)</f>
        <v>0</v>
      </c>
      <c r="AI12" s="9">
        <f>IF(IFERROR(HLOOKUP(R$2,States_Design!$4:14,ROW()-1,FALSE),0)=2,1,0)</f>
        <v>0</v>
      </c>
      <c r="AK12" s="9" t="str">
        <f t="shared" si="16"/>
        <v>0x12</v>
      </c>
      <c r="AL12" s="9" t="str">
        <f t="shared" si="17"/>
        <v>0x48</v>
      </c>
      <c r="AN12" s="9" t="str">
        <f t="shared" si="18"/>
        <v>0x00</v>
      </c>
      <c r="AO12" s="9" t="str">
        <f t="shared" si="19"/>
        <v>0x00</v>
      </c>
      <c r="AQ12" s="9" t="str">
        <f t="shared" si="20"/>
        <v xml:space="preserve">2, 0x12, 0x48, 0x00, 0x00, </v>
      </c>
      <c r="AR1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</v>
      </c>
    </row>
    <row r="13" spans="1:44" x14ac:dyDescent="0.25">
      <c r="A13" s="9">
        <f>States_Design!D15</f>
        <v>6</v>
      </c>
      <c r="C13" s="9">
        <f>IF(IFERROR(HLOOKUP(C$2,States_Design!$4:15,ROW()-1,FALSE),0)=1,1,0)</f>
        <v>0</v>
      </c>
      <c r="D13" s="9">
        <f>IF(IFERROR(HLOOKUP(D$2,States_Design!$4:15,ROW()-1,FALSE),0)=1,1,0)</f>
        <v>0</v>
      </c>
      <c r="E13" s="9">
        <f>IF(IFERROR(HLOOKUP(E$2,States_Design!$4:15,ROW()-1,FALSE),0)=1,1,0)</f>
        <v>0</v>
      </c>
      <c r="F13" s="9">
        <f>IF(IFERROR(HLOOKUP(F$2,States_Design!$4:15,ROW()-1,FALSE),0)=1,1,0)</f>
        <v>1</v>
      </c>
      <c r="G13" s="9">
        <f>IF(IFERROR(HLOOKUP(G$2,States_Design!$4:15,ROW()-1,FALSE),0)=1,1,0)</f>
        <v>0</v>
      </c>
      <c r="H13" s="9">
        <f>IF(IFERROR(HLOOKUP(H$2,States_Design!$4:15,ROW()-1,FALSE),0)=1,1,0)</f>
        <v>0</v>
      </c>
      <c r="I13" s="9">
        <f>IF(IFERROR(HLOOKUP(I$2,States_Design!$4:15,ROW()-1,FALSE),0)=1,1,0)</f>
        <v>1</v>
      </c>
      <c r="J13" s="9">
        <f>IF(IFERROR(HLOOKUP(J$2,States_Design!$4:15,ROW()-1,FALSE),0)=1,1,0)</f>
        <v>0</v>
      </c>
      <c r="K13" s="9">
        <f>IF(IFERROR(HLOOKUP(K$2,States_Design!$4:15,ROW()-1,FALSE),0)=1,1,0)</f>
        <v>0</v>
      </c>
      <c r="L13" s="9">
        <f>IF(IFERROR(HLOOKUP(L$2,States_Design!$4:15,ROW()-1,FALSE),0)=1,1,0)</f>
        <v>1</v>
      </c>
      <c r="M13" s="9">
        <f>IF(IFERROR(HLOOKUP(M$2,States_Design!$4:15,ROW()-1,FALSE),0)=1,1,0)</f>
        <v>0</v>
      </c>
      <c r="N13" s="9">
        <f>IF(IFERROR(HLOOKUP(N$2,States_Design!$4:15,ROW()-1,FALSE),0)=1,1,0)</f>
        <v>0</v>
      </c>
      <c r="O13" s="9">
        <f>IF(IFERROR(HLOOKUP(O$2,States_Design!$4:15,ROW()-1,FALSE),0)=1,1,0)</f>
        <v>1</v>
      </c>
      <c r="P13" s="9">
        <f>IF(IFERROR(HLOOKUP(P$2,States_Design!$4:15,ROW()-1,FALSE),0)=1,1,0)</f>
        <v>0</v>
      </c>
      <c r="Q13" s="9">
        <f>IF(IFERROR(HLOOKUP(Q$2,States_Design!$4:15,ROW()-1,FALSE),0)=1,1,0)</f>
        <v>0</v>
      </c>
      <c r="R13" s="9">
        <f>IF(IFERROR(HLOOKUP(R$2,States_Design!$4:15,ROW()-1,FALSE),0)=1,1,0)</f>
        <v>0</v>
      </c>
      <c r="T13" s="9">
        <f>IF(IFERROR(HLOOKUP(C$2,States_Design!$4:15,ROW()-1,FALSE),0)=2,1,0)</f>
        <v>0</v>
      </c>
      <c r="U13" s="9">
        <f>IF(IFERROR(HLOOKUP(D$2,States_Design!$4:15,ROW()-1,FALSE),0)=2,1,0)</f>
        <v>0</v>
      </c>
      <c r="V13" s="9">
        <f>IF(IFERROR(HLOOKUP(E$2,States_Design!$4:15,ROW()-1,FALSE),0)=2,1,0)</f>
        <v>0</v>
      </c>
      <c r="W13" s="9">
        <f>IF(IFERROR(HLOOKUP(F$2,States_Design!$4:15,ROW()-1,FALSE),0)=2,1,0)</f>
        <v>0</v>
      </c>
      <c r="X13" s="9">
        <f>IF(IFERROR(HLOOKUP(G$2,States_Design!$4:15,ROW()-1,FALSE),0)=2,1,0)</f>
        <v>0</v>
      </c>
      <c r="Y13" s="9">
        <f>IF(IFERROR(HLOOKUP(H$2,States_Design!$4:15,ROW()-1,FALSE),0)=2,1,0)</f>
        <v>0</v>
      </c>
      <c r="Z13" s="9">
        <f>IF(IFERROR(HLOOKUP(I$2,States_Design!$4:15,ROW()-1,FALSE),0)=2,1,0)</f>
        <v>0</v>
      </c>
      <c r="AA13" s="9">
        <f>IF(IFERROR(HLOOKUP(J$2,States_Design!$4:15,ROW()-1,FALSE),0)=2,1,0)</f>
        <v>0</v>
      </c>
      <c r="AB13" s="9">
        <f>IF(IFERROR(HLOOKUP(K$2,States_Design!$4:15,ROW()-1,FALSE),0)=2,1,0)</f>
        <v>0</v>
      </c>
      <c r="AC13" s="9">
        <f>IF(IFERROR(HLOOKUP(L$2,States_Design!$4:15,ROW()-1,FALSE),0)=2,1,0)</f>
        <v>0</v>
      </c>
      <c r="AD13" s="9">
        <f>IF(IFERROR(HLOOKUP(M$2,States_Design!$4:15,ROW()-1,FALSE),0)=2,1,0)</f>
        <v>0</v>
      </c>
      <c r="AE13" s="9">
        <f>IF(IFERROR(HLOOKUP(N$2,States_Design!$4:15,ROW()-1,FALSE),0)=2,1,0)</f>
        <v>0</v>
      </c>
      <c r="AF13" s="9">
        <f>IF(IFERROR(HLOOKUP(O$2,States_Design!$4:15,ROW()-1,FALSE),0)=2,1,0)</f>
        <v>0</v>
      </c>
      <c r="AG13" s="9">
        <f>IF(IFERROR(HLOOKUP(P$2,States_Design!$4:15,ROW()-1,FALSE),0)=2,1,0)</f>
        <v>0</v>
      </c>
      <c r="AH13" s="9">
        <f>IF(IFERROR(HLOOKUP(Q$2,States_Design!$4:15,ROW()-1,FALSE),0)=2,1,0)</f>
        <v>0</v>
      </c>
      <c r="AI13" s="9">
        <f>IF(IFERROR(HLOOKUP(R$2,States_Design!$4:15,ROW()-1,FALSE),0)=2,1,0)</f>
        <v>0</v>
      </c>
      <c r="AK13" s="9" t="str">
        <f t="shared" si="16"/>
        <v>0x12</v>
      </c>
      <c r="AL13" s="9" t="str">
        <f t="shared" si="17"/>
        <v>0x48</v>
      </c>
      <c r="AN13" s="9" t="str">
        <f t="shared" si="18"/>
        <v>0x00</v>
      </c>
      <c r="AO13" s="9" t="str">
        <f t="shared" si="19"/>
        <v>0x00</v>
      </c>
      <c r="AQ13" s="9" t="str">
        <f t="shared" si="20"/>
        <v xml:space="preserve">6, 0x12, 0x48, 0x00, 0x00, </v>
      </c>
      <c r="AR13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</v>
      </c>
    </row>
    <row r="14" spans="1:44" x14ac:dyDescent="0.25">
      <c r="A14" s="9">
        <f>States_Design!D16</f>
        <v>4</v>
      </c>
      <c r="C14" s="9">
        <f>IF(IFERROR(HLOOKUP(C$2,States_Design!$4:16,ROW()-1,FALSE),0)=1,1,0)</f>
        <v>0</v>
      </c>
      <c r="D14" s="9">
        <f>IF(IFERROR(HLOOKUP(D$2,States_Design!$4:16,ROW()-1,FALSE),0)=1,1,0)</f>
        <v>0</v>
      </c>
      <c r="E14" s="9">
        <f>IF(IFERROR(HLOOKUP(E$2,States_Design!$4:16,ROW()-1,FALSE),0)=1,1,0)</f>
        <v>0</v>
      </c>
      <c r="F14" s="9">
        <f>IF(IFERROR(HLOOKUP(F$2,States_Design!$4:16,ROW()-1,FALSE),0)=1,1,0)</f>
        <v>1</v>
      </c>
      <c r="G14" s="9">
        <f>IF(IFERROR(HLOOKUP(G$2,States_Design!$4:16,ROW()-1,FALSE),0)=1,1,0)</f>
        <v>0</v>
      </c>
      <c r="H14" s="9">
        <f>IF(IFERROR(HLOOKUP(H$2,States_Design!$4:16,ROW()-1,FALSE),0)=1,1,0)</f>
        <v>0</v>
      </c>
      <c r="I14" s="9">
        <f>IF(IFERROR(HLOOKUP(I$2,States_Design!$4:16,ROW()-1,FALSE),0)=1,1,0)</f>
        <v>1</v>
      </c>
      <c r="J14" s="9">
        <f>IF(IFERROR(HLOOKUP(J$2,States_Design!$4:16,ROW()-1,FALSE),0)=1,1,0)</f>
        <v>0</v>
      </c>
      <c r="K14" s="9">
        <f>IF(IFERROR(HLOOKUP(K$2,States_Design!$4:16,ROW()-1,FALSE),0)=1,1,0)</f>
        <v>0</v>
      </c>
      <c r="L14" s="9">
        <f>IF(IFERROR(HLOOKUP(L$2,States_Design!$4:16,ROW()-1,FALSE),0)=1,1,0)</f>
        <v>1</v>
      </c>
      <c r="M14" s="9">
        <f>IF(IFERROR(HLOOKUP(M$2,States_Design!$4:16,ROW()-1,FALSE),0)=1,1,0)</f>
        <v>0</v>
      </c>
      <c r="N14" s="9">
        <f>IF(IFERROR(HLOOKUP(N$2,States_Design!$4:16,ROW()-1,FALSE),0)=1,1,0)</f>
        <v>0</v>
      </c>
      <c r="O14" s="9">
        <f>IF(IFERROR(HLOOKUP(O$2,States_Design!$4:16,ROW()-1,FALSE),0)=1,1,0)</f>
        <v>1</v>
      </c>
      <c r="P14" s="9">
        <f>IF(IFERROR(HLOOKUP(P$2,States_Design!$4:16,ROW()-1,FALSE),0)=1,1,0)</f>
        <v>0</v>
      </c>
      <c r="Q14" s="9">
        <f>IF(IFERROR(HLOOKUP(Q$2,States_Design!$4:16,ROW()-1,FALSE),0)=1,1,0)</f>
        <v>0</v>
      </c>
      <c r="R14" s="9">
        <f>IF(IFERROR(HLOOKUP(R$2,States_Design!$4:16,ROW()-1,FALSE),0)=1,1,0)</f>
        <v>0</v>
      </c>
      <c r="T14" s="9">
        <f>IF(IFERROR(HLOOKUP(C$2,States_Design!$4:16,ROW()-1,FALSE),0)=2,1,0)</f>
        <v>0</v>
      </c>
      <c r="U14" s="9">
        <f>IF(IFERROR(HLOOKUP(D$2,States_Design!$4:16,ROW()-1,FALSE),0)=2,1,0)</f>
        <v>0</v>
      </c>
      <c r="V14" s="9">
        <f>IF(IFERROR(HLOOKUP(E$2,States_Design!$4:16,ROW()-1,FALSE),0)=2,1,0)</f>
        <v>0</v>
      </c>
      <c r="W14" s="9">
        <f>IF(IFERROR(HLOOKUP(F$2,States_Design!$4:16,ROW()-1,FALSE),0)=2,1,0)</f>
        <v>0</v>
      </c>
      <c r="X14" s="9">
        <f>IF(IFERROR(HLOOKUP(G$2,States_Design!$4:16,ROW()-1,FALSE),0)=2,1,0)</f>
        <v>0</v>
      </c>
      <c r="Y14" s="9">
        <f>IF(IFERROR(HLOOKUP(H$2,States_Design!$4:16,ROW()-1,FALSE),0)=2,1,0)</f>
        <v>0</v>
      </c>
      <c r="Z14" s="9">
        <f>IF(IFERROR(HLOOKUP(I$2,States_Design!$4:16,ROW()-1,FALSE),0)=2,1,0)</f>
        <v>0</v>
      </c>
      <c r="AA14" s="9">
        <f>IF(IFERROR(HLOOKUP(J$2,States_Design!$4:16,ROW()-1,FALSE),0)=2,1,0)</f>
        <v>0</v>
      </c>
      <c r="AB14" s="9">
        <f>IF(IFERROR(HLOOKUP(K$2,States_Design!$4:16,ROW()-1,FALSE),0)=2,1,0)</f>
        <v>0</v>
      </c>
      <c r="AC14" s="9">
        <f>IF(IFERROR(HLOOKUP(L$2,States_Design!$4:16,ROW()-1,FALSE),0)=2,1,0)</f>
        <v>0</v>
      </c>
      <c r="AD14" s="9">
        <f>IF(IFERROR(HLOOKUP(M$2,States_Design!$4:16,ROW()-1,FALSE),0)=2,1,0)</f>
        <v>0</v>
      </c>
      <c r="AE14" s="9">
        <f>IF(IFERROR(HLOOKUP(N$2,States_Design!$4:16,ROW()-1,FALSE),0)=2,1,0)</f>
        <v>0</v>
      </c>
      <c r="AF14" s="9">
        <f>IF(IFERROR(HLOOKUP(O$2,States_Design!$4:16,ROW()-1,FALSE),0)=2,1,0)</f>
        <v>0</v>
      </c>
      <c r="AG14" s="9">
        <f>IF(IFERROR(HLOOKUP(P$2,States_Design!$4:16,ROW()-1,FALSE),0)=2,1,0)</f>
        <v>0</v>
      </c>
      <c r="AH14" s="9">
        <f>IF(IFERROR(HLOOKUP(Q$2,States_Design!$4:16,ROW()-1,FALSE),0)=2,1,0)</f>
        <v>0</v>
      </c>
      <c r="AI14" s="9">
        <f>IF(IFERROR(HLOOKUP(R$2,States_Design!$4:16,ROW()-1,FALSE),0)=2,1,0)</f>
        <v>0</v>
      </c>
      <c r="AK14" s="9" t="str">
        <f t="shared" si="16"/>
        <v>0x12</v>
      </c>
      <c r="AL14" s="9" t="str">
        <f t="shared" si="17"/>
        <v>0x48</v>
      </c>
      <c r="AN14" s="9" t="str">
        <f t="shared" si="18"/>
        <v>0x00</v>
      </c>
      <c r="AO14" s="9" t="str">
        <f t="shared" si="19"/>
        <v>0x00</v>
      </c>
      <c r="AQ14" s="9" t="str">
        <f t="shared" si="20"/>
        <v xml:space="preserve">4, 0x12, 0x48, 0x00, 0x00, </v>
      </c>
      <c r="AR14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</v>
      </c>
    </row>
    <row r="15" spans="1:44" x14ac:dyDescent="0.25">
      <c r="A15" s="9">
        <f>States_Design!D17</f>
        <v>7</v>
      </c>
      <c r="C15" s="9">
        <f>IF(IFERROR(HLOOKUP(C$2,States_Design!$4:17,ROW()-1,FALSE),0)=1,1,0)</f>
        <v>0</v>
      </c>
      <c r="D15" s="9">
        <f>IF(IFERROR(HLOOKUP(D$2,States_Design!$4:17,ROW()-1,FALSE),0)=1,1,0)</f>
        <v>0</v>
      </c>
      <c r="E15" s="9">
        <f>IF(IFERROR(HLOOKUP(E$2,States_Design!$4:17,ROW()-1,FALSE),0)=1,1,0)</f>
        <v>0</v>
      </c>
      <c r="F15" s="9">
        <f>IF(IFERROR(HLOOKUP(F$2,States_Design!$4:17,ROW()-1,FALSE),0)=1,1,0)</f>
        <v>1</v>
      </c>
      <c r="G15" s="9">
        <f>IF(IFERROR(HLOOKUP(G$2,States_Design!$4:17,ROW()-1,FALSE),0)=1,1,0)</f>
        <v>0</v>
      </c>
      <c r="H15" s="9">
        <f>IF(IFERROR(HLOOKUP(H$2,States_Design!$4:17,ROW()-1,FALSE),0)=1,1,0)</f>
        <v>0</v>
      </c>
      <c r="I15" s="9">
        <f>IF(IFERROR(HLOOKUP(I$2,States_Design!$4:17,ROW()-1,FALSE),0)=1,1,0)</f>
        <v>1</v>
      </c>
      <c r="J15" s="9">
        <f>IF(IFERROR(HLOOKUP(J$2,States_Design!$4:17,ROW()-1,FALSE),0)=1,1,0)</f>
        <v>0</v>
      </c>
      <c r="K15" s="9">
        <f>IF(IFERROR(HLOOKUP(K$2,States_Design!$4:17,ROW()-1,FALSE),0)=1,1,0)</f>
        <v>0</v>
      </c>
      <c r="L15" s="9">
        <f>IF(IFERROR(HLOOKUP(L$2,States_Design!$4:17,ROW()-1,FALSE),0)=1,1,0)</f>
        <v>1</v>
      </c>
      <c r="M15" s="9">
        <f>IF(IFERROR(HLOOKUP(M$2,States_Design!$4:17,ROW()-1,FALSE),0)=1,1,0)</f>
        <v>0</v>
      </c>
      <c r="N15" s="9">
        <f>IF(IFERROR(HLOOKUP(N$2,States_Design!$4:17,ROW()-1,FALSE),0)=1,1,0)</f>
        <v>0</v>
      </c>
      <c r="O15" s="9">
        <f>IF(IFERROR(HLOOKUP(O$2,States_Design!$4:17,ROW()-1,FALSE),0)=1,1,0)</f>
        <v>1</v>
      </c>
      <c r="P15" s="9">
        <f>IF(IFERROR(HLOOKUP(P$2,States_Design!$4:17,ROW()-1,FALSE),0)=1,1,0)</f>
        <v>0</v>
      </c>
      <c r="Q15" s="9">
        <f>IF(IFERROR(HLOOKUP(Q$2,States_Design!$4:17,ROW()-1,FALSE),0)=1,1,0)</f>
        <v>0</v>
      </c>
      <c r="R15" s="9">
        <f>IF(IFERROR(HLOOKUP(R$2,States_Design!$4:17,ROW()-1,FALSE),0)=1,1,0)</f>
        <v>0</v>
      </c>
      <c r="T15" s="9">
        <f>IF(IFERROR(HLOOKUP(C$2,States_Design!$4:17,ROW()-1,FALSE),0)=2,1,0)</f>
        <v>0</v>
      </c>
      <c r="U15" s="9">
        <f>IF(IFERROR(HLOOKUP(D$2,States_Design!$4:17,ROW()-1,FALSE),0)=2,1,0)</f>
        <v>0</v>
      </c>
      <c r="V15" s="9">
        <f>IF(IFERROR(HLOOKUP(E$2,States_Design!$4:17,ROW()-1,FALSE),0)=2,1,0)</f>
        <v>0</v>
      </c>
      <c r="W15" s="9">
        <f>IF(IFERROR(HLOOKUP(F$2,States_Design!$4:17,ROW()-1,FALSE),0)=2,1,0)</f>
        <v>0</v>
      </c>
      <c r="X15" s="9">
        <f>IF(IFERROR(HLOOKUP(G$2,States_Design!$4:17,ROW()-1,FALSE),0)=2,1,0)</f>
        <v>0</v>
      </c>
      <c r="Y15" s="9">
        <f>IF(IFERROR(HLOOKUP(H$2,States_Design!$4:17,ROW()-1,FALSE),0)=2,1,0)</f>
        <v>0</v>
      </c>
      <c r="Z15" s="9">
        <f>IF(IFERROR(HLOOKUP(I$2,States_Design!$4:17,ROW()-1,FALSE),0)=2,1,0)</f>
        <v>0</v>
      </c>
      <c r="AA15" s="9">
        <f>IF(IFERROR(HLOOKUP(J$2,States_Design!$4:17,ROW()-1,FALSE),0)=2,1,0)</f>
        <v>0</v>
      </c>
      <c r="AB15" s="9">
        <f>IF(IFERROR(HLOOKUP(K$2,States_Design!$4:17,ROW()-1,FALSE),0)=2,1,0)</f>
        <v>0</v>
      </c>
      <c r="AC15" s="9">
        <f>IF(IFERROR(HLOOKUP(L$2,States_Design!$4:17,ROW()-1,FALSE),0)=2,1,0)</f>
        <v>0</v>
      </c>
      <c r="AD15" s="9">
        <f>IF(IFERROR(HLOOKUP(M$2,States_Design!$4:17,ROW()-1,FALSE),0)=2,1,0)</f>
        <v>0</v>
      </c>
      <c r="AE15" s="9">
        <f>IF(IFERROR(HLOOKUP(N$2,States_Design!$4:17,ROW()-1,FALSE),0)=2,1,0)</f>
        <v>0</v>
      </c>
      <c r="AF15" s="9">
        <f>IF(IFERROR(HLOOKUP(O$2,States_Design!$4:17,ROW()-1,FALSE),0)=2,1,0)</f>
        <v>0</v>
      </c>
      <c r="AG15" s="9">
        <f>IF(IFERROR(HLOOKUP(P$2,States_Design!$4:17,ROW()-1,FALSE),0)=2,1,0)</f>
        <v>0</v>
      </c>
      <c r="AH15" s="9">
        <f>IF(IFERROR(HLOOKUP(Q$2,States_Design!$4:17,ROW()-1,FALSE),0)=2,1,0)</f>
        <v>0</v>
      </c>
      <c r="AI15" s="9">
        <f>IF(IFERROR(HLOOKUP(R$2,States_Design!$4:17,ROW()-1,FALSE),0)=2,1,0)</f>
        <v>0</v>
      </c>
      <c r="AK15" s="9" t="str">
        <f t="shared" si="16"/>
        <v>0x12</v>
      </c>
      <c r="AL15" s="9" t="str">
        <f t="shared" si="17"/>
        <v>0x48</v>
      </c>
      <c r="AN15" s="9" t="str">
        <f t="shared" si="18"/>
        <v>0x00</v>
      </c>
      <c r="AO15" s="9" t="str">
        <f t="shared" si="19"/>
        <v>0x00</v>
      </c>
      <c r="AQ15" s="9" t="str">
        <f t="shared" si="20"/>
        <v xml:space="preserve">7, 0x12, 0x48, 0x00, 0x00, </v>
      </c>
      <c r="AR15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</v>
      </c>
    </row>
    <row r="16" spans="1:44" x14ac:dyDescent="0.25">
      <c r="A16" s="9">
        <f>States_Design!D18</f>
        <v>6</v>
      </c>
      <c r="C16" s="9">
        <f>IF(IFERROR(HLOOKUP(C$2,States_Design!$4:18,ROW()-1,FALSE),0)=1,1,0)</f>
        <v>0</v>
      </c>
      <c r="D16" s="9">
        <f>IF(IFERROR(HLOOKUP(D$2,States_Design!$4:18,ROW()-1,FALSE),0)=1,1,0)</f>
        <v>0</v>
      </c>
      <c r="E16" s="9">
        <f>IF(IFERROR(HLOOKUP(E$2,States_Design!$4:18,ROW()-1,FALSE),0)=1,1,0)</f>
        <v>0</v>
      </c>
      <c r="F16" s="9">
        <f>IF(IFERROR(HLOOKUP(F$2,States_Design!$4:18,ROW()-1,FALSE),0)=1,1,0)</f>
        <v>1</v>
      </c>
      <c r="G16" s="9">
        <f>IF(IFERROR(HLOOKUP(G$2,States_Design!$4:18,ROW()-1,FALSE),0)=1,1,0)</f>
        <v>0</v>
      </c>
      <c r="H16" s="9">
        <f>IF(IFERROR(HLOOKUP(H$2,States_Design!$4:18,ROW()-1,FALSE),0)=1,1,0)</f>
        <v>0</v>
      </c>
      <c r="I16" s="9">
        <f>IF(IFERROR(HLOOKUP(I$2,States_Design!$4:18,ROW()-1,FALSE),0)=1,1,0)</f>
        <v>1</v>
      </c>
      <c r="J16" s="9">
        <f>IF(IFERROR(HLOOKUP(J$2,States_Design!$4:18,ROW()-1,FALSE),0)=1,1,0)</f>
        <v>0</v>
      </c>
      <c r="K16" s="9">
        <f>IF(IFERROR(HLOOKUP(K$2,States_Design!$4:18,ROW()-1,FALSE),0)=1,1,0)</f>
        <v>0</v>
      </c>
      <c r="L16" s="9">
        <f>IF(IFERROR(HLOOKUP(L$2,States_Design!$4:18,ROW()-1,FALSE),0)=1,1,0)</f>
        <v>1</v>
      </c>
      <c r="M16" s="9">
        <f>IF(IFERROR(HLOOKUP(M$2,States_Design!$4:18,ROW()-1,FALSE),0)=1,1,0)</f>
        <v>0</v>
      </c>
      <c r="N16" s="9">
        <f>IF(IFERROR(HLOOKUP(N$2,States_Design!$4:18,ROW()-1,FALSE),0)=1,1,0)</f>
        <v>0</v>
      </c>
      <c r="O16" s="9">
        <f>IF(IFERROR(HLOOKUP(O$2,States_Design!$4:18,ROW()-1,FALSE),0)=1,1,0)</f>
        <v>1</v>
      </c>
      <c r="P16" s="9">
        <f>IF(IFERROR(HLOOKUP(P$2,States_Design!$4:18,ROW()-1,FALSE),0)=1,1,0)</f>
        <v>0</v>
      </c>
      <c r="Q16" s="9">
        <f>IF(IFERROR(HLOOKUP(Q$2,States_Design!$4:18,ROW()-1,FALSE),0)=1,1,0)</f>
        <v>0</v>
      </c>
      <c r="R16" s="9">
        <f>IF(IFERROR(HLOOKUP(R$2,States_Design!$4:18,ROW()-1,FALSE),0)=1,1,0)</f>
        <v>0</v>
      </c>
      <c r="T16" s="9">
        <f>IF(IFERROR(HLOOKUP(C$2,States_Design!$4:18,ROW()-1,FALSE),0)=2,1,0)</f>
        <v>0</v>
      </c>
      <c r="U16" s="9">
        <f>IF(IFERROR(HLOOKUP(D$2,States_Design!$4:18,ROW()-1,FALSE),0)=2,1,0)</f>
        <v>0</v>
      </c>
      <c r="V16" s="9">
        <f>IF(IFERROR(HLOOKUP(E$2,States_Design!$4:18,ROW()-1,FALSE),0)=2,1,0)</f>
        <v>0</v>
      </c>
      <c r="W16" s="9">
        <f>IF(IFERROR(HLOOKUP(F$2,States_Design!$4:18,ROW()-1,FALSE),0)=2,1,0)</f>
        <v>0</v>
      </c>
      <c r="X16" s="9">
        <f>IF(IFERROR(HLOOKUP(G$2,States_Design!$4:18,ROW()-1,FALSE),0)=2,1,0)</f>
        <v>0</v>
      </c>
      <c r="Y16" s="9">
        <f>IF(IFERROR(HLOOKUP(H$2,States_Design!$4:18,ROW()-1,FALSE),0)=2,1,0)</f>
        <v>0</v>
      </c>
      <c r="Z16" s="9">
        <f>IF(IFERROR(HLOOKUP(I$2,States_Design!$4:18,ROW()-1,FALSE),0)=2,1,0)</f>
        <v>0</v>
      </c>
      <c r="AA16" s="9">
        <f>IF(IFERROR(HLOOKUP(J$2,States_Design!$4:18,ROW()-1,FALSE),0)=2,1,0)</f>
        <v>0</v>
      </c>
      <c r="AB16" s="9">
        <f>IF(IFERROR(HLOOKUP(K$2,States_Design!$4:18,ROW()-1,FALSE),0)=2,1,0)</f>
        <v>0</v>
      </c>
      <c r="AC16" s="9">
        <f>IF(IFERROR(HLOOKUP(L$2,States_Design!$4:18,ROW()-1,FALSE),0)=2,1,0)</f>
        <v>0</v>
      </c>
      <c r="AD16" s="9">
        <f>IF(IFERROR(HLOOKUP(M$2,States_Design!$4:18,ROW()-1,FALSE),0)=2,1,0)</f>
        <v>0</v>
      </c>
      <c r="AE16" s="9">
        <f>IF(IFERROR(HLOOKUP(N$2,States_Design!$4:18,ROW()-1,FALSE),0)=2,1,0)</f>
        <v>0</v>
      </c>
      <c r="AF16" s="9">
        <f>IF(IFERROR(HLOOKUP(O$2,States_Design!$4:18,ROW()-1,FALSE),0)=2,1,0)</f>
        <v>0</v>
      </c>
      <c r="AG16" s="9">
        <f>IF(IFERROR(HLOOKUP(P$2,States_Design!$4:18,ROW()-1,FALSE),0)=2,1,0)</f>
        <v>0</v>
      </c>
      <c r="AH16" s="9">
        <f>IF(IFERROR(HLOOKUP(Q$2,States_Design!$4:18,ROW()-1,FALSE),0)=2,1,0)</f>
        <v>0</v>
      </c>
      <c r="AI16" s="9">
        <f>IF(IFERROR(HLOOKUP(R$2,States_Design!$4:18,ROW()-1,FALSE),0)=2,1,0)</f>
        <v>0</v>
      </c>
      <c r="AK16" s="9" t="str">
        <f t="shared" si="16"/>
        <v>0x12</v>
      </c>
      <c r="AL16" s="9" t="str">
        <f t="shared" si="17"/>
        <v>0x48</v>
      </c>
      <c r="AN16" s="9" t="str">
        <f t="shared" si="18"/>
        <v>0x00</v>
      </c>
      <c r="AO16" s="9" t="str">
        <f t="shared" si="19"/>
        <v>0x00</v>
      </c>
      <c r="AQ16" s="9" t="str">
        <f t="shared" si="20"/>
        <v xml:space="preserve">6, 0x12, 0x48, 0x00, 0x00, </v>
      </c>
      <c r="AR16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</v>
      </c>
    </row>
    <row r="17" spans="1:44" x14ac:dyDescent="0.25">
      <c r="A17" s="9">
        <f>States_Design!D19</f>
        <v>4</v>
      </c>
      <c r="C17" s="9">
        <f>IF(IFERROR(HLOOKUP(C$2,States_Design!$4:19,ROW()-1,FALSE),0)=1,1,0)</f>
        <v>0</v>
      </c>
      <c r="D17" s="9">
        <f>IF(IFERROR(HLOOKUP(D$2,States_Design!$4:19,ROW()-1,FALSE),0)=1,1,0)</f>
        <v>0</v>
      </c>
      <c r="E17" s="9">
        <f>IF(IFERROR(HLOOKUP(E$2,States_Design!$4:19,ROW()-1,FALSE),0)=1,1,0)</f>
        <v>0</v>
      </c>
      <c r="F17" s="9">
        <f>IF(IFERROR(HLOOKUP(F$2,States_Design!$4:19,ROW()-1,FALSE),0)=1,1,0)</f>
        <v>1</v>
      </c>
      <c r="G17" s="9">
        <f>IF(IFERROR(HLOOKUP(G$2,States_Design!$4:19,ROW()-1,FALSE),0)=1,1,0)</f>
        <v>0</v>
      </c>
      <c r="H17" s="9">
        <f>IF(IFERROR(HLOOKUP(H$2,States_Design!$4:19,ROW()-1,FALSE),0)=1,1,0)</f>
        <v>0</v>
      </c>
      <c r="I17" s="9">
        <f>IF(IFERROR(HLOOKUP(I$2,States_Design!$4:19,ROW()-1,FALSE),0)=1,1,0)</f>
        <v>1</v>
      </c>
      <c r="J17" s="9">
        <f>IF(IFERROR(HLOOKUP(J$2,States_Design!$4:19,ROW()-1,FALSE),0)=1,1,0)</f>
        <v>0</v>
      </c>
      <c r="K17" s="9">
        <f>IF(IFERROR(HLOOKUP(K$2,States_Design!$4:19,ROW()-1,FALSE),0)=1,1,0)</f>
        <v>0</v>
      </c>
      <c r="L17" s="9">
        <f>IF(IFERROR(HLOOKUP(L$2,States_Design!$4:19,ROW()-1,FALSE),0)=1,1,0)</f>
        <v>1</v>
      </c>
      <c r="M17" s="9">
        <f>IF(IFERROR(HLOOKUP(M$2,States_Design!$4:19,ROW()-1,FALSE),0)=1,1,0)</f>
        <v>0</v>
      </c>
      <c r="N17" s="9">
        <f>IF(IFERROR(HLOOKUP(N$2,States_Design!$4:19,ROW()-1,FALSE),0)=1,1,0)</f>
        <v>0</v>
      </c>
      <c r="O17" s="9">
        <f>IF(IFERROR(HLOOKUP(O$2,States_Design!$4:19,ROW()-1,FALSE),0)=1,1,0)</f>
        <v>1</v>
      </c>
      <c r="P17" s="9">
        <f>IF(IFERROR(HLOOKUP(P$2,States_Design!$4:19,ROW()-1,FALSE),0)=1,1,0)</f>
        <v>0</v>
      </c>
      <c r="Q17" s="9">
        <f>IF(IFERROR(HLOOKUP(Q$2,States_Design!$4:19,ROW()-1,FALSE),0)=1,1,0)</f>
        <v>0</v>
      </c>
      <c r="R17" s="9">
        <f>IF(IFERROR(HLOOKUP(R$2,States_Design!$4:19,ROW()-1,FALSE),0)=1,1,0)</f>
        <v>0</v>
      </c>
      <c r="T17" s="9">
        <f>IF(IFERROR(HLOOKUP(C$2,States_Design!$4:19,ROW()-1,FALSE),0)=2,1,0)</f>
        <v>0</v>
      </c>
      <c r="U17" s="9">
        <f>IF(IFERROR(HLOOKUP(D$2,States_Design!$4:19,ROW()-1,FALSE),0)=2,1,0)</f>
        <v>0</v>
      </c>
      <c r="V17" s="9">
        <f>IF(IFERROR(HLOOKUP(E$2,States_Design!$4:19,ROW()-1,FALSE),0)=2,1,0)</f>
        <v>0</v>
      </c>
      <c r="W17" s="9">
        <f>IF(IFERROR(HLOOKUP(F$2,States_Design!$4:19,ROW()-1,FALSE),0)=2,1,0)</f>
        <v>0</v>
      </c>
      <c r="X17" s="9">
        <f>IF(IFERROR(HLOOKUP(G$2,States_Design!$4:19,ROW()-1,FALSE),0)=2,1,0)</f>
        <v>0</v>
      </c>
      <c r="Y17" s="9">
        <f>IF(IFERROR(HLOOKUP(H$2,States_Design!$4:19,ROW()-1,FALSE),0)=2,1,0)</f>
        <v>0</v>
      </c>
      <c r="Z17" s="9">
        <f>IF(IFERROR(HLOOKUP(I$2,States_Design!$4:19,ROW()-1,FALSE),0)=2,1,0)</f>
        <v>0</v>
      </c>
      <c r="AA17" s="9">
        <f>IF(IFERROR(HLOOKUP(J$2,States_Design!$4:19,ROW()-1,FALSE),0)=2,1,0)</f>
        <v>0</v>
      </c>
      <c r="AB17" s="9">
        <f>IF(IFERROR(HLOOKUP(K$2,States_Design!$4:19,ROW()-1,FALSE),0)=2,1,0)</f>
        <v>0</v>
      </c>
      <c r="AC17" s="9">
        <f>IF(IFERROR(HLOOKUP(L$2,States_Design!$4:19,ROW()-1,FALSE),0)=2,1,0)</f>
        <v>0</v>
      </c>
      <c r="AD17" s="9">
        <f>IF(IFERROR(HLOOKUP(M$2,States_Design!$4:19,ROW()-1,FALSE),0)=2,1,0)</f>
        <v>0</v>
      </c>
      <c r="AE17" s="9">
        <f>IF(IFERROR(HLOOKUP(N$2,States_Design!$4:19,ROW()-1,FALSE),0)=2,1,0)</f>
        <v>0</v>
      </c>
      <c r="AF17" s="9">
        <f>IF(IFERROR(HLOOKUP(O$2,States_Design!$4:19,ROW()-1,FALSE),0)=2,1,0)</f>
        <v>0</v>
      </c>
      <c r="AG17" s="9">
        <f>IF(IFERROR(HLOOKUP(P$2,States_Design!$4:19,ROW()-1,FALSE),0)=2,1,0)</f>
        <v>0</v>
      </c>
      <c r="AH17" s="9">
        <f>IF(IFERROR(HLOOKUP(Q$2,States_Design!$4:19,ROW()-1,FALSE),0)=2,1,0)</f>
        <v>0</v>
      </c>
      <c r="AI17" s="9">
        <f>IF(IFERROR(HLOOKUP(R$2,States_Design!$4:19,ROW()-1,FALSE),0)=2,1,0)</f>
        <v>0</v>
      </c>
      <c r="AK17" s="9" t="str">
        <f t="shared" si="16"/>
        <v>0x12</v>
      </c>
      <c r="AL17" s="9" t="str">
        <f t="shared" si="17"/>
        <v>0x48</v>
      </c>
      <c r="AN17" s="9" t="str">
        <f t="shared" si="18"/>
        <v>0x00</v>
      </c>
      <c r="AO17" s="9" t="str">
        <f t="shared" si="19"/>
        <v>0x00</v>
      </c>
      <c r="AQ17" s="9" t="str">
        <f t="shared" si="20"/>
        <v xml:space="preserve">4, 0x12, 0x48, 0x00, 0x00, </v>
      </c>
      <c r="AR17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</v>
      </c>
    </row>
    <row r="18" spans="1:44" x14ac:dyDescent="0.25">
      <c r="A18" s="9">
        <f>States_Design!D20</f>
        <v>6</v>
      </c>
      <c r="C18" s="9">
        <f>IF(IFERROR(HLOOKUP(C$2,States_Design!$4:20,ROW()-1,FALSE),0)=1,1,0)</f>
        <v>0</v>
      </c>
      <c r="D18" s="9">
        <f>IF(IFERROR(HLOOKUP(D$2,States_Design!$4:20,ROW()-1,FALSE),0)=1,1,0)</f>
        <v>0</v>
      </c>
      <c r="E18" s="9">
        <f>IF(IFERROR(HLOOKUP(E$2,States_Design!$4:20,ROW()-1,FALSE),0)=1,1,0)</f>
        <v>0</v>
      </c>
      <c r="F18" s="9">
        <f>IF(IFERROR(HLOOKUP(F$2,States_Design!$4:20,ROW()-1,FALSE),0)=1,1,0)</f>
        <v>1</v>
      </c>
      <c r="G18" s="9">
        <f>IF(IFERROR(HLOOKUP(G$2,States_Design!$4:20,ROW()-1,FALSE),0)=1,1,0)</f>
        <v>0</v>
      </c>
      <c r="H18" s="9">
        <f>IF(IFERROR(HLOOKUP(H$2,States_Design!$4:20,ROW()-1,FALSE),0)=1,1,0)</f>
        <v>0</v>
      </c>
      <c r="I18" s="9">
        <f>IF(IFERROR(HLOOKUP(I$2,States_Design!$4:20,ROW()-1,FALSE),0)=1,1,0)</f>
        <v>1</v>
      </c>
      <c r="J18" s="9">
        <f>IF(IFERROR(HLOOKUP(J$2,States_Design!$4:20,ROW()-1,FALSE),0)=1,1,0)</f>
        <v>0</v>
      </c>
      <c r="K18" s="9">
        <f>IF(IFERROR(HLOOKUP(K$2,States_Design!$4:20,ROW()-1,FALSE),0)=1,1,0)</f>
        <v>0</v>
      </c>
      <c r="L18" s="9">
        <f>IF(IFERROR(HLOOKUP(L$2,States_Design!$4:20,ROW()-1,FALSE),0)=1,1,0)</f>
        <v>1</v>
      </c>
      <c r="M18" s="9">
        <f>IF(IFERROR(HLOOKUP(M$2,States_Design!$4:20,ROW()-1,FALSE),0)=1,1,0)</f>
        <v>0</v>
      </c>
      <c r="N18" s="9">
        <f>IF(IFERROR(HLOOKUP(N$2,States_Design!$4:20,ROW()-1,FALSE),0)=1,1,0)</f>
        <v>0</v>
      </c>
      <c r="O18" s="9">
        <f>IF(IFERROR(HLOOKUP(O$2,States_Design!$4:20,ROW()-1,FALSE),0)=1,1,0)</f>
        <v>1</v>
      </c>
      <c r="P18" s="9">
        <f>IF(IFERROR(HLOOKUP(P$2,States_Design!$4:20,ROW()-1,FALSE),0)=1,1,0)</f>
        <v>0</v>
      </c>
      <c r="Q18" s="9">
        <f>IF(IFERROR(HLOOKUP(Q$2,States_Design!$4:20,ROW()-1,FALSE),0)=1,1,0)</f>
        <v>0</v>
      </c>
      <c r="R18" s="9">
        <f>IF(IFERROR(HLOOKUP(R$2,States_Design!$4:20,ROW()-1,FALSE),0)=1,1,0)</f>
        <v>0</v>
      </c>
      <c r="T18" s="9">
        <f>IF(IFERROR(HLOOKUP(C$2,States_Design!$4:20,ROW()-1,FALSE),0)=2,1,0)</f>
        <v>0</v>
      </c>
      <c r="U18" s="9">
        <f>IF(IFERROR(HLOOKUP(D$2,States_Design!$4:20,ROW()-1,FALSE),0)=2,1,0)</f>
        <v>0</v>
      </c>
      <c r="V18" s="9">
        <f>IF(IFERROR(HLOOKUP(E$2,States_Design!$4:20,ROW()-1,FALSE),0)=2,1,0)</f>
        <v>0</v>
      </c>
      <c r="W18" s="9">
        <f>IF(IFERROR(HLOOKUP(F$2,States_Design!$4:20,ROW()-1,FALSE),0)=2,1,0)</f>
        <v>0</v>
      </c>
      <c r="X18" s="9">
        <f>IF(IFERROR(HLOOKUP(G$2,States_Design!$4:20,ROW()-1,FALSE),0)=2,1,0)</f>
        <v>0</v>
      </c>
      <c r="Y18" s="9">
        <f>IF(IFERROR(HLOOKUP(H$2,States_Design!$4:20,ROW()-1,FALSE),0)=2,1,0)</f>
        <v>0</v>
      </c>
      <c r="Z18" s="9">
        <f>IF(IFERROR(HLOOKUP(I$2,States_Design!$4:20,ROW()-1,FALSE),0)=2,1,0)</f>
        <v>0</v>
      </c>
      <c r="AA18" s="9">
        <f>IF(IFERROR(HLOOKUP(J$2,States_Design!$4:20,ROW()-1,FALSE),0)=2,1,0)</f>
        <v>0</v>
      </c>
      <c r="AB18" s="9">
        <f>IF(IFERROR(HLOOKUP(K$2,States_Design!$4:20,ROW()-1,FALSE),0)=2,1,0)</f>
        <v>0</v>
      </c>
      <c r="AC18" s="9">
        <f>IF(IFERROR(HLOOKUP(L$2,States_Design!$4:20,ROW()-1,FALSE),0)=2,1,0)</f>
        <v>0</v>
      </c>
      <c r="AD18" s="9">
        <f>IF(IFERROR(HLOOKUP(M$2,States_Design!$4:20,ROW()-1,FALSE),0)=2,1,0)</f>
        <v>0</v>
      </c>
      <c r="AE18" s="9">
        <f>IF(IFERROR(HLOOKUP(N$2,States_Design!$4:20,ROW()-1,FALSE),0)=2,1,0)</f>
        <v>0</v>
      </c>
      <c r="AF18" s="9">
        <f>IF(IFERROR(HLOOKUP(O$2,States_Design!$4:20,ROW()-1,FALSE),0)=2,1,0)</f>
        <v>0</v>
      </c>
      <c r="AG18" s="9">
        <f>IF(IFERROR(HLOOKUP(P$2,States_Design!$4:20,ROW()-1,FALSE),0)=2,1,0)</f>
        <v>0</v>
      </c>
      <c r="AH18" s="9">
        <f>IF(IFERROR(HLOOKUP(Q$2,States_Design!$4:20,ROW()-1,FALSE),0)=2,1,0)</f>
        <v>0</v>
      </c>
      <c r="AI18" s="9">
        <f>IF(IFERROR(HLOOKUP(R$2,States_Design!$4:20,ROW()-1,FALSE),0)=2,1,0)</f>
        <v>0</v>
      </c>
      <c r="AK18" s="9" t="str">
        <f t="shared" si="16"/>
        <v>0x12</v>
      </c>
      <c r="AL18" s="9" t="str">
        <f t="shared" si="17"/>
        <v>0x48</v>
      </c>
      <c r="AN18" s="9" t="str">
        <f t="shared" si="18"/>
        <v>0x00</v>
      </c>
      <c r="AO18" s="9" t="str">
        <f t="shared" si="19"/>
        <v>0x00</v>
      </c>
      <c r="AQ18" s="9" t="str">
        <f t="shared" si="20"/>
        <v xml:space="preserve">6, 0x12, 0x48, 0x00, 0x00, </v>
      </c>
      <c r="AR18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</v>
      </c>
    </row>
    <row r="19" spans="1:44" x14ac:dyDescent="0.25">
      <c r="A19" s="9">
        <f>States_Design!D21</f>
        <v>10</v>
      </c>
      <c r="C19" s="9">
        <f>IF(IFERROR(HLOOKUP(C$2,States_Design!$4:21,ROW()-1,FALSE),0)=1,1,0)</f>
        <v>0</v>
      </c>
      <c r="D19" s="9">
        <f>IF(IFERROR(HLOOKUP(D$2,States_Design!$4:21,ROW()-1,FALSE),0)=1,1,0)</f>
        <v>0</v>
      </c>
      <c r="E19" s="9">
        <f>IF(IFERROR(HLOOKUP(E$2,States_Design!$4:21,ROW()-1,FALSE),0)=1,1,0)</f>
        <v>0</v>
      </c>
      <c r="F19" s="9">
        <f>IF(IFERROR(HLOOKUP(F$2,States_Design!$4:21,ROW()-1,FALSE),0)=1,1,0)</f>
        <v>1</v>
      </c>
      <c r="G19" s="9">
        <f>IF(IFERROR(HLOOKUP(G$2,States_Design!$4:21,ROW()-1,FALSE),0)=1,1,0)</f>
        <v>0</v>
      </c>
      <c r="H19" s="9">
        <f>IF(IFERROR(HLOOKUP(H$2,States_Design!$4:21,ROW()-1,FALSE),0)=1,1,0)</f>
        <v>0</v>
      </c>
      <c r="I19" s="9">
        <f>IF(IFERROR(HLOOKUP(I$2,States_Design!$4:21,ROW()-1,FALSE),0)=1,1,0)</f>
        <v>1</v>
      </c>
      <c r="J19" s="9">
        <f>IF(IFERROR(HLOOKUP(J$2,States_Design!$4:21,ROW()-1,FALSE),0)=1,1,0)</f>
        <v>0</v>
      </c>
      <c r="K19" s="9">
        <f>IF(IFERROR(HLOOKUP(K$2,States_Design!$4:21,ROW()-1,FALSE),0)=1,1,0)</f>
        <v>0</v>
      </c>
      <c r="L19" s="9">
        <f>IF(IFERROR(HLOOKUP(L$2,States_Design!$4:21,ROW()-1,FALSE),0)=1,1,0)</f>
        <v>1</v>
      </c>
      <c r="M19" s="9">
        <f>IF(IFERROR(HLOOKUP(M$2,States_Design!$4:21,ROW()-1,FALSE),0)=1,1,0)</f>
        <v>0</v>
      </c>
      <c r="N19" s="9">
        <f>IF(IFERROR(HLOOKUP(N$2,States_Design!$4:21,ROW()-1,FALSE),0)=1,1,0)</f>
        <v>0</v>
      </c>
      <c r="O19" s="9">
        <f>IF(IFERROR(HLOOKUP(O$2,States_Design!$4:21,ROW()-1,FALSE),0)=1,1,0)</f>
        <v>1</v>
      </c>
      <c r="P19" s="9">
        <f>IF(IFERROR(HLOOKUP(P$2,States_Design!$4:21,ROW()-1,FALSE),0)=1,1,0)</f>
        <v>0</v>
      </c>
      <c r="Q19" s="9">
        <f>IF(IFERROR(HLOOKUP(Q$2,States_Design!$4:21,ROW()-1,FALSE),0)=1,1,0)</f>
        <v>0</v>
      </c>
      <c r="R19" s="9">
        <f>IF(IFERROR(HLOOKUP(R$2,States_Design!$4:21,ROW()-1,FALSE),0)=1,1,0)</f>
        <v>0</v>
      </c>
      <c r="T19" s="9">
        <f>IF(IFERROR(HLOOKUP(C$2,States_Design!$4:21,ROW()-1,FALSE),0)=2,1,0)</f>
        <v>0</v>
      </c>
      <c r="U19" s="9">
        <f>IF(IFERROR(HLOOKUP(D$2,States_Design!$4:21,ROW()-1,FALSE),0)=2,1,0)</f>
        <v>0</v>
      </c>
      <c r="V19" s="9">
        <f>IF(IFERROR(HLOOKUP(E$2,States_Design!$4:21,ROW()-1,FALSE),0)=2,1,0)</f>
        <v>0</v>
      </c>
      <c r="W19" s="9">
        <f>IF(IFERROR(HLOOKUP(F$2,States_Design!$4:21,ROW()-1,FALSE),0)=2,1,0)</f>
        <v>0</v>
      </c>
      <c r="X19" s="9">
        <f>IF(IFERROR(HLOOKUP(G$2,States_Design!$4:21,ROW()-1,FALSE),0)=2,1,0)</f>
        <v>0</v>
      </c>
      <c r="Y19" s="9">
        <f>IF(IFERROR(HLOOKUP(H$2,States_Design!$4:21,ROW()-1,FALSE),0)=2,1,0)</f>
        <v>0</v>
      </c>
      <c r="Z19" s="9">
        <f>IF(IFERROR(HLOOKUP(I$2,States_Design!$4:21,ROW()-1,FALSE),0)=2,1,0)</f>
        <v>0</v>
      </c>
      <c r="AA19" s="9">
        <f>IF(IFERROR(HLOOKUP(J$2,States_Design!$4:21,ROW()-1,FALSE),0)=2,1,0)</f>
        <v>0</v>
      </c>
      <c r="AB19" s="9">
        <f>IF(IFERROR(HLOOKUP(K$2,States_Design!$4:21,ROW()-1,FALSE),0)=2,1,0)</f>
        <v>0</v>
      </c>
      <c r="AC19" s="9">
        <f>IF(IFERROR(HLOOKUP(L$2,States_Design!$4:21,ROW()-1,FALSE),0)=2,1,0)</f>
        <v>0</v>
      </c>
      <c r="AD19" s="9">
        <f>IF(IFERROR(HLOOKUP(M$2,States_Design!$4:21,ROW()-1,FALSE),0)=2,1,0)</f>
        <v>0</v>
      </c>
      <c r="AE19" s="9">
        <f>IF(IFERROR(HLOOKUP(N$2,States_Design!$4:21,ROW()-1,FALSE),0)=2,1,0)</f>
        <v>0</v>
      </c>
      <c r="AF19" s="9">
        <f>IF(IFERROR(HLOOKUP(O$2,States_Design!$4:21,ROW()-1,FALSE),0)=2,1,0)</f>
        <v>0</v>
      </c>
      <c r="AG19" s="9">
        <f>IF(IFERROR(HLOOKUP(P$2,States_Design!$4:21,ROW()-1,FALSE),0)=2,1,0)</f>
        <v>0</v>
      </c>
      <c r="AH19" s="9">
        <f>IF(IFERROR(HLOOKUP(Q$2,States_Design!$4:21,ROW()-1,FALSE),0)=2,1,0)</f>
        <v>0</v>
      </c>
      <c r="AI19" s="9">
        <f>IF(IFERROR(HLOOKUP(R$2,States_Design!$4:21,ROW()-1,FALSE),0)=2,1,0)</f>
        <v>0</v>
      </c>
      <c r="AK19" s="9" t="str">
        <f t="shared" si="16"/>
        <v>0x12</v>
      </c>
      <c r="AL19" s="9" t="str">
        <f t="shared" si="17"/>
        <v>0x48</v>
      </c>
      <c r="AN19" s="9" t="str">
        <f t="shared" si="18"/>
        <v>0x00</v>
      </c>
      <c r="AO19" s="9" t="str">
        <f t="shared" si="19"/>
        <v>0x00</v>
      </c>
      <c r="AQ19" s="9" t="str">
        <f t="shared" si="20"/>
        <v xml:space="preserve">10, 0x12, 0x48, 0x00, 0x00, </v>
      </c>
      <c r="AR19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</v>
      </c>
    </row>
    <row r="20" spans="1:44" x14ac:dyDescent="0.25">
      <c r="A20" s="9">
        <f>States_Design!D22</f>
        <v>8</v>
      </c>
      <c r="C20" s="9">
        <f>IF(IFERROR(HLOOKUP(C$2,States_Design!$4:22,ROW()-1,FALSE),0)=1,1,0)</f>
        <v>0</v>
      </c>
      <c r="D20" s="9">
        <f>IF(IFERROR(HLOOKUP(D$2,States_Design!$4:22,ROW()-1,FALSE),0)=1,1,0)</f>
        <v>0</v>
      </c>
      <c r="E20" s="9">
        <f>IF(IFERROR(HLOOKUP(E$2,States_Design!$4:22,ROW()-1,FALSE),0)=1,1,0)</f>
        <v>0</v>
      </c>
      <c r="F20" s="9">
        <f>IF(IFERROR(HLOOKUP(F$2,States_Design!$4:22,ROW()-1,FALSE),0)=1,1,0)</f>
        <v>1</v>
      </c>
      <c r="G20" s="9">
        <f>IF(IFERROR(HLOOKUP(G$2,States_Design!$4:22,ROW()-1,FALSE),0)=1,1,0)</f>
        <v>0</v>
      </c>
      <c r="H20" s="9">
        <f>IF(IFERROR(HLOOKUP(H$2,States_Design!$4:22,ROW()-1,FALSE),0)=1,1,0)</f>
        <v>0</v>
      </c>
      <c r="I20" s="9">
        <f>IF(IFERROR(HLOOKUP(I$2,States_Design!$4:22,ROW()-1,FALSE),0)=1,1,0)</f>
        <v>1</v>
      </c>
      <c r="J20" s="9">
        <f>IF(IFERROR(HLOOKUP(J$2,States_Design!$4:22,ROW()-1,FALSE),0)=1,1,0)</f>
        <v>0</v>
      </c>
      <c r="K20" s="9">
        <f>IF(IFERROR(HLOOKUP(K$2,States_Design!$4:22,ROW()-1,FALSE),0)=1,1,0)</f>
        <v>0</v>
      </c>
      <c r="L20" s="9">
        <f>IF(IFERROR(HLOOKUP(L$2,States_Design!$4:22,ROW()-1,FALSE),0)=1,1,0)</f>
        <v>1</v>
      </c>
      <c r="M20" s="9">
        <f>IF(IFERROR(HLOOKUP(M$2,States_Design!$4:22,ROW()-1,FALSE),0)=1,1,0)</f>
        <v>0</v>
      </c>
      <c r="N20" s="9">
        <f>IF(IFERROR(HLOOKUP(N$2,States_Design!$4:22,ROW()-1,FALSE),0)=1,1,0)</f>
        <v>0</v>
      </c>
      <c r="O20" s="9">
        <f>IF(IFERROR(HLOOKUP(O$2,States_Design!$4:22,ROW()-1,FALSE),0)=1,1,0)</f>
        <v>1</v>
      </c>
      <c r="P20" s="9">
        <f>IF(IFERROR(HLOOKUP(P$2,States_Design!$4:22,ROW()-1,FALSE),0)=1,1,0)</f>
        <v>0</v>
      </c>
      <c r="Q20" s="9">
        <f>IF(IFERROR(HLOOKUP(Q$2,States_Design!$4:22,ROW()-1,FALSE),0)=1,1,0)</f>
        <v>0</v>
      </c>
      <c r="R20" s="9">
        <f>IF(IFERROR(HLOOKUP(R$2,States_Design!$4:22,ROW()-1,FALSE),0)=1,1,0)</f>
        <v>0</v>
      </c>
      <c r="T20" s="9">
        <f>IF(IFERROR(HLOOKUP(C$2,States_Design!$4:22,ROW()-1,FALSE),0)=2,1,0)</f>
        <v>0</v>
      </c>
      <c r="U20" s="9">
        <f>IF(IFERROR(HLOOKUP(D$2,States_Design!$4:22,ROW()-1,FALSE),0)=2,1,0)</f>
        <v>0</v>
      </c>
      <c r="V20" s="9">
        <f>IF(IFERROR(HLOOKUP(E$2,States_Design!$4:22,ROW()-1,FALSE),0)=2,1,0)</f>
        <v>0</v>
      </c>
      <c r="W20" s="9">
        <f>IF(IFERROR(HLOOKUP(F$2,States_Design!$4:22,ROW()-1,FALSE),0)=2,1,0)</f>
        <v>0</v>
      </c>
      <c r="X20" s="9">
        <f>IF(IFERROR(HLOOKUP(G$2,States_Design!$4:22,ROW()-1,FALSE),0)=2,1,0)</f>
        <v>0</v>
      </c>
      <c r="Y20" s="9">
        <f>IF(IFERROR(HLOOKUP(H$2,States_Design!$4:22,ROW()-1,FALSE),0)=2,1,0)</f>
        <v>0</v>
      </c>
      <c r="Z20" s="9">
        <f>IF(IFERROR(HLOOKUP(I$2,States_Design!$4:22,ROW()-1,FALSE),0)=2,1,0)</f>
        <v>0</v>
      </c>
      <c r="AA20" s="9">
        <f>IF(IFERROR(HLOOKUP(J$2,States_Design!$4:22,ROW()-1,FALSE),0)=2,1,0)</f>
        <v>0</v>
      </c>
      <c r="AB20" s="9">
        <f>IF(IFERROR(HLOOKUP(K$2,States_Design!$4:22,ROW()-1,FALSE),0)=2,1,0)</f>
        <v>0</v>
      </c>
      <c r="AC20" s="9">
        <f>IF(IFERROR(HLOOKUP(L$2,States_Design!$4:22,ROW()-1,FALSE),0)=2,1,0)</f>
        <v>0</v>
      </c>
      <c r="AD20" s="9">
        <f>IF(IFERROR(HLOOKUP(M$2,States_Design!$4:22,ROW()-1,FALSE),0)=2,1,0)</f>
        <v>0</v>
      </c>
      <c r="AE20" s="9">
        <f>IF(IFERROR(HLOOKUP(N$2,States_Design!$4:22,ROW()-1,FALSE),0)=2,1,0)</f>
        <v>0</v>
      </c>
      <c r="AF20" s="9">
        <f>IF(IFERROR(HLOOKUP(O$2,States_Design!$4:22,ROW()-1,FALSE),0)=2,1,0)</f>
        <v>0</v>
      </c>
      <c r="AG20" s="9">
        <f>IF(IFERROR(HLOOKUP(P$2,States_Design!$4:22,ROW()-1,FALSE),0)=2,1,0)</f>
        <v>0</v>
      </c>
      <c r="AH20" s="9">
        <f>IF(IFERROR(HLOOKUP(Q$2,States_Design!$4:22,ROW()-1,FALSE),0)=2,1,0)</f>
        <v>0</v>
      </c>
      <c r="AI20" s="9">
        <f>IF(IFERROR(HLOOKUP(R$2,States_Design!$4:22,ROW()-1,FALSE),0)=2,1,0)</f>
        <v>0</v>
      </c>
      <c r="AK20" s="9" t="str">
        <f t="shared" si="16"/>
        <v>0x12</v>
      </c>
      <c r="AL20" s="9" t="str">
        <f t="shared" si="17"/>
        <v>0x48</v>
      </c>
      <c r="AN20" s="9" t="str">
        <f t="shared" si="18"/>
        <v>0x00</v>
      </c>
      <c r="AO20" s="9" t="str">
        <f t="shared" si="19"/>
        <v>0x00</v>
      </c>
      <c r="AQ20" s="9" t="str">
        <f t="shared" si="20"/>
        <v xml:space="preserve">8, 0x12, 0x48, 0x00, 0x00, </v>
      </c>
      <c r="AR2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</v>
      </c>
    </row>
    <row r="21" spans="1:44" x14ac:dyDescent="0.25">
      <c r="A21" s="9">
        <f>States_Design!D23</f>
        <v>6</v>
      </c>
      <c r="C21" s="9">
        <f>IF(IFERROR(HLOOKUP(C$2,States_Design!$4:23,ROW()-1,FALSE),0)=1,1,0)</f>
        <v>0</v>
      </c>
      <c r="D21" s="9">
        <f>IF(IFERROR(HLOOKUP(D$2,States_Design!$4:23,ROW()-1,FALSE),0)=1,1,0)</f>
        <v>0</v>
      </c>
      <c r="E21" s="9">
        <f>IF(IFERROR(HLOOKUP(E$2,States_Design!$4:23,ROW()-1,FALSE),0)=1,1,0)</f>
        <v>0</v>
      </c>
      <c r="F21" s="9">
        <f>IF(IFERROR(HLOOKUP(F$2,States_Design!$4:23,ROW()-1,FALSE),0)=1,1,0)</f>
        <v>1</v>
      </c>
      <c r="G21" s="9">
        <f>IF(IFERROR(HLOOKUP(G$2,States_Design!$4:23,ROW()-1,FALSE),0)=1,1,0)</f>
        <v>0</v>
      </c>
      <c r="H21" s="9">
        <f>IF(IFERROR(HLOOKUP(H$2,States_Design!$4:23,ROW()-1,FALSE),0)=1,1,0)</f>
        <v>0</v>
      </c>
      <c r="I21" s="9">
        <f>IF(IFERROR(HLOOKUP(I$2,States_Design!$4:23,ROW()-1,FALSE),0)=1,1,0)</f>
        <v>1</v>
      </c>
      <c r="J21" s="9">
        <f>IF(IFERROR(HLOOKUP(J$2,States_Design!$4:23,ROW()-1,FALSE),0)=1,1,0)</f>
        <v>0</v>
      </c>
      <c r="K21" s="9">
        <f>IF(IFERROR(HLOOKUP(K$2,States_Design!$4:23,ROW()-1,FALSE),0)=1,1,0)</f>
        <v>0</v>
      </c>
      <c r="L21" s="9">
        <f>IF(IFERROR(HLOOKUP(L$2,States_Design!$4:23,ROW()-1,FALSE),0)=1,1,0)</f>
        <v>1</v>
      </c>
      <c r="M21" s="9">
        <f>IF(IFERROR(HLOOKUP(M$2,States_Design!$4:23,ROW()-1,FALSE),0)=1,1,0)</f>
        <v>0</v>
      </c>
      <c r="N21" s="9">
        <f>IF(IFERROR(HLOOKUP(N$2,States_Design!$4:23,ROW()-1,FALSE),0)=1,1,0)</f>
        <v>0</v>
      </c>
      <c r="O21" s="9">
        <f>IF(IFERROR(HLOOKUP(O$2,States_Design!$4:23,ROW()-1,FALSE),0)=1,1,0)</f>
        <v>1</v>
      </c>
      <c r="P21" s="9">
        <f>IF(IFERROR(HLOOKUP(P$2,States_Design!$4:23,ROW()-1,FALSE),0)=1,1,0)</f>
        <v>0</v>
      </c>
      <c r="Q21" s="9">
        <f>IF(IFERROR(HLOOKUP(Q$2,States_Design!$4:23,ROW()-1,FALSE),0)=1,1,0)</f>
        <v>0</v>
      </c>
      <c r="R21" s="9">
        <f>IF(IFERROR(HLOOKUP(R$2,States_Design!$4:23,ROW()-1,FALSE),0)=1,1,0)</f>
        <v>0</v>
      </c>
      <c r="T21" s="9">
        <f>IF(IFERROR(HLOOKUP(C$2,States_Design!$4:23,ROW()-1,FALSE),0)=2,1,0)</f>
        <v>0</v>
      </c>
      <c r="U21" s="9">
        <f>IF(IFERROR(HLOOKUP(D$2,States_Design!$4:23,ROW()-1,FALSE),0)=2,1,0)</f>
        <v>0</v>
      </c>
      <c r="V21" s="9">
        <f>IF(IFERROR(HLOOKUP(E$2,States_Design!$4:23,ROW()-1,FALSE),0)=2,1,0)</f>
        <v>0</v>
      </c>
      <c r="W21" s="9">
        <f>IF(IFERROR(HLOOKUP(F$2,States_Design!$4:23,ROW()-1,FALSE),0)=2,1,0)</f>
        <v>0</v>
      </c>
      <c r="X21" s="9">
        <f>IF(IFERROR(HLOOKUP(G$2,States_Design!$4:23,ROW()-1,FALSE),0)=2,1,0)</f>
        <v>0</v>
      </c>
      <c r="Y21" s="9">
        <f>IF(IFERROR(HLOOKUP(H$2,States_Design!$4:23,ROW()-1,FALSE),0)=2,1,0)</f>
        <v>0</v>
      </c>
      <c r="Z21" s="9">
        <f>IF(IFERROR(HLOOKUP(I$2,States_Design!$4:23,ROW()-1,FALSE),0)=2,1,0)</f>
        <v>0</v>
      </c>
      <c r="AA21" s="9">
        <f>IF(IFERROR(HLOOKUP(J$2,States_Design!$4:23,ROW()-1,FALSE),0)=2,1,0)</f>
        <v>0</v>
      </c>
      <c r="AB21" s="9">
        <f>IF(IFERROR(HLOOKUP(K$2,States_Design!$4:23,ROW()-1,FALSE),0)=2,1,0)</f>
        <v>0</v>
      </c>
      <c r="AC21" s="9">
        <f>IF(IFERROR(HLOOKUP(L$2,States_Design!$4:23,ROW()-1,FALSE),0)=2,1,0)</f>
        <v>0</v>
      </c>
      <c r="AD21" s="9">
        <f>IF(IFERROR(HLOOKUP(M$2,States_Design!$4:23,ROW()-1,FALSE),0)=2,1,0)</f>
        <v>0</v>
      </c>
      <c r="AE21" s="9">
        <f>IF(IFERROR(HLOOKUP(N$2,States_Design!$4:23,ROW()-1,FALSE),0)=2,1,0)</f>
        <v>0</v>
      </c>
      <c r="AF21" s="9">
        <f>IF(IFERROR(HLOOKUP(O$2,States_Design!$4:23,ROW()-1,FALSE),0)=2,1,0)</f>
        <v>0</v>
      </c>
      <c r="AG21" s="9">
        <f>IF(IFERROR(HLOOKUP(P$2,States_Design!$4:23,ROW()-1,FALSE),0)=2,1,0)</f>
        <v>0</v>
      </c>
      <c r="AH21" s="9">
        <f>IF(IFERROR(HLOOKUP(Q$2,States_Design!$4:23,ROW()-1,FALSE),0)=2,1,0)</f>
        <v>0</v>
      </c>
      <c r="AI21" s="9">
        <f>IF(IFERROR(HLOOKUP(R$2,States_Design!$4:23,ROW()-1,FALSE),0)=2,1,0)</f>
        <v>0</v>
      </c>
      <c r="AK21" s="9" t="str">
        <f t="shared" si="16"/>
        <v>0x12</v>
      </c>
      <c r="AL21" s="9" t="str">
        <f t="shared" si="17"/>
        <v>0x48</v>
      </c>
      <c r="AN21" s="9" t="str">
        <f t="shared" si="18"/>
        <v>0x00</v>
      </c>
      <c r="AO21" s="9" t="str">
        <f t="shared" si="19"/>
        <v>0x00</v>
      </c>
      <c r="AQ21" s="9" t="str">
        <f t="shared" si="20"/>
        <v xml:space="preserve">6, 0x12, 0x48, 0x00, 0x00, </v>
      </c>
      <c r="AR2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</v>
      </c>
    </row>
    <row r="22" spans="1:44" x14ac:dyDescent="0.25">
      <c r="A22" s="9">
        <f>States_Design!D24</f>
        <v>10</v>
      </c>
      <c r="C22" s="9">
        <f>IF(IFERROR(HLOOKUP(C$2,States_Design!$4:24,ROW()-1,FALSE),0)=1,1,0)</f>
        <v>0</v>
      </c>
      <c r="D22" s="9">
        <f>IF(IFERROR(HLOOKUP(D$2,States_Design!$4:24,ROW()-1,FALSE),0)=1,1,0)</f>
        <v>0</v>
      </c>
      <c r="E22" s="9">
        <f>IF(IFERROR(HLOOKUP(E$2,States_Design!$4:24,ROW()-1,FALSE),0)=1,1,0)</f>
        <v>0</v>
      </c>
      <c r="F22" s="9">
        <f>IF(IFERROR(HLOOKUP(F$2,States_Design!$4:24,ROW()-1,FALSE),0)=1,1,0)</f>
        <v>1</v>
      </c>
      <c r="G22" s="9">
        <f>IF(IFERROR(HLOOKUP(G$2,States_Design!$4:24,ROW()-1,FALSE),0)=1,1,0)</f>
        <v>0</v>
      </c>
      <c r="H22" s="9">
        <f>IF(IFERROR(HLOOKUP(H$2,States_Design!$4:24,ROW()-1,FALSE),0)=1,1,0)</f>
        <v>0</v>
      </c>
      <c r="I22" s="9">
        <f>IF(IFERROR(HLOOKUP(I$2,States_Design!$4:24,ROW()-1,FALSE),0)=1,1,0)</f>
        <v>1</v>
      </c>
      <c r="J22" s="9">
        <f>IF(IFERROR(HLOOKUP(J$2,States_Design!$4:24,ROW()-1,FALSE),0)=1,1,0)</f>
        <v>0</v>
      </c>
      <c r="K22" s="9">
        <f>IF(IFERROR(HLOOKUP(K$2,States_Design!$4:24,ROW()-1,FALSE),0)=1,1,0)</f>
        <v>0</v>
      </c>
      <c r="L22" s="9">
        <f>IF(IFERROR(HLOOKUP(L$2,States_Design!$4:24,ROW()-1,FALSE),0)=1,1,0)</f>
        <v>1</v>
      </c>
      <c r="M22" s="9">
        <f>IF(IFERROR(HLOOKUP(M$2,States_Design!$4:24,ROW()-1,FALSE),0)=1,1,0)</f>
        <v>0</v>
      </c>
      <c r="N22" s="9">
        <f>IF(IFERROR(HLOOKUP(N$2,States_Design!$4:24,ROW()-1,FALSE),0)=1,1,0)</f>
        <v>0</v>
      </c>
      <c r="O22" s="9">
        <f>IF(IFERROR(HLOOKUP(O$2,States_Design!$4:24,ROW()-1,FALSE),0)=1,1,0)</f>
        <v>1</v>
      </c>
      <c r="P22" s="9">
        <f>IF(IFERROR(HLOOKUP(P$2,States_Design!$4:24,ROW()-1,FALSE),0)=1,1,0)</f>
        <v>0</v>
      </c>
      <c r="Q22" s="9">
        <f>IF(IFERROR(HLOOKUP(Q$2,States_Design!$4:24,ROW()-1,FALSE),0)=1,1,0)</f>
        <v>0</v>
      </c>
      <c r="R22" s="9">
        <f>IF(IFERROR(HLOOKUP(R$2,States_Design!$4:24,ROW()-1,FALSE),0)=1,1,0)</f>
        <v>0</v>
      </c>
      <c r="T22" s="9">
        <f>IF(IFERROR(HLOOKUP(C$2,States_Design!$4:24,ROW()-1,FALSE),0)=2,1,0)</f>
        <v>0</v>
      </c>
      <c r="U22" s="9">
        <f>IF(IFERROR(HLOOKUP(D$2,States_Design!$4:24,ROW()-1,FALSE),0)=2,1,0)</f>
        <v>0</v>
      </c>
      <c r="V22" s="9">
        <f>IF(IFERROR(HLOOKUP(E$2,States_Design!$4:24,ROW()-1,FALSE),0)=2,1,0)</f>
        <v>0</v>
      </c>
      <c r="W22" s="9">
        <f>IF(IFERROR(HLOOKUP(F$2,States_Design!$4:24,ROW()-1,FALSE),0)=2,1,0)</f>
        <v>0</v>
      </c>
      <c r="X22" s="9">
        <f>IF(IFERROR(HLOOKUP(G$2,States_Design!$4:24,ROW()-1,FALSE),0)=2,1,0)</f>
        <v>0</v>
      </c>
      <c r="Y22" s="9">
        <f>IF(IFERROR(HLOOKUP(H$2,States_Design!$4:24,ROW()-1,FALSE),0)=2,1,0)</f>
        <v>0</v>
      </c>
      <c r="Z22" s="9">
        <f>IF(IFERROR(HLOOKUP(I$2,States_Design!$4:24,ROW()-1,FALSE),0)=2,1,0)</f>
        <v>0</v>
      </c>
      <c r="AA22" s="9">
        <f>IF(IFERROR(HLOOKUP(J$2,States_Design!$4:24,ROW()-1,FALSE),0)=2,1,0)</f>
        <v>0</v>
      </c>
      <c r="AB22" s="9">
        <f>IF(IFERROR(HLOOKUP(K$2,States_Design!$4:24,ROW()-1,FALSE),0)=2,1,0)</f>
        <v>0</v>
      </c>
      <c r="AC22" s="9">
        <f>IF(IFERROR(HLOOKUP(L$2,States_Design!$4:24,ROW()-1,FALSE),0)=2,1,0)</f>
        <v>0</v>
      </c>
      <c r="AD22" s="9">
        <f>IF(IFERROR(HLOOKUP(M$2,States_Design!$4:24,ROW()-1,FALSE),0)=2,1,0)</f>
        <v>0</v>
      </c>
      <c r="AE22" s="9">
        <f>IF(IFERROR(HLOOKUP(N$2,States_Design!$4:24,ROW()-1,FALSE),0)=2,1,0)</f>
        <v>0</v>
      </c>
      <c r="AF22" s="9">
        <f>IF(IFERROR(HLOOKUP(O$2,States_Design!$4:24,ROW()-1,FALSE),0)=2,1,0)</f>
        <v>0</v>
      </c>
      <c r="AG22" s="9">
        <f>IF(IFERROR(HLOOKUP(P$2,States_Design!$4:24,ROW()-1,FALSE),0)=2,1,0)</f>
        <v>0</v>
      </c>
      <c r="AH22" s="9">
        <f>IF(IFERROR(HLOOKUP(Q$2,States_Design!$4:24,ROW()-1,FALSE),0)=2,1,0)</f>
        <v>0</v>
      </c>
      <c r="AI22" s="9">
        <f>IF(IFERROR(HLOOKUP(R$2,States_Design!$4:24,ROW()-1,FALSE),0)=2,1,0)</f>
        <v>0</v>
      </c>
      <c r="AK22" s="9" t="str">
        <f t="shared" si="16"/>
        <v>0x12</v>
      </c>
      <c r="AL22" s="9" t="str">
        <f t="shared" si="17"/>
        <v>0x48</v>
      </c>
      <c r="AN22" s="9" t="str">
        <f t="shared" si="18"/>
        <v>0x00</v>
      </c>
      <c r="AO22" s="9" t="str">
        <f t="shared" si="19"/>
        <v>0x00</v>
      </c>
      <c r="AQ22" s="9" t="str">
        <f t="shared" si="20"/>
        <v xml:space="preserve">10, 0x12, 0x48, 0x00, 0x00, </v>
      </c>
      <c r="AR2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</v>
      </c>
    </row>
    <row r="23" spans="1:44" x14ac:dyDescent="0.25">
      <c r="A23" s="9">
        <f>States_Design!D25</f>
        <v>3</v>
      </c>
      <c r="C23" s="9">
        <f>IF(IFERROR(HLOOKUP(C$2,States_Design!$4:25,ROW()-1,FALSE),0)=1,1,0)</f>
        <v>0</v>
      </c>
      <c r="D23" s="9">
        <f>IF(IFERROR(HLOOKUP(D$2,States_Design!$4:25,ROW()-1,FALSE),0)=1,1,0)</f>
        <v>0</v>
      </c>
      <c r="E23" s="9">
        <f>IF(IFERROR(HLOOKUP(E$2,States_Design!$4:25,ROW()-1,FALSE),0)=1,1,0)</f>
        <v>0</v>
      </c>
      <c r="F23" s="9">
        <f>IF(IFERROR(HLOOKUP(F$2,States_Design!$4:25,ROW()-1,FALSE),0)=1,1,0)</f>
        <v>1</v>
      </c>
      <c r="G23" s="9">
        <f>IF(IFERROR(HLOOKUP(G$2,States_Design!$4:25,ROW()-1,FALSE),0)=1,1,0)</f>
        <v>0</v>
      </c>
      <c r="H23" s="9">
        <f>IF(IFERROR(HLOOKUP(H$2,States_Design!$4:25,ROW()-1,FALSE),0)=1,1,0)</f>
        <v>0</v>
      </c>
      <c r="I23" s="9">
        <f>IF(IFERROR(HLOOKUP(I$2,States_Design!$4:25,ROW()-1,FALSE),0)=1,1,0)</f>
        <v>1</v>
      </c>
      <c r="J23" s="9">
        <f>IF(IFERROR(HLOOKUP(J$2,States_Design!$4:25,ROW()-1,FALSE),0)=1,1,0)</f>
        <v>0</v>
      </c>
      <c r="K23" s="9">
        <f>IF(IFERROR(HLOOKUP(K$2,States_Design!$4:25,ROW()-1,FALSE),0)=1,1,0)</f>
        <v>0</v>
      </c>
      <c r="L23" s="9">
        <f>IF(IFERROR(HLOOKUP(L$2,States_Design!$4:25,ROW()-1,FALSE),0)=1,1,0)</f>
        <v>1</v>
      </c>
      <c r="M23" s="9">
        <f>IF(IFERROR(HLOOKUP(M$2,States_Design!$4:25,ROW()-1,FALSE),0)=1,1,0)</f>
        <v>0</v>
      </c>
      <c r="N23" s="9">
        <f>IF(IFERROR(HLOOKUP(N$2,States_Design!$4:25,ROW()-1,FALSE),0)=1,1,0)</f>
        <v>0</v>
      </c>
      <c r="O23" s="9">
        <f>IF(IFERROR(HLOOKUP(O$2,States_Design!$4:25,ROW()-1,FALSE),0)=1,1,0)</f>
        <v>1</v>
      </c>
      <c r="P23" s="9">
        <f>IF(IFERROR(HLOOKUP(P$2,States_Design!$4:25,ROW()-1,FALSE),0)=1,1,0)</f>
        <v>0</v>
      </c>
      <c r="Q23" s="9">
        <f>IF(IFERROR(HLOOKUP(Q$2,States_Design!$4:25,ROW()-1,FALSE),0)=1,1,0)</f>
        <v>0</v>
      </c>
      <c r="R23" s="9">
        <f>IF(IFERROR(HLOOKUP(R$2,States_Design!$4:25,ROW()-1,FALSE),0)=1,1,0)</f>
        <v>0</v>
      </c>
      <c r="T23" s="9">
        <f>IF(IFERROR(HLOOKUP(C$2,States_Design!$4:25,ROW()-1,FALSE),0)=2,1,0)</f>
        <v>0</v>
      </c>
      <c r="U23" s="9">
        <f>IF(IFERROR(HLOOKUP(D$2,States_Design!$4:25,ROW()-1,FALSE),0)=2,1,0)</f>
        <v>0</v>
      </c>
      <c r="V23" s="9">
        <f>IF(IFERROR(HLOOKUP(E$2,States_Design!$4:25,ROW()-1,FALSE),0)=2,1,0)</f>
        <v>0</v>
      </c>
      <c r="W23" s="9">
        <f>IF(IFERROR(HLOOKUP(F$2,States_Design!$4:25,ROW()-1,FALSE),0)=2,1,0)</f>
        <v>0</v>
      </c>
      <c r="X23" s="9">
        <f>IF(IFERROR(HLOOKUP(G$2,States_Design!$4:25,ROW()-1,FALSE),0)=2,1,0)</f>
        <v>0</v>
      </c>
      <c r="Y23" s="9">
        <f>IF(IFERROR(HLOOKUP(H$2,States_Design!$4:25,ROW()-1,FALSE),0)=2,1,0)</f>
        <v>0</v>
      </c>
      <c r="Z23" s="9">
        <f>IF(IFERROR(HLOOKUP(I$2,States_Design!$4:25,ROW()-1,FALSE),0)=2,1,0)</f>
        <v>0</v>
      </c>
      <c r="AA23" s="9">
        <f>IF(IFERROR(HLOOKUP(J$2,States_Design!$4:25,ROW()-1,FALSE),0)=2,1,0)</f>
        <v>0</v>
      </c>
      <c r="AB23" s="9">
        <f>IF(IFERROR(HLOOKUP(K$2,States_Design!$4:25,ROW()-1,FALSE),0)=2,1,0)</f>
        <v>0</v>
      </c>
      <c r="AC23" s="9">
        <f>IF(IFERROR(HLOOKUP(L$2,States_Design!$4:25,ROW()-1,FALSE),0)=2,1,0)</f>
        <v>0</v>
      </c>
      <c r="AD23" s="9">
        <f>IF(IFERROR(HLOOKUP(M$2,States_Design!$4:25,ROW()-1,FALSE),0)=2,1,0)</f>
        <v>0</v>
      </c>
      <c r="AE23" s="9">
        <f>IF(IFERROR(HLOOKUP(N$2,States_Design!$4:25,ROW()-1,FALSE),0)=2,1,0)</f>
        <v>0</v>
      </c>
      <c r="AF23" s="9">
        <f>IF(IFERROR(HLOOKUP(O$2,States_Design!$4:25,ROW()-1,FALSE),0)=2,1,0)</f>
        <v>0</v>
      </c>
      <c r="AG23" s="9">
        <f>IF(IFERROR(HLOOKUP(P$2,States_Design!$4:25,ROW()-1,FALSE),0)=2,1,0)</f>
        <v>0</v>
      </c>
      <c r="AH23" s="9">
        <f>IF(IFERROR(HLOOKUP(Q$2,States_Design!$4:25,ROW()-1,FALSE),0)=2,1,0)</f>
        <v>0</v>
      </c>
      <c r="AI23" s="9">
        <f>IF(IFERROR(HLOOKUP(R$2,States_Design!$4:25,ROW()-1,FALSE),0)=2,1,0)</f>
        <v>0</v>
      </c>
      <c r="AK23" s="9" t="str">
        <f t="shared" si="16"/>
        <v>0x12</v>
      </c>
      <c r="AL23" s="9" t="str">
        <f t="shared" si="17"/>
        <v>0x48</v>
      </c>
      <c r="AN23" s="9" t="str">
        <f t="shared" si="18"/>
        <v>0x00</v>
      </c>
      <c r="AO23" s="9" t="str">
        <f t="shared" si="19"/>
        <v>0x00</v>
      </c>
      <c r="AQ23" s="9" t="str">
        <f t="shared" si="20"/>
        <v xml:space="preserve">3, 0x12, 0x48, 0x00, 0x00, </v>
      </c>
      <c r="AR23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</v>
      </c>
    </row>
    <row r="24" spans="1:44" x14ac:dyDescent="0.25">
      <c r="A24" s="9">
        <f>States_Design!D26</f>
        <v>7</v>
      </c>
      <c r="C24" s="9">
        <f>IF(IFERROR(HLOOKUP(C$2,States_Design!$4:26,ROW()-1,FALSE),0)=1,1,0)</f>
        <v>0</v>
      </c>
      <c r="D24" s="9">
        <f>IF(IFERROR(HLOOKUP(D$2,States_Design!$4:26,ROW()-1,FALSE),0)=1,1,0)</f>
        <v>0</v>
      </c>
      <c r="E24" s="9">
        <f>IF(IFERROR(HLOOKUP(E$2,States_Design!$4:26,ROW()-1,FALSE),0)=1,1,0)</f>
        <v>0</v>
      </c>
      <c r="F24" s="9">
        <f>IF(IFERROR(HLOOKUP(F$2,States_Design!$4:26,ROW()-1,FALSE),0)=1,1,0)</f>
        <v>1</v>
      </c>
      <c r="G24" s="9">
        <f>IF(IFERROR(HLOOKUP(G$2,States_Design!$4:26,ROW()-1,FALSE),0)=1,1,0)</f>
        <v>0</v>
      </c>
      <c r="H24" s="9">
        <f>IF(IFERROR(HLOOKUP(H$2,States_Design!$4:26,ROW()-1,FALSE),0)=1,1,0)</f>
        <v>0</v>
      </c>
      <c r="I24" s="9">
        <f>IF(IFERROR(HLOOKUP(I$2,States_Design!$4:26,ROW()-1,FALSE),0)=1,1,0)</f>
        <v>1</v>
      </c>
      <c r="J24" s="9">
        <f>IF(IFERROR(HLOOKUP(J$2,States_Design!$4:26,ROW()-1,FALSE),0)=1,1,0)</f>
        <v>0</v>
      </c>
      <c r="K24" s="9">
        <f>IF(IFERROR(HLOOKUP(K$2,States_Design!$4:26,ROW()-1,FALSE),0)=1,1,0)</f>
        <v>0</v>
      </c>
      <c r="L24" s="9">
        <f>IF(IFERROR(HLOOKUP(L$2,States_Design!$4:26,ROW()-1,FALSE),0)=1,1,0)</f>
        <v>1</v>
      </c>
      <c r="M24" s="9">
        <f>IF(IFERROR(HLOOKUP(M$2,States_Design!$4:26,ROW()-1,FALSE),0)=1,1,0)</f>
        <v>0</v>
      </c>
      <c r="N24" s="9">
        <f>IF(IFERROR(HLOOKUP(N$2,States_Design!$4:26,ROW()-1,FALSE),0)=1,1,0)</f>
        <v>0</v>
      </c>
      <c r="O24" s="9">
        <f>IF(IFERROR(HLOOKUP(O$2,States_Design!$4:26,ROW()-1,FALSE),0)=1,1,0)</f>
        <v>1</v>
      </c>
      <c r="P24" s="9">
        <f>IF(IFERROR(HLOOKUP(P$2,States_Design!$4:26,ROW()-1,FALSE),0)=1,1,0)</f>
        <v>0</v>
      </c>
      <c r="Q24" s="9">
        <f>IF(IFERROR(HLOOKUP(Q$2,States_Design!$4:26,ROW()-1,FALSE),0)=1,1,0)</f>
        <v>0</v>
      </c>
      <c r="R24" s="9">
        <f>IF(IFERROR(HLOOKUP(R$2,States_Design!$4:26,ROW()-1,FALSE),0)=1,1,0)</f>
        <v>0</v>
      </c>
      <c r="T24" s="9">
        <f>IF(IFERROR(HLOOKUP(C$2,States_Design!$4:26,ROW()-1,FALSE),0)=2,1,0)</f>
        <v>0</v>
      </c>
      <c r="U24" s="9">
        <f>IF(IFERROR(HLOOKUP(D$2,States_Design!$4:26,ROW()-1,FALSE),0)=2,1,0)</f>
        <v>0</v>
      </c>
      <c r="V24" s="9">
        <f>IF(IFERROR(HLOOKUP(E$2,States_Design!$4:26,ROW()-1,FALSE),0)=2,1,0)</f>
        <v>0</v>
      </c>
      <c r="W24" s="9">
        <f>IF(IFERROR(HLOOKUP(F$2,States_Design!$4:26,ROW()-1,FALSE),0)=2,1,0)</f>
        <v>0</v>
      </c>
      <c r="X24" s="9">
        <f>IF(IFERROR(HLOOKUP(G$2,States_Design!$4:26,ROW()-1,FALSE),0)=2,1,0)</f>
        <v>0</v>
      </c>
      <c r="Y24" s="9">
        <f>IF(IFERROR(HLOOKUP(H$2,States_Design!$4:26,ROW()-1,FALSE),0)=2,1,0)</f>
        <v>0</v>
      </c>
      <c r="Z24" s="9">
        <f>IF(IFERROR(HLOOKUP(I$2,States_Design!$4:26,ROW()-1,FALSE),0)=2,1,0)</f>
        <v>0</v>
      </c>
      <c r="AA24" s="9">
        <f>IF(IFERROR(HLOOKUP(J$2,States_Design!$4:26,ROW()-1,FALSE),0)=2,1,0)</f>
        <v>0</v>
      </c>
      <c r="AB24" s="9">
        <f>IF(IFERROR(HLOOKUP(K$2,States_Design!$4:26,ROW()-1,FALSE),0)=2,1,0)</f>
        <v>0</v>
      </c>
      <c r="AC24" s="9">
        <f>IF(IFERROR(HLOOKUP(L$2,States_Design!$4:26,ROW()-1,FALSE),0)=2,1,0)</f>
        <v>0</v>
      </c>
      <c r="AD24" s="9">
        <f>IF(IFERROR(HLOOKUP(M$2,States_Design!$4:26,ROW()-1,FALSE),0)=2,1,0)</f>
        <v>0</v>
      </c>
      <c r="AE24" s="9">
        <f>IF(IFERROR(HLOOKUP(N$2,States_Design!$4:26,ROW()-1,FALSE),0)=2,1,0)</f>
        <v>0</v>
      </c>
      <c r="AF24" s="9">
        <f>IF(IFERROR(HLOOKUP(O$2,States_Design!$4:26,ROW()-1,FALSE),0)=2,1,0)</f>
        <v>0</v>
      </c>
      <c r="AG24" s="9">
        <f>IF(IFERROR(HLOOKUP(P$2,States_Design!$4:26,ROW()-1,FALSE),0)=2,1,0)</f>
        <v>0</v>
      </c>
      <c r="AH24" s="9">
        <f>IF(IFERROR(HLOOKUP(Q$2,States_Design!$4:26,ROW()-1,FALSE),0)=2,1,0)</f>
        <v>0</v>
      </c>
      <c r="AI24" s="9">
        <f>IF(IFERROR(HLOOKUP(R$2,States_Design!$4:26,ROW()-1,FALSE),0)=2,1,0)</f>
        <v>0</v>
      </c>
      <c r="AK24" s="9" t="str">
        <f t="shared" si="16"/>
        <v>0x12</v>
      </c>
      <c r="AL24" s="9" t="str">
        <f t="shared" si="17"/>
        <v>0x48</v>
      </c>
      <c r="AN24" s="9" t="str">
        <f t="shared" si="18"/>
        <v>0x00</v>
      </c>
      <c r="AO24" s="9" t="str">
        <f t="shared" si="19"/>
        <v>0x00</v>
      </c>
      <c r="AQ24" s="9" t="str">
        <f t="shared" si="20"/>
        <v xml:space="preserve">7, 0x12, 0x48, 0x00, 0x00, </v>
      </c>
      <c r="AR24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</v>
      </c>
    </row>
    <row r="25" spans="1:44" x14ac:dyDescent="0.25">
      <c r="A25" s="9">
        <f>States_Design!D27</f>
        <v>3</v>
      </c>
      <c r="C25" s="9">
        <f>IF(IFERROR(HLOOKUP(C$2,States_Design!$4:27,ROW()-1,FALSE),0)=1,1,0)</f>
        <v>0</v>
      </c>
      <c r="D25" s="9">
        <f>IF(IFERROR(HLOOKUP(D$2,States_Design!$4:27,ROW()-1,FALSE),0)=1,1,0)</f>
        <v>0</v>
      </c>
      <c r="E25" s="9">
        <f>IF(IFERROR(HLOOKUP(E$2,States_Design!$4:27,ROW()-1,FALSE),0)=1,1,0)</f>
        <v>0</v>
      </c>
      <c r="F25" s="9">
        <f>IF(IFERROR(HLOOKUP(F$2,States_Design!$4:27,ROW()-1,FALSE),0)=1,1,0)</f>
        <v>1</v>
      </c>
      <c r="G25" s="9">
        <f>IF(IFERROR(HLOOKUP(G$2,States_Design!$4:27,ROW()-1,FALSE),0)=1,1,0)</f>
        <v>0</v>
      </c>
      <c r="H25" s="9">
        <f>IF(IFERROR(HLOOKUP(H$2,States_Design!$4:27,ROW()-1,FALSE),0)=1,1,0)</f>
        <v>0</v>
      </c>
      <c r="I25" s="9">
        <f>IF(IFERROR(HLOOKUP(I$2,States_Design!$4:27,ROW()-1,FALSE),0)=1,1,0)</f>
        <v>1</v>
      </c>
      <c r="J25" s="9">
        <f>IF(IFERROR(HLOOKUP(J$2,States_Design!$4:27,ROW()-1,FALSE),0)=1,1,0)</f>
        <v>0</v>
      </c>
      <c r="K25" s="9">
        <f>IF(IFERROR(HLOOKUP(K$2,States_Design!$4:27,ROW()-1,FALSE),0)=1,1,0)</f>
        <v>0</v>
      </c>
      <c r="L25" s="9">
        <f>IF(IFERROR(HLOOKUP(L$2,States_Design!$4:27,ROW()-1,FALSE),0)=1,1,0)</f>
        <v>1</v>
      </c>
      <c r="M25" s="9">
        <f>IF(IFERROR(HLOOKUP(M$2,States_Design!$4:27,ROW()-1,FALSE),0)=1,1,0)</f>
        <v>0</v>
      </c>
      <c r="N25" s="9">
        <f>IF(IFERROR(HLOOKUP(N$2,States_Design!$4:27,ROW()-1,FALSE),0)=1,1,0)</f>
        <v>0</v>
      </c>
      <c r="O25" s="9">
        <f>IF(IFERROR(HLOOKUP(O$2,States_Design!$4:27,ROW()-1,FALSE),0)=1,1,0)</f>
        <v>1</v>
      </c>
      <c r="P25" s="9">
        <f>IF(IFERROR(HLOOKUP(P$2,States_Design!$4:27,ROW()-1,FALSE),0)=1,1,0)</f>
        <v>0</v>
      </c>
      <c r="Q25" s="9">
        <f>IF(IFERROR(HLOOKUP(Q$2,States_Design!$4:27,ROW()-1,FALSE),0)=1,1,0)</f>
        <v>0</v>
      </c>
      <c r="R25" s="9">
        <f>IF(IFERROR(HLOOKUP(R$2,States_Design!$4:27,ROW()-1,FALSE),0)=1,1,0)</f>
        <v>0</v>
      </c>
      <c r="T25" s="9">
        <f>IF(IFERROR(HLOOKUP(C$2,States_Design!$4:27,ROW()-1,FALSE),0)=2,1,0)</f>
        <v>0</v>
      </c>
      <c r="U25" s="9">
        <f>IF(IFERROR(HLOOKUP(D$2,States_Design!$4:27,ROW()-1,FALSE),0)=2,1,0)</f>
        <v>0</v>
      </c>
      <c r="V25" s="9">
        <f>IF(IFERROR(HLOOKUP(E$2,States_Design!$4:27,ROW()-1,FALSE),0)=2,1,0)</f>
        <v>0</v>
      </c>
      <c r="W25" s="9">
        <f>IF(IFERROR(HLOOKUP(F$2,States_Design!$4:27,ROW()-1,FALSE),0)=2,1,0)</f>
        <v>0</v>
      </c>
      <c r="X25" s="9">
        <f>IF(IFERROR(HLOOKUP(G$2,States_Design!$4:27,ROW()-1,FALSE),0)=2,1,0)</f>
        <v>0</v>
      </c>
      <c r="Y25" s="9">
        <f>IF(IFERROR(HLOOKUP(H$2,States_Design!$4:27,ROW()-1,FALSE),0)=2,1,0)</f>
        <v>0</v>
      </c>
      <c r="Z25" s="9">
        <f>IF(IFERROR(HLOOKUP(I$2,States_Design!$4:27,ROW()-1,FALSE),0)=2,1,0)</f>
        <v>0</v>
      </c>
      <c r="AA25" s="9">
        <f>IF(IFERROR(HLOOKUP(J$2,States_Design!$4:27,ROW()-1,FALSE),0)=2,1,0)</f>
        <v>0</v>
      </c>
      <c r="AB25" s="9">
        <f>IF(IFERROR(HLOOKUP(K$2,States_Design!$4:27,ROW()-1,FALSE),0)=2,1,0)</f>
        <v>0</v>
      </c>
      <c r="AC25" s="9">
        <f>IF(IFERROR(HLOOKUP(L$2,States_Design!$4:27,ROW()-1,FALSE),0)=2,1,0)</f>
        <v>0</v>
      </c>
      <c r="AD25" s="9">
        <f>IF(IFERROR(HLOOKUP(M$2,States_Design!$4:27,ROW()-1,FALSE),0)=2,1,0)</f>
        <v>0</v>
      </c>
      <c r="AE25" s="9">
        <f>IF(IFERROR(HLOOKUP(N$2,States_Design!$4:27,ROW()-1,FALSE),0)=2,1,0)</f>
        <v>0</v>
      </c>
      <c r="AF25" s="9">
        <f>IF(IFERROR(HLOOKUP(O$2,States_Design!$4:27,ROW()-1,FALSE),0)=2,1,0)</f>
        <v>0</v>
      </c>
      <c r="AG25" s="9">
        <f>IF(IFERROR(HLOOKUP(P$2,States_Design!$4:27,ROW()-1,FALSE),0)=2,1,0)</f>
        <v>0</v>
      </c>
      <c r="AH25" s="9">
        <f>IF(IFERROR(HLOOKUP(Q$2,States_Design!$4:27,ROW()-1,FALSE),0)=2,1,0)</f>
        <v>0</v>
      </c>
      <c r="AI25" s="9">
        <f>IF(IFERROR(HLOOKUP(R$2,States_Design!$4:27,ROW()-1,FALSE),0)=2,1,0)</f>
        <v>0</v>
      </c>
      <c r="AK25" s="9" t="str">
        <f t="shared" si="16"/>
        <v>0x12</v>
      </c>
      <c r="AL25" s="9" t="str">
        <f t="shared" si="17"/>
        <v>0x48</v>
      </c>
      <c r="AN25" s="9" t="str">
        <f t="shared" si="18"/>
        <v>0x00</v>
      </c>
      <c r="AO25" s="9" t="str">
        <f t="shared" si="19"/>
        <v>0x00</v>
      </c>
      <c r="AQ25" s="9" t="str">
        <f t="shared" si="20"/>
        <v xml:space="preserve">3, 0x12, 0x48, 0x00, 0x00, </v>
      </c>
      <c r="AR25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</v>
      </c>
    </row>
    <row r="26" spans="1:44" x14ac:dyDescent="0.25">
      <c r="A26" s="9">
        <f>States_Design!D28</f>
        <v>5</v>
      </c>
      <c r="C26" s="9">
        <f>IF(IFERROR(HLOOKUP(C$2,States_Design!$4:28,ROW()-1,FALSE),0)=1,1,0)</f>
        <v>0</v>
      </c>
      <c r="D26" s="9">
        <f>IF(IFERROR(HLOOKUP(D$2,States_Design!$4:28,ROW()-1,FALSE),0)=1,1,0)</f>
        <v>0</v>
      </c>
      <c r="E26" s="9">
        <f>IF(IFERROR(HLOOKUP(E$2,States_Design!$4:28,ROW()-1,FALSE),0)=1,1,0)</f>
        <v>0</v>
      </c>
      <c r="F26" s="9">
        <f>IF(IFERROR(HLOOKUP(F$2,States_Design!$4:28,ROW()-1,FALSE),0)=1,1,0)</f>
        <v>1</v>
      </c>
      <c r="G26" s="9">
        <f>IF(IFERROR(HLOOKUP(G$2,States_Design!$4:28,ROW()-1,FALSE),0)=1,1,0)</f>
        <v>0</v>
      </c>
      <c r="H26" s="9">
        <f>IF(IFERROR(HLOOKUP(H$2,States_Design!$4:28,ROW()-1,FALSE),0)=1,1,0)</f>
        <v>0</v>
      </c>
      <c r="I26" s="9">
        <f>IF(IFERROR(HLOOKUP(I$2,States_Design!$4:28,ROW()-1,FALSE),0)=1,1,0)</f>
        <v>1</v>
      </c>
      <c r="J26" s="9">
        <f>IF(IFERROR(HLOOKUP(J$2,States_Design!$4:28,ROW()-1,FALSE),0)=1,1,0)</f>
        <v>0</v>
      </c>
      <c r="K26" s="9">
        <f>IF(IFERROR(HLOOKUP(K$2,States_Design!$4:28,ROW()-1,FALSE),0)=1,1,0)</f>
        <v>0</v>
      </c>
      <c r="L26" s="9">
        <f>IF(IFERROR(HLOOKUP(L$2,States_Design!$4:28,ROW()-1,FALSE),0)=1,1,0)</f>
        <v>1</v>
      </c>
      <c r="M26" s="9">
        <f>IF(IFERROR(HLOOKUP(M$2,States_Design!$4:28,ROW()-1,FALSE),0)=1,1,0)</f>
        <v>0</v>
      </c>
      <c r="N26" s="9">
        <f>IF(IFERROR(HLOOKUP(N$2,States_Design!$4:28,ROW()-1,FALSE),0)=1,1,0)</f>
        <v>0</v>
      </c>
      <c r="O26" s="9">
        <f>IF(IFERROR(HLOOKUP(O$2,States_Design!$4:28,ROW()-1,FALSE),0)=1,1,0)</f>
        <v>1</v>
      </c>
      <c r="P26" s="9">
        <f>IF(IFERROR(HLOOKUP(P$2,States_Design!$4:28,ROW()-1,FALSE),0)=1,1,0)</f>
        <v>0</v>
      </c>
      <c r="Q26" s="9">
        <f>IF(IFERROR(HLOOKUP(Q$2,States_Design!$4:28,ROW()-1,FALSE),0)=1,1,0)</f>
        <v>0</v>
      </c>
      <c r="R26" s="9">
        <f>IF(IFERROR(HLOOKUP(R$2,States_Design!$4:28,ROW()-1,FALSE),0)=1,1,0)</f>
        <v>0</v>
      </c>
      <c r="T26" s="9">
        <f>IF(IFERROR(HLOOKUP(C$2,States_Design!$4:28,ROW()-1,FALSE),0)=2,1,0)</f>
        <v>0</v>
      </c>
      <c r="U26" s="9">
        <f>IF(IFERROR(HLOOKUP(D$2,States_Design!$4:28,ROW()-1,FALSE),0)=2,1,0)</f>
        <v>0</v>
      </c>
      <c r="V26" s="9">
        <f>IF(IFERROR(HLOOKUP(E$2,States_Design!$4:28,ROW()-1,FALSE),0)=2,1,0)</f>
        <v>0</v>
      </c>
      <c r="W26" s="9">
        <f>IF(IFERROR(HLOOKUP(F$2,States_Design!$4:28,ROW()-1,FALSE),0)=2,1,0)</f>
        <v>0</v>
      </c>
      <c r="X26" s="9">
        <f>IF(IFERROR(HLOOKUP(G$2,States_Design!$4:28,ROW()-1,FALSE),0)=2,1,0)</f>
        <v>0</v>
      </c>
      <c r="Y26" s="9">
        <f>IF(IFERROR(HLOOKUP(H$2,States_Design!$4:28,ROW()-1,FALSE),0)=2,1,0)</f>
        <v>0</v>
      </c>
      <c r="Z26" s="9">
        <f>IF(IFERROR(HLOOKUP(I$2,States_Design!$4:28,ROW()-1,FALSE),0)=2,1,0)</f>
        <v>0</v>
      </c>
      <c r="AA26" s="9">
        <f>IF(IFERROR(HLOOKUP(J$2,States_Design!$4:28,ROW()-1,FALSE),0)=2,1,0)</f>
        <v>0</v>
      </c>
      <c r="AB26" s="9">
        <f>IF(IFERROR(HLOOKUP(K$2,States_Design!$4:28,ROW()-1,FALSE),0)=2,1,0)</f>
        <v>0</v>
      </c>
      <c r="AC26" s="9">
        <f>IF(IFERROR(HLOOKUP(L$2,States_Design!$4:28,ROW()-1,FALSE),0)=2,1,0)</f>
        <v>0</v>
      </c>
      <c r="AD26" s="9">
        <f>IF(IFERROR(HLOOKUP(M$2,States_Design!$4:28,ROW()-1,FALSE),0)=2,1,0)</f>
        <v>0</v>
      </c>
      <c r="AE26" s="9">
        <f>IF(IFERROR(HLOOKUP(N$2,States_Design!$4:28,ROW()-1,FALSE),0)=2,1,0)</f>
        <v>0</v>
      </c>
      <c r="AF26" s="9">
        <f>IF(IFERROR(HLOOKUP(O$2,States_Design!$4:28,ROW()-1,FALSE),0)=2,1,0)</f>
        <v>0</v>
      </c>
      <c r="AG26" s="9">
        <f>IF(IFERROR(HLOOKUP(P$2,States_Design!$4:28,ROW()-1,FALSE),0)=2,1,0)</f>
        <v>0</v>
      </c>
      <c r="AH26" s="9">
        <f>IF(IFERROR(HLOOKUP(Q$2,States_Design!$4:28,ROW()-1,FALSE),0)=2,1,0)</f>
        <v>0</v>
      </c>
      <c r="AI26" s="9">
        <f>IF(IFERROR(HLOOKUP(R$2,States_Design!$4:28,ROW()-1,FALSE),0)=2,1,0)</f>
        <v>0</v>
      </c>
      <c r="AK26" s="9" t="str">
        <f t="shared" si="16"/>
        <v>0x12</v>
      </c>
      <c r="AL26" s="9" t="str">
        <f t="shared" si="17"/>
        <v>0x48</v>
      </c>
      <c r="AN26" s="9" t="str">
        <f t="shared" si="18"/>
        <v>0x00</v>
      </c>
      <c r="AO26" s="9" t="str">
        <f t="shared" si="19"/>
        <v>0x00</v>
      </c>
      <c r="AQ26" s="9" t="str">
        <f t="shared" si="20"/>
        <v xml:space="preserve">5, 0x12, 0x48, 0x00, 0x00, </v>
      </c>
      <c r="AR26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</v>
      </c>
    </row>
    <row r="27" spans="1:44" x14ac:dyDescent="0.25">
      <c r="A27" s="9">
        <f>States_Design!D29</f>
        <v>6</v>
      </c>
      <c r="C27" s="9">
        <f>IF(IFERROR(HLOOKUP(C$2,States_Design!$4:29,ROW()-1,FALSE),0)=1,1,0)</f>
        <v>0</v>
      </c>
      <c r="D27" s="9">
        <f>IF(IFERROR(HLOOKUP(D$2,States_Design!$4:29,ROW()-1,FALSE),0)=1,1,0)</f>
        <v>0</v>
      </c>
      <c r="E27" s="9">
        <f>IF(IFERROR(HLOOKUP(E$2,States_Design!$4:29,ROW()-1,FALSE),0)=1,1,0)</f>
        <v>0</v>
      </c>
      <c r="F27" s="9">
        <f>IF(IFERROR(HLOOKUP(F$2,States_Design!$4:29,ROW()-1,FALSE),0)=1,1,0)</f>
        <v>1</v>
      </c>
      <c r="G27" s="9">
        <f>IF(IFERROR(HLOOKUP(G$2,States_Design!$4:29,ROW()-1,FALSE),0)=1,1,0)</f>
        <v>0</v>
      </c>
      <c r="H27" s="9">
        <f>IF(IFERROR(HLOOKUP(H$2,States_Design!$4:29,ROW()-1,FALSE),0)=1,1,0)</f>
        <v>0</v>
      </c>
      <c r="I27" s="9">
        <f>IF(IFERROR(HLOOKUP(I$2,States_Design!$4:29,ROW()-1,FALSE),0)=1,1,0)</f>
        <v>1</v>
      </c>
      <c r="J27" s="9">
        <f>IF(IFERROR(HLOOKUP(J$2,States_Design!$4:29,ROW()-1,FALSE),0)=1,1,0)</f>
        <v>0</v>
      </c>
      <c r="K27" s="9">
        <f>IF(IFERROR(HLOOKUP(K$2,States_Design!$4:29,ROW()-1,FALSE),0)=1,1,0)</f>
        <v>0</v>
      </c>
      <c r="L27" s="9">
        <f>IF(IFERROR(HLOOKUP(L$2,States_Design!$4:29,ROW()-1,FALSE),0)=1,1,0)</f>
        <v>1</v>
      </c>
      <c r="M27" s="9">
        <f>IF(IFERROR(HLOOKUP(M$2,States_Design!$4:29,ROW()-1,FALSE),0)=1,1,0)</f>
        <v>0</v>
      </c>
      <c r="N27" s="9">
        <f>IF(IFERROR(HLOOKUP(N$2,States_Design!$4:29,ROW()-1,FALSE),0)=1,1,0)</f>
        <v>0</v>
      </c>
      <c r="O27" s="9">
        <f>IF(IFERROR(HLOOKUP(O$2,States_Design!$4:29,ROW()-1,FALSE),0)=1,1,0)</f>
        <v>1</v>
      </c>
      <c r="P27" s="9">
        <f>IF(IFERROR(HLOOKUP(P$2,States_Design!$4:29,ROW()-1,FALSE),0)=1,1,0)</f>
        <v>0</v>
      </c>
      <c r="Q27" s="9">
        <f>IF(IFERROR(HLOOKUP(Q$2,States_Design!$4:29,ROW()-1,FALSE),0)=1,1,0)</f>
        <v>0</v>
      </c>
      <c r="R27" s="9">
        <f>IF(IFERROR(HLOOKUP(R$2,States_Design!$4:29,ROW()-1,FALSE),0)=1,1,0)</f>
        <v>0</v>
      </c>
      <c r="T27" s="9">
        <f>IF(IFERROR(HLOOKUP(C$2,States_Design!$4:29,ROW()-1,FALSE),0)=2,1,0)</f>
        <v>0</v>
      </c>
      <c r="U27" s="9">
        <f>IF(IFERROR(HLOOKUP(D$2,States_Design!$4:29,ROW()-1,FALSE),0)=2,1,0)</f>
        <v>0</v>
      </c>
      <c r="V27" s="9">
        <f>IF(IFERROR(HLOOKUP(E$2,States_Design!$4:29,ROW()-1,FALSE),0)=2,1,0)</f>
        <v>0</v>
      </c>
      <c r="W27" s="9">
        <f>IF(IFERROR(HLOOKUP(F$2,States_Design!$4:29,ROW()-1,FALSE),0)=2,1,0)</f>
        <v>0</v>
      </c>
      <c r="X27" s="9">
        <f>IF(IFERROR(HLOOKUP(G$2,States_Design!$4:29,ROW()-1,FALSE),0)=2,1,0)</f>
        <v>0</v>
      </c>
      <c r="Y27" s="9">
        <f>IF(IFERROR(HLOOKUP(H$2,States_Design!$4:29,ROW()-1,FALSE),0)=2,1,0)</f>
        <v>0</v>
      </c>
      <c r="Z27" s="9">
        <f>IF(IFERROR(HLOOKUP(I$2,States_Design!$4:29,ROW()-1,FALSE),0)=2,1,0)</f>
        <v>0</v>
      </c>
      <c r="AA27" s="9">
        <f>IF(IFERROR(HLOOKUP(J$2,States_Design!$4:29,ROW()-1,FALSE),0)=2,1,0)</f>
        <v>0</v>
      </c>
      <c r="AB27" s="9">
        <f>IF(IFERROR(HLOOKUP(K$2,States_Design!$4:29,ROW()-1,FALSE),0)=2,1,0)</f>
        <v>0</v>
      </c>
      <c r="AC27" s="9">
        <f>IF(IFERROR(HLOOKUP(L$2,States_Design!$4:29,ROW()-1,FALSE),0)=2,1,0)</f>
        <v>0</v>
      </c>
      <c r="AD27" s="9">
        <f>IF(IFERROR(HLOOKUP(M$2,States_Design!$4:29,ROW()-1,FALSE),0)=2,1,0)</f>
        <v>0</v>
      </c>
      <c r="AE27" s="9">
        <f>IF(IFERROR(HLOOKUP(N$2,States_Design!$4:29,ROW()-1,FALSE),0)=2,1,0)</f>
        <v>0</v>
      </c>
      <c r="AF27" s="9">
        <f>IF(IFERROR(HLOOKUP(O$2,States_Design!$4:29,ROW()-1,FALSE),0)=2,1,0)</f>
        <v>0</v>
      </c>
      <c r="AG27" s="9">
        <f>IF(IFERROR(HLOOKUP(P$2,States_Design!$4:29,ROW()-1,FALSE),0)=2,1,0)</f>
        <v>0</v>
      </c>
      <c r="AH27" s="9">
        <f>IF(IFERROR(HLOOKUP(Q$2,States_Design!$4:29,ROW()-1,FALSE),0)=2,1,0)</f>
        <v>0</v>
      </c>
      <c r="AI27" s="9">
        <f>IF(IFERROR(HLOOKUP(R$2,States_Design!$4:29,ROW()-1,FALSE),0)=2,1,0)</f>
        <v>0</v>
      </c>
      <c r="AK27" s="9" t="str">
        <f t="shared" si="16"/>
        <v>0x12</v>
      </c>
      <c r="AL27" s="9" t="str">
        <f t="shared" si="17"/>
        <v>0x48</v>
      </c>
      <c r="AN27" s="9" t="str">
        <f t="shared" si="18"/>
        <v>0x00</v>
      </c>
      <c r="AO27" s="9" t="str">
        <f t="shared" si="19"/>
        <v>0x00</v>
      </c>
      <c r="AQ27" s="9" t="str">
        <f t="shared" si="20"/>
        <v xml:space="preserve">6, 0x12, 0x48, 0x00, 0x00, </v>
      </c>
      <c r="AR27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</v>
      </c>
    </row>
    <row r="28" spans="1:44" x14ac:dyDescent="0.25">
      <c r="A28" s="9">
        <f>States_Design!D30</f>
        <v>7</v>
      </c>
      <c r="C28" s="9">
        <f>IF(IFERROR(HLOOKUP(C$2,States_Design!$4:30,ROW()-1,FALSE),0)=1,1,0)</f>
        <v>0</v>
      </c>
      <c r="D28" s="9">
        <f>IF(IFERROR(HLOOKUP(D$2,States_Design!$4:30,ROW()-1,FALSE),0)=1,1,0)</f>
        <v>0</v>
      </c>
      <c r="E28" s="9">
        <f>IF(IFERROR(HLOOKUP(E$2,States_Design!$4:30,ROW()-1,FALSE),0)=1,1,0)</f>
        <v>0</v>
      </c>
      <c r="F28" s="9">
        <f>IF(IFERROR(HLOOKUP(F$2,States_Design!$4:30,ROW()-1,FALSE),0)=1,1,0)</f>
        <v>1</v>
      </c>
      <c r="G28" s="9">
        <f>IF(IFERROR(HLOOKUP(G$2,States_Design!$4:30,ROW()-1,FALSE),0)=1,1,0)</f>
        <v>0</v>
      </c>
      <c r="H28" s="9">
        <f>IF(IFERROR(HLOOKUP(H$2,States_Design!$4:30,ROW()-1,FALSE),0)=1,1,0)</f>
        <v>0</v>
      </c>
      <c r="I28" s="9">
        <f>IF(IFERROR(HLOOKUP(I$2,States_Design!$4:30,ROW()-1,FALSE),0)=1,1,0)</f>
        <v>1</v>
      </c>
      <c r="J28" s="9">
        <f>IF(IFERROR(HLOOKUP(J$2,States_Design!$4:30,ROW()-1,FALSE),0)=1,1,0)</f>
        <v>0</v>
      </c>
      <c r="K28" s="9">
        <f>IF(IFERROR(HLOOKUP(K$2,States_Design!$4:30,ROW()-1,FALSE),0)=1,1,0)</f>
        <v>0</v>
      </c>
      <c r="L28" s="9">
        <f>IF(IFERROR(HLOOKUP(L$2,States_Design!$4:30,ROW()-1,FALSE),0)=1,1,0)</f>
        <v>1</v>
      </c>
      <c r="M28" s="9">
        <f>IF(IFERROR(HLOOKUP(M$2,States_Design!$4:30,ROW()-1,FALSE),0)=1,1,0)</f>
        <v>0</v>
      </c>
      <c r="N28" s="9">
        <f>IF(IFERROR(HLOOKUP(N$2,States_Design!$4:30,ROW()-1,FALSE),0)=1,1,0)</f>
        <v>0</v>
      </c>
      <c r="O28" s="9">
        <f>IF(IFERROR(HLOOKUP(O$2,States_Design!$4:30,ROW()-1,FALSE),0)=1,1,0)</f>
        <v>1</v>
      </c>
      <c r="P28" s="9">
        <f>IF(IFERROR(HLOOKUP(P$2,States_Design!$4:30,ROW()-1,FALSE),0)=1,1,0)</f>
        <v>0</v>
      </c>
      <c r="Q28" s="9">
        <f>IF(IFERROR(HLOOKUP(Q$2,States_Design!$4:30,ROW()-1,FALSE),0)=1,1,0)</f>
        <v>0</v>
      </c>
      <c r="R28" s="9">
        <f>IF(IFERROR(HLOOKUP(R$2,States_Design!$4:30,ROW()-1,FALSE),0)=1,1,0)</f>
        <v>0</v>
      </c>
      <c r="T28" s="9">
        <f>IF(IFERROR(HLOOKUP(C$2,States_Design!$4:30,ROW()-1,FALSE),0)=2,1,0)</f>
        <v>0</v>
      </c>
      <c r="U28" s="9">
        <f>IF(IFERROR(HLOOKUP(D$2,States_Design!$4:30,ROW()-1,FALSE),0)=2,1,0)</f>
        <v>0</v>
      </c>
      <c r="V28" s="9">
        <f>IF(IFERROR(HLOOKUP(E$2,States_Design!$4:30,ROW()-1,FALSE),0)=2,1,0)</f>
        <v>0</v>
      </c>
      <c r="W28" s="9">
        <f>IF(IFERROR(HLOOKUP(F$2,States_Design!$4:30,ROW()-1,FALSE),0)=2,1,0)</f>
        <v>0</v>
      </c>
      <c r="X28" s="9">
        <f>IF(IFERROR(HLOOKUP(G$2,States_Design!$4:30,ROW()-1,FALSE),0)=2,1,0)</f>
        <v>0</v>
      </c>
      <c r="Y28" s="9">
        <f>IF(IFERROR(HLOOKUP(H$2,States_Design!$4:30,ROW()-1,FALSE),0)=2,1,0)</f>
        <v>0</v>
      </c>
      <c r="Z28" s="9">
        <f>IF(IFERROR(HLOOKUP(I$2,States_Design!$4:30,ROW()-1,FALSE),0)=2,1,0)</f>
        <v>0</v>
      </c>
      <c r="AA28" s="9">
        <f>IF(IFERROR(HLOOKUP(J$2,States_Design!$4:30,ROW()-1,FALSE),0)=2,1,0)</f>
        <v>0</v>
      </c>
      <c r="AB28" s="9">
        <f>IF(IFERROR(HLOOKUP(K$2,States_Design!$4:30,ROW()-1,FALSE),0)=2,1,0)</f>
        <v>0</v>
      </c>
      <c r="AC28" s="9">
        <f>IF(IFERROR(HLOOKUP(L$2,States_Design!$4:30,ROW()-1,FALSE),0)=2,1,0)</f>
        <v>0</v>
      </c>
      <c r="AD28" s="9">
        <f>IF(IFERROR(HLOOKUP(M$2,States_Design!$4:30,ROW()-1,FALSE),0)=2,1,0)</f>
        <v>0</v>
      </c>
      <c r="AE28" s="9">
        <f>IF(IFERROR(HLOOKUP(N$2,States_Design!$4:30,ROW()-1,FALSE),0)=2,1,0)</f>
        <v>0</v>
      </c>
      <c r="AF28" s="9">
        <f>IF(IFERROR(HLOOKUP(O$2,States_Design!$4:30,ROW()-1,FALSE),0)=2,1,0)</f>
        <v>0</v>
      </c>
      <c r="AG28" s="9">
        <f>IF(IFERROR(HLOOKUP(P$2,States_Design!$4:30,ROW()-1,FALSE),0)=2,1,0)</f>
        <v>0</v>
      </c>
      <c r="AH28" s="9">
        <f>IF(IFERROR(HLOOKUP(Q$2,States_Design!$4:30,ROW()-1,FALSE),0)=2,1,0)</f>
        <v>0</v>
      </c>
      <c r="AI28" s="9">
        <f>IF(IFERROR(HLOOKUP(R$2,States_Design!$4:30,ROW()-1,FALSE),0)=2,1,0)</f>
        <v>0</v>
      </c>
      <c r="AK28" s="9" t="str">
        <f t="shared" si="16"/>
        <v>0x12</v>
      </c>
      <c r="AL28" s="9" t="str">
        <f t="shared" si="17"/>
        <v>0x48</v>
      </c>
      <c r="AN28" s="9" t="str">
        <f t="shared" si="18"/>
        <v>0x00</v>
      </c>
      <c r="AO28" s="9" t="str">
        <f t="shared" si="19"/>
        <v>0x00</v>
      </c>
      <c r="AQ28" s="9" t="str">
        <f t="shared" si="20"/>
        <v xml:space="preserve">7, 0x12, 0x48, 0x00, 0x00, </v>
      </c>
      <c r="AR28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</v>
      </c>
    </row>
    <row r="29" spans="1:44" x14ac:dyDescent="0.25">
      <c r="A29" s="9">
        <f>States_Design!D31</f>
        <v>3</v>
      </c>
      <c r="C29" s="9">
        <f>IF(IFERROR(HLOOKUP(C$2,States_Design!$4:31,ROW()-1,FALSE),0)=1,1,0)</f>
        <v>0</v>
      </c>
      <c r="D29" s="9">
        <f>IF(IFERROR(HLOOKUP(D$2,States_Design!$4:31,ROW()-1,FALSE),0)=1,1,0)</f>
        <v>0</v>
      </c>
      <c r="E29" s="9">
        <f>IF(IFERROR(HLOOKUP(E$2,States_Design!$4:31,ROW()-1,FALSE),0)=1,1,0)</f>
        <v>0</v>
      </c>
      <c r="F29" s="9">
        <f>IF(IFERROR(HLOOKUP(F$2,States_Design!$4:31,ROW()-1,FALSE),0)=1,1,0)</f>
        <v>1</v>
      </c>
      <c r="G29" s="9">
        <f>IF(IFERROR(HLOOKUP(G$2,States_Design!$4:31,ROW()-1,FALSE),0)=1,1,0)</f>
        <v>0</v>
      </c>
      <c r="H29" s="9">
        <f>IF(IFERROR(HLOOKUP(H$2,States_Design!$4:31,ROW()-1,FALSE),0)=1,1,0)</f>
        <v>0</v>
      </c>
      <c r="I29" s="9">
        <f>IF(IFERROR(HLOOKUP(I$2,States_Design!$4:31,ROW()-1,FALSE),0)=1,1,0)</f>
        <v>1</v>
      </c>
      <c r="J29" s="9">
        <f>IF(IFERROR(HLOOKUP(J$2,States_Design!$4:31,ROW()-1,FALSE),0)=1,1,0)</f>
        <v>0</v>
      </c>
      <c r="K29" s="9">
        <f>IF(IFERROR(HLOOKUP(K$2,States_Design!$4:31,ROW()-1,FALSE),0)=1,1,0)</f>
        <v>0</v>
      </c>
      <c r="L29" s="9">
        <f>IF(IFERROR(HLOOKUP(L$2,States_Design!$4:31,ROW()-1,FALSE),0)=1,1,0)</f>
        <v>1</v>
      </c>
      <c r="M29" s="9">
        <f>IF(IFERROR(HLOOKUP(M$2,States_Design!$4:31,ROW()-1,FALSE),0)=1,1,0)</f>
        <v>0</v>
      </c>
      <c r="N29" s="9">
        <f>IF(IFERROR(HLOOKUP(N$2,States_Design!$4:31,ROW()-1,FALSE),0)=1,1,0)</f>
        <v>0</v>
      </c>
      <c r="O29" s="9">
        <f>IF(IFERROR(HLOOKUP(O$2,States_Design!$4:31,ROW()-1,FALSE),0)=1,1,0)</f>
        <v>1</v>
      </c>
      <c r="P29" s="9">
        <f>IF(IFERROR(HLOOKUP(P$2,States_Design!$4:31,ROW()-1,FALSE),0)=1,1,0)</f>
        <v>0</v>
      </c>
      <c r="Q29" s="9">
        <f>IF(IFERROR(HLOOKUP(Q$2,States_Design!$4:31,ROW()-1,FALSE),0)=1,1,0)</f>
        <v>0</v>
      </c>
      <c r="R29" s="9">
        <f>IF(IFERROR(HLOOKUP(R$2,States_Design!$4:31,ROW()-1,FALSE),0)=1,1,0)</f>
        <v>0</v>
      </c>
      <c r="T29" s="9">
        <f>IF(IFERROR(HLOOKUP(C$2,States_Design!$4:31,ROW()-1,FALSE),0)=2,1,0)</f>
        <v>0</v>
      </c>
      <c r="U29" s="9">
        <f>IF(IFERROR(HLOOKUP(D$2,States_Design!$4:31,ROW()-1,FALSE),0)=2,1,0)</f>
        <v>0</v>
      </c>
      <c r="V29" s="9">
        <f>IF(IFERROR(HLOOKUP(E$2,States_Design!$4:31,ROW()-1,FALSE),0)=2,1,0)</f>
        <v>0</v>
      </c>
      <c r="W29" s="9">
        <f>IF(IFERROR(HLOOKUP(F$2,States_Design!$4:31,ROW()-1,FALSE),0)=2,1,0)</f>
        <v>0</v>
      </c>
      <c r="X29" s="9">
        <f>IF(IFERROR(HLOOKUP(G$2,States_Design!$4:31,ROW()-1,FALSE),0)=2,1,0)</f>
        <v>0</v>
      </c>
      <c r="Y29" s="9">
        <f>IF(IFERROR(HLOOKUP(H$2,States_Design!$4:31,ROW()-1,FALSE),0)=2,1,0)</f>
        <v>0</v>
      </c>
      <c r="Z29" s="9">
        <f>IF(IFERROR(HLOOKUP(I$2,States_Design!$4:31,ROW()-1,FALSE),0)=2,1,0)</f>
        <v>0</v>
      </c>
      <c r="AA29" s="9">
        <f>IF(IFERROR(HLOOKUP(J$2,States_Design!$4:31,ROW()-1,FALSE),0)=2,1,0)</f>
        <v>0</v>
      </c>
      <c r="AB29" s="9">
        <f>IF(IFERROR(HLOOKUP(K$2,States_Design!$4:31,ROW()-1,FALSE),0)=2,1,0)</f>
        <v>0</v>
      </c>
      <c r="AC29" s="9">
        <f>IF(IFERROR(HLOOKUP(L$2,States_Design!$4:31,ROW()-1,FALSE),0)=2,1,0)</f>
        <v>0</v>
      </c>
      <c r="AD29" s="9">
        <f>IF(IFERROR(HLOOKUP(M$2,States_Design!$4:31,ROW()-1,FALSE),0)=2,1,0)</f>
        <v>0</v>
      </c>
      <c r="AE29" s="9">
        <f>IF(IFERROR(HLOOKUP(N$2,States_Design!$4:31,ROW()-1,FALSE),0)=2,1,0)</f>
        <v>0</v>
      </c>
      <c r="AF29" s="9">
        <f>IF(IFERROR(HLOOKUP(O$2,States_Design!$4:31,ROW()-1,FALSE),0)=2,1,0)</f>
        <v>0</v>
      </c>
      <c r="AG29" s="9">
        <f>IF(IFERROR(HLOOKUP(P$2,States_Design!$4:31,ROW()-1,FALSE),0)=2,1,0)</f>
        <v>0</v>
      </c>
      <c r="AH29" s="9">
        <f>IF(IFERROR(HLOOKUP(Q$2,States_Design!$4:31,ROW()-1,FALSE),0)=2,1,0)</f>
        <v>0</v>
      </c>
      <c r="AI29" s="9">
        <f>IF(IFERROR(HLOOKUP(R$2,States_Design!$4:31,ROW()-1,FALSE),0)=2,1,0)</f>
        <v>0</v>
      </c>
      <c r="AK29" s="9" t="str">
        <f t="shared" si="16"/>
        <v>0x12</v>
      </c>
      <c r="AL29" s="9" t="str">
        <f t="shared" si="17"/>
        <v>0x48</v>
      </c>
      <c r="AN29" s="9" t="str">
        <f t="shared" si="18"/>
        <v>0x00</v>
      </c>
      <c r="AO29" s="9" t="str">
        <f t="shared" si="19"/>
        <v>0x00</v>
      </c>
      <c r="AQ29" s="9" t="str">
        <f t="shared" si="20"/>
        <v xml:space="preserve">3, 0x12, 0x48, 0x00, 0x00, </v>
      </c>
      <c r="AR29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</v>
      </c>
    </row>
    <row r="30" spans="1:44" x14ac:dyDescent="0.25">
      <c r="A30" s="9">
        <f>States_Design!D32</f>
        <v>3</v>
      </c>
      <c r="C30" s="9">
        <f>IF(IFERROR(HLOOKUP(C$2,States_Design!$4:32,ROW()-1,FALSE),0)=1,1,0)</f>
        <v>0</v>
      </c>
      <c r="D30" s="9">
        <f>IF(IFERROR(HLOOKUP(D$2,States_Design!$4:32,ROW()-1,FALSE),0)=1,1,0)</f>
        <v>0</v>
      </c>
      <c r="E30" s="9">
        <f>IF(IFERROR(HLOOKUP(E$2,States_Design!$4:32,ROW()-1,FALSE),0)=1,1,0)</f>
        <v>0</v>
      </c>
      <c r="F30" s="9">
        <f>IF(IFERROR(HLOOKUP(F$2,States_Design!$4:32,ROW()-1,FALSE),0)=1,1,0)</f>
        <v>1</v>
      </c>
      <c r="G30" s="9">
        <f>IF(IFERROR(HLOOKUP(G$2,States_Design!$4:32,ROW()-1,FALSE),0)=1,1,0)</f>
        <v>0</v>
      </c>
      <c r="H30" s="9">
        <f>IF(IFERROR(HLOOKUP(H$2,States_Design!$4:32,ROW()-1,FALSE),0)=1,1,0)</f>
        <v>0</v>
      </c>
      <c r="I30" s="9">
        <f>IF(IFERROR(HLOOKUP(I$2,States_Design!$4:32,ROW()-1,FALSE),0)=1,1,0)</f>
        <v>1</v>
      </c>
      <c r="J30" s="9">
        <f>IF(IFERROR(HLOOKUP(J$2,States_Design!$4:32,ROW()-1,FALSE),0)=1,1,0)</f>
        <v>0</v>
      </c>
      <c r="K30" s="9">
        <f>IF(IFERROR(HLOOKUP(K$2,States_Design!$4:32,ROW()-1,FALSE),0)=1,1,0)</f>
        <v>0</v>
      </c>
      <c r="L30" s="9">
        <f>IF(IFERROR(HLOOKUP(L$2,States_Design!$4:32,ROW()-1,FALSE),0)=1,1,0)</f>
        <v>1</v>
      </c>
      <c r="M30" s="9">
        <f>IF(IFERROR(HLOOKUP(M$2,States_Design!$4:32,ROW()-1,FALSE),0)=1,1,0)</f>
        <v>0</v>
      </c>
      <c r="N30" s="9">
        <f>IF(IFERROR(HLOOKUP(N$2,States_Design!$4:32,ROW()-1,FALSE),0)=1,1,0)</f>
        <v>0</v>
      </c>
      <c r="O30" s="9">
        <f>IF(IFERROR(HLOOKUP(O$2,States_Design!$4:32,ROW()-1,FALSE),0)=1,1,0)</f>
        <v>1</v>
      </c>
      <c r="P30" s="9">
        <f>IF(IFERROR(HLOOKUP(P$2,States_Design!$4:32,ROW()-1,FALSE),0)=1,1,0)</f>
        <v>0</v>
      </c>
      <c r="Q30" s="9">
        <f>IF(IFERROR(HLOOKUP(Q$2,States_Design!$4:32,ROW()-1,FALSE),0)=1,1,0)</f>
        <v>0</v>
      </c>
      <c r="R30" s="9">
        <f>IF(IFERROR(HLOOKUP(R$2,States_Design!$4:32,ROW()-1,FALSE),0)=1,1,0)</f>
        <v>0</v>
      </c>
      <c r="T30" s="9">
        <f>IF(IFERROR(HLOOKUP(C$2,States_Design!$4:32,ROW()-1,FALSE),0)=2,1,0)</f>
        <v>0</v>
      </c>
      <c r="U30" s="9">
        <f>IF(IFERROR(HLOOKUP(D$2,States_Design!$4:32,ROW()-1,FALSE),0)=2,1,0)</f>
        <v>0</v>
      </c>
      <c r="V30" s="9">
        <f>IF(IFERROR(HLOOKUP(E$2,States_Design!$4:32,ROW()-1,FALSE),0)=2,1,0)</f>
        <v>0</v>
      </c>
      <c r="W30" s="9">
        <f>IF(IFERROR(HLOOKUP(F$2,States_Design!$4:32,ROW()-1,FALSE),0)=2,1,0)</f>
        <v>0</v>
      </c>
      <c r="X30" s="9">
        <f>IF(IFERROR(HLOOKUP(G$2,States_Design!$4:32,ROW()-1,FALSE),0)=2,1,0)</f>
        <v>0</v>
      </c>
      <c r="Y30" s="9">
        <f>IF(IFERROR(HLOOKUP(H$2,States_Design!$4:32,ROW()-1,FALSE),0)=2,1,0)</f>
        <v>0</v>
      </c>
      <c r="Z30" s="9">
        <f>IF(IFERROR(HLOOKUP(I$2,States_Design!$4:32,ROW()-1,FALSE),0)=2,1,0)</f>
        <v>0</v>
      </c>
      <c r="AA30" s="9">
        <f>IF(IFERROR(HLOOKUP(J$2,States_Design!$4:32,ROW()-1,FALSE),0)=2,1,0)</f>
        <v>0</v>
      </c>
      <c r="AB30" s="9">
        <f>IF(IFERROR(HLOOKUP(K$2,States_Design!$4:32,ROW()-1,FALSE),0)=2,1,0)</f>
        <v>0</v>
      </c>
      <c r="AC30" s="9">
        <f>IF(IFERROR(HLOOKUP(L$2,States_Design!$4:32,ROW()-1,FALSE),0)=2,1,0)</f>
        <v>0</v>
      </c>
      <c r="AD30" s="9">
        <f>IF(IFERROR(HLOOKUP(M$2,States_Design!$4:32,ROW()-1,FALSE),0)=2,1,0)</f>
        <v>0</v>
      </c>
      <c r="AE30" s="9">
        <f>IF(IFERROR(HLOOKUP(N$2,States_Design!$4:32,ROW()-1,FALSE),0)=2,1,0)</f>
        <v>0</v>
      </c>
      <c r="AF30" s="9">
        <f>IF(IFERROR(HLOOKUP(O$2,States_Design!$4:32,ROW()-1,FALSE),0)=2,1,0)</f>
        <v>0</v>
      </c>
      <c r="AG30" s="9">
        <f>IF(IFERROR(HLOOKUP(P$2,States_Design!$4:32,ROW()-1,FALSE),0)=2,1,0)</f>
        <v>0</v>
      </c>
      <c r="AH30" s="9">
        <f>IF(IFERROR(HLOOKUP(Q$2,States_Design!$4:32,ROW()-1,FALSE),0)=2,1,0)</f>
        <v>0</v>
      </c>
      <c r="AI30" s="9">
        <f>IF(IFERROR(HLOOKUP(R$2,States_Design!$4:32,ROW()-1,FALSE),0)=2,1,0)</f>
        <v>0</v>
      </c>
      <c r="AK30" s="9" t="str">
        <f t="shared" si="16"/>
        <v>0x12</v>
      </c>
      <c r="AL30" s="9" t="str">
        <f t="shared" si="17"/>
        <v>0x48</v>
      </c>
      <c r="AN30" s="9" t="str">
        <f t="shared" si="18"/>
        <v>0x00</v>
      </c>
      <c r="AO30" s="9" t="str">
        <f t="shared" si="19"/>
        <v>0x00</v>
      </c>
      <c r="AQ30" s="9" t="str">
        <f t="shared" si="20"/>
        <v xml:space="preserve">3, 0x12, 0x48, 0x00, 0x00, </v>
      </c>
      <c r="AR30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</v>
      </c>
    </row>
    <row r="31" spans="1:44" x14ac:dyDescent="0.25">
      <c r="A31" s="9">
        <f>States_Design!D33</f>
        <v>9</v>
      </c>
      <c r="C31" s="9">
        <f>IF(IFERROR(HLOOKUP(C$2,States_Design!$4:33,ROW()-1,FALSE),0)=1,1,0)</f>
        <v>0</v>
      </c>
      <c r="D31" s="9">
        <f>IF(IFERROR(HLOOKUP(D$2,States_Design!$4:33,ROW()-1,FALSE),0)=1,1,0)</f>
        <v>0</v>
      </c>
      <c r="E31" s="9">
        <f>IF(IFERROR(HLOOKUP(E$2,States_Design!$4:33,ROW()-1,FALSE),0)=1,1,0)</f>
        <v>0</v>
      </c>
      <c r="F31" s="9">
        <f>IF(IFERROR(HLOOKUP(F$2,States_Design!$4:33,ROW()-1,FALSE),0)=1,1,0)</f>
        <v>1</v>
      </c>
      <c r="G31" s="9">
        <f>IF(IFERROR(HLOOKUP(G$2,States_Design!$4:33,ROW()-1,FALSE),0)=1,1,0)</f>
        <v>0</v>
      </c>
      <c r="H31" s="9">
        <f>IF(IFERROR(HLOOKUP(H$2,States_Design!$4:33,ROW()-1,FALSE),0)=1,1,0)</f>
        <v>0</v>
      </c>
      <c r="I31" s="9">
        <f>IF(IFERROR(HLOOKUP(I$2,States_Design!$4:33,ROW()-1,FALSE),0)=1,1,0)</f>
        <v>1</v>
      </c>
      <c r="J31" s="9">
        <f>IF(IFERROR(HLOOKUP(J$2,States_Design!$4:33,ROW()-1,FALSE),0)=1,1,0)</f>
        <v>0</v>
      </c>
      <c r="K31" s="9">
        <f>IF(IFERROR(HLOOKUP(K$2,States_Design!$4:33,ROW()-1,FALSE),0)=1,1,0)</f>
        <v>0</v>
      </c>
      <c r="L31" s="9">
        <f>IF(IFERROR(HLOOKUP(L$2,States_Design!$4:33,ROW()-1,FALSE),0)=1,1,0)</f>
        <v>1</v>
      </c>
      <c r="M31" s="9">
        <f>IF(IFERROR(HLOOKUP(M$2,States_Design!$4:33,ROW()-1,FALSE),0)=1,1,0)</f>
        <v>0</v>
      </c>
      <c r="N31" s="9">
        <f>IF(IFERROR(HLOOKUP(N$2,States_Design!$4:33,ROW()-1,FALSE),0)=1,1,0)</f>
        <v>0</v>
      </c>
      <c r="O31" s="9">
        <f>IF(IFERROR(HLOOKUP(O$2,States_Design!$4:33,ROW()-1,FALSE),0)=1,1,0)</f>
        <v>1</v>
      </c>
      <c r="P31" s="9">
        <f>IF(IFERROR(HLOOKUP(P$2,States_Design!$4:33,ROW()-1,FALSE),0)=1,1,0)</f>
        <v>0</v>
      </c>
      <c r="Q31" s="9">
        <f>IF(IFERROR(HLOOKUP(Q$2,States_Design!$4:33,ROW()-1,FALSE),0)=1,1,0)</f>
        <v>0</v>
      </c>
      <c r="R31" s="9">
        <f>IF(IFERROR(HLOOKUP(R$2,States_Design!$4:33,ROW()-1,FALSE),0)=1,1,0)</f>
        <v>0</v>
      </c>
      <c r="T31" s="9">
        <f>IF(IFERROR(HLOOKUP(C$2,States_Design!$4:33,ROW()-1,FALSE),0)=2,1,0)</f>
        <v>0</v>
      </c>
      <c r="U31" s="9">
        <f>IF(IFERROR(HLOOKUP(D$2,States_Design!$4:33,ROW()-1,FALSE),0)=2,1,0)</f>
        <v>0</v>
      </c>
      <c r="V31" s="9">
        <f>IF(IFERROR(HLOOKUP(E$2,States_Design!$4:33,ROW()-1,FALSE),0)=2,1,0)</f>
        <v>0</v>
      </c>
      <c r="W31" s="9">
        <f>IF(IFERROR(HLOOKUP(F$2,States_Design!$4:33,ROW()-1,FALSE),0)=2,1,0)</f>
        <v>0</v>
      </c>
      <c r="X31" s="9">
        <f>IF(IFERROR(HLOOKUP(G$2,States_Design!$4:33,ROW()-1,FALSE),0)=2,1,0)</f>
        <v>0</v>
      </c>
      <c r="Y31" s="9">
        <f>IF(IFERROR(HLOOKUP(H$2,States_Design!$4:33,ROW()-1,FALSE),0)=2,1,0)</f>
        <v>0</v>
      </c>
      <c r="Z31" s="9">
        <f>IF(IFERROR(HLOOKUP(I$2,States_Design!$4:33,ROW()-1,FALSE),0)=2,1,0)</f>
        <v>0</v>
      </c>
      <c r="AA31" s="9">
        <f>IF(IFERROR(HLOOKUP(J$2,States_Design!$4:33,ROW()-1,FALSE),0)=2,1,0)</f>
        <v>0</v>
      </c>
      <c r="AB31" s="9">
        <f>IF(IFERROR(HLOOKUP(K$2,States_Design!$4:33,ROW()-1,FALSE),0)=2,1,0)</f>
        <v>0</v>
      </c>
      <c r="AC31" s="9">
        <f>IF(IFERROR(HLOOKUP(L$2,States_Design!$4:33,ROW()-1,FALSE),0)=2,1,0)</f>
        <v>0</v>
      </c>
      <c r="AD31" s="9">
        <f>IF(IFERROR(HLOOKUP(M$2,States_Design!$4:33,ROW()-1,FALSE),0)=2,1,0)</f>
        <v>0</v>
      </c>
      <c r="AE31" s="9">
        <f>IF(IFERROR(HLOOKUP(N$2,States_Design!$4:33,ROW()-1,FALSE),0)=2,1,0)</f>
        <v>0</v>
      </c>
      <c r="AF31" s="9">
        <f>IF(IFERROR(HLOOKUP(O$2,States_Design!$4:33,ROW()-1,FALSE),0)=2,1,0)</f>
        <v>0</v>
      </c>
      <c r="AG31" s="9">
        <f>IF(IFERROR(HLOOKUP(P$2,States_Design!$4:33,ROW()-1,FALSE),0)=2,1,0)</f>
        <v>0</v>
      </c>
      <c r="AH31" s="9">
        <f>IF(IFERROR(HLOOKUP(Q$2,States_Design!$4:33,ROW()-1,FALSE),0)=2,1,0)</f>
        <v>0</v>
      </c>
      <c r="AI31" s="9">
        <f>IF(IFERROR(HLOOKUP(R$2,States_Design!$4:33,ROW()-1,FALSE),0)=2,1,0)</f>
        <v>0</v>
      </c>
      <c r="AK31" s="9" t="str">
        <f t="shared" si="16"/>
        <v>0x12</v>
      </c>
      <c r="AL31" s="9" t="str">
        <f t="shared" si="17"/>
        <v>0x48</v>
      </c>
      <c r="AN31" s="9" t="str">
        <f t="shared" si="18"/>
        <v>0x00</v>
      </c>
      <c r="AO31" s="9" t="str">
        <f t="shared" si="19"/>
        <v>0x00</v>
      </c>
      <c r="AQ31" s="9" t="str">
        <f t="shared" si="20"/>
        <v xml:space="preserve">9, 0x12, 0x48, 0x00, 0x00, </v>
      </c>
      <c r="AR31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</v>
      </c>
    </row>
    <row r="32" spans="1:44" x14ac:dyDescent="0.25">
      <c r="A32" s="9">
        <f>States_Design!D34</f>
        <v>9</v>
      </c>
      <c r="C32" s="9">
        <f>IF(IFERROR(HLOOKUP(C$2,States_Design!$4:34,ROW()-1,FALSE),0)=1,1,0)</f>
        <v>0</v>
      </c>
      <c r="D32" s="9">
        <f>IF(IFERROR(HLOOKUP(D$2,States_Design!$4:34,ROW()-1,FALSE),0)=1,1,0)</f>
        <v>0</v>
      </c>
      <c r="E32" s="9">
        <f>IF(IFERROR(HLOOKUP(E$2,States_Design!$4:34,ROW()-1,FALSE),0)=1,1,0)</f>
        <v>0</v>
      </c>
      <c r="F32" s="9">
        <f>IF(IFERROR(HLOOKUP(F$2,States_Design!$4:34,ROW()-1,FALSE),0)=1,1,0)</f>
        <v>1</v>
      </c>
      <c r="G32" s="9">
        <f>IF(IFERROR(HLOOKUP(G$2,States_Design!$4:34,ROW()-1,FALSE),0)=1,1,0)</f>
        <v>0</v>
      </c>
      <c r="H32" s="9">
        <f>IF(IFERROR(HLOOKUP(H$2,States_Design!$4:34,ROW()-1,FALSE),0)=1,1,0)</f>
        <v>0</v>
      </c>
      <c r="I32" s="9">
        <f>IF(IFERROR(HLOOKUP(I$2,States_Design!$4:34,ROW()-1,FALSE),0)=1,1,0)</f>
        <v>1</v>
      </c>
      <c r="J32" s="9">
        <f>IF(IFERROR(HLOOKUP(J$2,States_Design!$4:34,ROW()-1,FALSE),0)=1,1,0)</f>
        <v>0</v>
      </c>
      <c r="K32" s="9">
        <f>IF(IFERROR(HLOOKUP(K$2,States_Design!$4:34,ROW()-1,FALSE),0)=1,1,0)</f>
        <v>0</v>
      </c>
      <c r="L32" s="9">
        <f>IF(IFERROR(HLOOKUP(L$2,States_Design!$4:34,ROW()-1,FALSE),0)=1,1,0)</f>
        <v>1</v>
      </c>
      <c r="M32" s="9">
        <f>IF(IFERROR(HLOOKUP(M$2,States_Design!$4:34,ROW()-1,FALSE),0)=1,1,0)</f>
        <v>0</v>
      </c>
      <c r="N32" s="9">
        <f>IF(IFERROR(HLOOKUP(N$2,States_Design!$4:34,ROW()-1,FALSE),0)=1,1,0)</f>
        <v>0</v>
      </c>
      <c r="O32" s="9">
        <f>IF(IFERROR(HLOOKUP(O$2,States_Design!$4:34,ROW()-1,FALSE),0)=1,1,0)</f>
        <v>1</v>
      </c>
      <c r="P32" s="9">
        <f>IF(IFERROR(HLOOKUP(P$2,States_Design!$4:34,ROW()-1,FALSE),0)=1,1,0)</f>
        <v>0</v>
      </c>
      <c r="Q32" s="9">
        <f>IF(IFERROR(HLOOKUP(Q$2,States_Design!$4:34,ROW()-1,FALSE),0)=1,1,0)</f>
        <v>0</v>
      </c>
      <c r="R32" s="9">
        <f>IF(IFERROR(HLOOKUP(R$2,States_Design!$4:34,ROW()-1,FALSE),0)=1,1,0)</f>
        <v>0</v>
      </c>
      <c r="T32" s="9">
        <f>IF(IFERROR(HLOOKUP(C$2,States_Design!$4:34,ROW()-1,FALSE),0)=2,1,0)</f>
        <v>0</v>
      </c>
      <c r="U32" s="9">
        <f>IF(IFERROR(HLOOKUP(D$2,States_Design!$4:34,ROW()-1,FALSE),0)=2,1,0)</f>
        <v>0</v>
      </c>
      <c r="V32" s="9">
        <f>IF(IFERROR(HLOOKUP(E$2,States_Design!$4:34,ROW()-1,FALSE),0)=2,1,0)</f>
        <v>0</v>
      </c>
      <c r="W32" s="9">
        <f>IF(IFERROR(HLOOKUP(F$2,States_Design!$4:34,ROW()-1,FALSE),0)=2,1,0)</f>
        <v>0</v>
      </c>
      <c r="X32" s="9">
        <f>IF(IFERROR(HLOOKUP(G$2,States_Design!$4:34,ROW()-1,FALSE),0)=2,1,0)</f>
        <v>0</v>
      </c>
      <c r="Y32" s="9">
        <f>IF(IFERROR(HLOOKUP(H$2,States_Design!$4:34,ROW()-1,FALSE),0)=2,1,0)</f>
        <v>0</v>
      </c>
      <c r="Z32" s="9">
        <f>IF(IFERROR(HLOOKUP(I$2,States_Design!$4:34,ROW()-1,FALSE),0)=2,1,0)</f>
        <v>0</v>
      </c>
      <c r="AA32" s="9">
        <f>IF(IFERROR(HLOOKUP(J$2,States_Design!$4:34,ROW()-1,FALSE),0)=2,1,0)</f>
        <v>0</v>
      </c>
      <c r="AB32" s="9">
        <f>IF(IFERROR(HLOOKUP(K$2,States_Design!$4:34,ROW()-1,FALSE),0)=2,1,0)</f>
        <v>0</v>
      </c>
      <c r="AC32" s="9">
        <f>IF(IFERROR(HLOOKUP(L$2,States_Design!$4:34,ROW()-1,FALSE),0)=2,1,0)</f>
        <v>0</v>
      </c>
      <c r="AD32" s="9">
        <f>IF(IFERROR(HLOOKUP(M$2,States_Design!$4:34,ROW()-1,FALSE),0)=2,1,0)</f>
        <v>0</v>
      </c>
      <c r="AE32" s="9">
        <f>IF(IFERROR(HLOOKUP(N$2,States_Design!$4:34,ROW()-1,FALSE),0)=2,1,0)</f>
        <v>0</v>
      </c>
      <c r="AF32" s="9">
        <f>IF(IFERROR(HLOOKUP(O$2,States_Design!$4:34,ROW()-1,FALSE),0)=2,1,0)</f>
        <v>0</v>
      </c>
      <c r="AG32" s="9">
        <f>IF(IFERROR(HLOOKUP(P$2,States_Design!$4:34,ROW()-1,FALSE),0)=2,1,0)</f>
        <v>0</v>
      </c>
      <c r="AH32" s="9">
        <f>IF(IFERROR(HLOOKUP(Q$2,States_Design!$4:34,ROW()-1,FALSE),0)=2,1,0)</f>
        <v>0</v>
      </c>
      <c r="AI32" s="9">
        <f>IF(IFERROR(HLOOKUP(R$2,States_Design!$4:34,ROW()-1,FALSE),0)=2,1,0)</f>
        <v>0</v>
      </c>
      <c r="AK32" s="9" t="str">
        <f t="shared" si="16"/>
        <v>0x12</v>
      </c>
      <c r="AL32" s="9" t="str">
        <f t="shared" si="17"/>
        <v>0x48</v>
      </c>
      <c r="AN32" s="9" t="str">
        <f t="shared" si="18"/>
        <v>0x00</v>
      </c>
      <c r="AO32" s="9" t="str">
        <f t="shared" si="19"/>
        <v>0x00</v>
      </c>
      <c r="AQ32" s="9" t="str">
        <f t="shared" si="20"/>
        <v xml:space="preserve">9, 0x12, 0x48, 0x00, 0x00, </v>
      </c>
      <c r="AR32" s="9" t="str">
        <f t="shared" si="21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</v>
      </c>
    </row>
    <row r="33" spans="1:44" x14ac:dyDescent="0.25">
      <c r="A33" s="9">
        <f>States_Design!D35</f>
        <v>10</v>
      </c>
      <c r="C33" s="9">
        <f>IF(IFERROR(HLOOKUP(C$2,States_Design!$4:35,ROW()-1,FALSE),0)=1,1,0)</f>
        <v>0</v>
      </c>
      <c r="D33" s="9">
        <f>IF(IFERROR(HLOOKUP(D$2,States_Design!$4:35,ROW()-1,FALSE),0)=1,1,0)</f>
        <v>0</v>
      </c>
      <c r="E33" s="9">
        <f>IF(IFERROR(HLOOKUP(E$2,States_Design!$4:35,ROW()-1,FALSE),0)=1,1,0)</f>
        <v>0</v>
      </c>
      <c r="F33" s="9">
        <f>IF(IFERROR(HLOOKUP(F$2,States_Design!$4:35,ROW()-1,FALSE),0)=1,1,0)</f>
        <v>1</v>
      </c>
      <c r="G33" s="9">
        <f>IF(IFERROR(HLOOKUP(G$2,States_Design!$4:35,ROW()-1,FALSE),0)=1,1,0)</f>
        <v>0</v>
      </c>
      <c r="H33" s="9">
        <f>IF(IFERROR(HLOOKUP(H$2,States_Design!$4:35,ROW()-1,FALSE),0)=1,1,0)</f>
        <v>0</v>
      </c>
      <c r="I33" s="9">
        <f>IF(IFERROR(HLOOKUP(I$2,States_Design!$4:35,ROW()-1,FALSE),0)=1,1,0)</f>
        <v>1</v>
      </c>
      <c r="J33" s="9">
        <f>IF(IFERROR(HLOOKUP(J$2,States_Design!$4:35,ROW()-1,FALSE),0)=1,1,0)</f>
        <v>0</v>
      </c>
      <c r="K33" s="9">
        <f>IF(IFERROR(HLOOKUP(K$2,States_Design!$4:35,ROW()-1,FALSE),0)=1,1,0)</f>
        <v>0</v>
      </c>
      <c r="L33" s="9">
        <f>IF(IFERROR(HLOOKUP(L$2,States_Design!$4:35,ROW()-1,FALSE),0)=1,1,0)</f>
        <v>1</v>
      </c>
      <c r="M33" s="9">
        <f>IF(IFERROR(HLOOKUP(M$2,States_Design!$4:35,ROW()-1,FALSE),0)=1,1,0)</f>
        <v>0</v>
      </c>
      <c r="N33" s="9">
        <f>IF(IFERROR(HLOOKUP(N$2,States_Design!$4:35,ROW()-1,FALSE),0)=1,1,0)</f>
        <v>0</v>
      </c>
      <c r="O33" s="9">
        <f>IF(IFERROR(HLOOKUP(O$2,States_Design!$4:35,ROW()-1,FALSE),0)=1,1,0)</f>
        <v>1</v>
      </c>
      <c r="P33" s="9">
        <f>IF(IFERROR(HLOOKUP(P$2,States_Design!$4:35,ROW()-1,FALSE),0)=1,1,0)</f>
        <v>0</v>
      </c>
      <c r="Q33" s="9">
        <f>IF(IFERROR(HLOOKUP(Q$2,States_Design!$4:35,ROW()-1,FALSE),0)=1,1,0)</f>
        <v>0</v>
      </c>
      <c r="R33" s="9">
        <f>IF(IFERROR(HLOOKUP(R$2,States_Design!$4:35,ROW()-1,FALSE),0)=1,1,0)</f>
        <v>0</v>
      </c>
      <c r="T33" s="9">
        <f>IF(IFERROR(HLOOKUP(C$2,States_Design!$4:35,ROW()-1,FALSE),0)=2,1,0)</f>
        <v>0</v>
      </c>
      <c r="U33" s="9">
        <f>IF(IFERROR(HLOOKUP(D$2,States_Design!$4:35,ROW()-1,FALSE),0)=2,1,0)</f>
        <v>0</v>
      </c>
      <c r="V33" s="9">
        <f>IF(IFERROR(HLOOKUP(E$2,States_Design!$4:35,ROW()-1,FALSE),0)=2,1,0)</f>
        <v>0</v>
      </c>
      <c r="W33" s="9">
        <f>IF(IFERROR(HLOOKUP(F$2,States_Design!$4:35,ROW()-1,FALSE),0)=2,1,0)</f>
        <v>0</v>
      </c>
      <c r="X33" s="9">
        <f>IF(IFERROR(HLOOKUP(G$2,States_Design!$4:35,ROW()-1,FALSE),0)=2,1,0)</f>
        <v>0</v>
      </c>
      <c r="Y33" s="9">
        <f>IF(IFERROR(HLOOKUP(H$2,States_Design!$4:35,ROW()-1,FALSE),0)=2,1,0)</f>
        <v>0</v>
      </c>
      <c r="Z33" s="9">
        <f>IF(IFERROR(HLOOKUP(I$2,States_Design!$4:35,ROW()-1,FALSE),0)=2,1,0)</f>
        <v>0</v>
      </c>
      <c r="AA33" s="9">
        <f>IF(IFERROR(HLOOKUP(J$2,States_Design!$4:35,ROW()-1,FALSE),0)=2,1,0)</f>
        <v>0</v>
      </c>
      <c r="AB33" s="9">
        <f>IF(IFERROR(HLOOKUP(K$2,States_Design!$4:35,ROW()-1,FALSE),0)=2,1,0)</f>
        <v>0</v>
      </c>
      <c r="AC33" s="9">
        <f>IF(IFERROR(HLOOKUP(L$2,States_Design!$4:35,ROW()-1,FALSE),0)=2,1,0)</f>
        <v>0</v>
      </c>
      <c r="AD33" s="9">
        <f>IF(IFERROR(HLOOKUP(M$2,States_Design!$4:35,ROW()-1,FALSE),0)=2,1,0)</f>
        <v>0</v>
      </c>
      <c r="AE33" s="9">
        <f>IF(IFERROR(HLOOKUP(N$2,States_Design!$4:35,ROW()-1,FALSE),0)=2,1,0)</f>
        <v>0</v>
      </c>
      <c r="AF33" s="9">
        <f>IF(IFERROR(HLOOKUP(O$2,States_Design!$4:35,ROW()-1,FALSE),0)=2,1,0)</f>
        <v>0</v>
      </c>
      <c r="AG33" s="9">
        <f>IF(IFERROR(HLOOKUP(P$2,States_Design!$4:35,ROW()-1,FALSE),0)=2,1,0)</f>
        <v>0</v>
      </c>
      <c r="AH33" s="9">
        <f>IF(IFERROR(HLOOKUP(Q$2,States_Design!$4:35,ROW()-1,FALSE),0)=2,1,0)</f>
        <v>0</v>
      </c>
      <c r="AI33" s="9">
        <f>IF(IFERROR(HLOOKUP(R$2,States_Design!$4:35,ROW()-1,FALSE),0)=2,1,0)</f>
        <v>0</v>
      </c>
      <c r="AK33" s="9" t="str">
        <f t="shared" ref="AK33:AK96" si="22">CONCATENATE("0x",BIN2HEX(CONCATENATE(C33,D33,E33,F33,G33,H33,I33,J33),2))</f>
        <v>0x12</v>
      </c>
      <c r="AL33" s="9" t="str">
        <f t="shared" ref="AL33:AL96" si="23">CONCATENATE("0x",BIN2HEX(CONCATENATE(K33,L33,M33,N33,O33,P33,Q33,R33),2))</f>
        <v>0x48</v>
      </c>
      <c r="AN33" s="9" t="str">
        <f t="shared" ref="AN33:AN96" si="24">CONCATENATE("0x",BIN2HEX(CONCATENATE(T33,U33,V33,W33,X33,Y33,Z33,AA33),2))</f>
        <v>0x00</v>
      </c>
      <c r="AO33" s="9" t="str">
        <f t="shared" ref="AO33:AO96" si="25">CONCATENATE("0x",BIN2HEX(CONCATENATE(AB33,AC33,AD33,AE33,AF33,AG33,AH33,AI33),2))</f>
        <v>0x00</v>
      </c>
      <c r="AQ33" s="9" t="str">
        <f t="shared" si="20"/>
        <v xml:space="preserve">10, 0x12, 0x48, 0x00, 0x00, </v>
      </c>
      <c r="AR33" s="9" t="str">
        <f t="shared" ref="AR33:AR96" si="26">CONCATENATE(AR32,AQ33)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</v>
      </c>
    </row>
    <row r="34" spans="1:44" x14ac:dyDescent="0.25">
      <c r="A34" s="9">
        <f>States_Design!D36</f>
        <v>7</v>
      </c>
      <c r="C34" s="9">
        <f>IF(IFERROR(HLOOKUP(C$2,States_Design!$4:36,ROW()-1,FALSE),0)=1,1,0)</f>
        <v>0</v>
      </c>
      <c r="D34" s="9">
        <f>IF(IFERROR(HLOOKUP(D$2,States_Design!$4:36,ROW()-1,FALSE),0)=1,1,0)</f>
        <v>0</v>
      </c>
      <c r="E34" s="9">
        <f>IF(IFERROR(HLOOKUP(E$2,States_Design!$4:36,ROW()-1,FALSE),0)=1,1,0)</f>
        <v>0</v>
      </c>
      <c r="F34" s="9">
        <f>IF(IFERROR(HLOOKUP(F$2,States_Design!$4:36,ROW()-1,FALSE),0)=1,1,0)</f>
        <v>1</v>
      </c>
      <c r="G34" s="9">
        <f>IF(IFERROR(HLOOKUP(G$2,States_Design!$4:36,ROW()-1,FALSE),0)=1,1,0)</f>
        <v>0</v>
      </c>
      <c r="H34" s="9">
        <f>IF(IFERROR(HLOOKUP(H$2,States_Design!$4:36,ROW()-1,FALSE),0)=1,1,0)</f>
        <v>0</v>
      </c>
      <c r="I34" s="9">
        <f>IF(IFERROR(HLOOKUP(I$2,States_Design!$4:36,ROW()-1,FALSE),0)=1,1,0)</f>
        <v>1</v>
      </c>
      <c r="J34" s="9">
        <f>IF(IFERROR(HLOOKUP(J$2,States_Design!$4:36,ROW()-1,FALSE),0)=1,1,0)</f>
        <v>0</v>
      </c>
      <c r="K34" s="9">
        <f>IF(IFERROR(HLOOKUP(K$2,States_Design!$4:36,ROW()-1,FALSE),0)=1,1,0)</f>
        <v>0</v>
      </c>
      <c r="L34" s="9">
        <f>IF(IFERROR(HLOOKUP(L$2,States_Design!$4:36,ROW()-1,FALSE),0)=1,1,0)</f>
        <v>1</v>
      </c>
      <c r="M34" s="9">
        <f>IF(IFERROR(HLOOKUP(M$2,States_Design!$4:36,ROW()-1,FALSE),0)=1,1,0)</f>
        <v>0</v>
      </c>
      <c r="N34" s="9">
        <f>IF(IFERROR(HLOOKUP(N$2,States_Design!$4:36,ROW()-1,FALSE),0)=1,1,0)</f>
        <v>0</v>
      </c>
      <c r="O34" s="9">
        <f>IF(IFERROR(HLOOKUP(O$2,States_Design!$4:36,ROW()-1,FALSE),0)=1,1,0)</f>
        <v>1</v>
      </c>
      <c r="P34" s="9">
        <f>IF(IFERROR(HLOOKUP(P$2,States_Design!$4:36,ROW()-1,FALSE),0)=1,1,0)</f>
        <v>0</v>
      </c>
      <c r="Q34" s="9">
        <f>IF(IFERROR(HLOOKUP(Q$2,States_Design!$4:36,ROW()-1,FALSE),0)=1,1,0)</f>
        <v>0</v>
      </c>
      <c r="R34" s="9">
        <f>IF(IFERROR(HLOOKUP(R$2,States_Design!$4:36,ROW()-1,FALSE),0)=1,1,0)</f>
        <v>0</v>
      </c>
      <c r="T34" s="9">
        <f>IF(IFERROR(HLOOKUP(C$2,States_Design!$4:36,ROW()-1,FALSE),0)=2,1,0)</f>
        <v>0</v>
      </c>
      <c r="U34" s="9">
        <f>IF(IFERROR(HLOOKUP(D$2,States_Design!$4:36,ROW()-1,FALSE),0)=2,1,0)</f>
        <v>0</v>
      </c>
      <c r="V34" s="9">
        <f>IF(IFERROR(HLOOKUP(E$2,States_Design!$4:36,ROW()-1,FALSE),0)=2,1,0)</f>
        <v>0</v>
      </c>
      <c r="W34" s="9">
        <f>IF(IFERROR(HLOOKUP(F$2,States_Design!$4:36,ROW()-1,FALSE),0)=2,1,0)</f>
        <v>0</v>
      </c>
      <c r="X34" s="9">
        <f>IF(IFERROR(HLOOKUP(G$2,States_Design!$4:36,ROW()-1,FALSE),0)=2,1,0)</f>
        <v>0</v>
      </c>
      <c r="Y34" s="9">
        <f>IF(IFERROR(HLOOKUP(H$2,States_Design!$4:36,ROW()-1,FALSE),0)=2,1,0)</f>
        <v>0</v>
      </c>
      <c r="Z34" s="9">
        <f>IF(IFERROR(HLOOKUP(I$2,States_Design!$4:36,ROW()-1,FALSE),0)=2,1,0)</f>
        <v>0</v>
      </c>
      <c r="AA34" s="9">
        <f>IF(IFERROR(HLOOKUP(J$2,States_Design!$4:36,ROW()-1,FALSE),0)=2,1,0)</f>
        <v>0</v>
      </c>
      <c r="AB34" s="9">
        <f>IF(IFERROR(HLOOKUP(K$2,States_Design!$4:36,ROW()-1,FALSE),0)=2,1,0)</f>
        <v>0</v>
      </c>
      <c r="AC34" s="9">
        <f>IF(IFERROR(HLOOKUP(L$2,States_Design!$4:36,ROW()-1,FALSE),0)=2,1,0)</f>
        <v>0</v>
      </c>
      <c r="AD34" s="9">
        <f>IF(IFERROR(HLOOKUP(M$2,States_Design!$4:36,ROW()-1,FALSE),0)=2,1,0)</f>
        <v>0</v>
      </c>
      <c r="AE34" s="9">
        <f>IF(IFERROR(HLOOKUP(N$2,States_Design!$4:36,ROW()-1,FALSE),0)=2,1,0)</f>
        <v>0</v>
      </c>
      <c r="AF34" s="9">
        <f>IF(IFERROR(HLOOKUP(O$2,States_Design!$4:36,ROW()-1,FALSE),0)=2,1,0)</f>
        <v>0</v>
      </c>
      <c r="AG34" s="9">
        <f>IF(IFERROR(HLOOKUP(P$2,States_Design!$4:36,ROW()-1,FALSE),0)=2,1,0)</f>
        <v>0</v>
      </c>
      <c r="AH34" s="9">
        <f>IF(IFERROR(HLOOKUP(Q$2,States_Design!$4:36,ROW()-1,FALSE),0)=2,1,0)</f>
        <v>0</v>
      </c>
      <c r="AI34" s="9">
        <f>IF(IFERROR(HLOOKUP(R$2,States_Design!$4:36,ROW()-1,FALSE),0)=2,1,0)</f>
        <v>0</v>
      </c>
      <c r="AK34" s="9" t="str">
        <f t="shared" si="22"/>
        <v>0x12</v>
      </c>
      <c r="AL34" s="9" t="str">
        <f t="shared" si="23"/>
        <v>0x48</v>
      </c>
      <c r="AN34" s="9" t="str">
        <f t="shared" si="24"/>
        <v>0x00</v>
      </c>
      <c r="AO34" s="9" t="str">
        <f t="shared" si="25"/>
        <v>0x00</v>
      </c>
      <c r="AQ34" s="9" t="str">
        <f t="shared" si="20"/>
        <v xml:space="preserve">7, 0x12, 0x48, 0x00, 0x00, </v>
      </c>
      <c r="AR3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</v>
      </c>
    </row>
    <row r="35" spans="1:44" x14ac:dyDescent="0.25">
      <c r="A35" s="9">
        <f>States_Design!D37</f>
        <v>5</v>
      </c>
      <c r="C35" s="9">
        <f>IF(IFERROR(HLOOKUP(C$2,States_Design!$4:37,ROW()-1,FALSE),0)=1,1,0)</f>
        <v>0</v>
      </c>
      <c r="D35" s="9">
        <f>IF(IFERROR(HLOOKUP(D$2,States_Design!$4:37,ROW()-1,FALSE),0)=1,1,0)</f>
        <v>0</v>
      </c>
      <c r="E35" s="9">
        <f>IF(IFERROR(HLOOKUP(E$2,States_Design!$4:37,ROW()-1,FALSE),0)=1,1,0)</f>
        <v>0</v>
      </c>
      <c r="F35" s="9">
        <f>IF(IFERROR(HLOOKUP(F$2,States_Design!$4:37,ROW()-1,FALSE),0)=1,1,0)</f>
        <v>1</v>
      </c>
      <c r="G35" s="9">
        <f>IF(IFERROR(HLOOKUP(G$2,States_Design!$4:37,ROW()-1,FALSE),0)=1,1,0)</f>
        <v>0</v>
      </c>
      <c r="H35" s="9">
        <f>IF(IFERROR(HLOOKUP(H$2,States_Design!$4:37,ROW()-1,FALSE),0)=1,1,0)</f>
        <v>0</v>
      </c>
      <c r="I35" s="9">
        <f>IF(IFERROR(HLOOKUP(I$2,States_Design!$4:37,ROW()-1,FALSE),0)=1,1,0)</f>
        <v>1</v>
      </c>
      <c r="J35" s="9">
        <f>IF(IFERROR(HLOOKUP(J$2,States_Design!$4:37,ROW()-1,FALSE),0)=1,1,0)</f>
        <v>0</v>
      </c>
      <c r="K35" s="9">
        <f>IF(IFERROR(HLOOKUP(K$2,States_Design!$4:37,ROW()-1,FALSE),0)=1,1,0)</f>
        <v>0</v>
      </c>
      <c r="L35" s="9">
        <f>IF(IFERROR(HLOOKUP(L$2,States_Design!$4:37,ROW()-1,FALSE),0)=1,1,0)</f>
        <v>1</v>
      </c>
      <c r="M35" s="9">
        <f>IF(IFERROR(HLOOKUP(M$2,States_Design!$4:37,ROW()-1,FALSE),0)=1,1,0)</f>
        <v>0</v>
      </c>
      <c r="N35" s="9">
        <f>IF(IFERROR(HLOOKUP(N$2,States_Design!$4:37,ROW()-1,FALSE),0)=1,1,0)</f>
        <v>0</v>
      </c>
      <c r="O35" s="9">
        <f>IF(IFERROR(HLOOKUP(O$2,States_Design!$4:37,ROW()-1,FALSE),0)=1,1,0)</f>
        <v>1</v>
      </c>
      <c r="P35" s="9">
        <f>IF(IFERROR(HLOOKUP(P$2,States_Design!$4:37,ROW()-1,FALSE),0)=1,1,0)</f>
        <v>0</v>
      </c>
      <c r="Q35" s="9">
        <f>IF(IFERROR(HLOOKUP(Q$2,States_Design!$4:37,ROW()-1,FALSE),0)=1,1,0)</f>
        <v>0</v>
      </c>
      <c r="R35" s="9">
        <f>IF(IFERROR(HLOOKUP(R$2,States_Design!$4:37,ROW()-1,FALSE),0)=1,1,0)</f>
        <v>0</v>
      </c>
      <c r="T35" s="9">
        <f>IF(IFERROR(HLOOKUP(C$2,States_Design!$4:37,ROW()-1,FALSE),0)=2,1,0)</f>
        <v>0</v>
      </c>
      <c r="U35" s="9">
        <f>IF(IFERROR(HLOOKUP(D$2,States_Design!$4:37,ROW()-1,FALSE),0)=2,1,0)</f>
        <v>0</v>
      </c>
      <c r="V35" s="9">
        <f>IF(IFERROR(HLOOKUP(E$2,States_Design!$4:37,ROW()-1,FALSE),0)=2,1,0)</f>
        <v>0</v>
      </c>
      <c r="W35" s="9">
        <f>IF(IFERROR(HLOOKUP(F$2,States_Design!$4:37,ROW()-1,FALSE),0)=2,1,0)</f>
        <v>0</v>
      </c>
      <c r="X35" s="9">
        <f>IF(IFERROR(HLOOKUP(G$2,States_Design!$4:37,ROW()-1,FALSE),0)=2,1,0)</f>
        <v>0</v>
      </c>
      <c r="Y35" s="9">
        <f>IF(IFERROR(HLOOKUP(H$2,States_Design!$4:37,ROW()-1,FALSE),0)=2,1,0)</f>
        <v>0</v>
      </c>
      <c r="Z35" s="9">
        <f>IF(IFERROR(HLOOKUP(I$2,States_Design!$4:37,ROW()-1,FALSE),0)=2,1,0)</f>
        <v>0</v>
      </c>
      <c r="AA35" s="9">
        <f>IF(IFERROR(HLOOKUP(J$2,States_Design!$4:37,ROW()-1,FALSE),0)=2,1,0)</f>
        <v>0</v>
      </c>
      <c r="AB35" s="9">
        <f>IF(IFERROR(HLOOKUP(K$2,States_Design!$4:37,ROW()-1,FALSE),0)=2,1,0)</f>
        <v>0</v>
      </c>
      <c r="AC35" s="9">
        <f>IF(IFERROR(HLOOKUP(L$2,States_Design!$4:37,ROW()-1,FALSE),0)=2,1,0)</f>
        <v>0</v>
      </c>
      <c r="AD35" s="9">
        <f>IF(IFERROR(HLOOKUP(M$2,States_Design!$4:37,ROW()-1,FALSE),0)=2,1,0)</f>
        <v>0</v>
      </c>
      <c r="AE35" s="9">
        <f>IF(IFERROR(HLOOKUP(N$2,States_Design!$4:37,ROW()-1,FALSE),0)=2,1,0)</f>
        <v>0</v>
      </c>
      <c r="AF35" s="9">
        <f>IF(IFERROR(HLOOKUP(O$2,States_Design!$4:37,ROW()-1,FALSE),0)=2,1,0)</f>
        <v>0</v>
      </c>
      <c r="AG35" s="9">
        <f>IF(IFERROR(HLOOKUP(P$2,States_Design!$4:37,ROW()-1,FALSE),0)=2,1,0)</f>
        <v>0</v>
      </c>
      <c r="AH35" s="9">
        <f>IF(IFERROR(HLOOKUP(Q$2,States_Design!$4:37,ROW()-1,FALSE),0)=2,1,0)</f>
        <v>0</v>
      </c>
      <c r="AI35" s="9">
        <f>IF(IFERROR(HLOOKUP(R$2,States_Design!$4:37,ROW()-1,FALSE),0)=2,1,0)</f>
        <v>0</v>
      </c>
      <c r="AK35" s="9" t="str">
        <f t="shared" si="22"/>
        <v>0x12</v>
      </c>
      <c r="AL35" s="9" t="str">
        <f t="shared" si="23"/>
        <v>0x48</v>
      </c>
      <c r="AN35" s="9" t="str">
        <f t="shared" si="24"/>
        <v>0x00</v>
      </c>
      <c r="AO35" s="9" t="str">
        <f t="shared" si="25"/>
        <v>0x00</v>
      </c>
      <c r="AQ35" s="9" t="str">
        <f t="shared" si="20"/>
        <v xml:space="preserve">5, 0x12, 0x48, 0x00, 0x00, </v>
      </c>
      <c r="AR3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</v>
      </c>
    </row>
    <row r="36" spans="1:44" x14ac:dyDescent="0.25">
      <c r="A36" s="9">
        <f>States_Design!D38</f>
        <v>10</v>
      </c>
      <c r="C36" s="9">
        <f>IF(IFERROR(HLOOKUP(C$2,States_Design!$4:38,ROW()-1,FALSE),0)=1,1,0)</f>
        <v>0</v>
      </c>
      <c r="D36" s="9">
        <f>IF(IFERROR(HLOOKUP(D$2,States_Design!$4:38,ROW()-1,FALSE),0)=1,1,0)</f>
        <v>0</v>
      </c>
      <c r="E36" s="9">
        <f>IF(IFERROR(HLOOKUP(E$2,States_Design!$4:38,ROW()-1,FALSE),0)=1,1,0)</f>
        <v>0</v>
      </c>
      <c r="F36" s="9">
        <f>IF(IFERROR(HLOOKUP(F$2,States_Design!$4:38,ROW()-1,FALSE),0)=1,1,0)</f>
        <v>1</v>
      </c>
      <c r="G36" s="9">
        <f>IF(IFERROR(HLOOKUP(G$2,States_Design!$4:38,ROW()-1,FALSE),0)=1,1,0)</f>
        <v>0</v>
      </c>
      <c r="H36" s="9">
        <f>IF(IFERROR(HLOOKUP(H$2,States_Design!$4:38,ROW()-1,FALSE),0)=1,1,0)</f>
        <v>0</v>
      </c>
      <c r="I36" s="9">
        <f>IF(IFERROR(HLOOKUP(I$2,States_Design!$4:38,ROW()-1,FALSE),0)=1,1,0)</f>
        <v>1</v>
      </c>
      <c r="J36" s="9">
        <f>IF(IFERROR(HLOOKUP(J$2,States_Design!$4:38,ROW()-1,FALSE),0)=1,1,0)</f>
        <v>0</v>
      </c>
      <c r="K36" s="9">
        <f>IF(IFERROR(HLOOKUP(K$2,States_Design!$4:38,ROW()-1,FALSE),0)=1,1,0)</f>
        <v>0</v>
      </c>
      <c r="L36" s="9">
        <f>IF(IFERROR(HLOOKUP(L$2,States_Design!$4:38,ROW()-1,FALSE),0)=1,1,0)</f>
        <v>1</v>
      </c>
      <c r="M36" s="9">
        <f>IF(IFERROR(HLOOKUP(M$2,States_Design!$4:38,ROW()-1,FALSE),0)=1,1,0)</f>
        <v>0</v>
      </c>
      <c r="N36" s="9">
        <f>IF(IFERROR(HLOOKUP(N$2,States_Design!$4:38,ROW()-1,FALSE),0)=1,1,0)</f>
        <v>0</v>
      </c>
      <c r="O36" s="9">
        <f>IF(IFERROR(HLOOKUP(O$2,States_Design!$4:38,ROW()-1,FALSE),0)=1,1,0)</f>
        <v>1</v>
      </c>
      <c r="P36" s="9">
        <f>IF(IFERROR(HLOOKUP(P$2,States_Design!$4:38,ROW()-1,FALSE),0)=1,1,0)</f>
        <v>0</v>
      </c>
      <c r="Q36" s="9">
        <f>IF(IFERROR(HLOOKUP(Q$2,States_Design!$4:38,ROW()-1,FALSE),0)=1,1,0)</f>
        <v>0</v>
      </c>
      <c r="R36" s="9">
        <f>IF(IFERROR(HLOOKUP(R$2,States_Design!$4:38,ROW()-1,FALSE),0)=1,1,0)</f>
        <v>0</v>
      </c>
      <c r="T36" s="9">
        <f>IF(IFERROR(HLOOKUP(C$2,States_Design!$4:38,ROW()-1,FALSE),0)=2,1,0)</f>
        <v>0</v>
      </c>
      <c r="U36" s="9">
        <f>IF(IFERROR(HLOOKUP(D$2,States_Design!$4:38,ROW()-1,FALSE),0)=2,1,0)</f>
        <v>0</v>
      </c>
      <c r="V36" s="9">
        <f>IF(IFERROR(HLOOKUP(E$2,States_Design!$4:38,ROW()-1,FALSE),0)=2,1,0)</f>
        <v>0</v>
      </c>
      <c r="W36" s="9">
        <f>IF(IFERROR(HLOOKUP(F$2,States_Design!$4:38,ROW()-1,FALSE),0)=2,1,0)</f>
        <v>0</v>
      </c>
      <c r="X36" s="9">
        <f>IF(IFERROR(HLOOKUP(G$2,States_Design!$4:38,ROW()-1,FALSE),0)=2,1,0)</f>
        <v>0</v>
      </c>
      <c r="Y36" s="9">
        <f>IF(IFERROR(HLOOKUP(H$2,States_Design!$4:38,ROW()-1,FALSE),0)=2,1,0)</f>
        <v>0</v>
      </c>
      <c r="Z36" s="9">
        <f>IF(IFERROR(HLOOKUP(I$2,States_Design!$4:38,ROW()-1,FALSE),0)=2,1,0)</f>
        <v>0</v>
      </c>
      <c r="AA36" s="9">
        <f>IF(IFERROR(HLOOKUP(J$2,States_Design!$4:38,ROW()-1,FALSE),0)=2,1,0)</f>
        <v>0</v>
      </c>
      <c r="AB36" s="9">
        <f>IF(IFERROR(HLOOKUP(K$2,States_Design!$4:38,ROW()-1,FALSE),0)=2,1,0)</f>
        <v>0</v>
      </c>
      <c r="AC36" s="9">
        <f>IF(IFERROR(HLOOKUP(L$2,States_Design!$4:38,ROW()-1,FALSE),0)=2,1,0)</f>
        <v>0</v>
      </c>
      <c r="AD36" s="9">
        <f>IF(IFERROR(HLOOKUP(M$2,States_Design!$4:38,ROW()-1,FALSE),0)=2,1,0)</f>
        <v>0</v>
      </c>
      <c r="AE36" s="9">
        <f>IF(IFERROR(HLOOKUP(N$2,States_Design!$4:38,ROW()-1,FALSE),0)=2,1,0)</f>
        <v>0</v>
      </c>
      <c r="AF36" s="9">
        <f>IF(IFERROR(HLOOKUP(O$2,States_Design!$4:38,ROW()-1,FALSE),0)=2,1,0)</f>
        <v>0</v>
      </c>
      <c r="AG36" s="9">
        <f>IF(IFERROR(HLOOKUP(P$2,States_Design!$4:38,ROW()-1,FALSE),0)=2,1,0)</f>
        <v>0</v>
      </c>
      <c r="AH36" s="9">
        <f>IF(IFERROR(HLOOKUP(Q$2,States_Design!$4:38,ROW()-1,FALSE),0)=2,1,0)</f>
        <v>0</v>
      </c>
      <c r="AI36" s="9">
        <f>IF(IFERROR(HLOOKUP(R$2,States_Design!$4:38,ROW()-1,FALSE),0)=2,1,0)</f>
        <v>0</v>
      </c>
      <c r="AK36" s="9" t="str">
        <f t="shared" si="22"/>
        <v>0x12</v>
      </c>
      <c r="AL36" s="9" t="str">
        <f t="shared" si="23"/>
        <v>0x48</v>
      </c>
      <c r="AN36" s="9" t="str">
        <f t="shared" si="24"/>
        <v>0x00</v>
      </c>
      <c r="AO36" s="9" t="str">
        <f t="shared" si="25"/>
        <v>0x00</v>
      </c>
      <c r="AQ36" s="9" t="str">
        <f t="shared" si="20"/>
        <v xml:space="preserve">10, 0x12, 0x48, 0x00, 0x00, </v>
      </c>
      <c r="AR3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</v>
      </c>
    </row>
    <row r="37" spans="1:44" x14ac:dyDescent="0.25">
      <c r="A37" s="9">
        <f>States_Design!D39</f>
        <v>6</v>
      </c>
      <c r="C37" s="9">
        <f>IF(IFERROR(HLOOKUP(C$2,States_Design!$4:39,ROW()-1,FALSE),0)=1,1,0)</f>
        <v>0</v>
      </c>
      <c r="D37" s="9">
        <f>IF(IFERROR(HLOOKUP(D$2,States_Design!$4:39,ROW()-1,FALSE),0)=1,1,0)</f>
        <v>0</v>
      </c>
      <c r="E37" s="9">
        <f>IF(IFERROR(HLOOKUP(E$2,States_Design!$4:39,ROW()-1,FALSE),0)=1,1,0)</f>
        <v>0</v>
      </c>
      <c r="F37" s="9">
        <f>IF(IFERROR(HLOOKUP(F$2,States_Design!$4:39,ROW()-1,FALSE),0)=1,1,0)</f>
        <v>1</v>
      </c>
      <c r="G37" s="9">
        <f>IF(IFERROR(HLOOKUP(G$2,States_Design!$4:39,ROW()-1,FALSE),0)=1,1,0)</f>
        <v>0</v>
      </c>
      <c r="H37" s="9">
        <f>IF(IFERROR(HLOOKUP(H$2,States_Design!$4:39,ROW()-1,FALSE),0)=1,1,0)</f>
        <v>0</v>
      </c>
      <c r="I37" s="9">
        <f>IF(IFERROR(HLOOKUP(I$2,States_Design!$4:39,ROW()-1,FALSE),0)=1,1,0)</f>
        <v>1</v>
      </c>
      <c r="J37" s="9">
        <f>IF(IFERROR(HLOOKUP(J$2,States_Design!$4:39,ROW()-1,FALSE),0)=1,1,0)</f>
        <v>0</v>
      </c>
      <c r="K37" s="9">
        <f>IF(IFERROR(HLOOKUP(K$2,States_Design!$4:39,ROW()-1,FALSE),0)=1,1,0)</f>
        <v>0</v>
      </c>
      <c r="L37" s="9">
        <f>IF(IFERROR(HLOOKUP(L$2,States_Design!$4:39,ROW()-1,FALSE),0)=1,1,0)</f>
        <v>1</v>
      </c>
      <c r="M37" s="9">
        <f>IF(IFERROR(HLOOKUP(M$2,States_Design!$4:39,ROW()-1,FALSE),0)=1,1,0)</f>
        <v>0</v>
      </c>
      <c r="N37" s="9">
        <f>IF(IFERROR(HLOOKUP(N$2,States_Design!$4:39,ROW()-1,FALSE),0)=1,1,0)</f>
        <v>0</v>
      </c>
      <c r="O37" s="9">
        <f>IF(IFERROR(HLOOKUP(O$2,States_Design!$4:39,ROW()-1,FALSE),0)=1,1,0)</f>
        <v>1</v>
      </c>
      <c r="P37" s="9">
        <f>IF(IFERROR(HLOOKUP(P$2,States_Design!$4:39,ROW()-1,FALSE),0)=1,1,0)</f>
        <v>0</v>
      </c>
      <c r="Q37" s="9">
        <f>IF(IFERROR(HLOOKUP(Q$2,States_Design!$4:39,ROW()-1,FALSE),0)=1,1,0)</f>
        <v>0</v>
      </c>
      <c r="R37" s="9">
        <f>IF(IFERROR(HLOOKUP(R$2,States_Design!$4:39,ROW()-1,FALSE),0)=1,1,0)</f>
        <v>0</v>
      </c>
      <c r="T37" s="9">
        <f>IF(IFERROR(HLOOKUP(C$2,States_Design!$4:39,ROW()-1,FALSE),0)=2,1,0)</f>
        <v>0</v>
      </c>
      <c r="U37" s="9">
        <f>IF(IFERROR(HLOOKUP(D$2,States_Design!$4:39,ROW()-1,FALSE),0)=2,1,0)</f>
        <v>0</v>
      </c>
      <c r="V37" s="9">
        <f>IF(IFERROR(HLOOKUP(E$2,States_Design!$4:39,ROW()-1,FALSE),0)=2,1,0)</f>
        <v>0</v>
      </c>
      <c r="W37" s="9">
        <f>IF(IFERROR(HLOOKUP(F$2,States_Design!$4:39,ROW()-1,FALSE),0)=2,1,0)</f>
        <v>0</v>
      </c>
      <c r="X37" s="9">
        <f>IF(IFERROR(HLOOKUP(G$2,States_Design!$4:39,ROW()-1,FALSE),0)=2,1,0)</f>
        <v>0</v>
      </c>
      <c r="Y37" s="9">
        <f>IF(IFERROR(HLOOKUP(H$2,States_Design!$4:39,ROW()-1,FALSE),0)=2,1,0)</f>
        <v>0</v>
      </c>
      <c r="Z37" s="9">
        <f>IF(IFERROR(HLOOKUP(I$2,States_Design!$4:39,ROW()-1,FALSE),0)=2,1,0)</f>
        <v>0</v>
      </c>
      <c r="AA37" s="9">
        <f>IF(IFERROR(HLOOKUP(J$2,States_Design!$4:39,ROW()-1,FALSE),0)=2,1,0)</f>
        <v>0</v>
      </c>
      <c r="AB37" s="9">
        <f>IF(IFERROR(HLOOKUP(K$2,States_Design!$4:39,ROW()-1,FALSE),0)=2,1,0)</f>
        <v>0</v>
      </c>
      <c r="AC37" s="9">
        <f>IF(IFERROR(HLOOKUP(L$2,States_Design!$4:39,ROW()-1,FALSE),0)=2,1,0)</f>
        <v>0</v>
      </c>
      <c r="AD37" s="9">
        <f>IF(IFERROR(HLOOKUP(M$2,States_Design!$4:39,ROW()-1,FALSE),0)=2,1,0)</f>
        <v>0</v>
      </c>
      <c r="AE37" s="9">
        <f>IF(IFERROR(HLOOKUP(N$2,States_Design!$4:39,ROW()-1,FALSE),0)=2,1,0)</f>
        <v>0</v>
      </c>
      <c r="AF37" s="9">
        <f>IF(IFERROR(HLOOKUP(O$2,States_Design!$4:39,ROW()-1,FALSE),0)=2,1,0)</f>
        <v>0</v>
      </c>
      <c r="AG37" s="9">
        <f>IF(IFERROR(HLOOKUP(P$2,States_Design!$4:39,ROW()-1,FALSE),0)=2,1,0)</f>
        <v>0</v>
      </c>
      <c r="AH37" s="9">
        <f>IF(IFERROR(HLOOKUP(Q$2,States_Design!$4:39,ROW()-1,FALSE),0)=2,1,0)</f>
        <v>0</v>
      </c>
      <c r="AI37" s="9">
        <f>IF(IFERROR(HLOOKUP(R$2,States_Design!$4:39,ROW()-1,FALSE),0)=2,1,0)</f>
        <v>0</v>
      </c>
      <c r="AK37" s="9" t="str">
        <f t="shared" si="22"/>
        <v>0x12</v>
      </c>
      <c r="AL37" s="9" t="str">
        <f t="shared" si="23"/>
        <v>0x48</v>
      </c>
      <c r="AN37" s="9" t="str">
        <f t="shared" si="24"/>
        <v>0x00</v>
      </c>
      <c r="AO37" s="9" t="str">
        <f t="shared" si="25"/>
        <v>0x00</v>
      </c>
      <c r="AQ37" s="9" t="str">
        <f t="shared" si="20"/>
        <v xml:space="preserve">6, 0x12, 0x48, 0x00, 0x00, </v>
      </c>
      <c r="AR3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</v>
      </c>
    </row>
    <row r="38" spans="1:44" x14ac:dyDescent="0.25">
      <c r="A38" s="9">
        <f>States_Design!D40</f>
        <v>4</v>
      </c>
      <c r="C38" s="9">
        <f>IF(IFERROR(HLOOKUP(C$2,States_Design!$4:40,ROW()-1,FALSE),0)=1,1,0)</f>
        <v>0</v>
      </c>
      <c r="D38" s="9">
        <f>IF(IFERROR(HLOOKUP(D$2,States_Design!$4:40,ROW()-1,FALSE),0)=1,1,0)</f>
        <v>0</v>
      </c>
      <c r="E38" s="9">
        <f>IF(IFERROR(HLOOKUP(E$2,States_Design!$4:40,ROW()-1,FALSE),0)=1,1,0)</f>
        <v>0</v>
      </c>
      <c r="F38" s="9">
        <f>IF(IFERROR(HLOOKUP(F$2,States_Design!$4:40,ROW()-1,FALSE),0)=1,1,0)</f>
        <v>1</v>
      </c>
      <c r="G38" s="9">
        <f>IF(IFERROR(HLOOKUP(G$2,States_Design!$4:40,ROW()-1,FALSE),0)=1,1,0)</f>
        <v>0</v>
      </c>
      <c r="H38" s="9">
        <f>IF(IFERROR(HLOOKUP(H$2,States_Design!$4:40,ROW()-1,FALSE),0)=1,1,0)</f>
        <v>0</v>
      </c>
      <c r="I38" s="9">
        <f>IF(IFERROR(HLOOKUP(I$2,States_Design!$4:40,ROW()-1,FALSE),0)=1,1,0)</f>
        <v>1</v>
      </c>
      <c r="J38" s="9">
        <f>IF(IFERROR(HLOOKUP(J$2,States_Design!$4:40,ROW()-1,FALSE),0)=1,1,0)</f>
        <v>0</v>
      </c>
      <c r="K38" s="9">
        <f>IF(IFERROR(HLOOKUP(K$2,States_Design!$4:40,ROW()-1,FALSE),0)=1,1,0)</f>
        <v>0</v>
      </c>
      <c r="L38" s="9">
        <f>IF(IFERROR(HLOOKUP(L$2,States_Design!$4:40,ROW()-1,FALSE),0)=1,1,0)</f>
        <v>1</v>
      </c>
      <c r="M38" s="9">
        <f>IF(IFERROR(HLOOKUP(M$2,States_Design!$4:40,ROW()-1,FALSE),0)=1,1,0)</f>
        <v>0</v>
      </c>
      <c r="N38" s="9">
        <f>IF(IFERROR(HLOOKUP(N$2,States_Design!$4:40,ROW()-1,FALSE),0)=1,1,0)</f>
        <v>0</v>
      </c>
      <c r="O38" s="9">
        <f>IF(IFERROR(HLOOKUP(O$2,States_Design!$4:40,ROW()-1,FALSE),0)=1,1,0)</f>
        <v>1</v>
      </c>
      <c r="P38" s="9">
        <f>IF(IFERROR(HLOOKUP(P$2,States_Design!$4:40,ROW()-1,FALSE),0)=1,1,0)</f>
        <v>0</v>
      </c>
      <c r="Q38" s="9">
        <f>IF(IFERROR(HLOOKUP(Q$2,States_Design!$4:40,ROW()-1,FALSE),0)=1,1,0)</f>
        <v>0</v>
      </c>
      <c r="R38" s="9">
        <f>IF(IFERROR(HLOOKUP(R$2,States_Design!$4:40,ROW()-1,FALSE),0)=1,1,0)</f>
        <v>0</v>
      </c>
      <c r="T38" s="9">
        <f>IF(IFERROR(HLOOKUP(C$2,States_Design!$4:40,ROW()-1,FALSE),0)=2,1,0)</f>
        <v>0</v>
      </c>
      <c r="U38" s="9">
        <f>IF(IFERROR(HLOOKUP(D$2,States_Design!$4:40,ROW()-1,FALSE),0)=2,1,0)</f>
        <v>0</v>
      </c>
      <c r="V38" s="9">
        <f>IF(IFERROR(HLOOKUP(E$2,States_Design!$4:40,ROW()-1,FALSE),0)=2,1,0)</f>
        <v>0</v>
      </c>
      <c r="W38" s="9">
        <f>IF(IFERROR(HLOOKUP(F$2,States_Design!$4:40,ROW()-1,FALSE),0)=2,1,0)</f>
        <v>0</v>
      </c>
      <c r="X38" s="9">
        <f>IF(IFERROR(HLOOKUP(G$2,States_Design!$4:40,ROW()-1,FALSE),0)=2,1,0)</f>
        <v>0</v>
      </c>
      <c r="Y38" s="9">
        <f>IF(IFERROR(HLOOKUP(H$2,States_Design!$4:40,ROW()-1,FALSE),0)=2,1,0)</f>
        <v>0</v>
      </c>
      <c r="Z38" s="9">
        <f>IF(IFERROR(HLOOKUP(I$2,States_Design!$4:40,ROW()-1,FALSE),0)=2,1,0)</f>
        <v>0</v>
      </c>
      <c r="AA38" s="9">
        <f>IF(IFERROR(HLOOKUP(J$2,States_Design!$4:40,ROW()-1,FALSE),0)=2,1,0)</f>
        <v>0</v>
      </c>
      <c r="AB38" s="9">
        <f>IF(IFERROR(HLOOKUP(K$2,States_Design!$4:40,ROW()-1,FALSE),0)=2,1,0)</f>
        <v>0</v>
      </c>
      <c r="AC38" s="9">
        <f>IF(IFERROR(HLOOKUP(L$2,States_Design!$4:40,ROW()-1,FALSE),0)=2,1,0)</f>
        <v>0</v>
      </c>
      <c r="AD38" s="9">
        <f>IF(IFERROR(HLOOKUP(M$2,States_Design!$4:40,ROW()-1,FALSE),0)=2,1,0)</f>
        <v>0</v>
      </c>
      <c r="AE38" s="9">
        <f>IF(IFERROR(HLOOKUP(N$2,States_Design!$4:40,ROW()-1,FALSE),0)=2,1,0)</f>
        <v>0</v>
      </c>
      <c r="AF38" s="9">
        <f>IF(IFERROR(HLOOKUP(O$2,States_Design!$4:40,ROW()-1,FALSE),0)=2,1,0)</f>
        <v>0</v>
      </c>
      <c r="AG38" s="9">
        <f>IF(IFERROR(HLOOKUP(P$2,States_Design!$4:40,ROW()-1,FALSE),0)=2,1,0)</f>
        <v>0</v>
      </c>
      <c r="AH38" s="9">
        <f>IF(IFERROR(HLOOKUP(Q$2,States_Design!$4:40,ROW()-1,FALSE),0)=2,1,0)</f>
        <v>0</v>
      </c>
      <c r="AI38" s="9">
        <f>IF(IFERROR(HLOOKUP(R$2,States_Design!$4:40,ROW()-1,FALSE),0)=2,1,0)</f>
        <v>0</v>
      </c>
      <c r="AK38" s="9" t="str">
        <f t="shared" si="22"/>
        <v>0x12</v>
      </c>
      <c r="AL38" s="9" t="str">
        <f t="shared" si="23"/>
        <v>0x48</v>
      </c>
      <c r="AN38" s="9" t="str">
        <f t="shared" si="24"/>
        <v>0x00</v>
      </c>
      <c r="AO38" s="9" t="str">
        <f t="shared" si="25"/>
        <v>0x00</v>
      </c>
      <c r="AQ38" s="9" t="str">
        <f t="shared" si="20"/>
        <v xml:space="preserve">4, 0x12, 0x48, 0x00, 0x00, </v>
      </c>
      <c r="AR3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</v>
      </c>
    </row>
    <row r="39" spans="1:44" x14ac:dyDescent="0.25">
      <c r="A39" s="9">
        <f>States_Design!D41</f>
        <v>7</v>
      </c>
      <c r="C39" s="9">
        <f>IF(IFERROR(HLOOKUP(C$2,States_Design!$4:41,ROW()-1,FALSE),0)=1,1,0)</f>
        <v>0</v>
      </c>
      <c r="D39" s="9">
        <f>IF(IFERROR(HLOOKUP(D$2,States_Design!$4:41,ROW()-1,FALSE),0)=1,1,0)</f>
        <v>0</v>
      </c>
      <c r="E39" s="9">
        <f>IF(IFERROR(HLOOKUP(E$2,States_Design!$4:41,ROW()-1,FALSE),0)=1,1,0)</f>
        <v>0</v>
      </c>
      <c r="F39" s="9">
        <f>IF(IFERROR(HLOOKUP(F$2,States_Design!$4:41,ROW()-1,FALSE),0)=1,1,0)</f>
        <v>1</v>
      </c>
      <c r="G39" s="9">
        <f>IF(IFERROR(HLOOKUP(G$2,States_Design!$4:41,ROW()-1,FALSE),0)=1,1,0)</f>
        <v>0</v>
      </c>
      <c r="H39" s="9">
        <f>IF(IFERROR(HLOOKUP(H$2,States_Design!$4:41,ROW()-1,FALSE),0)=1,1,0)</f>
        <v>0</v>
      </c>
      <c r="I39" s="9">
        <f>IF(IFERROR(HLOOKUP(I$2,States_Design!$4:41,ROW()-1,FALSE),0)=1,1,0)</f>
        <v>1</v>
      </c>
      <c r="J39" s="9">
        <f>IF(IFERROR(HLOOKUP(J$2,States_Design!$4:41,ROW()-1,FALSE),0)=1,1,0)</f>
        <v>0</v>
      </c>
      <c r="K39" s="9">
        <f>IF(IFERROR(HLOOKUP(K$2,States_Design!$4:41,ROW()-1,FALSE),0)=1,1,0)</f>
        <v>0</v>
      </c>
      <c r="L39" s="9">
        <f>IF(IFERROR(HLOOKUP(L$2,States_Design!$4:41,ROW()-1,FALSE),0)=1,1,0)</f>
        <v>1</v>
      </c>
      <c r="M39" s="9">
        <f>IF(IFERROR(HLOOKUP(M$2,States_Design!$4:41,ROW()-1,FALSE),0)=1,1,0)</f>
        <v>0</v>
      </c>
      <c r="N39" s="9">
        <f>IF(IFERROR(HLOOKUP(N$2,States_Design!$4:41,ROW()-1,FALSE),0)=1,1,0)</f>
        <v>0</v>
      </c>
      <c r="O39" s="9">
        <f>IF(IFERROR(HLOOKUP(O$2,States_Design!$4:41,ROW()-1,FALSE),0)=1,1,0)</f>
        <v>1</v>
      </c>
      <c r="P39" s="9">
        <f>IF(IFERROR(HLOOKUP(P$2,States_Design!$4:41,ROW()-1,FALSE),0)=1,1,0)</f>
        <v>0</v>
      </c>
      <c r="Q39" s="9">
        <f>IF(IFERROR(HLOOKUP(Q$2,States_Design!$4:41,ROW()-1,FALSE),0)=1,1,0)</f>
        <v>0</v>
      </c>
      <c r="R39" s="9">
        <f>IF(IFERROR(HLOOKUP(R$2,States_Design!$4:41,ROW()-1,FALSE),0)=1,1,0)</f>
        <v>0</v>
      </c>
      <c r="T39" s="9">
        <f>IF(IFERROR(HLOOKUP(C$2,States_Design!$4:41,ROW()-1,FALSE),0)=2,1,0)</f>
        <v>0</v>
      </c>
      <c r="U39" s="9">
        <f>IF(IFERROR(HLOOKUP(D$2,States_Design!$4:41,ROW()-1,FALSE),0)=2,1,0)</f>
        <v>0</v>
      </c>
      <c r="V39" s="9">
        <f>IF(IFERROR(HLOOKUP(E$2,States_Design!$4:41,ROW()-1,FALSE),0)=2,1,0)</f>
        <v>0</v>
      </c>
      <c r="W39" s="9">
        <f>IF(IFERROR(HLOOKUP(F$2,States_Design!$4:41,ROW()-1,FALSE),0)=2,1,0)</f>
        <v>0</v>
      </c>
      <c r="X39" s="9">
        <f>IF(IFERROR(HLOOKUP(G$2,States_Design!$4:41,ROW()-1,FALSE),0)=2,1,0)</f>
        <v>0</v>
      </c>
      <c r="Y39" s="9">
        <f>IF(IFERROR(HLOOKUP(H$2,States_Design!$4:41,ROW()-1,FALSE),0)=2,1,0)</f>
        <v>0</v>
      </c>
      <c r="Z39" s="9">
        <f>IF(IFERROR(HLOOKUP(I$2,States_Design!$4:41,ROW()-1,FALSE),0)=2,1,0)</f>
        <v>0</v>
      </c>
      <c r="AA39" s="9">
        <f>IF(IFERROR(HLOOKUP(J$2,States_Design!$4:41,ROW()-1,FALSE),0)=2,1,0)</f>
        <v>0</v>
      </c>
      <c r="AB39" s="9">
        <f>IF(IFERROR(HLOOKUP(K$2,States_Design!$4:41,ROW()-1,FALSE),0)=2,1,0)</f>
        <v>0</v>
      </c>
      <c r="AC39" s="9">
        <f>IF(IFERROR(HLOOKUP(L$2,States_Design!$4:41,ROW()-1,FALSE),0)=2,1,0)</f>
        <v>0</v>
      </c>
      <c r="AD39" s="9">
        <f>IF(IFERROR(HLOOKUP(M$2,States_Design!$4:41,ROW()-1,FALSE),0)=2,1,0)</f>
        <v>0</v>
      </c>
      <c r="AE39" s="9">
        <f>IF(IFERROR(HLOOKUP(N$2,States_Design!$4:41,ROW()-1,FALSE),0)=2,1,0)</f>
        <v>0</v>
      </c>
      <c r="AF39" s="9">
        <f>IF(IFERROR(HLOOKUP(O$2,States_Design!$4:41,ROW()-1,FALSE),0)=2,1,0)</f>
        <v>0</v>
      </c>
      <c r="AG39" s="9">
        <f>IF(IFERROR(HLOOKUP(P$2,States_Design!$4:41,ROW()-1,FALSE),0)=2,1,0)</f>
        <v>0</v>
      </c>
      <c r="AH39" s="9">
        <f>IF(IFERROR(HLOOKUP(Q$2,States_Design!$4:41,ROW()-1,FALSE),0)=2,1,0)</f>
        <v>0</v>
      </c>
      <c r="AI39" s="9">
        <f>IF(IFERROR(HLOOKUP(R$2,States_Design!$4:41,ROW()-1,FALSE),0)=2,1,0)</f>
        <v>0</v>
      </c>
      <c r="AK39" s="9" t="str">
        <f t="shared" si="22"/>
        <v>0x12</v>
      </c>
      <c r="AL39" s="9" t="str">
        <f t="shared" si="23"/>
        <v>0x48</v>
      </c>
      <c r="AN39" s="9" t="str">
        <f t="shared" si="24"/>
        <v>0x00</v>
      </c>
      <c r="AO39" s="9" t="str">
        <f t="shared" si="25"/>
        <v>0x00</v>
      </c>
      <c r="AQ39" s="9" t="str">
        <f t="shared" si="20"/>
        <v xml:space="preserve">7, 0x12, 0x48, 0x00, 0x00, </v>
      </c>
      <c r="AR3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</v>
      </c>
    </row>
    <row r="40" spans="1:44" x14ac:dyDescent="0.25">
      <c r="A40" s="9">
        <f>States_Design!D42</f>
        <v>4</v>
      </c>
      <c r="C40" s="9">
        <f>IF(IFERROR(HLOOKUP(C$2,States_Design!$4:42,ROW()-1,FALSE),0)=1,1,0)</f>
        <v>0</v>
      </c>
      <c r="D40" s="9">
        <f>IF(IFERROR(HLOOKUP(D$2,States_Design!$4:42,ROW()-1,FALSE),0)=1,1,0)</f>
        <v>0</v>
      </c>
      <c r="E40" s="9">
        <f>IF(IFERROR(HLOOKUP(E$2,States_Design!$4:42,ROW()-1,FALSE),0)=1,1,0)</f>
        <v>0</v>
      </c>
      <c r="F40" s="9">
        <f>IF(IFERROR(HLOOKUP(F$2,States_Design!$4:42,ROW()-1,FALSE),0)=1,1,0)</f>
        <v>1</v>
      </c>
      <c r="G40" s="9">
        <f>IF(IFERROR(HLOOKUP(G$2,States_Design!$4:42,ROW()-1,FALSE),0)=1,1,0)</f>
        <v>0</v>
      </c>
      <c r="H40" s="9">
        <f>IF(IFERROR(HLOOKUP(H$2,States_Design!$4:42,ROW()-1,FALSE),0)=1,1,0)</f>
        <v>0</v>
      </c>
      <c r="I40" s="9">
        <f>IF(IFERROR(HLOOKUP(I$2,States_Design!$4:42,ROW()-1,FALSE),0)=1,1,0)</f>
        <v>1</v>
      </c>
      <c r="J40" s="9">
        <f>IF(IFERROR(HLOOKUP(J$2,States_Design!$4:42,ROW()-1,FALSE),0)=1,1,0)</f>
        <v>0</v>
      </c>
      <c r="K40" s="9">
        <f>IF(IFERROR(HLOOKUP(K$2,States_Design!$4:42,ROW()-1,FALSE),0)=1,1,0)</f>
        <v>0</v>
      </c>
      <c r="L40" s="9">
        <f>IF(IFERROR(HLOOKUP(L$2,States_Design!$4:42,ROW()-1,FALSE),0)=1,1,0)</f>
        <v>1</v>
      </c>
      <c r="M40" s="9">
        <f>IF(IFERROR(HLOOKUP(M$2,States_Design!$4:42,ROW()-1,FALSE),0)=1,1,0)</f>
        <v>0</v>
      </c>
      <c r="N40" s="9">
        <f>IF(IFERROR(HLOOKUP(N$2,States_Design!$4:42,ROW()-1,FALSE),0)=1,1,0)</f>
        <v>0</v>
      </c>
      <c r="O40" s="9">
        <f>IF(IFERROR(HLOOKUP(O$2,States_Design!$4:42,ROW()-1,FALSE),0)=1,1,0)</f>
        <v>1</v>
      </c>
      <c r="P40" s="9">
        <f>IF(IFERROR(HLOOKUP(P$2,States_Design!$4:42,ROW()-1,FALSE),0)=1,1,0)</f>
        <v>0</v>
      </c>
      <c r="Q40" s="9">
        <f>IF(IFERROR(HLOOKUP(Q$2,States_Design!$4:42,ROW()-1,FALSE),0)=1,1,0)</f>
        <v>0</v>
      </c>
      <c r="R40" s="9">
        <f>IF(IFERROR(HLOOKUP(R$2,States_Design!$4:42,ROW()-1,FALSE),0)=1,1,0)</f>
        <v>0</v>
      </c>
      <c r="T40" s="9">
        <f>IF(IFERROR(HLOOKUP(C$2,States_Design!$4:42,ROW()-1,FALSE),0)=2,1,0)</f>
        <v>0</v>
      </c>
      <c r="U40" s="9">
        <f>IF(IFERROR(HLOOKUP(D$2,States_Design!$4:42,ROW()-1,FALSE),0)=2,1,0)</f>
        <v>0</v>
      </c>
      <c r="V40" s="9">
        <f>IF(IFERROR(HLOOKUP(E$2,States_Design!$4:42,ROW()-1,FALSE),0)=2,1,0)</f>
        <v>0</v>
      </c>
      <c r="W40" s="9">
        <f>IF(IFERROR(HLOOKUP(F$2,States_Design!$4:42,ROW()-1,FALSE),0)=2,1,0)</f>
        <v>0</v>
      </c>
      <c r="X40" s="9">
        <f>IF(IFERROR(HLOOKUP(G$2,States_Design!$4:42,ROW()-1,FALSE),0)=2,1,0)</f>
        <v>0</v>
      </c>
      <c r="Y40" s="9">
        <f>IF(IFERROR(HLOOKUP(H$2,States_Design!$4:42,ROW()-1,FALSE),0)=2,1,0)</f>
        <v>0</v>
      </c>
      <c r="Z40" s="9">
        <f>IF(IFERROR(HLOOKUP(I$2,States_Design!$4:42,ROW()-1,FALSE),0)=2,1,0)</f>
        <v>0</v>
      </c>
      <c r="AA40" s="9">
        <f>IF(IFERROR(HLOOKUP(J$2,States_Design!$4:42,ROW()-1,FALSE),0)=2,1,0)</f>
        <v>0</v>
      </c>
      <c r="AB40" s="9">
        <f>IF(IFERROR(HLOOKUP(K$2,States_Design!$4:42,ROW()-1,FALSE),0)=2,1,0)</f>
        <v>0</v>
      </c>
      <c r="AC40" s="9">
        <f>IF(IFERROR(HLOOKUP(L$2,States_Design!$4:42,ROW()-1,FALSE),0)=2,1,0)</f>
        <v>0</v>
      </c>
      <c r="AD40" s="9">
        <f>IF(IFERROR(HLOOKUP(M$2,States_Design!$4:42,ROW()-1,FALSE),0)=2,1,0)</f>
        <v>0</v>
      </c>
      <c r="AE40" s="9">
        <f>IF(IFERROR(HLOOKUP(N$2,States_Design!$4:42,ROW()-1,FALSE),0)=2,1,0)</f>
        <v>0</v>
      </c>
      <c r="AF40" s="9">
        <f>IF(IFERROR(HLOOKUP(O$2,States_Design!$4:42,ROW()-1,FALSE),0)=2,1,0)</f>
        <v>0</v>
      </c>
      <c r="AG40" s="9">
        <f>IF(IFERROR(HLOOKUP(P$2,States_Design!$4:42,ROW()-1,FALSE),0)=2,1,0)</f>
        <v>0</v>
      </c>
      <c r="AH40" s="9">
        <f>IF(IFERROR(HLOOKUP(Q$2,States_Design!$4:42,ROW()-1,FALSE),0)=2,1,0)</f>
        <v>0</v>
      </c>
      <c r="AI40" s="9">
        <f>IF(IFERROR(HLOOKUP(R$2,States_Design!$4:42,ROW()-1,FALSE),0)=2,1,0)</f>
        <v>0</v>
      </c>
      <c r="AK40" s="9" t="str">
        <f t="shared" si="22"/>
        <v>0x12</v>
      </c>
      <c r="AL40" s="9" t="str">
        <f t="shared" si="23"/>
        <v>0x48</v>
      </c>
      <c r="AN40" s="9" t="str">
        <f t="shared" si="24"/>
        <v>0x00</v>
      </c>
      <c r="AO40" s="9" t="str">
        <f t="shared" si="25"/>
        <v>0x00</v>
      </c>
      <c r="AQ40" s="9" t="str">
        <f t="shared" si="20"/>
        <v xml:space="preserve">4, 0x12, 0x48, 0x00, 0x00, </v>
      </c>
      <c r="AR4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</v>
      </c>
    </row>
    <row r="41" spans="1:44" x14ac:dyDescent="0.25">
      <c r="A41" s="9">
        <f>States_Design!D43</f>
        <v>9</v>
      </c>
      <c r="C41" s="9">
        <f>IF(IFERROR(HLOOKUP(C$2,States_Design!$4:43,ROW()-1,FALSE),0)=1,1,0)</f>
        <v>0</v>
      </c>
      <c r="D41" s="9">
        <f>IF(IFERROR(HLOOKUP(D$2,States_Design!$4:43,ROW()-1,FALSE),0)=1,1,0)</f>
        <v>0</v>
      </c>
      <c r="E41" s="9">
        <f>IF(IFERROR(HLOOKUP(E$2,States_Design!$4:43,ROW()-1,FALSE),0)=1,1,0)</f>
        <v>0</v>
      </c>
      <c r="F41" s="9">
        <f>IF(IFERROR(HLOOKUP(F$2,States_Design!$4:43,ROW()-1,FALSE),0)=1,1,0)</f>
        <v>1</v>
      </c>
      <c r="G41" s="9">
        <f>IF(IFERROR(HLOOKUP(G$2,States_Design!$4:43,ROW()-1,FALSE),0)=1,1,0)</f>
        <v>0</v>
      </c>
      <c r="H41" s="9">
        <f>IF(IFERROR(HLOOKUP(H$2,States_Design!$4:43,ROW()-1,FALSE),0)=1,1,0)</f>
        <v>0</v>
      </c>
      <c r="I41" s="9">
        <f>IF(IFERROR(HLOOKUP(I$2,States_Design!$4:43,ROW()-1,FALSE),0)=1,1,0)</f>
        <v>1</v>
      </c>
      <c r="J41" s="9">
        <f>IF(IFERROR(HLOOKUP(J$2,States_Design!$4:43,ROW()-1,FALSE),0)=1,1,0)</f>
        <v>0</v>
      </c>
      <c r="K41" s="9">
        <f>IF(IFERROR(HLOOKUP(K$2,States_Design!$4:43,ROW()-1,FALSE),0)=1,1,0)</f>
        <v>0</v>
      </c>
      <c r="L41" s="9">
        <f>IF(IFERROR(HLOOKUP(L$2,States_Design!$4:43,ROW()-1,FALSE),0)=1,1,0)</f>
        <v>1</v>
      </c>
      <c r="M41" s="9">
        <f>IF(IFERROR(HLOOKUP(M$2,States_Design!$4:43,ROW()-1,FALSE),0)=1,1,0)</f>
        <v>0</v>
      </c>
      <c r="N41" s="9">
        <f>IF(IFERROR(HLOOKUP(N$2,States_Design!$4:43,ROW()-1,FALSE),0)=1,1,0)</f>
        <v>0</v>
      </c>
      <c r="O41" s="9">
        <f>IF(IFERROR(HLOOKUP(O$2,States_Design!$4:43,ROW()-1,FALSE),0)=1,1,0)</f>
        <v>1</v>
      </c>
      <c r="P41" s="9">
        <f>IF(IFERROR(HLOOKUP(P$2,States_Design!$4:43,ROW()-1,FALSE),0)=1,1,0)</f>
        <v>0</v>
      </c>
      <c r="Q41" s="9">
        <f>IF(IFERROR(HLOOKUP(Q$2,States_Design!$4:43,ROW()-1,FALSE),0)=1,1,0)</f>
        <v>0</v>
      </c>
      <c r="R41" s="9">
        <f>IF(IFERROR(HLOOKUP(R$2,States_Design!$4:43,ROW()-1,FALSE),0)=1,1,0)</f>
        <v>0</v>
      </c>
      <c r="T41" s="9">
        <f>IF(IFERROR(HLOOKUP(C$2,States_Design!$4:43,ROW()-1,FALSE),0)=2,1,0)</f>
        <v>0</v>
      </c>
      <c r="U41" s="9">
        <f>IF(IFERROR(HLOOKUP(D$2,States_Design!$4:43,ROW()-1,FALSE),0)=2,1,0)</f>
        <v>0</v>
      </c>
      <c r="V41" s="9">
        <f>IF(IFERROR(HLOOKUP(E$2,States_Design!$4:43,ROW()-1,FALSE),0)=2,1,0)</f>
        <v>0</v>
      </c>
      <c r="W41" s="9">
        <f>IF(IFERROR(HLOOKUP(F$2,States_Design!$4:43,ROW()-1,FALSE),0)=2,1,0)</f>
        <v>0</v>
      </c>
      <c r="X41" s="9">
        <f>IF(IFERROR(HLOOKUP(G$2,States_Design!$4:43,ROW()-1,FALSE),0)=2,1,0)</f>
        <v>0</v>
      </c>
      <c r="Y41" s="9">
        <f>IF(IFERROR(HLOOKUP(H$2,States_Design!$4:43,ROW()-1,FALSE),0)=2,1,0)</f>
        <v>0</v>
      </c>
      <c r="Z41" s="9">
        <f>IF(IFERROR(HLOOKUP(I$2,States_Design!$4:43,ROW()-1,FALSE),0)=2,1,0)</f>
        <v>0</v>
      </c>
      <c r="AA41" s="9">
        <f>IF(IFERROR(HLOOKUP(J$2,States_Design!$4:43,ROW()-1,FALSE),0)=2,1,0)</f>
        <v>0</v>
      </c>
      <c r="AB41" s="9">
        <f>IF(IFERROR(HLOOKUP(K$2,States_Design!$4:43,ROW()-1,FALSE),0)=2,1,0)</f>
        <v>0</v>
      </c>
      <c r="AC41" s="9">
        <f>IF(IFERROR(HLOOKUP(L$2,States_Design!$4:43,ROW()-1,FALSE),0)=2,1,0)</f>
        <v>0</v>
      </c>
      <c r="AD41" s="9">
        <f>IF(IFERROR(HLOOKUP(M$2,States_Design!$4:43,ROW()-1,FALSE),0)=2,1,0)</f>
        <v>0</v>
      </c>
      <c r="AE41" s="9">
        <f>IF(IFERROR(HLOOKUP(N$2,States_Design!$4:43,ROW()-1,FALSE),0)=2,1,0)</f>
        <v>0</v>
      </c>
      <c r="AF41" s="9">
        <f>IF(IFERROR(HLOOKUP(O$2,States_Design!$4:43,ROW()-1,FALSE),0)=2,1,0)</f>
        <v>0</v>
      </c>
      <c r="AG41" s="9">
        <f>IF(IFERROR(HLOOKUP(P$2,States_Design!$4:43,ROW()-1,FALSE),0)=2,1,0)</f>
        <v>0</v>
      </c>
      <c r="AH41" s="9">
        <f>IF(IFERROR(HLOOKUP(Q$2,States_Design!$4:43,ROW()-1,FALSE),0)=2,1,0)</f>
        <v>0</v>
      </c>
      <c r="AI41" s="9">
        <f>IF(IFERROR(HLOOKUP(R$2,States_Design!$4:43,ROW()-1,FALSE),0)=2,1,0)</f>
        <v>0</v>
      </c>
      <c r="AK41" s="9" t="str">
        <f t="shared" si="22"/>
        <v>0x12</v>
      </c>
      <c r="AL41" s="9" t="str">
        <f t="shared" si="23"/>
        <v>0x48</v>
      </c>
      <c r="AN41" s="9" t="str">
        <f t="shared" si="24"/>
        <v>0x00</v>
      </c>
      <c r="AO41" s="9" t="str">
        <f t="shared" si="25"/>
        <v>0x00</v>
      </c>
      <c r="AQ41" s="9" t="str">
        <f t="shared" si="20"/>
        <v xml:space="preserve">9, 0x12, 0x48, 0x00, 0x00, </v>
      </c>
      <c r="AR4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</v>
      </c>
    </row>
    <row r="42" spans="1:44" x14ac:dyDescent="0.25">
      <c r="A42" s="9">
        <f>States_Design!D44</f>
        <v>7</v>
      </c>
      <c r="C42" s="9">
        <f>IF(IFERROR(HLOOKUP(C$2,States_Design!$4:44,ROW()-1,FALSE),0)=1,1,0)</f>
        <v>0</v>
      </c>
      <c r="D42" s="9">
        <f>IF(IFERROR(HLOOKUP(D$2,States_Design!$4:44,ROW()-1,FALSE),0)=1,1,0)</f>
        <v>0</v>
      </c>
      <c r="E42" s="9">
        <f>IF(IFERROR(HLOOKUP(E$2,States_Design!$4:44,ROW()-1,FALSE),0)=1,1,0)</f>
        <v>0</v>
      </c>
      <c r="F42" s="9">
        <f>IF(IFERROR(HLOOKUP(F$2,States_Design!$4:44,ROW()-1,FALSE),0)=1,1,0)</f>
        <v>1</v>
      </c>
      <c r="G42" s="9">
        <f>IF(IFERROR(HLOOKUP(G$2,States_Design!$4:44,ROW()-1,FALSE),0)=1,1,0)</f>
        <v>0</v>
      </c>
      <c r="H42" s="9">
        <f>IF(IFERROR(HLOOKUP(H$2,States_Design!$4:44,ROW()-1,FALSE),0)=1,1,0)</f>
        <v>0</v>
      </c>
      <c r="I42" s="9">
        <f>IF(IFERROR(HLOOKUP(I$2,States_Design!$4:44,ROW()-1,FALSE),0)=1,1,0)</f>
        <v>1</v>
      </c>
      <c r="J42" s="9">
        <f>IF(IFERROR(HLOOKUP(J$2,States_Design!$4:44,ROW()-1,FALSE),0)=1,1,0)</f>
        <v>0</v>
      </c>
      <c r="K42" s="9">
        <f>IF(IFERROR(HLOOKUP(K$2,States_Design!$4:44,ROW()-1,FALSE),0)=1,1,0)</f>
        <v>0</v>
      </c>
      <c r="L42" s="9">
        <f>IF(IFERROR(HLOOKUP(L$2,States_Design!$4:44,ROW()-1,FALSE),0)=1,1,0)</f>
        <v>1</v>
      </c>
      <c r="M42" s="9">
        <f>IF(IFERROR(HLOOKUP(M$2,States_Design!$4:44,ROW()-1,FALSE),0)=1,1,0)</f>
        <v>0</v>
      </c>
      <c r="N42" s="9">
        <f>IF(IFERROR(HLOOKUP(N$2,States_Design!$4:44,ROW()-1,FALSE),0)=1,1,0)</f>
        <v>0</v>
      </c>
      <c r="O42" s="9">
        <f>IF(IFERROR(HLOOKUP(O$2,States_Design!$4:44,ROW()-1,FALSE),0)=1,1,0)</f>
        <v>1</v>
      </c>
      <c r="P42" s="9">
        <f>IF(IFERROR(HLOOKUP(P$2,States_Design!$4:44,ROW()-1,FALSE),0)=1,1,0)</f>
        <v>0</v>
      </c>
      <c r="Q42" s="9">
        <f>IF(IFERROR(HLOOKUP(Q$2,States_Design!$4:44,ROW()-1,FALSE),0)=1,1,0)</f>
        <v>0</v>
      </c>
      <c r="R42" s="9">
        <f>IF(IFERROR(HLOOKUP(R$2,States_Design!$4:44,ROW()-1,FALSE),0)=1,1,0)</f>
        <v>0</v>
      </c>
      <c r="T42" s="9">
        <f>IF(IFERROR(HLOOKUP(C$2,States_Design!$4:44,ROW()-1,FALSE),0)=2,1,0)</f>
        <v>0</v>
      </c>
      <c r="U42" s="9">
        <f>IF(IFERROR(HLOOKUP(D$2,States_Design!$4:44,ROW()-1,FALSE),0)=2,1,0)</f>
        <v>0</v>
      </c>
      <c r="V42" s="9">
        <f>IF(IFERROR(HLOOKUP(E$2,States_Design!$4:44,ROW()-1,FALSE),0)=2,1,0)</f>
        <v>0</v>
      </c>
      <c r="W42" s="9">
        <f>IF(IFERROR(HLOOKUP(F$2,States_Design!$4:44,ROW()-1,FALSE),0)=2,1,0)</f>
        <v>0</v>
      </c>
      <c r="X42" s="9">
        <f>IF(IFERROR(HLOOKUP(G$2,States_Design!$4:44,ROW()-1,FALSE),0)=2,1,0)</f>
        <v>0</v>
      </c>
      <c r="Y42" s="9">
        <f>IF(IFERROR(HLOOKUP(H$2,States_Design!$4:44,ROW()-1,FALSE),0)=2,1,0)</f>
        <v>0</v>
      </c>
      <c r="Z42" s="9">
        <f>IF(IFERROR(HLOOKUP(I$2,States_Design!$4:44,ROW()-1,FALSE),0)=2,1,0)</f>
        <v>0</v>
      </c>
      <c r="AA42" s="9">
        <f>IF(IFERROR(HLOOKUP(J$2,States_Design!$4:44,ROW()-1,FALSE),0)=2,1,0)</f>
        <v>0</v>
      </c>
      <c r="AB42" s="9">
        <f>IF(IFERROR(HLOOKUP(K$2,States_Design!$4:44,ROW()-1,FALSE),0)=2,1,0)</f>
        <v>0</v>
      </c>
      <c r="AC42" s="9">
        <f>IF(IFERROR(HLOOKUP(L$2,States_Design!$4:44,ROW()-1,FALSE),0)=2,1,0)</f>
        <v>0</v>
      </c>
      <c r="AD42" s="9">
        <f>IF(IFERROR(HLOOKUP(M$2,States_Design!$4:44,ROW()-1,FALSE),0)=2,1,0)</f>
        <v>0</v>
      </c>
      <c r="AE42" s="9">
        <f>IF(IFERROR(HLOOKUP(N$2,States_Design!$4:44,ROW()-1,FALSE),0)=2,1,0)</f>
        <v>0</v>
      </c>
      <c r="AF42" s="9">
        <f>IF(IFERROR(HLOOKUP(O$2,States_Design!$4:44,ROW()-1,FALSE),0)=2,1,0)</f>
        <v>0</v>
      </c>
      <c r="AG42" s="9">
        <f>IF(IFERROR(HLOOKUP(P$2,States_Design!$4:44,ROW()-1,FALSE),0)=2,1,0)</f>
        <v>0</v>
      </c>
      <c r="AH42" s="9">
        <f>IF(IFERROR(HLOOKUP(Q$2,States_Design!$4:44,ROW()-1,FALSE),0)=2,1,0)</f>
        <v>0</v>
      </c>
      <c r="AI42" s="9">
        <f>IF(IFERROR(HLOOKUP(R$2,States_Design!$4:44,ROW()-1,FALSE),0)=2,1,0)</f>
        <v>0</v>
      </c>
      <c r="AK42" s="9" t="str">
        <f t="shared" si="22"/>
        <v>0x12</v>
      </c>
      <c r="AL42" s="9" t="str">
        <f t="shared" si="23"/>
        <v>0x48</v>
      </c>
      <c r="AN42" s="9" t="str">
        <f t="shared" si="24"/>
        <v>0x00</v>
      </c>
      <c r="AO42" s="9" t="str">
        <f t="shared" si="25"/>
        <v>0x00</v>
      </c>
      <c r="AQ42" s="9" t="str">
        <f t="shared" si="20"/>
        <v xml:space="preserve">7, 0x12, 0x48, 0x00, 0x00, </v>
      </c>
      <c r="AR4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</v>
      </c>
    </row>
    <row r="43" spans="1:44" x14ac:dyDescent="0.25">
      <c r="A43" s="9">
        <f>States_Design!D45</f>
        <v>9</v>
      </c>
      <c r="C43" s="9">
        <f>IF(IFERROR(HLOOKUP(C$2,States_Design!$4:45,ROW()-1,FALSE),0)=1,1,0)</f>
        <v>0</v>
      </c>
      <c r="D43" s="9">
        <f>IF(IFERROR(HLOOKUP(D$2,States_Design!$4:45,ROW()-1,FALSE),0)=1,1,0)</f>
        <v>0</v>
      </c>
      <c r="E43" s="9">
        <f>IF(IFERROR(HLOOKUP(E$2,States_Design!$4:45,ROW()-1,FALSE),0)=1,1,0)</f>
        <v>0</v>
      </c>
      <c r="F43" s="9">
        <f>IF(IFERROR(HLOOKUP(F$2,States_Design!$4:45,ROW()-1,FALSE),0)=1,1,0)</f>
        <v>1</v>
      </c>
      <c r="G43" s="9">
        <f>IF(IFERROR(HLOOKUP(G$2,States_Design!$4:45,ROW()-1,FALSE),0)=1,1,0)</f>
        <v>0</v>
      </c>
      <c r="H43" s="9">
        <f>IF(IFERROR(HLOOKUP(H$2,States_Design!$4:45,ROW()-1,FALSE),0)=1,1,0)</f>
        <v>0</v>
      </c>
      <c r="I43" s="9">
        <f>IF(IFERROR(HLOOKUP(I$2,States_Design!$4:45,ROW()-1,FALSE),0)=1,1,0)</f>
        <v>1</v>
      </c>
      <c r="J43" s="9">
        <f>IF(IFERROR(HLOOKUP(J$2,States_Design!$4:45,ROW()-1,FALSE),0)=1,1,0)</f>
        <v>0</v>
      </c>
      <c r="K43" s="9">
        <f>IF(IFERROR(HLOOKUP(K$2,States_Design!$4:45,ROW()-1,FALSE),0)=1,1,0)</f>
        <v>0</v>
      </c>
      <c r="L43" s="9">
        <f>IF(IFERROR(HLOOKUP(L$2,States_Design!$4:45,ROW()-1,FALSE),0)=1,1,0)</f>
        <v>1</v>
      </c>
      <c r="M43" s="9">
        <f>IF(IFERROR(HLOOKUP(M$2,States_Design!$4:45,ROW()-1,FALSE),0)=1,1,0)</f>
        <v>0</v>
      </c>
      <c r="N43" s="9">
        <f>IF(IFERROR(HLOOKUP(N$2,States_Design!$4:45,ROW()-1,FALSE),0)=1,1,0)</f>
        <v>0</v>
      </c>
      <c r="O43" s="9">
        <f>IF(IFERROR(HLOOKUP(O$2,States_Design!$4:45,ROW()-1,FALSE),0)=1,1,0)</f>
        <v>1</v>
      </c>
      <c r="P43" s="9">
        <f>IF(IFERROR(HLOOKUP(P$2,States_Design!$4:45,ROW()-1,FALSE),0)=1,1,0)</f>
        <v>0</v>
      </c>
      <c r="Q43" s="9">
        <f>IF(IFERROR(HLOOKUP(Q$2,States_Design!$4:45,ROW()-1,FALSE),0)=1,1,0)</f>
        <v>0</v>
      </c>
      <c r="R43" s="9">
        <f>IF(IFERROR(HLOOKUP(R$2,States_Design!$4:45,ROW()-1,FALSE),0)=1,1,0)</f>
        <v>0</v>
      </c>
      <c r="T43" s="9">
        <f>IF(IFERROR(HLOOKUP(C$2,States_Design!$4:45,ROW()-1,FALSE),0)=2,1,0)</f>
        <v>0</v>
      </c>
      <c r="U43" s="9">
        <f>IF(IFERROR(HLOOKUP(D$2,States_Design!$4:45,ROW()-1,FALSE),0)=2,1,0)</f>
        <v>0</v>
      </c>
      <c r="V43" s="9">
        <f>IF(IFERROR(HLOOKUP(E$2,States_Design!$4:45,ROW()-1,FALSE),0)=2,1,0)</f>
        <v>0</v>
      </c>
      <c r="W43" s="9">
        <f>IF(IFERROR(HLOOKUP(F$2,States_Design!$4:45,ROW()-1,FALSE),0)=2,1,0)</f>
        <v>0</v>
      </c>
      <c r="X43" s="9">
        <f>IF(IFERROR(HLOOKUP(G$2,States_Design!$4:45,ROW()-1,FALSE),0)=2,1,0)</f>
        <v>0</v>
      </c>
      <c r="Y43" s="9">
        <f>IF(IFERROR(HLOOKUP(H$2,States_Design!$4:45,ROW()-1,FALSE),0)=2,1,0)</f>
        <v>0</v>
      </c>
      <c r="Z43" s="9">
        <f>IF(IFERROR(HLOOKUP(I$2,States_Design!$4:45,ROW()-1,FALSE),0)=2,1,0)</f>
        <v>0</v>
      </c>
      <c r="AA43" s="9">
        <f>IF(IFERROR(HLOOKUP(J$2,States_Design!$4:45,ROW()-1,FALSE),0)=2,1,0)</f>
        <v>0</v>
      </c>
      <c r="AB43" s="9">
        <f>IF(IFERROR(HLOOKUP(K$2,States_Design!$4:45,ROW()-1,FALSE),0)=2,1,0)</f>
        <v>0</v>
      </c>
      <c r="AC43" s="9">
        <f>IF(IFERROR(HLOOKUP(L$2,States_Design!$4:45,ROW()-1,FALSE),0)=2,1,0)</f>
        <v>0</v>
      </c>
      <c r="AD43" s="9">
        <f>IF(IFERROR(HLOOKUP(M$2,States_Design!$4:45,ROW()-1,FALSE),0)=2,1,0)</f>
        <v>0</v>
      </c>
      <c r="AE43" s="9">
        <f>IF(IFERROR(HLOOKUP(N$2,States_Design!$4:45,ROW()-1,FALSE),0)=2,1,0)</f>
        <v>0</v>
      </c>
      <c r="AF43" s="9">
        <f>IF(IFERROR(HLOOKUP(O$2,States_Design!$4:45,ROW()-1,FALSE),0)=2,1,0)</f>
        <v>0</v>
      </c>
      <c r="AG43" s="9">
        <f>IF(IFERROR(HLOOKUP(P$2,States_Design!$4:45,ROW()-1,FALSE),0)=2,1,0)</f>
        <v>0</v>
      </c>
      <c r="AH43" s="9">
        <f>IF(IFERROR(HLOOKUP(Q$2,States_Design!$4:45,ROW()-1,FALSE),0)=2,1,0)</f>
        <v>0</v>
      </c>
      <c r="AI43" s="9">
        <f>IF(IFERROR(HLOOKUP(R$2,States_Design!$4:45,ROW()-1,FALSE),0)=2,1,0)</f>
        <v>0</v>
      </c>
      <c r="AK43" s="9" t="str">
        <f t="shared" si="22"/>
        <v>0x12</v>
      </c>
      <c r="AL43" s="9" t="str">
        <f t="shared" si="23"/>
        <v>0x48</v>
      </c>
      <c r="AN43" s="9" t="str">
        <f t="shared" si="24"/>
        <v>0x00</v>
      </c>
      <c r="AO43" s="9" t="str">
        <f t="shared" si="25"/>
        <v>0x00</v>
      </c>
      <c r="AQ43" s="9" t="str">
        <f t="shared" si="20"/>
        <v xml:space="preserve">9, 0x12, 0x48, 0x00, 0x00, </v>
      </c>
      <c r="AR4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</v>
      </c>
    </row>
    <row r="44" spans="1:44" x14ac:dyDescent="0.25">
      <c r="A44" s="9">
        <f>States_Design!D46</f>
        <v>0</v>
      </c>
      <c r="C44" s="9">
        <f>IF(IFERROR(HLOOKUP(C$2,States_Design!$4:46,ROW()-1,FALSE),0)=1,1,0)</f>
        <v>0</v>
      </c>
      <c r="D44" s="9">
        <f>IF(IFERROR(HLOOKUP(D$2,States_Design!$4:46,ROW()-1,FALSE),0)=1,1,0)</f>
        <v>0</v>
      </c>
      <c r="E44" s="9">
        <f>IF(IFERROR(HLOOKUP(E$2,States_Design!$4:46,ROW()-1,FALSE),0)=1,1,0)</f>
        <v>0</v>
      </c>
      <c r="F44" s="9">
        <f>IF(IFERROR(HLOOKUP(F$2,States_Design!$4:46,ROW()-1,FALSE),0)=1,1,0)</f>
        <v>0</v>
      </c>
      <c r="G44" s="9">
        <f>IF(IFERROR(HLOOKUP(G$2,States_Design!$4:46,ROW()-1,FALSE),0)=1,1,0)</f>
        <v>0</v>
      </c>
      <c r="H44" s="9">
        <f>IF(IFERROR(HLOOKUP(H$2,States_Design!$4:46,ROW()-1,FALSE),0)=1,1,0)</f>
        <v>0</v>
      </c>
      <c r="I44" s="9">
        <f>IF(IFERROR(HLOOKUP(I$2,States_Design!$4:46,ROW()-1,FALSE),0)=1,1,0)</f>
        <v>0</v>
      </c>
      <c r="J44" s="9">
        <f>IF(IFERROR(HLOOKUP(J$2,States_Design!$4:46,ROW()-1,FALSE),0)=1,1,0)</f>
        <v>0</v>
      </c>
      <c r="K44" s="9">
        <f>IF(IFERROR(HLOOKUP(K$2,States_Design!$4:46,ROW()-1,FALSE),0)=1,1,0)</f>
        <v>0</v>
      </c>
      <c r="L44" s="9">
        <f>IF(IFERROR(HLOOKUP(L$2,States_Design!$4:46,ROW()-1,FALSE),0)=1,1,0)</f>
        <v>0</v>
      </c>
      <c r="M44" s="9">
        <f>IF(IFERROR(HLOOKUP(M$2,States_Design!$4:46,ROW()-1,FALSE),0)=1,1,0)</f>
        <v>0</v>
      </c>
      <c r="N44" s="9">
        <f>IF(IFERROR(HLOOKUP(N$2,States_Design!$4:46,ROW()-1,FALSE),0)=1,1,0)</f>
        <v>0</v>
      </c>
      <c r="O44" s="9">
        <f>IF(IFERROR(HLOOKUP(O$2,States_Design!$4:46,ROW()-1,FALSE),0)=1,1,0)</f>
        <v>0</v>
      </c>
      <c r="P44" s="9">
        <f>IF(IFERROR(HLOOKUP(P$2,States_Design!$4:46,ROW()-1,FALSE),0)=1,1,0)</f>
        <v>0</v>
      </c>
      <c r="Q44" s="9">
        <f>IF(IFERROR(HLOOKUP(Q$2,States_Design!$4:46,ROW()-1,FALSE),0)=1,1,0)</f>
        <v>0</v>
      </c>
      <c r="R44" s="9">
        <f>IF(IFERROR(HLOOKUP(R$2,States_Design!$4:46,ROW()-1,FALSE),0)=1,1,0)</f>
        <v>0</v>
      </c>
      <c r="T44" s="9">
        <f>IF(IFERROR(HLOOKUP(C$2,States_Design!$4:46,ROW()-1,FALSE),0)=2,1,0)</f>
        <v>0</v>
      </c>
      <c r="U44" s="9">
        <f>IF(IFERROR(HLOOKUP(D$2,States_Design!$4:46,ROW()-1,FALSE),0)=2,1,0)</f>
        <v>0</v>
      </c>
      <c r="V44" s="9">
        <f>IF(IFERROR(HLOOKUP(E$2,States_Design!$4:46,ROW()-1,FALSE),0)=2,1,0)</f>
        <v>0</v>
      </c>
      <c r="W44" s="9">
        <f>IF(IFERROR(HLOOKUP(F$2,States_Design!$4:46,ROW()-1,FALSE),0)=2,1,0)</f>
        <v>0</v>
      </c>
      <c r="X44" s="9">
        <f>IF(IFERROR(HLOOKUP(G$2,States_Design!$4:46,ROW()-1,FALSE),0)=2,1,0)</f>
        <v>0</v>
      </c>
      <c r="Y44" s="9">
        <f>IF(IFERROR(HLOOKUP(H$2,States_Design!$4:46,ROW()-1,FALSE),0)=2,1,0)</f>
        <v>0</v>
      </c>
      <c r="Z44" s="9">
        <f>IF(IFERROR(HLOOKUP(I$2,States_Design!$4:46,ROW()-1,FALSE),0)=2,1,0)</f>
        <v>0</v>
      </c>
      <c r="AA44" s="9">
        <f>IF(IFERROR(HLOOKUP(J$2,States_Design!$4:46,ROW()-1,FALSE),0)=2,1,0)</f>
        <v>0</v>
      </c>
      <c r="AB44" s="9">
        <f>IF(IFERROR(HLOOKUP(K$2,States_Design!$4:46,ROW()-1,FALSE),0)=2,1,0)</f>
        <v>0</v>
      </c>
      <c r="AC44" s="9">
        <f>IF(IFERROR(HLOOKUP(L$2,States_Design!$4:46,ROW()-1,FALSE),0)=2,1,0)</f>
        <v>0</v>
      </c>
      <c r="AD44" s="9">
        <f>IF(IFERROR(HLOOKUP(M$2,States_Design!$4:46,ROW()-1,FALSE),0)=2,1,0)</f>
        <v>0</v>
      </c>
      <c r="AE44" s="9">
        <f>IF(IFERROR(HLOOKUP(N$2,States_Design!$4:46,ROW()-1,FALSE),0)=2,1,0)</f>
        <v>0</v>
      </c>
      <c r="AF44" s="9">
        <f>IF(IFERROR(HLOOKUP(O$2,States_Design!$4:46,ROW()-1,FALSE),0)=2,1,0)</f>
        <v>0</v>
      </c>
      <c r="AG44" s="9">
        <f>IF(IFERROR(HLOOKUP(P$2,States_Design!$4:46,ROW()-1,FALSE),0)=2,1,0)</f>
        <v>0</v>
      </c>
      <c r="AH44" s="9">
        <f>IF(IFERROR(HLOOKUP(Q$2,States_Design!$4:46,ROW()-1,FALSE),0)=2,1,0)</f>
        <v>0</v>
      </c>
      <c r="AI44" s="9">
        <f>IF(IFERROR(HLOOKUP(R$2,States_Design!$4:46,ROW()-1,FALSE),0)=2,1,0)</f>
        <v>0</v>
      </c>
      <c r="AK44" s="9" t="str">
        <f t="shared" si="22"/>
        <v>0x00</v>
      </c>
      <c r="AL44" s="9" t="str">
        <f t="shared" si="23"/>
        <v>0x00</v>
      </c>
      <c r="AN44" s="9" t="str">
        <f t="shared" si="24"/>
        <v>0x00</v>
      </c>
      <c r="AO44" s="9" t="str">
        <f t="shared" si="25"/>
        <v>0x00</v>
      </c>
      <c r="AQ44" s="9" t="str">
        <f t="shared" si="20"/>
        <v xml:space="preserve">0, 0x00, 0x00, 0x00, 0x00, </v>
      </c>
      <c r="AR4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</v>
      </c>
    </row>
    <row r="45" spans="1:44" x14ac:dyDescent="0.25">
      <c r="A45" s="9">
        <f>States_Design!D47</f>
        <v>0</v>
      </c>
      <c r="C45" s="9">
        <f>IF(IFERROR(HLOOKUP(C$2,States_Design!$4:47,ROW()-1,FALSE),0)=1,1,0)</f>
        <v>0</v>
      </c>
      <c r="D45" s="9">
        <f>IF(IFERROR(HLOOKUP(D$2,States_Design!$4:47,ROW()-1,FALSE),0)=1,1,0)</f>
        <v>0</v>
      </c>
      <c r="E45" s="9">
        <f>IF(IFERROR(HLOOKUP(E$2,States_Design!$4:47,ROW()-1,FALSE),0)=1,1,0)</f>
        <v>0</v>
      </c>
      <c r="F45" s="9">
        <f>IF(IFERROR(HLOOKUP(F$2,States_Design!$4:47,ROW()-1,FALSE),0)=1,1,0)</f>
        <v>0</v>
      </c>
      <c r="G45" s="9">
        <f>IF(IFERROR(HLOOKUP(G$2,States_Design!$4:47,ROW()-1,FALSE),0)=1,1,0)</f>
        <v>0</v>
      </c>
      <c r="H45" s="9">
        <f>IF(IFERROR(HLOOKUP(H$2,States_Design!$4:47,ROW()-1,FALSE),0)=1,1,0)</f>
        <v>0</v>
      </c>
      <c r="I45" s="9">
        <f>IF(IFERROR(HLOOKUP(I$2,States_Design!$4:47,ROW()-1,FALSE),0)=1,1,0)</f>
        <v>0</v>
      </c>
      <c r="J45" s="9">
        <f>IF(IFERROR(HLOOKUP(J$2,States_Design!$4:47,ROW()-1,FALSE),0)=1,1,0)</f>
        <v>0</v>
      </c>
      <c r="K45" s="9">
        <f>IF(IFERROR(HLOOKUP(K$2,States_Design!$4:47,ROW()-1,FALSE),0)=1,1,0)</f>
        <v>0</v>
      </c>
      <c r="L45" s="9">
        <f>IF(IFERROR(HLOOKUP(L$2,States_Design!$4:47,ROW()-1,FALSE),0)=1,1,0)</f>
        <v>0</v>
      </c>
      <c r="M45" s="9">
        <f>IF(IFERROR(HLOOKUP(M$2,States_Design!$4:47,ROW()-1,FALSE),0)=1,1,0)</f>
        <v>0</v>
      </c>
      <c r="N45" s="9">
        <f>IF(IFERROR(HLOOKUP(N$2,States_Design!$4:47,ROW()-1,FALSE),0)=1,1,0)</f>
        <v>0</v>
      </c>
      <c r="O45" s="9">
        <f>IF(IFERROR(HLOOKUP(O$2,States_Design!$4:47,ROW()-1,FALSE),0)=1,1,0)</f>
        <v>0</v>
      </c>
      <c r="P45" s="9">
        <f>IF(IFERROR(HLOOKUP(P$2,States_Design!$4:47,ROW()-1,FALSE),0)=1,1,0)</f>
        <v>0</v>
      </c>
      <c r="Q45" s="9">
        <f>IF(IFERROR(HLOOKUP(Q$2,States_Design!$4:47,ROW()-1,FALSE),0)=1,1,0)</f>
        <v>0</v>
      </c>
      <c r="R45" s="9">
        <f>IF(IFERROR(HLOOKUP(R$2,States_Design!$4:47,ROW()-1,FALSE),0)=1,1,0)</f>
        <v>0</v>
      </c>
      <c r="T45" s="9">
        <f>IF(IFERROR(HLOOKUP(C$2,States_Design!$4:47,ROW()-1,FALSE),0)=2,1,0)</f>
        <v>0</v>
      </c>
      <c r="U45" s="9">
        <f>IF(IFERROR(HLOOKUP(D$2,States_Design!$4:47,ROW()-1,FALSE),0)=2,1,0)</f>
        <v>0</v>
      </c>
      <c r="V45" s="9">
        <f>IF(IFERROR(HLOOKUP(E$2,States_Design!$4:47,ROW()-1,FALSE),0)=2,1,0)</f>
        <v>0</v>
      </c>
      <c r="W45" s="9">
        <f>IF(IFERROR(HLOOKUP(F$2,States_Design!$4:47,ROW()-1,FALSE),0)=2,1,0)</f>
        <v>0</v>
      </c>
      <c r="X45" s="9">
        <f>IF(IFERROR(HLOOKUP(G$2,States_Design!$4:47,ROW()-1,FALSE),0)=2,1,0)</f>
        <v>0</v>
      </c>
      <c r="Y45" s="9">
        <f>IF(IFERROR(HLOOKUP(H$2,States_Design!$4:47,ROW()-1,FALSE),0)=2,1,0)</f>
        <v>0</v>
      </c>
      <c r="Z45" s="9">
        <f>IF(IFERROR(HLOOKUP(I$2,States_Design!$4:47,ROW()-1,FALSE),0)=2,1,0)</f>
        <v>0</v>
      </c>
      <c r="AA45" s="9">
        <f>IF(IFERROR(HLOOKUP(J$2,States_Design!$4:47,ROW()-1,FALSE),0)=2,1,0)</f>
        <v>0</v>
      </c>
      <c r="AB45" s="9">
        <f>IF(IFERROR(HLOOKUP(K$2,States_Design!$4:47,ROW()-1,FALSE),0)=2,1,0)</f>
        <v>0</v>
      </c>
      <c r="AC45" s="9">
        <f>IF(IFERROR(HLOOKUP(L$2,States_Design!$4:47,ROW()-1,FALSE),0)=2,1,0)</f>
        <v>0</v>
      </c>
      <c r="AD45" s="9">
        <f>IF(IFERROR(HLOOKUP(M$2,States_Design!$4:47,ROW()-1,FALSE),0)=2,1,0)</f>
        <v>0</v>
      </c>
      <c r="AE45" s="9">
        <f>IF(IFERROR(HLOOKUP(N$2,States_Design!$4:47,ROW()-1,FALSE),0)=2,1,0)</f>
        <v>0</v>
      </c>
      <c r="AF45" s="9">
        <f>IF(IFERROR(HLOOKUP(O$2,States_Design!$4:47,ROW()-1,FALSE),0)=2,1,0)</f>
        <v>0</v>
      </c>
      <c r="AG45" s="9">
        <f>IF(IFERROR(HLOOKUP(P$2,States_Design!$4:47,ROW()-1,FALSE),0)=2,1,0)</f>
        <v>0</v>
      </c>
      <c r="AH45" s="9">
        <f>IF(IFERROR(HLOOKUP(Q$2,States_Design!$4:47,ROW()-1,FALSE),0)=2,1,0)</f>
        <v>0</v>
      </c>
      <c r="AI45" s="9">
        <f>IF(IFERROR(HLOOKUP(R$2,States_Design!$4:47,ROW()-1,FALSE),0)=2,1,0)</f>
        <v>0</v>
      </c>
      <c r="AK45" s="9" t="str">
        <f t="shared" si="22"/>
        <v>0x00</v>
      </c>
      <c r="AL45" s="9" t="str">
        <f t="shared" si="23"/>
        <v>0x00</v>
      </c>
      <c r="AN45" s="9" t="str">
        <f t="shared" si="24"/>
        <v>0x00</v>
      </c>
      <c r="AO45" s="9" t="str">
        <f t="shared" si="25"/>
        <v>0x00</v>
      </c>
      <c r="AQ45" s="9" t="str">
        <f t="shared" si="20"/>
        <v xml:space="preserve">0, 0x00, 0x00, 0x00, 0x00, </v>
      </c>
      <c r="AR4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</v>
      </c>
    </row>
    <row r="46" spans="1:44" x14ac:dyDescent="0.25">
      <c r="A46" s="9">
        <f>States_Design!D48</f>
        <v>0</v>
      </c>
      <c r="C46" s="9">
        <f>IF(IFERROR(HLOOKUP(C$2,States_Design!$4:48,ROW()-1,FALSE),0)=1,1,0)</f>
        <v>0</v>
      </c>
      <c r="D46" s="9">
        <f>IF(IFERROR(HLOOKUP(D$2,States_Design!$4:48,ROW()-1,FALSE),0)=1,1,0)</f>
        <v>0</v>
      </c>
      <c r="E46" s="9">
        <f>IF(IFERROR(HLOOKUP(E$2,States_Design!$4:48,ROW()-1,FALSE),0)=1,1,0)</f>
        <v>0</v>
      </c>
      <c r="F46" s="9">
        <f>IF(IFERROR(HLOOKUP(F$2,States_Design!$4:48,ROW()-1,FALSE),0)=1,1,0)</f>
        <v>0</v>
      </c>
      <c r="G46" s="9">
        <f>IF(IFERROR(HLOOKUP(G$2,States_Design!$4:48,ROW()-1,FALSE),0)=1,1,0)</f>
        <v>0</v>
      </c>
      <c r="H46" s="9">
        <f>IF(IFERROR(HLOOKUP(H$2,States_Design!$4:48,ROW()-1,FALSE),0)=1,1,0)</f>
        <v>0</v>
      </c>
      <c r="I46" s="9">
        <f>IF(IFERROR(HLOOKUP(I$2,States_Design!$4:48,ROW()-1,FALSE),0)=1,1,0)</f>
        <v>0</v>
      </c>
      <c r="J46" s="9">
        <f>IF(IFERROR(HLOOKUP(J$2,States_Design!$4:48,ROW()-1,FALSE),0)=1,1,0)</f>
        <v>0</v>
      </c>
      <c r="K46" s="9">
        <f>IF(IFERROR(HLOOKUP(K$2,States_Design!$4:48,ROW()-1,FALSE),0)=1,1,0)</f>
        <v>0</v>
      </c>
      <c r="L46" s="9">
        <f>IF(IFERROR(HLOOKUP(L$2,States_Design!$4:48,ROW()-1,FALSE),0)=1,1,0)</f>
        <v>0</v>
      </c>
      <c r="M46" s="9">
        <f>IF(IFERROR(HLOOKUP(M$2,States_Design!$4:48,ROW()-1,FALSE),0)=1,1,0)</f>
        <v>0</v>
      </c>
      <c r="N46" s="9">
        <f>IF(IFERROR(HLOOKUP(N$2,States_Design!$4:48,ROW()-1,FALSE),0)=1,1,0)</f>
        <v>0</v>
      </c>
      <c r="O46" s="9">
        <f>IF(IFERROR(HLOOKUP(O$2,States_Design!$4:48,ROW()-1,FALSE),0)=1,1,0)</f>
        <v>0</v>
      </c>
      <c r="P46" s="9">
        <f>IF(IFERROR(HLOOKUP(P$2,States_Design!$4:48,ROW()-1,FALSE),0)=1,1,0)</f>
        <v>0</v>
      </c>
      <c r="Q46" s="9">
        <f>IF(IFERROR(HLOOKUP(Q$2,States_Design!$4:48,ROW()-1,FALSE),0)=1,1,0)</f>
        <v>0</v>
      </c>
      <c r="R46" s="9">
        <f>IF(IFERROR(HLOOKUP(R$2,States_Design!$4:48,ROW()-1,FALSE),0)=1,1,0)</f>
        <v>0</v>
      </c>
      <c r="T46" s="9">
        <f>IF(IFERROR(HLOOKUP(C$2,States_Design!$4:48,ROW()-1,FALSE),0)=2,1,0)</f>
        <v>0</v>
      </c>
      <c r="U46" s="9">
        <f>IF(IFERROR(HLOOKUP(D$2,States_Design!$4:48,ROW()-1,FALSE),0)=2,1,0)</f>
        <v>0</v>
      </c>
      <c r="V46" s="9">
        <f>IF(IFERROR(HLOOKUP(E$2,States_Design!$4:48,ROW()-1,FALSE),0)=2,1,0)</f>
        <v>0</v>
      </c>
      <c r="W46" s="9">
        <f>IF(IFERROR(HLOOKUP(F$2,States_Design!$4:48,ROW()-1,FALSE),0)=2,1,0)</f>
        <v>0</v>
      </c>
      <c r="X46" s="9">
        <f>IF(IFERROR(HLOOKUP(G$2,States_Design!$4:48,ROW()-1,FALSE),0)=2,1,0)</f>
        <v>0</v>
      </c>
      <c r="Y46" s="9">
        <f>IF(IFERROR(HLOOKUP(H$2,States_Design!$4:48,ROW()-1,FALSE),0)=2,1,0)</f>
        <v>0</v>
      </c>
      <c r="Z46" s="9">
        <f>IF(IFERROR(HLOOKUP(I$2,States_Design!$4:48,ROW()-1,FALSE),0)=2,1,0)</f>
        <v>0</v>
      </c>
      <c r="AA46" s="9">
        <f>IF(IFERROR(HLOOKUP(J$2,States_Design!$4:48,ROW()-1,FALSE),0)=2,1,0)</f>
        <v>0</v>
      </c>
      <c r="AB46" s="9">
        <f>IF(IFERROR(HLOOKUP(K$2,States_Design!$4:48,ROW()-1,FALSE),0)=2,1,0)</f>
        <v>0</v>
      </c>
      <c r="AC46" s="9">
        <f>IF(IFERROR(HLOOKUP(L$2,States_Design!$4:48,ROW()-1,FALSE),0)=2,1,0)</f>
        <v>0</v>
      </c>
      <c r="AD46" s="9">
        <f>IF(IFERROR(HLOOKUP(M$2,States_Design!$4:48,ROW()-1,FALSE),0)=2,1,0)</f>
        <v>0</v>
      </c>
      <c r="AE46" s="9">
        <f>IF(IFERROR(HLOOKUP(N$2,States_Design!$4:48,ROW()-1,FALSE),0)=2,1,0)</f>
        <v>0</v>
      </c>
      <c r="AF46" s="9">
        <f>IF(IFERROR(HLOOKUP(O$2,States_Design!$4:48,ROW()-1,FALSE),0)=2,1,0)</f>
        <v>0</v>
      </c>
      <c r="AG46" s="9">
        <f>IF(IFERROR(HLOOKUP(P$2,States_Design!$4:48,ROW()-1,FALSE),0)=2,1,0)</f>
        <v>0</v>
      </c>
      <c r="AH46" s="9">
        <f>IF(IFERROR(HLOOKUP(Q$2,States_Design!$4:48,ROW()-1,FALSE),0)=2,1,0)</f>
        <v>0</v>
      </c>
      <c r="AI46" s="9">
        <f>IF(IFERROR(HLOOKUP(R$2,States_Design!$4:48,ROW()-1,FALSE),0)=2,1,0)</f>
        <v>0</v>
      </c>
      <c r="AK46" s="9" t="str">
        <f t="shared" si="22"/>
        <v>0x00</v>
      </c>
      <c r="AL46" s="9" t="str">
        <f t="shared" si="23"/>
        <v>0x00</v>
      </c>
      <c r="AN46" s="9" t="str">
        <f t="shared" si="24"/>
        <v>0x00</v>
      </c>
      <c r="AO46" s="9" t="str">
        <f t="shared" si="25"/>
        <v>0x00</v>
      </c>
      <c r="AQ46" s="9" t="str">
        <f t="shared" si="20"/>
        <v xml:space="preserve">0, 0x00, 0x00, 0x00, 0x00, </v>
      </c>
      <c r="AR4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</v>
      </c>
    </row>
    <row r="47" spans="1:44" x14ac:dyDescent="0.25">
      <c r="A47" s="9">
        <f>States_Design!D49</f>
        <v>0</v>
      </c>
      <c r="C47" s="9">
        <f>IF(IFERROR(HLOOKUP(C$2,States_Design!$4:49,ROW()-1,FALSE),0)=1,1,0)</f>
        <v>0</v>
      </c>
      <c r="D47" s="9">
        <f>IF(IFERROR(HLOOKUP(D$2,States_Design!$4:49,ROW()-1,FALSE),0)=1,1,0)</f>
        <v>0</v>
      </c>
      <c r="E47" s="9">
        <f>IF(IFERROR(HLOOKUP(E$2,States_Design!$4:49,ROW()-1,FALSE),0)=1,1,0)</f>
        <v>0</v>
      </c>
      <c r="F47" s="9">
        <f>IF(IFERROR(HLOOKUP(F$2,States_Design!$4:49,ROW()-1,FALSE),0)=1,1,0)</f>
        <v>0</v>
      </c>
      <c r="G47" s="9">
        <f>IF(IFERROR(HLOOKUP(G$2,States_Design!$4:49,ROW()-1,FALSE),0)=1,1,0)</f>
        <v>0</v>
      </c>
      <c r="H47" s="9">
        <f>IF(IFERROR(HLOOKUP(H$2,States_Design!$4:49,ROW()-1,FALSE),0)=1,1,0)</f>
        <v>0</v>
      </c>
      <c r="I47" s="9">
        <f>IF(IFERROR(HLOOKUP(I$2,States_Design!$4:49,ROW()-1,FALSE),0)=1,1,0)</f>
        <v>0</v>
      </c>
      <c r="J47" s="9">
        <f>IF(IFERROR(HLOOKUP(J$2,States_Design!$4:49,ROW()-1,FALSE),0)=1,1,0)</f>
        <v>0</v>
      </c>
      <c r="K47" s="9">
        <f>IF(IFERROR(HLOOKUP(K$2,States_Design!$4:49,ROW()-1,FALSE),0)=1,1,0)</f>
        <v>0</v>
      </c>
      <c r="L47" s="9">
        <f>IF(IFERROR(HLOOKUP(L$2,States_Design!$4:49,ROW()-1,FALSE),0)=1,1,0)</f>
        <v>0</v>
      </c>
      <c r="M47" s="9">
        <f>IF(IFERROR(HLOOKUP(M$2,States_Design!$4:49,ROW()-1,FALSE),0)=1,1,0)</f>
        <v>0</v>
      </c>
      <c r="N47" s="9">
        <f>IF(IFERROR(HLOOKUP(N$2,States_Design!$4:49,ROW()-1,FALSE),0)=1,1,0)</f>
        <v>0</v>
      </c>
      <c r="O47" s="9">
        <f>IF(IFERROR(HLOOKUP(O$2,States_Design!$4:49,ROW()-1,FALSE),0)=1,1,0)</f>
        <v>0</v>
      </c>
      <c r="P47" s="9">
        <f>IF(IFERROR(HLOOKUP(P$2,States_Design!$4:49,ROW()-1,FALSE),0)=1,1,0)</f>
        <v>0</v>
      </c>
      <c r="Q47" s="9">
        <f>IF(IFERROR(HLOOKUP(Q$2,States_Design!$4:49,ROW()-1,FALSE),0)=1,1,0)</f>
        <v>0</v>
      </c>
      <c r="R47" s="9">
        <f>IF(IFERROR(HLOOKUP(R$2,States_Design!$4:49,ROW()-1,FALSE),0)=1,1,0)</f>
        <v>0</v>
      </c>
      <c r="T47" s="9">
        <f>IF(IFERROR(HLOOKUP(C$2,States_Design!$4:49,ROW()-1,FALSE),0)=2,1,0)</f>
        <v>0</v>
      </c>
      <c r="U47" s="9">
        <f>IF(IFERROR(HLOOKUP(D$2,States_Design!$4:49,ROW()-1,FALSE),0)=2,1,0)</f>
        <v>0</v>
      </c>
      <c r="V47" s="9">
        <f>IF(IFERROR(HLOOKUP(E$2,States_Design!$4:49,ROW()-1,FALSE),0)=2,1,0)</f>
        <v>0</v>
      </c>
      <c r="W47" s="9">
        <f>IF(IFERROR(HLOOKUP(F$2,States_Design!$4:49,ROW()-1,FALSE),0)=2,1,0)</f>
        <v>0</v>
      </c>
      <c r="X47" s="9">
        <f>IF(IFERROR(HLOOKUP(G$2,States_Design!$4:49,ROW()-1,FALSE),0)=2,1,0)</f>
        <v>0</v>
      </c>
      <c r="Y47" s="9">
        <f>IF(IFERROR(HLOOKUP(H$2,States_Design!$4:49,ROW()-1,FALSE),0)=2,1,0)</f>
        <v>0</v>
      </c>
      <c r="Z47" s="9">
        <f>IF(IFERROR(HLOOKUP(I$2,States_Design!$4:49,ROW()-1,FALSE),0)=2,1,0)</f>
        <v>0</v>
      </c>
      <c r="AA47" s="9">
        <f>IF(IFERROR(HLOOKUP(J$2,States_Design!$4:49,ROW()-1,FALSE),0)=2,1,0)</f>
        <v>0</v>
      </c>
      <c r="AB47" s="9">
        <f>IF(IFERROR(HLOOKUP(K$2,States_Design!$4:49,ROW()-1,FALSE),0)=2,1,0)</f>
        <v>0</v>
      </c>
      <c r="AC47" s="9">
        <f>IF(IFERROR(HLOOKUP(L$2,States_Design!$4:49,ROW()-1,FALSE),0)=2,1,0)</f>
        <v>0</v>
      </c>
      <c r="AD47" s="9">
        <f>IF(IFERROR(HLOOKUP(M$2,States_Design!$4:49,ROW()-1,FALSE),0)=2,1,0)</f>
        <v>0</v>
      </c>
      <c r="AE47" s="9">
        <f>IF(IFERROR(HLOOKUP(N$2,States_Design!$4:49,ROW()-1,FALSE),0)=2,1,0)</f>
        <v>0</v>
      </c>
      <c r="AF47" s="9">
        <f>IF(IFERROR(HLOOKUP(O$2,States_Design!$4:49,ROW()-1,FALSE),0)=2,1,0)</f>
        <v>0</v>
      </c>
      <c r="AG47" s="9">
        <f>IF(IFERROR(HLOOKUP(P$2,States_Design!$4:49,ROW()-1,FALSE),0)=2,1,0)</f>
        <v>0</v>
      </c>
      <c r="AH47" s="9">
        <f>IF(IFERROR(HLOOKUP(Q$2,States_Design!$4:49,ROW()-1,FALSE),0)=2,1,0)</f>
        <v>0</v>
      </c>
      <c r="AI47" s="9">
        <f>IF(IFERROR(HLOOKUP(R$2,States_Design!$4:49,ROW()-1,FALSE),0)=2,1,0)</f>
        <v>0</v>
      </c>
      <c r="AK47" s="9" t="str">
        <f t="shared" si="22"/>
        <v>0x00</v>
      </c>
      <c r="AL47" s="9" t="str">
        <f t="shared" si="23"/>
        <v>0x00</v>
      </c>
      <c r="AN47" s="9" t="str">
        <f t="shared" si="24"/>
        <v>0x00</v>
      </c>
      <c r="AO47" s="9" t="str">
        <f t="shared" si="25"/>
        <v>0x00</v>
      </c>
      <c r="AQ47" s="9" t="str">
        <f t="shared" si="20"/>
        <v xml:space="preserve">0, 0x00, 0x00, 0x00, 0x00, </v>
      </c>
      <c r="AR4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</v>
      </c>
    </row>
    <row r="48" spans="1:44" x14ac:dyDescent="0.25">
      <c r="A48" s="9">
        <f>States_Design!D50</f>
        <v>0</v>
      </c>
      <c r="C48" s="9">
        <f>IF(IFERROR(HLOOKUP(C$2,States_Design!$4:50,ROW()-1,FALSE),0)=1,1,0)</f>
        <v>0</v>
      </c>
      <c r="D48" s="9">
        <f>IF(IFERROR(HLOOKUP(D$2,States_Design!$4:50,ROW()-1,FALSE),0)=1,1,0)</f>
        <v>0</v>
      </c>
      <c r="E48" s="9">
        <f>IF(IFERROR(HLOOKUP(E$2,States_Design!$4:50,ROW()-1,FALSE),0)=1,1,0)</f>
        <v>0</v>
      </c>
      <c r="F48" s="9">
        <f>IF(IFERROR(HLOOKUP(F$2,States_Design!$4:50,ROW()-1,FALSE),0)=1,1,0)</f>
        <v>0</v>
      </c>
      <c r="G48" s="9">
        <f>IF(IFERROR(HLOOKUP(G$2,States_Design!$4:50,ROW()-1,FALSE),0)=1,1,0)</f>
        <v>0</v>
      </c>
      <c r="H48" s="9">
        <f>IF(IFERROR(HLOOKUP(H$2,States_Design!$4:50,ROW()-1,FALSE),0)=1,1,0)</f>
        <v>0</v>
      </c>
      <c r="I48" s="9">
        <f>IF(IFERROR(HLOOKUP(I$2,States_Design!$4:50,ROW()-1,FALSE),0)=1,1,0)</f>
        <v>0</v>
      </c>
      <c r="J48" s="9">
        <f>IF(IFERROR(HLOOKUP(J$2,States_Design!$4:50,ROW()-1,FALSE),0)=1,1,0)</f>
        <v>0</v>
      </c>
      <c r="K48" s="9">
        <f>IF(IFERROR(HLOOKUP(K$2,States_Design!$4:50,ROW()-1,FALSE),0)=1,1,0)</f>
        <v>0</v>
      </c>
      <c r="L48" s="9">
        <f>IF(IFERROR(HLOOKUP(L$2,States_Design!$4:50,ROW()-1,FALSE),0)=1,1,0)</f>
        <v>0</v>
      </c>
      <c r="M48" s="9">
        <f>IF(IFERROR(HLOOKUP(M$2,States_Design!$4:50,ROW()-1,FALSE),0)=1,1,0)</f>
        <v>0</v>
      </c>
      <c r="N48" s="9">
        <f>IF(IFERROR(HLOOKUP(N$2,States_Design!$4:50,ROW()-1,FALSE),0)=1,1,0)</f>
        <v>0</v>
      </c>
      <c r="O48" s="9">
        <f>IF(IFERROR(HLOOKUP(O$2,States_Design!$4:50,ROW()-1,FALSE),0)=1,1,0)</f>
        <v>0</v>
      </c>
      <c r="P48" s="9">
        <f>IF(IFERROR(HLOOKUP(P$2,States_Design!$4:50,ROW()-1,FALSE),0)=1,1,0)</f>
        <v>0</v>
      </c>
      <c r="Q48" s="9">
        <f>IF(IFERROR(HLOOKUP(Q$2,States_Design!$4:50,ROW()-1,FALSE),0)=1,1,0)</f>
        <v>0</v>
      </c>
      <c r="R48" s="9">
        <f>IF(IFERROR(HLOOKUP(R$2,States_Design!$4:50,ROW()-1,FALSE),0)=1,1,0)</f>
        <v>0</v>
      </c>
      <c r="T48" s="9">
        <f>IF(IFERROR(HLOOKUP(C$2,States_Design!$4:50,ROW()-1,FALSE),0)=2,1,0)</f>
        <v>0</v>
      </c>
      <c r="U48" s="9">
        <f>IF(IFERROR(HLOOKUP(D$2,States_Design!$4:50,ROW()-1,FALSE),0)=2,1,0)</f>
        <v>0</v>
      </c>
      <c r="V48" s="9">
        <f>IF(IFERROR(HLOOKUP(E$2,States_Design!$4:50,ROW()-1,FALSE),0)=2,1,0)</f>
        <v>0</v>
      </c>
      <c r="W48" s="9">
        <f>IF(IFERROR(HLOOKUP(F$2,States_Design!$4:50,ROW()-1,FALSE),0)=2,1,0)</f>
        <v>0</v>
      </c>
      <c r="X48" s="9">
        <f>IF(IFERROR(HLOOKUP(G$2,States_Design!$4:50,ROW()-1,FALSE),0)=2,1,0)</f>
        <v>0</v>
      </c>
      <c r="Y48" s="9">
        <f>IF(IFERROR(HLOOKUP(H$2,States_Design!$4:50,ROW()-1,FALSE),0)=2,1,0)</f>
        <v>0</v>
      </c>
      <c r="Z48" s="9">
        <f>IF(IFERROR(HLOOKUP(I$2,States_Design!$4:50,ROW()-1,FALSE),0)=2,1,0)</f>
        <v>0</v>
      </c>
      <c r="AA48" s="9">
        <f>IF(IFERROR(HLOOKUP(J$2,States_Design!$4:50,ROW()-1,FALSE),0)=2,1,0)</f>
        <v>0</v>
      </c>
      <c r="AB48" s="9">
        <f>IF(IFERROR(HLOOKUP(K$2,States_Design!$4:50,ROW()-1,FALSE),0)=2,1,0)</f>
        <v>0</v>
      </c>
      <c r="AC48" s="9">
        <f>IF(IFERROR(HLOOKUP(L$2,States_Design!$4:50,ROW()-1,FALSE),0)=2,1,0)</f>
        <v>0</v>
      </c>
      <c r="AD48" s="9">
        <f>IF(IFERROR(HLOOKUP(M$2,States_Design!$4:50,ROW()-1,FALSE),0)=2,1,0)</f>
        <v>0</v>
      </c>
      <c r="AE48" s="9">
        <f>IF(IFERROR(HLOOKUP(N$2,States_Design!$4:50,ROW()-1,FALSE),0)=2,1,0)</f>
        <v>0</v>
      </c>
      <c r="AF48" s="9">
        <f>IF(IFERROR(HLOOKUP(O$2,States_Design!$4:50,ROW()-1,FALSE),0)=2,1,0)</f>
        <v>0</v>
      </c>
      <c r="AG48" s="9">
        <f>IF(IFERROR(HLOOKUP(P$2,States_Design!$4:50,ROW()-1,FALSE),0)=2,1,0)</f>
        <v>0</v>
      </c>
      <c r="AH48" s="9">
        <f>IF(IFERROR(HLOOKUP(Q$2,States_Design!$4:50,ROW()-1,FALSE),0)=2,1,0)</f>
        <v>0</v>
      </c>
      <c r="AI48" s="9">
        <f>IF(IFERROR(HLOOKUP(R$2,States_Design!$4:50,ROW()-1,FALSE),0)=2,1,0)</f>
        <v>0</v>
      </c>
      <c r="AK48" s="9" t="str">
        <f t="shared" si="22"/>
        <v>0x00</v>
      </c>
      <c r="AL48" s="9" t="str">
        <f t="shared" si="23"/>
        <v>0x00</v>
      </c>
      <c r="AN48" s="9" t="str">
        <f t="shared" si="24"/>
        <v>0x00</v>
      </c>
      <c r="AO48" s="9" t="str">
        <f t="shared" si="25"/>
        <v>0x00</v>
      </c>
      <c r="AQ48" s="9" t="str">
        <f t="shared" si="20"/>
        <v xml:space="preserve">0, 0x00, 0x00, 0x00, 0x00, </v>
      </c>
      <c r="AR4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</v>
      </c>
    </row>
    <row r="49" spans="1:44" x14ac:dyDescent="0.25">
      <c r="A49" s="9">
        <f>States_Design!D51</f>
        <v>0</v>
      </c>
      <c r="C49" s="9">
        <f>IF(IFERROR(HLOOKUP(C$2,States_Design!$4:51,ROW()-1,FALSE),0)=1,1,0)</f>
        <v>0</v>
      </c>
      <c r="D49" s="9">
        <f>IF(IFERROR(HLOOKUP(D$2,States_Design!$4:51,ROW()-1,FALSE),0)=1,1,0)</f>
        <v>0</v>
      </c>
      <c r="E49" s="9">
        <f>IF(IFERROR(HLOOKUP(E$2,States_Design!$4:51,ROW()-1,FALSE),0)=1,1,0)</f>
        <v>0</v>
      </c>
      <c r="F49" s="9">
        <f>IF(IFERROR(HLOOKUP(F$2,States_Design!$4:51,ROW()-1,FALSE),0)=1,1,0)</f>
        <v>0</v>
      </c>
      <c r="G49" s="9">
        <f>IF(IFERROR(HLOOKUP(G$2,States_Design!$4:51,ROW()-1,FALSE),0)=1,1,0)</f>
        <v>0</v>
      </c>
      <c r="H49" s="9">
        <f>IF(IFERROR(HLOOKUP(H$2,States_Design!$4:51,ROW()-1,FALSE),0)=1,1,0)</f>
        <v>0</v>
      </c>
      <c r="I49" s="9">
        <f>IF(IFERROR(HLOOKUP(I$2,States_Design!$4:51,ROW()-1,FALSE),0)=1,1,0)</f>
        <v>0</v>
      </c>
      <c r="J49" s="9">
        <f>IF(IFERROR(HLOOKUP(J$2,States_Design!$4:51,ROW()-1,FALSE),0)=1,1,0)</f>
        <v>0</v>
      </c>
      <c r="K49" s="9">
        <f>IF(IFERROR(HLOOKUP(K$2,States_Design!$4:51,ROW()-1,FALSE),0)=1,1,0)</f>
        <v>0</v>
      </c>
      <c r="L49" s="9">
        <f>IF(IFERROR(HLOOKUP(L$2,States_Design!$4:51,ROW()-1,FALSE),0)=1,1,0)</f>
        <v>0</v>
      </c>
      <c r="M49" s="9">
        <f>IF(IFERROR(HLOOKUP(M$2,States_Design!$4:51,ROW()-1,FALSE),0)=1,1,0)</f>
        <v>0</v>
      </c>
      <c r="N49" s="9">
        <f>IF(IFERROR(HLOOKUP(N$2,States_Design!$4:51,ROW()-1,FALSE),0)=1,1,0)</f>
        <v>0</v>
      </c>
      <c r="O49" s="9">
        <f>IF(IFERROR(HLOOKUP(O$2,States_Design!$4:51,ROW()-1,FALSE),0)=1,1,0)</f>
        <v>0</v>
      </c>
      <c r="P49" s="9">
        <f>IF(IFERROR(HLOOKUP(P$2,States_Design!$4:51,ROW()-1,FALSE),0)=1,1,0)</f>
        <v>0</v>
      </c>
      <c r="Q49" s="9">
        <f>IF(IFERROR(HLOOKUP(Q$2,States_Design!$4:51,ROW()-1,FALSE),0)=1,1,0)</f>
        <v>0</v>
      </c>
      <c r="R49" s="9">
        <f>IF(IFERROR(HLOOKUP(R$2,States_Design!$4:51,ROW()-1,FALSE),0)=1,1,0)</f>
        <v>0</v>
      </c>
      <c r="T49" s="9">
        <f>IF(IFERROR(HLOOKUP(C$2,States_Design!$4:51,ROW()-1,FALSE),0)=2,1,0)</f>
        <v>0</v>
      </c>
      <c r="U49" s="9">
        <f>IF(IFERROR(HLOOKUP(D$2,States_Design!$4:51,ROW()-1,FALSE),0)=2,1,0)</f>
        <v>0</v>
      </c>
      <c r="V49" s="9">
        <f>IF(IFERROR(HLOOKUP(E$2,States_Design!$4:51,ROW()-1,FALSE),0)=2,1,0)</f>
        <v>0</v>
      </c>
      <c r="W49" s="9">
        <f>IF(IFERROR(HLOOKUP(F$2,States_Design!$4:51,ROW()-1,FALSE),0)=2,1,0)</f>
        <v>0</v>
      </c>
      <c r="X49" s="9">
        <f>IF(IFERROR(HLOOKUP(G$2,States_Design!$4:51,ROW()-1,FALSE),0)=2,1,0)</f>
        <v>0</v>
      </c>
      <c r="Y49" s="9">
        <f>IF(IFERROR(HLOOKUP(H$2,States_Design!$4:51,ROW()-1,FALSE),0)=2,1,0)</f>
        <v>0</v>
      </c>
      <c r="Z49" s="9">
        <f>IF(IFERROR(HLOOKUP(I$2,States_Design!$4:51,ROW()-1,FALSE),0)=2,1,0)</f>
        <v>0</v>
      </c>
      <c r="AA49" s="9">
        <f>IF(IFERROR(HLOOKUP(J$2,States_Design!$4:51,ROW()-1,FALSE),0)=2,1,0)</f>
        <v>0</v>
      </c>
      <c r="AB49" s="9">
        <f>IF(IFERROR(HLOOKUP(K$2,States_Design!$4:51,ROW()-1,FALSE),0)=2,1,0)</f>
        <v>0</v>
      </c>
      <c r="AC49" s="9">
        <f>IF(IFERROR(HLOOKUP(L$2,States_Design!$4:51,ROW()-1,FALSE),0)=2,1,0)</f>
        <v>0</v>
      </c>
      <c r="AD49" s="9">
        <f>IF(IFERROR(HLOOKUP(M$2,States_Design!$4:51,ROW()-1,FALSE),0)=2,1,0)</f>
        <v>0</v>
      </c>
      <c r="AE49" s="9">
        <f>IF(IFERROR(HLOOKUP(N$2,States_Design!$4:51,ROW()-1,FALSE),0)=2,1,0)</f>
        <v>0</v>
      </c>
      <c r="AF49" s="9">
        <f>IF(IFERROR(HLOOKUP(O$2,States_Design!$4:51,ROW()-1,FALSE),0)=2,1,0)</f>
        <v>0</v>
      </c>
      <c r="AG49" s="9">
        <f>IF(IFERROR(HLOOKUP(P$2,States_Design!$4:51,ROW()-1,FALSE),0)=2,1,0)</f>
        <v>0</v>
      </c>
      <c r="AH49" s="9">
        <f>IF(IFERROR(HLOOKUP(Q$2,States_Design!$4:51,ROW()-1,FALSE),0)=2,1,0)</f>
        <v>0</v>
      </c>
      <c r="AI49" s="9">
        <f>IF(IFERROR(HLOOKUP(R$2,States_Design!$4:51,ROW()-1,FALSE),0)=2,1,0)</f>
        <v>0</v>
      </c>
      <c r="AK49" s="9" t="str">
        <f t="shared" si="22"/>
        <v>0x00</v>
      </c>
      <c r="AL49" s="9" t="str">
        <f t="shared" si="23"/>
        <v>0x00</v>
      </c>
      <c r="AN49" s="9" t="str">
        <f t="shared" si="24"/>
        <v>0x00</v>
      </c>
      <c r="AO49" s="9" t="str">
        <f t="shared" si="25"/>
        <v>0x00</v>
      </c>
      <c r="AQ49" s="9" t="str">
        <f t="shared" si="20"/>
        <v xml:space="preserve">0, 0x00, 0x00, 0x00, 0x00, </v>
      </c>
      <c r="AR4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</v>
      </c>
    </row>
    <row r="50" spans="1:44" x14ac:dyDescent="0.25">
      <c r="A50" s="9">
        <f>States_Design!D52</f>
        <v>0</v>
      </c>
      <c r="C50" s="9">
        <f>IF(IFERROR(HLOOKUP(C$2,States_Design!$4:52,ROW()-1,FALSE),0)=1,1,0)</f>
        <v>0</v>
      </c>
      <c r="D50" s="9">
        <f>IF(IFERROR(HLOOKUP(D$2,States_Design!$4:52,ROW()-1,FALSE),0)=1,1,0)</f>
        <v>0</v>
      </c>
      <c r="E50" s="9">
        <f>IF(IFERROR(HLOOKUP(E$2,States_Design!$4:52,ROW()-1,FALSE),0)=1,1,0)</f>
        <v>0</v>
      </c>
      <c r="F50" s="9">
        <f>IF(IFERROR(HLOOKUP(F$2,States_Design!$4:52,ROW()-1,FALSE),0)=1,1,0)</f>
        <v>0</v>
      </c>
      <c r="G50" s="9">
        <f>IF(IFERROR(HLOOKUP(G$2,States_Design!$4:52,ROW()-1,FALSE),0)=1,1,0)</f>
        <v>0</v>
      </c>
      <c r="H50" s="9">
        <f>IF(IFERROR(HLOOKUP(H$2,States_Design!$4:52,ROW()-1,FALSE),0)=1,1,0)</f>
        <v>0</v>
      </c>
      <c r="I50" s="9">
        <f>IF(IFERROR(HLOOKUP(I$2,States_Design!$4:52,ROW()-1,FALSE),0)=1,1,0)</f>
        <v>0</v>
      </c>
      <c r="J50" s="9">
        <f>IF(IFERROR(HLOOKUP(J$2,States_Design!$4:52,ROW()-1,FALSE),0)=1,1,0)</f>
        <v>0</v>
      </c>
      <c r="K50" s="9">
        <f>IF(IFERROR(HLOOKUP(K$2,States_Design!$4:52,ROW()-1,FALSE),0)=1,1,0)</f>
        <v>0</v>
      </c>
      <c r="L50" s="9">
        <f>IF(IFERROR(HLOOKUP(L$2,States_Design!$4:52,ROW()-1,FALSE),0)=1,1,0)</f>
        <v>0</v>
      </c>
      <c r="M50" s="9">
        <f>IF(IFERROR(HLOOKUP(M$2,States_Design!$4:52,ROW()-1,FALSE),0)=1,1,0)</f>
        <v>0</v>
      </c>
      <c r="N50" s="9">
        <f>IF(IFERROR(HLOOKUP(N$2,States_Design!$4:52,ROW()-1,FALSE),0)=1,1,0)</f>
        <v>0</v>
      </c>
      <c r="O50" s="9">
        <f>IF(IFERROR(HLOOKUP(O$2,States_Design!$4:52,ROW()-1,FALSE),0)=1,1,0)</f>
        <v>0</v>
      </c>
      <c r="P50" s="9">
        <f>IF(IFERROR(HLOOKUP(P$2,States_Design!$4:52,ROW()-1,FALSE),0)=1,1,0)</f>
        <v>0</v>
      </c>
      <c r="Q50" s="9">
        <f>IF(IFERROR(HLOOKUP(Q$2,States_Design!$4:52,ROW()-1,FALSE),0)=1,1,0)</f>
        <v>0</v>
      </c>
      <c r="R50" s="9">
        <f>IF(IFERROR(HLOOKUP(R$2,States_Design!$4:52,ROW()-1,FALSE),0)=1,1,0)</f>
        <v>0</v>
      </c>
      <c r="T50" s="9">
        <f>IF(IFERROR(HLOOKUP(C$2,States_Design!$4:52,ROW()-1,FALSE),0)=2,1,0)</f>
        <v>0</v>
      </c>
      <c r="U50" s="9">
        <f>IF(IFERROR(HLOOKUP(D$2,States_Design!$4:52,ROW()-1,FALSE),0)=2,1,0)</f>
        <v>0</v>
      </c>
      <c r="V50" s="9">
        <f>IF(IFERROR(HLOOKUP(E$2,States_Design!$4:52,ROW()-1,FALSE),0)=2,1,0)</f>
        <v>0</v>
      </c>
      <c r="W50" s="9">
        <f>IF(IFERROR(HLOOKUP(F$2,States_Design!$4:52,ROW()-1,FALSE),0)=2,1,0)</f>
        <v>0</v>
      </c>
      <c r="X50" s="9">
        <f>IF(IFERROR(HLOOKUP(G$2,States_Design!$4:52,ROW()-1,FALSE),0)=2,1,0)</f>
        <v>0</v>
      </c>
      <c r="Y50" s="9">
        <f>IF(IFERROR(HLOOKUP(H$2,States_Design!$4:52,ROW()-1,FALSE),0)=2,1,0)</f>
        <v>0</v>
      </c>
      <c r="Z50" s="9">
        <f>IF(IFERROR(HLOOKUP(I$2,States_Design!$4:52,ROW()-1,FALSE),0)=2,1,0)</f>
        <v>0</v>
      </c>
      <c r="AA50" s="9">
        <f>IF(IFERROR(HLOOKUP(J$2,States_Design!$4:52,ROW()-1,FALSE),0)=2,1,0)</f>
        <v>0</v>
      </c>
      <c r="AB50" s="9">
        <f>IF(IFERROR(HLOOKUP(K$2,States_Design!$4:52,ROW()-1,FALSE),0)=2,1,0)</f>
        <v>0</v>
      </c>
      <c r="AC50" s="9">
        <f>IF(IFERROR(HLOOKUP(L$2,States_Design!$4:52,ROW()-1,FALSE),0)=2,1,0)</f>
        <v>0</v>
      </c>
      <c r="AD50" s="9">
        <f>IF(IFERROR(HLOOKUP(M$2,States_Design!$4:52,ROW()-1,FALSE),0)=2,1,0)</f>
        <v>0</v>
      </c>
      <c r="AE50" s="9">
        <f>IF(IFERROR(HLOOKUP(N$2,States_Design!$4:52,ROW()-1,FALSE),0)=2,1,0)</f>
        <v>0</v>
      </c>
      <c r="AF50" s="9">
        <f>IF(IFERROR(HLOOKUP(O$2,States_Design!$4:52,ROW()-1,FALSE),0)=2,1,0)</f>
        <v>0</v>
      </c>
      <c r="AG50" s="9">
        <f>IF(IFERROR(HLOOKUP(P$2,States_Design!$4:52,ROW()-1,FALSE),0)=2,1,0)</f>
        <v>0</v>
      </c>
      <c r="AH50" s="9">
        <f>IF(IFERROR(HLOOKUP(Q$2,States_Design!$4:52,ROW()-1,FALSE),0)=2,1,0)</f>
        <v>0</v>
      </c>
      <c r="AI50" s="9">
        <f>IF(IFERROR(HLOOKUP(R$2,States_Design!$4:52,ROW()-1,FALSE),0)=2,1,0)</f>
        <v>0</v>
      </c>
      <c r="AK50" s="9" t="str">
        <f t="shared" si="22"/>
        <v>0x00</v>
      </c>
      <c r="AL50" s="9" t="str">
        <f t="shared" si="23"/>
        <v>0x00</v>
      </c>
      <c r="AN50" s="9" t="str">
        <f t="shared" si="24"/>
        <v>0x00</v>
      </c>
      <c r="AO50" s="9" t="str">
        <f t="shared" si="25"/>
        <v>0x00</v>
      </c>
      <c r="AQ50" s="9" t="str">
        <f t="shared" si="20"/>
        <v xml:space="preserve">0, 0x00, 0x00, 0x00, 0x00, </v>
      </c>
      <c r="AR5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9">
        <f>States_Design!D53</f>
        <v>0</v>
      </c>
      <c r="C51" s="9">
        <f>IF(IFERROR(HLOOKUP(C$2,States_Design!$4:53,ROW()-1,FALSE),0)=1,1,0)</f>
        <v>0</v>
      </c>
      <c r="D51" s="9">
        <f>IF(IFERROR(HLOOKUP(D$2,States_Design!$4:53,ROW()-1,FALSE),0)=1,1,0)</f>
        <v>0</v>
      </c>
      <c r="E51" s="9">
        <f>IF(IFERROR(HLOOKUP(E$2,States_Design!$4:53,ROW()-1,FALSE),0)=1,1,0)</f>
        <v>0</v>
      </c>
      <c r="F51" s="9">
        <f>IF(IFERROR(HLOOKUP(F$2,States_Design!$4:53,ROW()-1,FALSE),0)=1,1,0)</f>
        <v>0</v>
      </c>
      <c r="G51" s="9">
        <f>IF(IFERROR(HLOOKUP(G$2,States_Design!$4:53,ROW()-1,FALSE),0)=1,1,0)</f>
        <v>0</v>
      </c>
      <c r="H51" s="9">
        <f>IF(IFERROR(HLOOKUP(H$2,States_Design!$4:53,ROW()-1,FALSE),0)=1,1,0)</f>
        <v>0</v>
      </c>
      <c r="I51" s="9">
        <f>IF(IFERROR(HLOOKUP(I$2,States_Design!$4:53,ROW()-1,FALSE),0)=1,1,0)</f>
        <v>0</v>
      </c>
      <c r="J51" s="9">
        <f>IF(IFERROR(HLOOKUP(J$2,States_Design!$4:53,ROW()-1,FALSE),0)=1,1,0)</f>
        <v>0</v>
      </c>
      <c r="K51" s="9">
        <f>IF(IFERROR(HLOOKUP(K$2,States_Design!$4:53,ROW()-1,FALSE),0)=1,1,0)</f>
        <v>0</v>
      </c>
      <c r="L51" s="9">
        <f>IF(IFERROR(HLOOKUP(L$2,States_Design!$4:53,ROW()-1,FALSE),0)=1,1,0)</f>
        <v>0</v>
      </c>
      <c r="M51" s="9">
        <f>IF(IFERROR(HLOOKUP(M$2,States_Design!$4:53,ROW()-1,FALSE),0)=1,1,0)</f>
        <v>0</v>
      </c>
      <c r="N51" s="9">
        <f>IF(IFERROR(HLOOKUP(N$2,States_Design!$4:53,ROW()-1,FALSE),0)=1,1,0)</f>
        <v>0</v>
      </c>
      <c r="O51" s="9">
        <f>IF(IFERROR(HLOOKUP(O$2,States_Design!$4:53,ROW()-1,FALSE),0)=1,1,0)</f>
        <v>0</v>
      </c>
      <c r="P51" s="9">
        <f>IF(IFERROR(HLOOKUP(P$2,States_Design!$4:53,ROW()-1,FALSE),0)=1,1,0)</f>
        <v>0</v>
      </c>
      <c r="Q51" s="9">
        <f>IF(IFERROR(HLOOKUP(Q$2,States_Design!$4:53,ROW()-1,FALSE),0)=1,1,0)</f>
        <v>0</v>
      </c>
      <c r="R51" s="9">
        <f>IF(IFERROR(HLOOKUP(R$2,States_Design!$4:53,ROW()-1,FALSE),0)=1,1,0)</f>
        <v>0</v>
      </c>
      <c r="T51" s="9">
        <f>IF(IFERROR(HLOOKUP(C$2,States_Design!$4:53,ROW()-1,FALSE),0)=2,1,0)</f>
        <v>0</v>
      </c>
      <c r="U51" s="9">
        <f>IF(IFERROR(HLOOKUP(D$2,States_Design!$4:53,ROW()-1,FALSE),0)=2,1,0)</f>
        <v>0</v>
      </c>
      <c r="V51" s="9">
        <f>IF(IFERROR(HLOOKUP(E$2,States_Design!$4:53,ROW()-1,FALSE),0)=2,1,0)</f>
        <v>0</v>
      </c>
      <c r="W51" s="9">
        <f>IF(IFERROR(HLOOKUP(F$2,States_Design!$4:53,ROW()-1,FALSE),0)=2,1,0)</f>
        <v>0</v>
      </c>
      <c r="X51" s="9">
        <f>IF(IFERROR(HLOOKUP(G$2,States_Design!$4:53,ROW()-1,FALSE),0)=2,1,0)</f>
        <v>0</v>
      </c>
      <c r="Y51" s="9">
        <f>IF(IFERROR(HLOOKUP(H$2,States_Design!$4:53,ROW()-1,FALSE),0)=2,1,0)</f>
        <v>0</v>
      </c>
      <c r="Z51" s="9">
        <f>IF(IFERROR(HLOOKUP(I$2,States_Design!$4:53,ROW()-1,FALSE),0)=2,1,0)</f>
        <v>0</v>
      </c>
      <c r="AA51" s="9">
        <f>IF(IFERROR(HLOOKUP(J$2,States_Design!$4:53,ROW()-1,FALSE),0)=2,1,0)</f>
        <v>0</v>
      </c>
      <c r="AB51" s="9">
        <f>IF(IFERROR(HLOOKUP(K$2,States_Design!$4:53,ROW()-1,FALSE),0)=2,1,0)</f>
        <v>0</v>
      </c>
      <c r="AC51" s="9">
        <f>IF(IFERROR(HLOOKUP(L$2,States_Design!$4:53,ROW()-1,FALSE),0)=2,1,0)</f>
        <v>0</v>
      </c>
      <c r="AD51" s="9">
        <f>IF(IFERROR(HLOOKUP(M$2,States_Design!$4:53,ROW()-1,FALSE),0)=2,1,0)</f>
        <v>0</v>
      </c>
      <c r="AE51" s="9">
        <f>IF(IFERROR(HLOOKUP(N$2,States_Design!$4:53,ROW()-1,FALSE),0)=2,1,0)</f>
        <v>0</v>
      </c>
      <c r="AF51" s="9">
        <f>IF(IFERROR(HLOOKUP(O$2,States_Design!$4:53,ROW()-1,FALSE),0)=2,1,0)</f>
        <v>0</v>
      </c>
      <c r="AG51" s="9">
        <f>IF(IFERROR(HLOOKUP(P$2,States_Design!$4:53,ROW()-1,FALSE),0)=2,1,0)</f>
        <v>0</v>
      </c>
      <c r="AH51" s="9">
        <f>IF(IFERROR(HLOOKUP(Q$2,States_Design!$4:53,ROW()-1,FALSE),0)=2,1,0)</f>
        <v>0</v>
      </c>
      <c r="AI51" s="9">
        <f>IF(IFERROR(HLOOKUP(R$2,States_Design!$4:53,ROW()-1,FALSE),0)=2,1,0)</f>
        <v>0</v>
      </c>
      <c r="AK51" s="9" t="str">
        <f t="shared" si="22"/>
        <v>0x00</v>
      </c>
      <c r="AL51" s="9" t="str">
        <f t="shared" si="23"/>
        <v>0x00</v>
      </c>
      <c r="AN51" s="9" t="str">
        <f t="shared" si="24"/>
        <v>0x00</v>
      </c>
      <c r="AO51" s="9" t="str">
        <f t="shared" si="25"/>
        <v>0x00</v>
      </c>
      <c r="AQ51" s="9" t="str">
        <f t="shared" si="20"/>
        <v xml:space="preserve">0, 0x00, 0x00, 0x00, 0x00, </v>
      </c>
      <c r="AR5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9">
        <f>States_Design!D54</f>
        <v>0</v>
      </c>
      <c r="C52" s="9">
        <f>IF(IFERROR(HLOOKUP(C$2,States_Design!$4:54,ROW()-1,FALSE),0)=1,1,0)</f>
        <v>0</v>
      </c>
      <c r="D52" s="9">
        <f>IF(IFERROR(HLOOKUP(D$2,States_Design!$4:54,ROW()-1,FALSE),0)=1,1,0)</f>
        <v>0</v>
      </c>
      <c r="E52" s="9">
        <f>IF(IFERROR(HLOOKUP(E$2,States_Design!$4:54,ROW()-1,FALSE),0)=1,1,0)</f>
        <v>0</v>
      </c>
      <c r="F52" s="9">
        <f>IF(IFERROR(HLOOKUP(F$2,States_Design!$4:54,ROW()-1,FALSE),0)=1,1,0)</f>
        <v>0</v>
      </c>
      <c r="G52" s="9">
        <f>IF(IFERROR(HLOOKUP(G$2,States_Design!$4:54,ROW()-1,FALSE),0)=1,1,0)</f>
        <v>0</v>
      </c>
      <c r="H52" s="9">
        <f>IF(IFERROR(HLOOKUP(H$2,States_Design!$4:54,ROW()-1,FALSE),0)=1,1,0)</f>
        <v>0</v>
      </c>
      <c r="I52" s="9">
        <f>IF(IFERROR(HLOOKUP(I$2,States_Design!$4:54,ROW()-1,FALSE),0)=1,1,0)</f>
        <v>0</v>
      </c>
      <c r="J52" s="9">
        <f>IF(IFERROR(HLOOKUP(J$2,States_Design!$4:54,ROW()-1,FALSE),0)=1,1,0)</f>
        <v>0</v>
      </c>
      <c r="K52" s="9">
        <f>IF(IFERROR(HLOOKUP(K$2,States_Design!$4:54,ROW()-1,FALSE),0)=1,1,0)</f>
        <v>0</v>
      </c>
      <c r="L52" s="9">
        <f>IF(IFERROR(HLOOKUP(L$2,States_Design!$4:54,ROW()-1,FALSE),0)=1,1,0)</f>
        <v>0</v>
      </c>
      <c r="M52" s="9">
        <f>IF(IFERROR(HLOOKUP(M$2,States_Design!$4:54,ROW()-1,FALSE),0)=1,1,0)</f>
        <v>0</v>
      </c>
      <c r="N52" s="9">
        <f>IF(IFERROR(HLOOKUP(N$2,States_Design!$4:54,ROW()-1,FALSE),0)=1,1,0)</f>
        <v>0</v>
      </c>
      <c r="O52" s="9">
        <f>IF(IFERROR(HLOOKUP(O$2,States_Design!$4:54,ROW()-1,FALSE),0)=1,1,0)</f>
        <v>0</v>
      </c>
      <c r="P52" s="9">
        <f>IF(IFERROR(HLOOKUP(P$2,States_Design!$4:54,ROW()-1,FALSE),0)=1,1,0)</f>
        <v>0</v>
      </c>
      <c r="Q52" s="9">
        <f>IF(IFERROR(HLOOKUP(Q$2,States_Design!$4:54,ROW()-1,FALSE),0)=1,1,0)</f>
        <v>0</v>
      </c>
      <c r="R52" s="9">
        <f>IF(IFERROR(HLOOKUP(R$2,States_Design!$4:54,ROW()-1,FALSE),0)=1,1,0)</f>
        <v>0</v>
      </c>
      <c r="T52" s="9">
        <f>IF(IFERROR(HLOOKUP(C$2,States_Design!$4:54,ROW()-1,FALSE),0)=2,1,0)</f>
        <v>0</v>
      </c>
      <c r="U52" s="9">
        <f>IF(IFERROR(HLOOKUP(D$2,States_Design!$4:54,ROW()-1,FALSE),0)=2,1,0)</f>
        <v>0</v>
      </c>
      <c r="V52" s="9">
        <f>IF(IFERROR(HLOOKUP(E$2,States_Design!$4:54,ROW()-1,FALSE),0)=2,1,0)</f>
        <v>0</v>
      </c>
      <c r="W52" s="9">
        <f>IF(IFERROR(HLOOKUP(F$2,States_Design!$4:54,ROW()-1,FALSE),0)=2,1,0)</f>
        <v>0</v>
      </c>
      <c r="X52" s="9">
        <f>IF(IFERROR(HLOOKUP(G$2,States_Design!$4:54,ROW()-1,FALSE),0)=2,1,0)</f>
        <v>0</v>
      </c>
      <c r="Y52" s="9">
        <f>IF(IFERROR(HLOOKUP(H$2,States_Design!$4:54,ROW()-1,FALSE),0)=2,1,0)</f>
        <v>0</v>
      </c>
      <c r="Z52" s="9">
        <f>IF(IFERROR(HLOOKUP(I$2,States_Design!$4:54,ROW()-1,FALSE),0)=2,1,0)</f>
        <v>0</v>
      </c>
      <c r="AA52" s="9">
        <f>IF(IFERROR(HLOOKUP(J$2,States_Design!$4:54,ROW()-1,FALSE),0)=2,1,0)</f>
        <v>0</v>
      </c>
      <c r="AB52" s="9">
        <f>IF(IFERROR(HLOOKUP(K$2,States_Design!$4:54,ROW()-1,FALSE),0)=2,1,0)</f>
        <v>0</v>
      </c>
      <c r="AC52" s="9">
        <f>IF(IFERROR(HLOOKUP(L$2,States_Design!$4:54,ROW()-1,FALSE),0)=2,1,0)</f>
        <v>0</v>
      </c>
      <c r="AD52" s="9">
        <f>IF(IFERROR(HLOOKUP(M$2,States_Design!$4:54,ROW()-1,FALSE),0)=2,1,0)</f>
        <v>0</v>
      </c>
      <c r="AE52" s="9">
        <f>IF(IFERROR(HLOOKUP(N$2,States_Design!$4:54,ROW()-1,FALSE),0)=2,1,0)</f>
        <v>0</v>
      </c>
      <c r="AF52" s="9">
        <f>IF(IFERROR(HLOOKUP(O$2,States_Design!$4:54,ROW()-1,FALSE),0)=2,1,0)</f>
        <v>0</v>
      </c>
      <c r="AG52" s="9">
        <f>IF(IFERROR(HLOOKUP(P$2,States_Design!$4:54,ROW()-1,FALSE),0)=2,1,0)</f>
        <v>0</v>
      </c>
      <c r="AH52" s="9">
        <f>IF(IFERROR(HLOOKUP(Q$2,States_Design!$4:54,ROW()-1,FALSE),0)=2,1,0)</f>
        <v>0</v>
      </c>
      <c r="AI52" s="9">
        <f>IF(IFERROR(HLOOKUP(R$2,States_Design!$4:54,ROW()-1,FALSE),0)=2,1,0)</f>
        <v>0</v>
      </c>
      <c r="AK52" s="9" t="str">
        <f t="shared" si="22"/>
        <v>0x00</v>
      </c>
      <c r="AL52" s="9" t="str">
        <f t="shared" si="23"/>
        <v>0x00</v>
      </c>
      <c r="AN52" s="9" t="str">
        <f t="shared" si="24"/>
        <v>0x00</v>
      </c>
      <c r="AO52" s="9" t="str">
        <f t="shared" si="25"/>
        <v>0x00</v>
      </c>
      <c r="AQ52" s="9" t="str">
        <f t="shared" si="20"/>
        <v xml:space="preserve">0, 0x00, 0x00, 0x00, 0x00, </v>
      </c>
      <c r="AR5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9">
        <f>States_Design!D55</f>
        <v>0</v>
      </c>
      <c r="C53" s="9">
        <f>IF(IFERROR(HLOOKUP(C$2,States_Design!$4:55,ROW()-1,FALSE),0)=1,1,0)</f>
        <v>0</v>
      </c>
      <c r="D53" s="9">
        <f>IF(IFERROR(HLOOKUP(D$2,States_Design!$4:55,ROW()-1,FALSE),0)=1,1,0)</f>
        <v>0</v>
      </c>
      <c r="E53" s="9">
        <f>IF(IFERROR(HLOOKUP(E$2,States_Design!$4:55,ROW()-1,FALSE),0)=1,1,0)</f>
        <v>0</v>
      </c>
      <c r="F53" s="9">
        <f>IF(IFERROR(HLOOKUP(F$2,States_Design!$4:55,ROW()-1,FALSE),0)=1,1,0)</f>
        <v>0</v>
      </c>
      <c r="G53" s="9">
        <f>IF(IFERROR(HLOOKUP(G$2,States_Design!$4:55,ROW()-1,FALSE),0)=1,1,0)</f>
        <v>0</v>
      </c>
      <c r="H53" s="9">
        <f>IF(IFERROR(HLOOKUP(H$2,States_Design!$4:55,ROW()-1,FALSE),0)=1,1,0)</f>
        <v>0</v>
      </c>
      <c r="I53" s="9">
        <f>IF(IFERROR(HLOOKUP(I$2,States_Design!$4:55,ROW()-1,FALSE),0)=1,1,0)</f>
        <v>0</v>
      </c>
      <c r="J53" s="9">
        <f>IF(IFERROR(HLOOKUP(J$2,States_Design!$4:55,ROW()-1,FALSE),0)=1,1,0)</f>
        <v>0</v>
      </c>
      <c r="K53" s="9">
        <f>IF(IFERROR(HLOOKUP(K$2,States_Design!$4:55,ROW()-1,FALSE),0)=1,1,0)</f>
        <v>0</v>
      </c>
      <c r="L53" s="9">
        <f>IF(IFERROR(HLOOKUP(L$2,States_Design!$4:55,ROW()-1,FALSE),0)=1,1,0)</f>
        <v>0</v>
      </c>
      <c r="M53" s="9">
        <f>IF(IFERROR(HLOOKUP(M$2,States_Design!$4:55,ROW()-1,FALSE),0)=1,1,0)</f>
        <v>0</v>
      </c>
      <c r="N53" s="9">
        <f>IF(IFERROR(HLOOKUP(N$2,States_Design!$4:55,ROW()-1,FALSE),0)=1,1,0)</f>
        <v>0</v>
      </c>
      <c r="O53" s="9">
        <f>IF(IFERROR(HLOOKUP(O$2,States_Design!$4:55,ROW()-1,FALSE),0)=1,1,0)</f>
        <v>0</v>
      </c>
      <c r="P53" s="9">
        <f>IF(IFERROR(HLOOKUP(P$2,States_Design!$4:55,ROW()-1,FALSE),0)=1,1,0)</f>
        <v>0</v>
      </c>
      <c r="Q53" s="9">
        <f>IF(IFERROR(HLOOKUP(Q$2,States_Design!$4:55,ROW()-1,FALSE),0)=1,1,0)</f>
        <v>0</v>
      </c>
      <c r="R53" s="9">
        <f>IF(IFERROR(HLOOKUP(R$2,States_Design!$4:55,ROW()-1,FALSE),0)=1,1,0)</f>
        <v>0</v>
      </c>
      <c r="T53" s="9">
        <f>IF(IFERROR(HLOOKUP(C$2,States_Design!$4:55,ROW()-1,FALSE),0)=2,1,0)</f>
        <v>0</v>
      </c>
      <c r="U53" s="9">
        <f>IF(IFERROR(HLOOKUP(D$2,States_Design!$4:55,ROW()-1,FALSE),0)=2,1,0)</f>
        <v>0</v>
      </c>
      <c r="V53" s="9">
        <f>IF(IFERROR(HLOOKUP(E$2,States_Design!$4:55,ROW()-1,FALSE),0)=2,1,0)</f>
        <v>0</v>
      </c>
      <c r="W53" s="9">
        <f>IF(IFERROR(HLOOKUP(F$2,States_Design!$4:55,ROW()-1,FALSE),0)=2,1,0)</f>
        <v>0</v>
      </c>
      <c r="X53" s="9">
        <f>IF(IFERROR(HLOOKUP(G$2,States_Design!$4:55,ROW()-1,FALSE),0)=2,1,0)</f>
        <v>0</v>
      </c>
      <c r="Y53" s="9">
        <f>IF(IFERROR(HLOOKUP(H$2,States_Design!$4:55,ROW()-1,FALSE),0)=2,1,0)</f>
        <v>0</v>
      </c>
      <c r="Z53" s="9">
        <f>IF(IFERROR(HLOOKUP(I$2,States_Design!$4:55,ROW()-1,FALSE),0)=2,1,0)</f>
        <v>0</v>
      </c>
      <c r="AA53" s="9">
        <f>IF(IFERROR(HLOOKUP(J$2,States_Design!$4:55,ROW()-1,FALSE),0)=2,1,0)</f>
        <v>0</v>
      </c>
      <c r="AB53" s="9">
        <f>IF(IFERROR(HLOOKUP(K$2,States_Design!$4:55,ROW()-1,FALSE),0)=2,1,0)</f>
        <v>0</v>
      </c>
      <c r="AC53" s="9">
        <f>IF(IFERROR(HLOOKUP(L$2,States_Design!$4:55,ROW()-1,FALSE),0)=2,1,0)</f>
        <v>0</v>
      </c>
      <c r="AD53" s="9">
        <f>IF(IFERROR(HLOOKUP(M$2,States_Design!$4:55,ROW()-1,FALSE),0)=2,1,0)</f>
        <v>0</v>
      </c>
      <c r="AE53" s="9">
        <f>IF(IFERROR(HLOOKUP(N$2,States_Design!$4:55,ROW()-1,FALSE),0)=2,1,0)</f>
        <v>0</v>
      </c>
      <c r="AF53" s="9">
        <f>IF(IFERROR(HLOOKUP(O$2,States_Design!$4:55,ROW()-1,FALSE),0)=2,1,0)</f>
        <v>0</v>
      </c>
      <c r="AG53" s="9">
        <f>IF(IFERROR(HLOOKUP(P$2,States_Design!$4:55,ROW()-1,FALSE),0)=2,1,0)</f>
        <v>0</v>
      </c>
      <c r="AH53" s="9">
        <f>IF(IFERROR(HLOOKUP(Q$2,States_Design!$4:55,ROW()-1,FALSE),0)=2,1,0)</f>
        <v>0</v>
      </c>
      <c r="AI53" s="9">
        <f>IF(IFERROR(HLOOKUP(R$2,States_Design!$4:55,ROW()-1,FALSE),0)=2,1,0)</f>
        <v>0</v>
      </c>
      <c r="AK53" s="9" t="str">
        <f t="shared" si="22"/>
        <v>0x00</v>
      </c>
      <c r="AL53" s="9" t="str">
        <f t="shared" si="23"/>
        <v>0x00</v>
      </c>
      <c r="AN53" s="9" t="str">
        <f t="shared" si="24"/>
        <v>0x00</v>
      </c>
      <c r="AO53" s="9" t="str">
        <f t="shared" si="25"/>
        <v>0x00</v>
      </c>
      <c r="AQ53" s="9" t="str">
        <f t="shared" si="20"/>
        <v xml:space="preserve">0, 0x00, 0x00, 0x00, 0x00, </v>
      </c>
      <c r="AR5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9">
        <f>States_Design!D56</f>
        <v>0</v>
      </c>
      <c r="C54" s="9">
        <f>IF(IFERROR(HLOOKUP(C$2,States_Design!$4:56,ROW()-1,FALSE),0)=1,1,0)</f>
        <v>0</v>
      </c>
      <c r="D54" s="9">
        <f>IF(IFERROR(HLOOKUP(D$2,States_Design!$4:56,ROW()-1,FALSE),0)=1,1,0)</f>
        <v>0</v>
      </c>
      <c r="E54" s="9">
        <f>IF(IFERROR(HLOOKUP(E$2,States_Design!$4:56,ROW()-1,FALSE),0)=1,1,0)</f>
        <v>0</v>
      </c>
      <c r="F54" s="9">
        <f>IF(IFERROR(HLOOKUP(F$2,States_Design!$4:56,ROW()-1,FALSE),0)=1,1,0)</f>
        <v>0</v>
      </c>
      <c r="G54" s="9">
        <f>IF(IFERROR(HLOOKUP(G$2,States_Design!$4:56,ROW()-1,FALSE),0)=1,1,0)</f>
        <v>0</v>
      </c>
      <c r="H54" s="9">
        <f>IF(IFERROR(HLOOKUP(H$2,States_Design!$4:56,ROW()-1,FALSE),0)=1,1,0)</f>
        <v>0</v>
      </c>
      <c r="I54" s="9">
        <f>IF(IFERROR(HLOOKUP(I$2,States_Design!$4:56,ROW()-1,FALSE),0)=1,1,0)</f>
        <v>0</v>
      </c>
      <c r="J54" s="9">
        <f>IF(IFERROR(HLOOKUP(J$2,States_Design!$4:56,ROW()-1,FALSE),0)=1,1,0)</f>
        <v>0</v>
      </c>
      <c r="K54" s="9">
        <f>IF(IFERROR(HLOOKUP(K$2,States_Design!$4:56,ROW()-1,FALSE),0)=1,1,0)</f>
        <v>0</v>
      </c>
      <c r="L54" s="9">
        <f>IF(IFERROR(HLOOKUP(L$2,States_Design!$4:56,ROW()-1,FALSE),0)=1,1,0)</f>
        <v>0</v>
      </c>
      <c r="M54" s="9">
        <f>IF(IFERROR(HLOOKUP(M$2,States_Design!$4:56,ROW()-1,FALSE),0)=1,1,0)</f>
        <v>0</v>
      </c>
      <c r="N54" s="9">
        <f>IF(IFERROR(HLOOKUP(N$2,States_Design!$4:56,ROW()-1,FALSE),0)=1,1,0)</f>
        <v>0</v>
      </c>
      <c r="O54" s="9">
        <f>IF(IFERROR(HLOOKUP(O$2,States_Design!$4:56,ROW()-1,FALSE),0)=1,1,0)</f>
        <v>0</v>
      </c>
      <c r="P54" s="9">
        <f>IF(IFERROR(HLOOKUP(P$2,States_Design!$4:56,ROW()-1,FALSE),0)=1,1,0)</f>
        <v>0</v>
      </c>
      <c r="Q54" s="9">
        <f>IF(IFERROR(HLOOKUP(Q$2,States_Design!$4:56,ROW()-1,FALSE),0)=1,1,0)</f>
        <v>0</v>
      </c>
      <c r="R54" s="9">
        <f>IF(IFERROR(HLOOKUP(R$2,States_Design!$4:56,ROW()-1,FALSE),0)=1,1,0)</f>
        <v>0</v>
      </c>
      <c r="T54" s="9">
        <f>IF(IFERROR(HLOOKUP(C$2,States_Design!$4:56,ROW()-1,FALSE),0)=2,1,0)</f>
        <v>0</v>
      </c>
      <c r="U54" s="9">
        <f>IF(IFERROR(HLOOKUP(D$2,States_Design!$4:56,ROW()-1,FALSE),0)=2,1,0)</f>
        <v>0</v>
      </c>
      <c r="V54" s="9">
        <f>IF(IFERROR(HLOOKUP(E$2,States_Design!$4:56,ROW()-1,FALSE),0)=2,1,0)</f>
        <v>0</v>
      </c>
      <c r="W54" s="9">
        <f>IF(IFERROR(HLOOKUP(F$2,States_Design!$4:56,ROW()-1,FALSE),0)=2,1,0)</f>
        <v>0</v>
      </c>
      <c r="X54" s="9">
        <f>IF(IFERROR(HLOOKUP(G$2,States_Design!$4:56,ROW()-1,FALSE),0)=2,1,0)</f>
        <v>0</v>
      </c>
      <c r="Y54" s="9">
        <f>IF(IFERROR(HLOOKUP(H$2,States_Design!$4:56,ROW()-1,FALSE),0)=2,1,0)</f>
        <v>0</v>
      </c>
      <c r="Z54" s="9">
        <f>IF(IFERROR(HLOOKUP(I$2,States_Design!$4:56,ROW()-1,FALSE),0)=2,1,0)</f>
        <v>0</v>
      </c>
      <c r="AA54" s="9">
        <f>IF(IFERROR(HLOOKUP(J$2,States_Design!$4:56,ROW()-1,FALSE),0)=2,1,0)</f>
        <v>0</v>
      </c>
      <c r="AB54" s="9">
        <f>IF(IFERROR(HLOOKUP(K$2,States_Design!$4:56,ROW()-1,FALSE),0)=2,1,0)</f>
        <v>0</v>
      </c>
      <c r="AC54" s="9">
        <f>IF(IFERROR(HLOOKUP(L$2,States_Design!$4:56,ROW()-1,FALSE),0)=2,1,0)</f>
        <v>0</v>
      </c>
      <c r="AD54" s="9">
        <f>IF(IFERROR(HLOOKUP(M$2,States_Design!$4:56,ROW()-1,FALSE),0)=2,1,0)</f>
        <v>0</v>
      </c>
      <c r="AE54" s="9">
        <f>IF(IFERROR(HLOOKUP(N$2,States_Design!$4:56,ROW()-1,FALSE),0)=2,1,0)</f>
        <v>0</v>
      </c>
      <c r="AF54" s="9">
        <f>IF(IFERROR(HLOOKUP(O$2,States_Design!$4:56,ROW()-1,FALSE),0)=2,1,0)</f>
        <v>0</v>
      </c>
      <c r="AG54" s="9">
        <f>IF(IFERROR(HLOOKUP(P$2,States_Design!$4:56,ROW()-1,FALSE),0)=2,1,0)</f>
        <v>0</v>
      </c>
      <c r="AH54" s="9">
        <f>IF(IFERROR(HLOOKUP(Q$2,States_Design!$4:56,ROW()-1,FALSE),0)=2,1,0)</f>
        <v>0</v>
      </c>
      <c r="AI54" s="9">
        <f>IF(IFERROR(HLOOKUP(R$2,States_Design!$4:56,ROW()-1,FALSE),0)=2,1,0)</f>
        <v>0</v>
      </c>
      <c r="AK54" s="9" t="str">
        <f t="shared" si="22"/>
        <v>0x00</v>
      </c>
      <c r="AL54" s="9" t="str">
        <f t="shared" si="23"/>
        <v>0x00</v>
      </c>
      <c r="AN54" s="9" t="str">
        <f t="shared" si="24"/>
        <v>0x00</v>
      </c>
      <c r="AO54" s="9" t="str">
        <f t="shared" si="25"/>
        <v>0x00</v>
      </c>
      <c r="AQ54" s="9" t="str">
        <f t="shared" si="20"/>
        <v xml:space="preserve">0, 0x00, 0x00, 0x00, 0x00, </v>
      </c>
      <c r="AR5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9">
        <f>States_Design!D57</f>
        <v>0</v>
      </c>
      <c r="C55" s="9">
        <f>IF(IFERROR(HLOOKUP(C$2,States_Design!$4:57,ROW()-1,FALSE),0)=1,1,0)</f>
        <v>0</v>
      </c>
      <c r="D55" s="9">
        <f>IF(IFERROR(HLOOKUP(D$2,States_Design!$4:57,ROW()-1,FALSE),0)=1,1,0)</f>
        <v>0</v>
      </c>
      <c r="E55" s="9">
        <f>IF(IFERROR(HLOOKUP(E$2,States_Design!$4:57,ROW()-1,FALSE),0)=1,1,0)</f>
        <v>0</v>
      </c>
      <c r="F55" s="9">
        <f>IF(IFERROR(HLOOKUP(F$2,States_Design!$4:57,ROW()-1,FALSE),0)=1,1,0)</f>
        <v>0</v>
      </c>
      <c r="G55" s="9">
        <f>IF(IFERROR(HLOOKUP(G$2,States_Design!$4:57,ROW()-1,FALSE),0)=1,1,0)</f>
        <v>0</v>
      </c>
      <c r="H55" s="9">
        <f>IF(IFERROR(HLOOKUP(H$2,States_Design!$4:57,ROW()-1,FALSE),0)=1,1,0)</f>
        <v>0</v>
      </c>
      <c r="I55" s="9">
        <f>IF(IFERROR(HLOOKUP(I$2,States_Design!$4:57,ROW()-1,FALSE),0)=1,1,0)</f>
        <v>0</v>
      </c>
      <c r="J55" s="9">
        <f>IF(IFERROR(HLOOKUP(J$2,States_Design!$4:57,ROW()-1,FALSE),0)=1,1,0)</f>
        <v>0</v>
      </c>
      <c r="K55" s="9">
        <f>IF(IFERROR(HLOOKUP(K$2,States_Design!$4:57,ROW()-1,FALSE),0)=1,1,0)</f>
        <v>0</v>
      </c>
      <c r="L55" s="9">
        <f>IF(IFERROR(HLOOKUP(L$2,States_Design!$4:57,ROW()-1,FALSE),0)=1,1,0)</f>
        <v>0</v>
      </c>
      <c r="M55" s="9">
        <f>IF(IFERROR(HLOOKUP(M$2,States_Design!$4:57,ROW()-1,FALSE),0)=1,1,0)</f>
        <v>0</v>
      </c>
      <c r="N55" s="9">
        <f>IF(IFERROR(HLOOKUP(N$2,States_Design!$4:57,ROW()-1,FALSE),0)=1,1,0)</f>
        <v>0</v>
      </c>
      <c r="O55" s="9">
        <f>IF(IFERROR(HLOOKUP(O$2,States_Design!$4:57,ROW()-1,FALSE),0)=1,1,0)</f>
        <v>0</v>
      </c>
      <c r="P55" s="9">
        <f>IF(IFERROR(HLOOKUP(P$2,States_Design!$4:57,ROW()-1,FALSE),0)=1,1,0)</f>
        <v>0</v>
      </c>
      <c r="Q55" s="9">
        <f>IF(IFERROR(HLOOKUP(Q$2,States_Design!$4:57,ROW()-1,FALSE),0)=1,1,0)</f>
        <v>0</v>
      </c>
      <c r="R55" s="9">
        <f>IF(IFERROR(HLOOKUP(R$2,States_Design!$4:57,ROW()-1,FALSE),0)=1,1,0)</f>
        <v>0</v>
      </c>
      <c r="T55" s="9">
        <f>IF(IFERROR(HLOOKUP(C$2,States_Design!$4:57,ROW()-1,FALSE),0)=2,1,0)</f>
        <v>0</v>
      </c>
      <c r="U55" s="9">
        <f>IF(IFERROR(HLOOKUP(D$2,States_Design!$4:57,ROW()-1,FALSE),0)=2,1,0)</f>
        <v>0</v>
      </c>
      <c r="V55" s="9">
        <f>IF(IFERROR(HLOOKUP(E$2,States_Design!$4:57,ROW()-1,FALSE),0)=2,1,0)</f>
        <v>0</v>
      </c>
      <c r="W55" s="9">
        <f>IF(IFERROR(HLOOKUP(F$2,States_Design!$4:57,ROW()-1,FALSE),0)=2,1,0)</f>
        <v>0</v>
      </c>
      <c r="X55" s="9">
        <f>IF(IFERROR(HLOOKUP(G$2,States_Design!$4:57,ROW()-1,FALSE),0)=2,1,0)</f>
        <v>0</v>
      </c>
      <c r="Y55" s="9">
        <f>IF(IFERROR(HLOOKUP(H$2,States_Design!$4:57,ROW()-1,FALSE),0)=2,1,0)</f>
        <v>0</v>
      </c>
      <c r="Z55" s="9">
        <f>IF(IFERROR(HLOOKUP(I$2,States_Design!$4:57,ROW()-1,FALSE),0)=2,1,0)</f>
        <v>0</v>
      </c>
      <c r="AA55" s="9">
        <f>IF(IFERROR(HLOOKUP(J$2,States_Design!$4:57,ROW()-1,FALSE),0)=2,1,0)</f>
        <v>0</v>
      </c>
      <c r="AB55" s="9">
        <f>IF(IFERROR(HLOOKUP(K$2,States_Design!$4:57,ROW()-1,FALSE),0)=2,1,0)</f>
        <v>0</v>
      </c>
      <c r="AC55" s="9">
        <f>IF(IFERROR(HLOOKUP(L$2,States_Design!$4:57,ROW()-1,FALSE),0)=2,1,0)</f>
        <v>0</v>
      </c>
      <c r="AD55" s="9">
        <f>IF(IFERROR(HLOOKUP(M$2,States_Design!$4:57,ROW()-1,FALSE),0)=2,1,0)</f>
        <v>0</v>
      </c>
      <c r="AE55" s="9">
        <f>IF(IFERROR(HLOOKUP(N$2,States_Design!$4:57,ROW()-1,FALSE),0)=2,1,0)</f>
        <v>0</v>
      </c>
      <c r="AF55" s="9">
        <f>IF(IFERROR(HLOOKUP(O$2,States_Design!$4:57,ROW()-1,FALSE),0)=2,1,0)</f>
        <v>0</v>
      </c>
      <c r="AG55" s="9">
        <f>IF(IFERROR(HLOOKUP(P$2,States_Design!$4:57,ROW()-1,FALSE),0)=2,1,0)</f>
        <v>0</v>
      </c>
      <c r="AH55" s="9">
        <f>IF(IFERROR(HLOOKUP(Q$2,States_Design!$4:57,ROW()-1,FALSE),0)=2,1,0)</f>
        <v>0</v>
      </c>
      <c r="AI55" s="9">
        <f>IF(IFERROR(HLOOKUP(R$2,States_Design!$4:57,ROW()-1,FALSE),0)=2,1,0)</f>
        <v>0</v>
      </c>
      <c r="AK55" s="9" t="str">
        <f t="shared" si="22"/>
        <v>0x00</v>
      </c>
      <c r="AL55" s="9" t="str">
        <f t="shared" si="23"/>
        <v>0x00</v>
      </c>
      <c r="AN55" s="9" t="str">
        <f t="shared" si="24"/>
        <v>0x00</v>
      </c>
      <c r="AO55" s="9" t="str">
        <f t="shared" si="25"/>
        <v>0x00</v>
      </c>
      <c r="AQ55" s="9" t="str">
        <f t="shared" si="20"/>
        <v xml:space="preserve">0, 0x00, 0x00, 0x00, 0x00, </v>
      </c>
      <c r="AR5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9">
        <f>States_Design!D58</f>
        <v>0</v>
      </c>
      <c r="C56" s="9">
        <f>IF(IFERROR(HLOOKUP(C$2,States_Design!$4:58,ROW()-1,FALSE),0)=1,1,0)</f>
        <v>0</v>
      </c>
      <c r="D56" s="9">
        <f>IF(IFERROR(HLOOKUP(D$2,States_Design!$4:58,ROW()-1,FALSE),0)=1,1,0)</f>
        <v>0</v>
      </c>
      <c r="E56" s="9">
        <f>IF(IFERROR(HLOOKUP(E$2,States_Design!$4:58,ROW()-1,FALSE),0)=1,1,0)</f>
        <v>0</v>
      </c>
      <c r="F56" s="9">
        <f>IF(IFERROR(HLOOKUP(F$2,States_Design!$4:58,ROW()-1,FALSE),0)=1,1,0)</f>
        <v>0</v>
      </c>
      <c r="G56" s="9">
        <f>IF(IFERROR(HLOOKUP(G$2,States_Design!$4:58,ROW()-1,FALSE),0)=1,1,0)</f>
        <v>0</v>
      </c>
      <c r="H56" s="9">
        <f>IF(IFERROR(HLOOKUP(H$2,States_Design!$4:58,ROW()-1,FALSE),0)=1,1,0)</f>
        <v>0</v>
      </c>
      <c r="I56" s="9">
        <f>IF(IFERROR(HLOOKUP(I$2,States_Design!$4:58,ROW()-1,FALSE),0)=1,1,0)</f>
        <v>0</v>
      </c>
      <c r="J56" s="9">
        <f>IF(IFERROR(HLOOKUP(J$2,States_Design!$4:58,ROW()-1,FALSE),0)=1,1,0)</f>
        <v>0</v>
      </c>
      <c r="K56" s="9">
        <f>IF(IFERROR(HLOOKUP(K$2,States_Design!$4:58,ROW()-1,FALSE),0)=1,1,0)</f>
        <v>0</v>
      </c>
      <c r="L56" s="9">
        <f>IF(IFERROR(HLOOKUP(L$2,States_Design!$4:58,ROW()-1,FALSE),0)=1,1,0)</f>
        <v>0</v>
      </c>
      <c r="M56" s="9">
        <f>IF(IFERROR(HLOOKUP(M$2,States_Design!$4:58,ROW()-1,FALSE),0)=1,1,0)</f>
        <v>0</v>
      </c>
      <c r="N56" s="9">
        <f>IF(IFERROR(HLOOKUP(N$2,States_Design!$4:58,ROW()-1,FALSE),0)=1,1,0)</f>
        <v>0</v>
      </c>
      <c r="O56" s="9">
        <f>IF(IFERROR(HLOOKUP(O$2,States_Design!$4:58,ROW()-1,FALSE),0)=1,1,0)</f>
        <v>0</v>
      </c>
      <c r="P56" s="9">
        <f>IF(IFERROR(HLOOKUP(P$2,States_Design!$4:58,ROW()-1,FALSE),0)=1,1,0)</f>
        <v>0</v>
      </c>
      <c r="Q56" s="9">
        <f>IF(IFERROR(HLOOKUP(Q$2,States_Design!$4:58,ROW()-1,FALSE),0)=1,1,0)</f>
        <v>0</v>
      </c>
      <c r="R56" s="9">
        <f>IF(IFERROR(HLOOKUP(R$2,States_Design!$4:58,ROW()-1,FALSE),0)=1,1,0)</f>
        <v>0</v>
      </c>
      <c r="T56" s="9">
        <f>IF(IFERROR(HLOOKUP(C$2,States_Design!$4:58,ROW()-1,FALSE),0)=2,1,0)</f>
        <v>0</v>
      </c>
      <c r="U56" s="9">
        <f>IF(IFERROR(HLOOKUP(D$2,States_Design!$4:58,ROW()-1,FALSE),0)=2,1,0)</f>
        <v>0</v>
      </c>
      <c r="V56" s="9">
        <f>IF(IFERROR(HLOOKUP(E$2,States_Design!$4:58,ROW()-1,FALSE),0)=2,1,0)</f>
        <v>0</v>
      </c>
      <c r="W56" s="9">
        <f>IF(IFERROR(HLOOKUP(F$2,States_Design!$4:58,ROW()-1,FALSE),0)=2,1,0)</f>
        <v>0</v>
      </c>
      <c r="X56" s="9">
        <f>IF(IFERROR(HLOOKUP(G$2,States_Design!$4:58,ROW()-1,FALSE),0)=2,1,0)</f>
        <v>0</v>
      </c>
      <c r="Y56" s="9">
        <f>IF(IFERROR(HLOOKUP(H$2,States_Design!$4:58,ROW()-1,FALSE),0)=2,1,0)</f>
        <v>0</v>
      </c>
      <c r="Z56" s="9">
        <f>IF(IFERROR(HLOOKUP(I$2,States_Design!$4:58,ROW()-1,FALSE),0)=2,1,0)</f>
        <v>0</v>
      </c>
      <c r="AA56" s="9">
        <f>IF(IFERROR(HLOOKUP(J$2,States_Design!$4:58,ROW()-1,FALSE),0)=2,1,0)</f>
        <v>0</v>
      </c>
      <c r="AB56" s="9">
        <f>IF(IFERROR(HLOOKUP(K$2,States_Design!$4:58,ROW()-1,FALSE),0)=2,1,0)</f>
        <v>0</v>
      </c>
      <c r="AC56" s="9">
        <f>IF(IFERROR(HLOOKUP(L$2,States_Design!$4:58,ROW()-1,FALSE),0)=2,1,0)</f>
        <v>0</v>
      </c>
      <c r="AD56" s="9">
        <f>IF(IFERROR(HLOOKUP(M$2,States_Design!$4:58,ROW()-1,FALSE),0)=2,1,0)</f>
        <v>0</v>
      </c>
      <c r="AE56" s="9">
        <f>IF(IFERROR(HLOOKUP(N$2,States_Design!$4:58,ROW()-1,FALSE),0)=2,1,0)</f>
        <v>0</v>
      </c>
      <c r="AF56" s="9">
        <f>IF(IFERROR(HLOOKUP(O$2,States_Design!$4:58,ROW()-1,FALSE),0)=2,1,0)</f>
        <v>0</v>
      </c>
      <c r="AG56" s="9">
        <f>IF(IFERROR(HLOOKUP(P$2,States_Design!$4:58,ROW()-1,FALSE),0)=2,1,0)</f>
        <v>0</v>
      </c>
      <c r="AH56" s="9">
        <f>IF(IFERROR(HLOOKUP(Q$2,States_Design!$4:58,ROW()-1,FALSE),0)=2,1,0)</f>
        <v>0</v>
      </c>
      <c r="AI56" s="9">
        <f>IF(IFERROR(HLOOKUP(R$2,States_Design!$4:58,ROW()-1,FALSE),0)=2,1,0)</f>
        <v>0</v>
      </c>
      <c r="AK56" s="9" t="str">
        <f t="shared" si="22"/>
        <v>0x00</v>
      </c>
      <c r="AL56" s="9" t="str">
        <f t="shared" si="23"/>
        <v>0x00</v>
      </c>
      <c r="AN56" s="9" t="str">
        <f t="shared" si="24"/>
        <v>0x00</v>
      </c>
      <c r="AO56" s="9" t="str">
        <f t="shared" si="25"/>
        <v>0x00</v>
      </c>
      <c r="AQ56" s="9" t="str">
        <f t="shared" si="20"/>
        <v xml:space="preserve">0, 0x00, 0x00, 0x00, 0x00, </v>
      </c>
      <c r="AR5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9">
        <f>States_Design!D59</f>
        <v>0</v>
      </c>
      <c r="C57" s="9">
        <f>IF(IFERROR(HLOOKUP(C$2,States_Design!$4:59,ROW()-1,FALSE),0)=1,1,0)</f>
        <v>0</v>
      </c>
      <c r="D57" s="9">
        <f>IF(IFERROR(HLOOKUP(D$2,States_Design!$4:59,ROW()-1,FALSE),0)=1,1,0)</f>
        <v>0</v>
      </c>
      <c r="E57" s="9">
        <f>IF(IFERROR(HLOOKUP(E$2,States_Design!$4:59,ROW()-1,FALSE),0)=1,1,0)</f>
        <v>0</v>
      </c>
      <c r="F57" s="9">
        <f>IF(IFERROR(HLOOKUP(F$2,States_Design!$4:59,ROW()-1,FALSE),0)=1,1,0)</f>
        <v>0</v>
      </c>
      <c r="G57" s="9">
        <f>IF(IFERROR(HLOOKUP(G$2,States_Design!$4:59,ROW()-1,FALSE),0)=1,1,0)</f>
        <v>0</v>
      </c>
      <c r="H57" s="9">
        <f>IF(IFERROR(HLOOKUP(H$2,States_Design!$4:59,ROW()-1,FALSE),0)=1,1,0)</f>
        <v>0</v>
      </c>
      <c r="I57" s="9">
        <f>IF(IFERROR(HLOOKUP(I$2,States_Design!$4:59,ROW()-1,FALSE),0)=1,1,0)</f>
        <v>0</v>
      </c>
      <c r="J57" s="9">
        <f>IF(IFERROR(HLOOKUP(J$2,States_Design!$4:59,ROW()-1,FALSE),0)=1,1,0)</f>
        <v>0</v>
      </c>
      <c r="K57" s="9">
        <f>IF(IFERROR(HLOOKUP(K$2,States_Design!$4:59,ROW()-1,FALSE),0)=1,1,0)</f>
        <v>0</v>
      </c>
      <c r="L57" s="9">
        <f>IF(IFERROR(HLOOKUP(L$2,States_Design!$4:59,ROW()-1,FALSE),0)=1,1,0)</f>
        <v>0</v>
      </c>
      <c r="M57" s="9">
        <f>IF(IFERROR(HLOOKUP(M$2,States_Design!$4:59,ROW()-1,FALSE),0)=1,1,0)</f>
        <v>0</v>
      </c>
      <c r="N57" s="9">
        <f>IF(IFERROR(HLOOKUP(N$2,States_Design!$4:59,ROW()-1,FALSE),0)=1,1,0)</f>
        <v>0</v>
      </c>
      <c r="O57" s="9">
        <f>IF(IFERROR(HLOOKUP(O$2,States_Design!$4:59,ROW()-1,FALSE),0)=1,1,0)</f>
        <v>0</v>
      </c>
      <c r="P57" s="9">
        <f>IF(IFERROR(HLOOKUP(P$2,States_Design!$4:59,ROW()-1,FALSE),0)=1,1,0)</f>
        <v>0</v>
      </c>
      <c r="Q57" s="9">
        <f>IF(IFERROR(HLOOKUP(Q$2,States_Design!$4:59,ROW()-1,FALSE),0)=1,1,0)</f>
        <v>0</v>
      </c>
      <c r="R57" s="9">
        <f>IF(IFERROR(HLOOKUP(R$2,States_Design!$4:59,ROW()-1,FALSE),0)=1,1,0)</f>
        <v>0</v>
      </c>
      <c r="T57" s="9">
        <f>IF(IFERROR(HLOOKUP(C$2,States_Design!$4:59,ROW()-1,FALSE),0)=2,1,0)</f>
        <v>0</v>
      </c>
      <c r="U57" s="9">
        <f>IF(IFERROR(HLOOKUP(D$2,States_Design!$4:59,ROW()-1,FALSE),0)=2,1,0)</f>
        <v>0</v>
      </c>
      <c r="V57" s="9">
        <f>IF(IFERROR(HLOOKUP(E$2,States_Design!$4:59,ROW()-1,FALSE),0)=2,1,0)</f>
        <v>0</v>
      </c>
      <c r="W57" s="9">
        <f>IF(IFERROR(HLOOKUP(F$2,States_Design!$4:59,ROW()-1,FALSE),0)=2,1,0)</f>
        <v>0</v>
      </c>
      <c r="X57" s="9">
        <f>IF(IFERROR(HLOOKUP(G$2,States_Design!$4:59,ROW()-1,FALSE),0)=2,1,0)</f>
        <v>0</v>
      </c>
      <c r="Y57" s="9">
        <f>IF(IFERROR(HLOOKUP(H$2,States_Design!$4:59,ROW()-1,FALSE),0)=2,1,0)</f>
        <v>0</v>
      </c>
      <c r="Z57" s="9">
        <f>IF(IFERROR(HLOOKUP(I$2,States_Design!$4:59,ROW()-1,FALSE),0)=2,1,0)</f>
        <v>0</v>
      </c>
      <c r="AA57" s="9">
        <f>IF(IFERROR(HLOOKUP(J$2,States_Design!$4:59,ROW()-1,FALSE),0)=2,1,0)</f>
        <v>0</v>
      </c>
      <c r="AB57" s="9">
        <f>IF(IFERROR(HLOOKUP(K$2,States_Design!$4:59,ROW()-1,FALSE),0)=2,1,0)</f>
        <v>0</v>
      </c>
      <c r="AC57" s="9">
        <f>IF(IFERROR(HLOOKUP(L$2,States_Design!$4:59,ROW()-1,FALSE),0)=2,1,0)</f>
        <v>0</v>
      </c>
      <c r="AD57" s="9">
        <f>IF(IFERROR(HLOOKUP(M$2,States_Design!$4:59,ROW()-1,FALSE),0)=2,1,0)</f>
        <v>0</v>
      </c>
      <c r="AE57" s="9">
        <f>IF(IFERROR(HLOOKUP(N$2,States_Design!$4:59,ROW()-1,FALSE),0)=2,1,0)</f>
        <v>0</v>
      </c>
      <c r="AF57" s="9">
        <f>IF(IFERROR(HLOOKUP(O$2,States_Design!$4:59,ROW()-1,FALSE),0)=2,1,0)</f>
        <v>0</v>
      </c>
      <c r="AG57" s="9">
        <f>IF(IFERROR(HLOOKUP(P$2,States_Design!$4:59,ROW()-1,FALSE),0)=2,1,0)</f>
        <v>0</v>
      </c>
      <c r="AH57" s="9">
        <f>IF(IFERROR(HLOOKUP(Q$2,States_Design!$4:59,ROW()-1,FALSE),0)=2,1,0)</f>
        <v>0</v>
      </c>
      <c r="AI57" s="9">
        <f>IF(IFERROR(HLOOKUP(R$2,States_Design!$4:59,ROW()-1,FALSE),0)=2,1,0)</f>
        <v>0</v>
      </c>
      <c r="AK57" s="9" t="str">
        <f t="shared" si="22"/>
        <v>0x00</v>
      </c>
      <c r="AL57" s="9" t="str">
        <f t="shared" si="23"/>
        <v>0x00</v>
      </c>
      <c r="AN57" s="9" t="str">
        <f t="shared" si="24"/>
        <v>0x00</v>
      </c>
      <c r="AO57" s="9" t="str">
        <f t="shared" si="25"/>
        <v>0x00</v>
      </c>
      <c r="AQ57" s="9" t="str">
        <f t="shared" si="20"/>
        <v xml:space="preserve">0, 0x00, 0x00, 0x00, 0x00, </v>
      </c>
      <c r="AR5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9">
        <f>States_Design!D60</f>
        <v>0</v>
      </c>
      <c r="C58" s="9">
        <f>IF(IFERROR(HLOOKUP(C$2,States_Design!$4:60,ROW()-1,FALSE),0)=1,1,0)</f>
        <v>0</v>
      </c>
      <c r="D58" s="9">
        <f>IF(IFERROR(HLOOKUP(D$2,States_Design!$4:60,ROW()-1,FALSE),0)=1,1,0)</f>
        <v>0</v>
      </c>
      <c r="E58" s="9">
        <f>IF(IFERROR(HLOOKUP(E$2,States_Design!$4:60,ROW()-1,FALSE),0)=1,1,0)</f>
        <v>0</v>
      </c>
      <c r="F58" s="9">
        <f>IF(IFERROR(HLOOKUP(F$2,States_Design!$4:60,ROW()-1,FALSE),0)=1,1,0)</f>
        <v>0</v>
      </c>
      <c r="G58" s="9">
        <f>IF(IFERROR(HLOOKUP(G$2,States_Design!$4:60,ROW()-1,FALSE),0)=1,1,0)</f>
        <v>0</v>
      </c>
      <c r="H58" s="9">
        <f>IF(IFERROR(HLOOKUP(H$2,States_Design!$4:60,ROW()-1,FALSE),0)=1,1,0)</f>
        <v>0</v>
      </c>
      <c r="I58" s="9">
        <f>IF(IFERROR(HLOOKUP(I$2,States_Design!$4:60,ROW()-1,FALSE),0)=1,1,0)</f>
        <v>0</v>
      </c>
      <c r="J58" s="9">
        <f>IF(IFERROR(HLOOKUP(J$2,States_Design!$4:60,ROW()-1,FALSE),0)=1,1,0)</f>
        <v>0</v>
      </c>
      <c r="K58" s="9">
        <f>IF(IFERROR(HLOOKUP(K$2,States_Design!$4:60,ROW()-1,FALSE),0)=1,1,0)</f>
        <v>0</v>
      </c>
      <c r="L58" s="9">
        <f>IF(IFERROR(HLOOKUP(L$2,States_Design!$4:60,ROW()-1,FALSE),0)=1,1,0)</f>
        <v>0</v>
      </c>
      <c r="M58" s="9">
        <f>IF(IFERROR(HLOOKUP(M$2,States_Design!$4:60,ROW()-1,FALSE),0)=1,1,0)</f>
        <v>0</v>
      </c>
      <c r="N58" s="9">
        <f>IF(IFERROR(HLOOKUP(N$2,States_Design!$4:60,ROW()-1,FALSE),0)=1,1,0)</f>
        <v>0</v>
      </c>
      <c r="O58" s="9">
        <f>IF(IFERROR(HLOOKUP(O$2,States_Design!$4:60,ROW()-1,FALSE),0)=1,1,0)</f>
        <v>0</v>
      </c>
      <c r="P58" s="9">
        <f>IF(IFERROR(HLOOKUP(P$2,States_Design!$4:60,ROW()-1,FALSE),0)=1,1,0)</f>
        <v>0</v>
      </c>
      <c r="Q58" s="9">
        <f>IF(IFERROR(HLOOKUP(Q$2,States_Design!$4:60,ROW()-1,FALSE),0)=1,1,0)</f>
        <v>0</v>
      </c>
      <c r="R58" s="9">
        <f>IF(IFERROR(HLOOKUP(R$2,States_Design!$4:60,ROW()-1,FALSE),0)=1,1,0)</f>
        <v>0</v>
      </c>
      <c r="T58" s="9">
        <f>IF(IFERROR(HLOOKUP(C$2,States_Design!$4:60,ROW()-1,FALSE),0)=2,1,0)</f>
        <v>0</v>
      </c>
      <c r="U58" s="9">
        <f>IF(IFERROR(HLOOKUP(D$2,States_Design!$4:60,ROW()-1,FALSE),0)=2,1,0)</f>
        <v>0</v>
      </c>
      <c r="V58" s="9">
        <f>IF(IFERROR(HLOOKUP(E$2,States_Design!$4:60,ROW()-1,FALSE),0)=2,1,0)</f>
        <v>0</v>
      </c>
      <c r="W58" s="9">
        <f>IF(IFERROR(HLOOKUP(F$2,States_Design!$4:60,ROW()-1,FALSE),0)=2,1,0)</f>
        <v>0</v>
      </c>
      <c r="X58" s="9">
        <f>IF(IFERROR(HLOOKUP(G$2,States_Design!$4:60,ROW()-1,FALSE),0)=2,1,0)</f>
        <v>0</v>
      </c>
      <c r="Y58" s="9">
        <f>IF(IFERROR(HLOOKUP(H$2,States_Design!$4:60,ROW()-1,FALSE),0)=2,1,0)</f>
        <v>0</v>
      </c>
      <c r="Z58" s="9">
        <f>IF(IFERROR(HLOOKUP(I$2,States_Design!$4:60,ROW()-1,FALSE),0)=2,1,0)</f>
        <v>0</v>
      </c>
      <c r="AA58" s="9">
        <f>IF(IFERROR(HLOOKUP(J$2,States_Design!$4:60,ROW()-1,FALSE),0)=2,1,0)</f>
        <v>0</v>
      </c>
      <c r="AB58" s="9">
        <f>IF(IFERROR(HLOOKUP(K$2,States_Design!$4:60,ROW()-1,FALSE),0)=2,1,0)</f>
        <v>0</v>
      </c>
      <c r="AC58" s="9">
        <f>IF(IFERROR(HLOOKUP(L$2,States_Design!$4:60,ROW()-1,FALSE),0)=2,1,0)</f>
        <v>0</v>
      </c>
      <c r="AD58" s="9">
        <f>IF(IFERROR(HLOOKUP(M$2,States_Design!$4:60,ROW()-1,FALSE),0)=2,1,0)</f>
        <v>0</v>
      </c>
      <c r="AE58" s="9">
        <f>IF(IFERROR(HLOOKUP(N$2,States_Design!$4:60,ROW()-1,FALSE),0)=2,1,0)</f>
        <v>0</v>
      </c>
      <c r="AF58" s="9">
        <f>IF(IFERROR(HLOOKUP(O$2,States_Design!$4:60,ROW()-1,FALSE),0)=2,1,0)</f>
        <v>0</v>
      </c>
      <c r="AG58" s="9">
        <f>IF(IFERROR(HLOOKUP(P$2,States_Design!$4:60,ROW()-1,FALSE),0)=2,1,0)</f>
        <v>0</v>
      </c>
      <c r="AH58" s="9">
        <f>IF(IFERROR(HLOOKUP(Q$2,States_Design!$4:60,ROW()-1,FALSE),0)=2,1,0)</f>
        <v>0</v>
      </c>
      <c r="AI58" s="9">
        <f>IF(IFERROR(HLOOKUP(R$2,States_Design!$4:60,ROW()-1,FALSE),0)=2,1,0)</f>
        <v>0</v>
      </c>
      <c r="AK58" s="9" t="str">
        <f t="shared" si="22"/>
        <v>0x00</v>
      </c>
      <c r="AL58" s="9" t="str">
        <f t="shared" si="23"/>
        <v>0x00</v>
      </c>
      <c r="AN58" s="9" t="str">
        <f t="shared" si="24"/>
        <v>0x00</v>
      </c>
      <c r="AO58" s="9" t="str">
        <f t="shared" si="25"/>
        <v>0x00</v>
      </c>
      <c r="AQ58" s="9" t="str">
        <f t="shared" si="20"/>
        <v xml:space="preserve">0, 0x00, 0x00, 0x00, 0x00, </v>
      </c>
      <c r="AR5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9">
        <f>States_Design!D61</f>
        <v>0</v>
      </c>
      <c r="C59" s="9">
        <f>IF(IFERROR(HLOOKUP(C$2,States_Design!$4:61,ROW()-1,FALSE),0)=1,1,0)</f>
        <v>0</v>
      </c>
      <c r="D59" s="9">
        <f>IF(IFERROR(HLOOKUP(D$2,States_Design!$4:61,ROW()-1,FALSE),0)=1,1,0)</f>
        <v>0</v>
      </c>
      <c r="E59" s="9">
        <f>IF(IFERROR(HLOOKUP(E$2,States_Design!$4:61,ROW()-1,FALSE),0)=1,1,0)</f>
        <v>0</v>
      </c>
      <c r="F59" s="9">
        <f>IF(IFERROR(HLOOKUP(F$2,States_Design!$4:61,ROW()-1,FALSE),0)=1,1,0)</f>
        <v>0</v>
      </c>
      <c r="G59" s="9">
        <f>IF(IFERROR(HLOOKUP(G$2,States_Design!$4:61,ROW()-1,FALSE),0)=1,1,0)</f>
        <v>0</v>
      </c>
      <c r="H59" s="9">
        <f>IF(IFERROR(HLOOKUP(H$2,States_Design!$4:61,ROW()-1,FALSE),0)=1,1,0)</f>
        <v>0</v>
      </c>
      <c r="I59" s="9">
        <f>IF(IFERROR(HLOOKUP(I$2,States_Design!$4:61,ROW()-1,FALSE),0)=1,1,0)</f>
        <v>0</v>
      </c>
      <c r="J59" s="9">
        <f>IF(IFERROR(HLOOKUP(J$2,States_Design!$4:61,ROW()-1,FALSE),0)=1,1,0)</f>
        <v>0</v>
      </c>
      <c r="K59" s="9">
        <f>IF(IFERROR(HLOOKUP(K$2,States_Design!$4:61,ROW()-1,FALSE),0)=1,1,0)</f>
        <v>0</v>
      </c>
      <c r="L59" s="9">
        <f>IF(IFERROR(HLOOKUP(L$2,States_Design!$4:61,ROW()-1,FALSE),0)=1,1,0)</f>
        <v>0</v>
      </c>
      <c r="M59" s="9">
        <f>IF(IFERROR(HLOOKUP(M$2,States_Design!$4:61,ROW()-1,FALSE),0)=1,1,0)</f>
        <v>0</v>
      </c>
      <c r="N59" s="9">
        <f>IF(IFERROR(HLOOKUP(N$2,States_Design!$4:61,ROW()-1,FALSE),0)=1,1,0)</f>
        <v>0</v>
      </c>
      <c r="O59" s="9">
        <f>IF(IFERROR(HLOOKUP(O$2,States_Design!$4:61,ROW()-1,FALSE),0)=1,1,0)</f>
        <v>0</v>
      </c>
      <c r="P59" s="9">
        <f>IF(IFERROR(HLOOKUP(P$2,States_Design!$4:61,ROW()-1,FALSE),0)=1,1,0)</f>
        <v>0</v>
      </c>
      <c r="Q59" s="9">
        <f>IF(IFERROR(HLOOKUP(Q$2,States_Design!$4:61,ROW()-1,FALSE),0)=1,1,0)</f>
        <v>0</v>
      </c>
      <c r="R59" s="9">
        <f>IF(IFERROR(HLOOKUP(R$2,States_Design!$4:61,ROW()-1,FALSE),0)=1,1,0)</f>
        <v>0</v>
      </c>
      <c r="T59" s="9">
        <f>IF(IFERROR(HLOOKUP(C$2,States_Design!$4:61,ROW()-1,FALSE),0)=2,1,0)</f>
        <v>0</v>
      </c>
      <c r="U59" s="9">
        <f>IF(IFERROR(HLOOKUP(D$2,States_Design!$4:61,ROW()-1,FALSE),0)=2,1,0)</f>
        <v>0</v>
      </c>
      <c r="V59" s="9">
        <f>IF(IFERROR(HLOOKUP(E$2,States_Design!$4:61,ROW()-1,FALSE),0)=2,1,0)</f>
        <v>0</v>
      </c>
      <c r="W59" s="9">
        <f>IF(IFERROR(HLOOKUP(F$2,States_Design!$4:61,ROW()-1,FALSE),0)=2,1,0)</f>
        <v>0</v>
      </c>
      <c r="X59" s="9">
        <f>IF(IFERROR(HLOOKUP(G$2,States_Design!$4:61,ROW()-1,FALSE),0)=2,1,0)</f>
        <v>0</v>
      </c>
      <c r="Y59" s="9">
        <f>IF(IFERROR(HLOOKUP(H$2,States_Design!$4:61,ROW()-1,FALSE),0)=2,1,0)</f>
        <v>0</v>
      </c>
      <c r="Z59" s="9">
        <f>IF(IFERROR(HLOOKUP(I$2,States_Design!$4:61,ROW()-1,FALSE),0)=2,1,0)</f>
        <v>0</v>
      </c>
      <c r="AA59" s="9">
        <f>IF(IFERROR(HLOOKUP(J$2,States_Design!$4:61,ROW()-1,FALSE),0)=2,1,0)</f>
        <v>0</v>
      </c>
      <c r="AB59" s="9">
        <f>IF(IFERROR(HLOOKUP(K$2,States_Design!$4:61,ROW()-1,FALSE),0)=2,1,0)</f>
        <v>0</v>
      </c>
      <c r="AC59" s="9">
        <f>IF(IFERROR(HLOOKUP(L$2,States_Design!$4:61,ROW()-1,FALSE),0)=2,1,0)</f>
        <v>0</v>
      </c>
      <c r="AD59" s="9">
        <f>IF(IFERROR(HLOOKUP(M$2,States_Design!$4:61,ROW()-1,FALSE),0)=2,1,0)</f>
        <v>0</v>
      </c>
      <c r="AE59" s="9">
        <f>IF(IFERROR(HLOOKUP(N$2,States_Design!$4:61,ROW()-1,FALSE),0)=2,1,0)</f>
        <v>0</v>
      </c>
      <c r="AF59" s="9">
        <f>IF(IFERROR(HLOOKUP(O$2,States_Design!$4:61,ROW()-1,FALSE),0)=2,1,0)</f>
        <v>0</v>
      </c>
      <c r="AG59" s="9">
        <f>IF(IFERROR(HLOOKUP(P$2,States_Design!$4:61,ROW()-1,FALSE),0)=2,1,0)</f>
        <v>0</v>
      </c>
      <c r="AH59" s="9">
        <f>IF(IFERROR(HLOOKUP(Q$2,States_Design!$4:61,ROW()-1,FALSE),0)=2,1,0)</f>
        <v>0</v>
      </c>
      <c r="AI59" s="9">
        <f>IF(IFERROR(HLOOKUP(R$2,States_Design!$4:61,ROW()-1,FALSE),0)=2,1,0)</f>
        <v>0</v>
      </c>
      <c r="AK59" s="9" t="str">
        <f t="shared" si="22"/>
        <v>0x00</v>
      </c>
      <c r="AL59" s="9" t="str">
        <f t="shared" si="23"/>
        <v>0x00</v>
      </c>
      <c r="AN59" s="9" t="str">
        <f t="shared" si="24"/>
        <v>0x00</v>
      </c>
      <c r="AO59" s="9" t="str">
        <f t="shared" si="25"/>
        <v>0x00</v>
      </c>
      <c r="AQ59" s="9" t="str">
        <f t="shared" si="20"/>
        <v xml:space="preserve">0, 0x00, 0x00, 0x00, 0x00, </v>
      </c>
      <c r="AR5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9">
        <f>States_Design!D62</f>
        <v>0</v>
      </c>
      <c r="C60" s="9">
        <f>IF(IFERROR(HLOOKUP(C$2,States_Design!$4:62,ROW()-1,FALSE),0)=1,1,0)</f>
        <v>0</v>
      </c>
      <c r="D60" s="9">
        <f>IF(IFERROR(HLOOKUP(D$2,States_Design!$4:62,ROW()-1,FALSE),0)=1,1,0)</f>
        <v>0</v>
      </c>
      <c r="E60" s="9">
        <f>IF(IFERROR(HLOOKUP(E$2,States_Design!$4:62,ROW()-1,FALSE),0)=1,1,0)</f>
        <v>0</v>
      </c>
      <c r="F60" s="9">
        <f>IF(IFERROR(HLOOKUP(F$2,States_Design!$4:62,ROW()-1,FALSE),0)=1,1,0)</f>
        <v>0</v>
      </c>
      <c r="G60" s="9">
        <f>IF(IFERROR(HLOOKUP(G$2,States_Design!$4:62,ROW()-1,FALSE),0)=1,1,0)</f>
        <v>0</v>
      </c>
      <c r="H60" s="9">
        <f>IF(IFERROR(HLOOKUP(H$2,States_Design!$4:62,ROW()-1,FALSE),0)=1,1,0)</f>
        <v>0</v>
      </c>
      <c r="I60" s="9">
        <f>IF(IFERROR(HLOOKUP(I$2,States_Design!$4:62,ROW()-1,FALSE),0)=1,1,0)</f>
        <v>0</v>
      </c>
      <c r="J60" s="9">
        <f>IF(IFERROR(HLOOKUP(J$2,States_Design!$4:62,ROW()-1,FALSE),0)=1,1,0)</f>
        <v>0</v>
      </c>
      <c r="K60" s="9">
        <f>IF(IFERROR(HLOOKUP(K$2,States_Design!$4:62,ROW()-1,FALSE),0)=1,1,0)</f>
        <v>0</v>
      </c>
      <c r="L60" s="9">
        <f>IF(IFERROR(HLOOKUP(L$2,States_Design!$4:62,ROW()-1,FALSE),0)=1,1,0)</f>
        <v>0</v>
      </c>
      <c r="M60" s="9">
        <f>IF(IFERROR(HLOOKUP(M$2,States_Design!$4:62,ROW()-1,FALSE),0)=1,1,0)</f>
        <v>0</v>
      </c>
      <c r="N60" s="9">
        <f>IF(IFERROR(HLOOKUP(N$2,States_Design!$4:62,ROW()-1,FALSE),0)=1,1,0)</f>
        <v>0</v>
      </c>
      <c r="O60" s="9">
        <f>IF(IFERROR(HLOOKUP(O$2,States_Design!$4:62,ROW()-1,FALSE),0)=1,1,0)</f>
        <v>0</v>
      </c>
      <c r="P60" s="9">
        <f>IF(IFERROR(HLOOKUP(P$2,States_Design!$4:62,ROW()-1,FALSE),0)=1,1,0)</f>
        <v>0</v>
      </c>
      <c r="Q60" s="9">
        <f>IF(IFERROR(HLOOKUP(Q$2,States_Design!$4:62,ROW()-1,FALSE),0)=1,1,0)</f>
        <v>0</v>
      </c>
      <c r="R60" s="9">
        <f>IF(IFERROR(HLOOKUP(R$2,States_Design!$4:62,ROW()-1,FALSE),0)=1,1,0)</f>
        <v>0</v>
      </c>
      <c r="T60" s="9">
        <f>IF(IFERROR(HLOOKUP(C$2,States_Design!$4:62,ROW()-1,FALSE),0)=2,1,0)</f>
        <v>0</v>
      </c>
      <c r="U60" s="9">
        <f>IF(IFERROR(HLOOKUP(D$2,States_Design!$4:62,ROW()-1,FALSE),0)=2,1,0)</f>
        <v>0</v>
      </c>
      <c r="V60" s="9">
        <f>IF(IFERROR(HLOOKUP(E$2,States_Design!$4:62,ROW()-1,FALSE),0)=2,1,0)</f>
        <v>0</v>
      </c>
      <c r="W60" s="9">
        <f>IF(IFERROR(HLOOKUP(F$2,States_Design!$4:62,ROW()-1,FALSE),0)=2,1,0)</f>
        <v>0</v>
      </c>
      <c r="X60" s="9">
        <f>IF(IFERROR(HLOOKUP(G$2,States_Design!$4:62,ROW()-1,FALSE),0)=2,1,0)</f>
        <v>0</v>
      </c>
      <c r="Y60" s="9">
        <f>IF(IFERROR(HLOOKUP(H$2,States_Design!$4:62,ROW()-1,FALSE),0)=2,1,0)</f>
        <v>0</v>
      </c>
      <c r="Z60" s="9">
        <f>IF(IFERROR(HLOOKUP(I$2,States_Design!$4:62,ROW()-1,FALSE),0)=2,1,0)</f>
        <v>0</v>
      </c>
      <c r="AA60" s="9">
        <f>IF(IFERROR(HLOOKUP(J$2,States_Design!$4:62,ROW()-1,FALSE),0)=2,1,0)</f>
        <v>0</v>
      </c>
      <c r="AB60" s="9">
        <f>IF(IFERROR(HLOOKUP(K$2,States_Design!$4:62,ROW()-1,FALSE),0)=2,1,0)</f>
        <v>0</v>
      </c>
      <c r="AC60" s="9">
        <f>IF(IFERROR(HLOOKUP(L$2,States_Design!$4:62,ROW()-1,FALSE),0)=2,1,0)</f>
        <v>0</v>
      </c>
      <c r="AD60" s="9">
        <f>IF(IFERROR(HLOOKUP(M$2,States_Design!$4:62,ROW()-1,FALSE),0)=2,1,0)</f>
        <v>0</v>
      </c>
      <c r="AE60" s="9">
        <f>IF(IFERROR(HLOOKUP(N$2,States_Design!$4:62,ROW()-1,FALSE),0)=2,1,0)</f>
        <v>0</v>
      </c>
      <c r="AF60" s="9">
        <f>IF(IFERROR(HLOOKUP(O$2,States_Design!$4:62,ROW()-1,FALSE),0)=2,1,0)</f>
        <v>0</v>
      </c>
      <c r="AG60" s="9">
        <f>IF(IFERROR(HLOOKUP(P$2,States_Design!$4:62,ROW()-1,FALSE),0)=2,1,0)</f>
        <v>0</v>
      </c>
      <c r="AH60" s="9">
        <f>IF(IFERROR(HLOOKUP(Q$2,States_Design!$4:62,ROW()-1,FALSE),0)=2,1,0)</f>
        <v>0</v>
      </c>
      <c r="AI60" s="9">
        <f>IF(IFERROR(HLOOKUP(R$2,States_Design!$4:62,ROW()-1,FALSE),0)=2,1,0)</f>
        <v>0</v>
      </c>
      <c r="AK60" s="9" t="str">
        <f t="shared" si="22"/>
        <v>0x00</v>
      </c>
      <c r="AL60" s="9" t="str">
        <f t="shared" si="23"/>
        <v>0x00</v>
      </c>
      <c r="AN60" s="9" t="str">
        <f t="shared" si="24"/>
        <v>0x00</v>
      </c>
      <c r="AO60" s="9" t="str">
        <f t="shared" si="25"/>
        <v>0x00</v>
      </c>
      <c r="AQ60" s="9" t="str">
        <f t="shared" si="20"/>
        <v xml:space="preserve">0, 0x00, 0x00, 0x00, 0x00, </v>
      </c>
      <c r="AR6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9">
        <f>States_Design!D63</f>
        <v>0</v>
      </c>
      <c r="C61" s="9">
        <f>IF(IFERROR(HLOOKUP(C$2,States_Design!$4:63,ROW()-1,FALSE),0)=1,1,0)</f>
        <v>0</v>
      </c>
      <c r="D61" s="9">
        <f>IF(IFERROR(HLOOKUP(D$2,States_Design!$4:63,ROW()-1,FALSE),0)=1,1,0)</f>
        <v>0</v>
      </c>
      <c r="E61" s="9">
        <f>IF(IFERROR(HLOOKUP(E$2,States_Design!$4:63,ROW()-1,FALSE),0)=1,1,0)</f>
        <v>0</v>
      </c>
      <c r="F61" s="9">
        <f>IF(IFERROR(HLOOKUP(F$2,States_Design!$4:63,ROW()-1,FALSE),0)=1,1,0)</f>
        <v>0</v>
      </c>
      <c r="G61" s="9">
        <f>IF(IFERROR(HLOOKUP(G$2,States_Design!$4:63,ROW()-1,FALSE),0)=1,1,0)</f>
        <v>0</v>
      </c>
      <c r="H61" s="9">
        <f>IF(IFERROR(HLOOKUP(H$2,States_Design!$4:63,ROW()-1,FALSE),0)=1,1,0)</f>
        <v>0</v>
      </c>
      <c r="I61" s="9">
        <f>IF(IFERROR(HLOOKUP(I$2,States_Design!$4:63,ROW()-1,FALSE),0)=1,1,0)</f>
        <v>0</v>
      </c>
      <c r="J61" s="9">
        <f>IF(IFERROR(HLOOKUP(J$2,States_Design!$4:63,ROW()-1,FALSE),0)=1,1,0)</f>
        <v>0</v>
      </c>
      <c r="K61" s="9">
        <f>IF(IFERROR(HLOOKUP(K$2,States_Design!$4:63,ROW()-1,FALSE),0)=1,1,0)</f>
        <v>0</v>
      </c>
      <c r="L61" s="9">
        <f>IF(IFERROR(HLOOKUP(L$2,States_Design!$4:63,ROW()-1,FALSE),0)=1,1,0)</f>
        <v>0</v>
      </c>
      <c r="M61" s="9">
        <f>IF(IFERROR(HLOOKUP(M$2,States_Design!$4:63,ROW()-1,FALSE),0)=1,1,0)</f>
        <v>0</v>
      </c>
      <c r="N61" s="9">
        <f>IF(IFERROR(HLOOKUP(N$2,States_Design!$4:63,ROW()-1,FALSE),0)=1,1,0)</f>
        <v>0</v>
      </c>
      <c r="O61" s="9">
        <f>IF(IFERROR(HLOOKUP(O$2,States_Design!$4:63,ROW()-1,FALSE),0)=1,1,0)</f>
        <v>0</v>
      </c>
      <c r="P61" s="9">
        <f>IF(IFERROR(HLOOKUP(P$2,States_Design!$4:63,ROW()-1,FALSE),0)=1,1,0)</f>
        <v>0</v>
      </c>
      <c r="Q61" s="9">
        <f>IF(IFERROR(HLOOKUP(Q$2,States_Design!$4:63,ROW()-1,FALSE),0)=1,1,0)</f>
        <v>0</v>
      </c>
      <c r="R61" s="9">
        <f>IF(IFERROR(HLOOKUP(R$2,States_Design!$4:63,ROW()-1,FALSE),0)=1,1,0)</f>
        <v>0</v>
      </c>
      <c r="T61" s="9">
        <f>IF(IFERROR(HLOOKUP(C$2,States_Design!$4:63,ROW()-1,FALSE),0)=2,1,0)</f>
        <v>0</v>
      </c>
      <c r="U61" s="9">
        <f>IF(IFERROR(HLOOKUP(D$2,States_Design!$4:63,ROW()-1,FALSE),0)=2,1,0)</f>
        <v>0</v>
      </c>
      <c r="V61" s="9">
        <f>IF(IFERROR(HLOOKUP(E$2,States_Design!$4:63,ROW()-1,FALSE),0)=2,1,0)</f>
        <v>0</v>
      </c>
      <c r="W61" s="9">
        <f>IF(IFERROR(HLOOKUP(F$2,States_Design!$4:63,ROW()-1,FALSE),0)=2,1,0)</f>
        <v>0</v>
      </c>
      <c r="X61" s="9">
        <f>IF(IFERROR(HLOOKUP(G$2,States_Design!$4:63,ROW()-1,FALSE),0)=2,1,0)</f>
        <v>0</v>
      </c>
      <c r="Y61" s="9">
        <f>IF(IFERROR(HLOOKUP(H$2,States_Design!$4:63,ROW()-1,FALSE),0)=2,1,0)</f>
        <v>0</v>
      </c>
      <c r="Z61" s="9">
        <f>IF(IFERROR(HLOOKUP(I$2,States_Design!$4:63,ROW()-1,FALSE),0)=2,1,0)</f>
        <v>0</v>
      </c>
      <c r="AA61" s="9">
        <f>IF(IFERROR(HLOOKUP(J$2,States_Design!$4:63,ROW()-1,FALSE),0)=2,1,0)</f>
        <v>0</v>
      </c>
      <c r="AB61" s="9">
        <f>IF(IFERROR(HLOOKUP(K$2,States_Design!$4:63,ROW()-1,FALSE),0)=2,1,0)</f>
        <v>0</v>
      </c>
      <c r="AC61" s="9">
        <f>IF(IFERROR(HLOOKUP(L$2,States_Design!$4:63,ROW()-1,FALSE),0)=2,1,0)</f>
        <v>0</v>
      </c>
      <c r="AD61" s="9">
        <f>IF(IFERROR(HLOOKUP(M$2,States_Design!$4:63,ROW()-1,FALSE),0)=2,1,0)</f>
        <v>0</v>
      </c>
      <c r="AE61" s="9">
        <f>IF(IFERROR(HLOOKUP(N$2,States_Design!$4:63,ROW()-1,FALSE),0)=2,1,0)</f>
        <v>0</v>
      </c>
      <c r="AF61" s="9">
        <f>IF(IFERROR(HLOOKUP(O$2,States_Design!$4:63,ROW()-1,FALSE),0)=2,1,0)</f>
        <v>0</v>
      </c>
      <c r="AG61" s="9">
        <f>IF(IFERROR(HLOOKUP(P$2,States_Design!$4:63,ROW()-1,FALSE),0)=2,1,0)</f>
        <v>0</v>
      </c>
      <c r="AH61" s="9">
        <f>IF(IFERROR(HLOOKUP(Q$2,States_Design!$4:63,ROW()-1,FALSE),0)=2,1,0)</f>
        <v>0</v>
      </c>
      <c r="AI61" s="9">
        <f>IF(IFERROR(HLOOKUP(R$2,States_Design!$4:63,ROW()-1,FALSE),0)=2,1,0)</f>
        <v>0</v>
      </c>
      <c r="AK61" s="9" t="str">
        <f t="shared" si="22"/>
        <v>0x00</v>
      </c>
      <c r="AL61" s="9" t="str">
        <f t="shared" si="23"/>
        <v>0x00</v>
      </c>
      <c r="AN61" s="9" t="str">
        <f t="shared" si="24"/>
        <v>0x00</v>
      </c>
      <c r="AO61" s="9" t="str">
        <f t="shared" si="25"/>
        <v>0x00</v>
      </c>
      <c r="AQ61" s="9" t="str">
        <f t="shared" si="20"/>
        <v xml:space="preserve">0, 0x00, 0x00, 0x00, 0x00, </v>
      </c>
      <c r="AR6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9">
        <f>States_Design!D64</f>
        <v>0</v>
      </c>
      <c r="C62" s="9">
        <f>IF(IFERROR(HLOOKUP(C$2,States_Design!$4:64,ROW()-1,FALSE),0)=1,1,0)</f>
        <v>0</v>
      </c>
      <c r="D62" s="9">
        <f>IF(IFERROR(HLOOKUP(D$2,States_Design!$4:64,ROW()-1,FALSE),0)=1,1,0)</f>
        <v>0</v>
      </c>
      <c r="E62" s="9">
        <f>IF(IFERROR(HLOOKUP(E$2,States_Design!$4:64,ROW()-1,FALSE),0)=1,1,0)</f>
        <v>0</v>
      </c>
      <c r="F62" s="9">
        <f>IF(IFERROR(HLOOKUP(F$2,States_Design!$4:64,ROW()-1,FALSE),0)=1,1,0)</f>
        <v>0</v>
      </c>
      <c r="G62" s="9">
        <f>IF(IFERROR(HLOOKUP(G$2,States_Design!$4:64,ROW()-1,FALSE),0)=1,1,0)</f>
        <v>0</v>
      </c>
      <c r="H62" s="9">
        <f>IF(IFERROR(HLOOKUP(H$2,States_Design!$4:64,ROW()-1,FALSE),0)=1,1,0)</f>
        <v>0</v>
      </c>
      <c r="I62" s="9">
        <f>IF(IFERROR(HLOOKUP(I$2,States_Design!$4:64,ROW()-1,FALSE),0)=1,1,0)</f>
        <v>0</v>
      </c>
      <c r="J62" s="9">
        <f>IF(IFERROR(HLOOKUP(J$2,States_Design!$4:64,ROW()-1,FALSE),0)=1,1,0)</f>
        <v>0</v>
      </c>
      <c r="K62" s="9">
        <f>IF(IFERROR(HLOOKUP(K$2,States_Design!$4:64,ROW()-1,FALSE),0)=1,1,0)</f>
        <v>0</v>
      </c>
      <c r="L62" s="9">
        <f>IF(IFERROR(HLOOKUP(L$2,States_Design!$4:64,ROW()-1,FALSE),0)=1,1,0)</f>
        <v>0</v>
      </c>
      <c r="M62" s="9">
        <f>IF(IFERROR(HLOOKUP(M$2,States_Design!$4:64,ROW()-1,FALSE),0)=1,1,0)</f>
        <v>0</v>
      </c>
      <c r="N62" s="9">
        <f>IF(IFERROR(HLOOKUP(N$2,States_Design!$4:64,ROW()-1,FALSE),0)=1,1,0)</f>
        <v>0</v>
      </c>
      <c r="O62" s="9">
        <f>IF(IFERROR(HLOOKUP(O$2,States_Design!$4:64,ROW()-1,FALSE),0)=1,1,0)</f>
        <v>0</v>
      </c>
      <c r="P62" s="9">
        <f>IF(IFERROR(HLOOKUP(P$2,States_Design!$4:64,ROW()-1,FALSE),0)=1,1,0)</f>
        <v>0</v>
      </c>
      <c r="Q62" s="9">
        <f>IF(IFERROR(HLOOKUP(Q$2,States_Design!$4:64,ROW()-1,FALSE),0)=1,1,0)</f>
        <v>0</v>
      </c>
      <c r="R62" s="9">
        <f>IF(IFERROR(HLOOKUP(R$2,States_Design!$4:64,ROW()-1,FALSE),0)=1,1,0)</f>
        <v>0</v>
      </c>
      <c r="T62" s="9">
        <f>IF(IFERROR(HLOOKUP(C$2,States_Design!$4:64,ROW()-1,FALSE),0)=2,1,0)</f>
        <v>0</v>
      </c>
      <c r="U62" s="9">
        <f>IF(IFERROR(HLOOKUP(D$2,States_Design!$4:64,ROW()-1,FALSE),0)=2,1,0)</f>
        <v>0</v>
      </c>
      <c r="V62" s="9">
        <f>IF(IFERROR(HLOOKUP(E$2,States_Design!$4:64,ROW()-1,FALSE),0)=2,1,0)</f>
        <v>0</v>
      </c>
      <c r="W62" s="9">
        <f>IF(IFERROR(HLOOKUP(F$2,States_Design!$4:64,ROW()-1,FALSE),0)=2,1,0)</f>
        <v>0</v>
      </c>
      <c r="X62" s="9">
        <f>IF(IFERROR(HLOOKUP(G$2,States_Design!$4:64,ROW()-1,FALSE),0)=2,1,0)</f>
        <v>0</v>
      </c>
      <c r="Y62" s="9">
        <f>IF(IFERROR(HLOOKUP(H$2,States_Design!$4:64,ROW()-1,FALSE),0)=2,1,0)</f>
        <v>0</v>
      </c>
      <c r="Z62" s="9">
        <f>IF(IFERROR(HLOOKUP(I$2,States_Design!$4:64,ROW()-1,FALSE),0)=2,1,0)</f>
        <v>0</v>
      </c>
      <c r="AA62" s="9">
        <f>IF(IFERROR(HLOOKUP(J$2,States_Design!$4:64,ROW()-1,FALSE),0)=2,1,0)</f>
        <v>0</v>
      </c>
      <c r="AB62" s="9">
        <f>IF(IFERROR(HLOOKUP(K$2,States_Design!$4:64,ROW()-1,FALSE),0)=2,1,0)</f>
        <v>0</v>
      </c>
      <c r="AC62" s="9">
        <f>IF(IFERROR(HLOOKUP(L$2,States_Design!$4:64,ROW()-1,FALSE),0)=2,1,0)</f>
        <v>0</v>
      </c>
      <c r="AD62" s="9">
        <f>IF(IFERROR(HLOOKUP(M$2,States_Design!$4:64,ROW()-1,FALSE),0)=2,1,0)</f>
        <v>0</v>
      </c>
      <c r="AE62" s="9">
        <f>IF(IFERROR(HLOOKUP(N$2,States_Design!$4:64,ROW()-1,FALSE),0)=2,1,0)</f>
        <v>0</v>
      </c>
      <c r="AF62" s="9">
        <f>IF(IFERROR(HLOOKUP(O$2,States_Design!$4:64,ROW()-1,FALSE),0)=2,1,0)</f>
        <v>0</v>
      </c>
      <c r="AG62" s="9">
        <f>IF(IFERROR(HLOOKUP(P$2,States_Design!$4:64,ROW()-1,FALSE),0)=2,1,0)</f>
        <v>0</v>
      </c>
      <c r="AH62" s="9">
        <f>IF(IFERROR(HLOOKUP(Q$2,States_Design!$4:64,ROW()-1,FALSE),0)=2,1,0)</f>
        <v>0</v>
      </c>
      <c r="AI62" s="9">
        <f>IF(IFERROR(HLOOKUP(R$2,States_Design!$4:64,ROW()-1,FALSE),0)=2,1,0)</f>
        <v>0</v>
      </c>
      <c r="AK62" s="9" t="str">
        <f t="shared" si="22"/>
        <v>0x00</v>
      </c>
      <c r="AL62" s="9" t="str">
        <f t="shared" si="23"/>
        <v>0x00</v>
      </c>
      <c r="AN62" s="9" t="str">
        <f t="shared" si="24"/>
        <v>0x00</v>
      </c>
      <c r="AO62" s="9" t="str">
        <f t="shared" si="25"/>
        <v>0x00</v>
      </c>
      <c r="AQ62" s="9" t="str">
        <f t="shared" si="20"/>
        <v xml:space="preserve">0, 0x00, 0x00, 0x00, 0x00, </v>
      </c>
      <c r="AR6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9">
        <f>States_Design!D65</f>
        <v>0</v>
      </c>
      <c r="C63" s="9">
        <f>IF(IFERROR(HLOOKUP(C$2,States_Design!$4:65,ROW()-1,FALSE),0)=1,1,0)</f>
        <v>0</v>
      </c>
      <c r="D63" s="9">
        <f>IF(IFERROR(HLOOKUP(D$2,States_Design!$4:65,ROW()-1,FALSE),0)=1,1,0)</f>
        <v>0</v>
      </c>
      <c r="E63" s="9">
        <f>IF(IFERROR(HLOOKUP(E$2,States_Design!$4:65,ROW()-1,FALSE),0)=1,1,0)</f>
        <v>0</v>
      </c>
      <c r="F63" s="9">
        <f>IF(IFERROR(HLOOKUP(F$2,States_Design!$4:65,ROW()-1,FALSE),0)=1,1,0)</f>
        <v>0</v>
      </c>
      <c r="G63" s="9">
        <f>IF(IFERROR(HLOOKUP(G$2,States_Design!$4:65,ROW()-1,FALSE),0)=1,1,0)</f>
        <v>0</v>
      </c>
      <c r="H63" s="9">
        <f>IF(IFERROR(HLOOKUP(H$2,States_Design!$4:65,ROW()-1,FALSE),0)=1,1,0)</f>
        <v>0</v>
      </c>
      <c r="I63" s="9">
        <f>IF(IFERROR(HLOOKUP(I$2,States_Design!$4:65,ROW()-1,FALSE),0)=1,1,0)</f>
        <v>0</v>
      </c>
      <c r="J63" s="9">
        <f>IF(IFERROR(HLOOKUP(J$2,States_Design!$4:65,ROW()-1,FALSE),0)=1,1,0)</f>
        <v>0</v>
      </c>
      <c r="K63" s="9">
        <f>IF(IFERROR(HLOOKUP(K$2,States_Design!$4:65,ROW()-1,FALSE),0)=1,1,0)</f>
        <v>0</v>
      </c>
      <c r="L63" s="9">
        <f>IF(IFERROR(HLOOKUP(L$2,States_Design!$4:65,ROW()-1,FALSE),0)=1,1,0)</f>
        <v>0</v>
      </c>
      <c r="M63" s="9">
        <f>IF(IFERROR(HLOOKUP(M$2,States_Design!$4:65,ROW()-1,FALSE),0)=1,1,0)</f>
        <v>0</v>
      </c>
      <c r="N63" s="9">
        <f>IF(IFERROR(HLOOKUP(N$2,States_Design!$4:65,ROW()-1,FALSE),0)=1,1,0)</f>
        <v>0</v>
      </c>
      <c r="O63" s="9">
        <f>IF(IFERROR(HLOOKUP(O$2,States_Design!$4:65,ROW()-1,FALSE),0)=1,1,0)</f>
        <v>0</v>
      </c>
      <c r="P63" s="9">
        <f>IF(IFERROR(HLOOKUP(P$2,States_Design!$4:65,ROW()-1,FALSE),0)=1,1,0)</f>
        <v>0</v>
      </c>
      <c r="Q63" s="9">
        <f>IF(IFERROR(HLOOKUP(Q$2,States_Design!$4:65,ROW()-1,FALSE),0)=1,1,0)</f>
        <v>0</v>
      </c>
      <c r="R63" s="9">
        <f>IF(IFERROR(HLOOKUP(R$2,States_Design!$4:65,ROW()-1,FALSE),0)=1,1,0)</f>
        <v>0</v>
      </c>
      <c r="T63" s="9">
        <f>IF(IFERROR(HLOOKUP(C$2,States_Design!$4:65,ROW()-1,FALSE),0)=2,1,0)</f>
        <v>0</v>
      </c>
      <c r="U63" s="9">
        <f>IF(IFERROR(HLOOKUP(D$2,States_Design!$4:65,ROW()-1,FALSE),0)=2,1,0)</f>
        <v>0</v>
      </c>
      <c r="V63" s="9">
        <f>IF(IFERROR(HLOOKUP(E$2,States_Design!$4:65,ROW()-1,FALSE),0)=2,1,0)</f>
        <v>0</v>
      </c>
      <c r="W63" s="9">
        <f>IF(IFERROR(HLOOKUP(F$2,States_Design!$4:65,ROW()-1,FALSE),0)=2,1,0)</f>
        <v>0</v>
      </c>
      <c r="X63" s="9">
        <f>IF(IFERROR(HLOOKUP(G$2,States_Design!$4:65,ROW()-1,FALSE),0)=2,1,0)</f>
        <v>0</v>
      </c>
      <c r="Y63" s="9">
        <f>IF(IFERROR(HLOOKUP(H$2,States_Design!$4:65,ROW()-1,FALSE),0)=2,1,0)</f>
        <v>0</v>
      </c>
      <c r="Z63" s="9">
        <f>IF(IFERROR(HLOOKUP(I$2,States_Design!$4:65,ROW()-1,FALSE),0)=2,1,0)</f>
        <v>0</v>
      </c>
      <c r="AA63" s="9">
        <f>IF(IFERROR(HLOOKUP(J$2,States_Design!$4:65,ROW()-1,FALSE),0)=2,1,0)</f>
        <v>0</v>
      </c>
      <c r="AB63" s="9">
        <f>IF(IFERROR(HLOOKUP(K$2,States_Design!$4:65,ROW()-1,FALSE),0)=2,1,0)</f>
        <v>0</v>
      </c>
      <c r="AC63" s="9">
        <f>IF(IFERROR(HLOOKUP(L$2,States_Design!$4:65,ROW()-1,FALSE),0)=2,1,0)</f>
        <v>0</v>
      </c>
      <c r="AD63" s="9">
        <f>IF(IFERROR(HLOOKUP(M$2,States_Design!$4:65,ROW()-1,FALSE),0)=2,1,0)</f>
        <v>0</v>
      </c>
      <c r="AE63" s="9">
        <f>IF(IFERROR(HLOOKUP(N$2,States_Design!$4:65,ROW()-1,FALSE),0)=2,1,0)</f>
        <v>0</v>
      </c>
      <c r="AF63" s="9">
        <f>IF(IFERROR(HLOOKUP(O$2,States_Design!$4:65,ROW()-1,FALSE),0)=2,1,0)</f>
        <v>0</v>
      </c>
      <c r="AG63" s="9">
        <f>IF(IFERROR(HLOOKUP(P$2,States_Design!$4:65,ROW()-1,FALSE),0)=2,1,0)</f>
        <v>0</v>
      </c>
      <c r="AH63" s="9">
        <f>IF(IFERROR(HLOOKUP(Q$2,States_Design!$4:65,ROW()-1,FALSE),0)=2,1,0)</f>
        <v>0</v>
      </c>
      <c r="AI63" s="9">
        <f>IF(IFERROR(HLOOKUP(R$2,States_Design!$4:65,ROW()-1,FALSE),0)=2,1,0)</f>
        <v>0</v>
      </c>
      <c r="AK63" s="9" t="str">
        <f t="shared" si="22"/>
        <v>0x00</v>
      </c>
      <c r="AL63" s="9" t="str">
        <f t="shared" si="23"/>
        <v>0x00</v>
      </c>
      <c r="AN63" s="9" t="str">
        <f t="shared" si="24"/>
        <v>0x00</v>
      </c>
      <c r="AO63" s="9" t="str">
        <f t="shared" si="25"/>
        <v>0x00</v>
      </c>
      <c r="AQ63" s="9" t="str">
        <f t="shared" si="20"/>
        <v xml:space="preserve">0, 0x00, 0x00, 0x00, 0x00, </v>
      </c>
      <c r="AR6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9">
        <f>States_Design!D66</f>
        <v>0</v>
      </c>
      <c r="C64" s="9">
        <f>IF(IFERROR(HLOOKUP(C$2,States_Design!$4:66,ROW()-1,FALSE),0)=1,1,0)</f>
        <v>0</v>
      </c>
      <c r="D64" s="9">
        <f>IF(IFERROR(HLOOKUP(D$2,States_Design!$4:66,ROW()-1,FALSE),0)=1,1,0)</f>
        <v>0</v>
      </c>
      <c r="E64" s="9">
        <f>IF(IFERROR(HLOOKUP(E$2,States_Design!$4:66,ROW()-1,FALSE),0)=1,1,0)</f>
        <v>0</v>
      </c>
      <c r="F64" s="9">
        <f>IF(IFERROR(HLOOKUP(F$2,States_Design!$4:66,ROW()-1,FALSE),0)=1,1,0)</f>
        <v>0</v>
      </c>
      <c r="G64" s="9">
        <f>IF(IFERROR(HLOOKUP(G$2,States_Design!$4:66,ROW()-1,FALSE),0)=1,1,0)</f>
        <v>0</v>
      </c>
      <c r="H64" s="9">
        <f>IF(IFERROR(HLOOKUP(H$2,States_Design!$4:66,ROW()-1,FALSE),0)=1,1,0)</f>
        <v>0</v>
      </c>
      <c r="I64" s="9">
        <f>IF(IFERROR(HLOOKUP(I$2,States_Design!$4:66,ROW()-1,FALSE),0)=1,1,0)</f>
        <v>0</v>
      </c>
      <c r="J64" s="9">
        <f>IF(IFERROR(HLOOKUP(J$2,States_Design!$4:66,ROW()-1,FALSE),0)=1,1,0)</f>
        <v>0</v>
      </c>
      <c r="K64" s="9">
        <f>IF(IFERROR(HLOOKUP(K$2,States_Design!$4:66,ROW()-1,FALSE),0)=1,1,0)</f>
        <v>0</v>
      </c>
      <c r="L64" s="9">
        <f>IF(IFERROR(HLOOKUP(L$2,States_Design!$4:66,ROW()-1,FALSE),0)=1,1,0)</f>
        <v>0</v>
      </c>
      <c r="M64" s="9">
        <f>IF(IFERROR(HLOOKUP(M$2,States_Design!$4:66,ROW()-1,FALSE),0)=1,1,0)</f>
        <v>0</v>
      </c>
      <c r="N64" s="9">
        <f>IF(IFERROR(HLOOKUP(N$2,States_Design!$4:66,ROW()-1,FALSE),0)=1,1,0)</f>
        <v>0</v>
      </c>
      <c r="O64" s="9">
        <f>IF(IFERROR(HLOOKUP(O$2,States_Design!$4:66,ROW()-1,FALSE),0)=1,1,0)</f>
        <v>0</v>
      </c>
      <c r="P64" s="9">
        <f>IF(IFERROR(HLOOKUP(P$2,States_Design!$4:66,ROW()-1,FALSE),0)=1,1,0)</f>
        <v>0</v>
      </c>
      <c r="Q64" s="9">
        <f>IF(IFERROR(HLOOKUP(Q$2,States_Design!$4:66,ROW()-1,FALSE),0)=1,1,0)</f>
        <v>0</v>
      </c>
      <c r="R64" s="9">
        <f>IF(IFERROR(HLOOKUP(R$2,States_Design!$4:66,ROW()-1,FALSE),0)=1,1,0)</f>
        <v>0</v>
      </c>
      <c r="T64" s="9">
        <f>IF(IFERROR(HLOOKUP(C$2,States_Design!$4:66,ROW()-1,FALSE),0)=2,1,0)</f>
        <v>0</v>
      </c>
      <c r="U64" s="9">
        <f>IF(IFERROR(HLOOKUP(D$2,States_Design!$4:66,ROW()-1,FALSE),0)=2,1,0)</f>
        <v>0</v>
      </c>
      <c r="V64" s="9">
        <f>IF(IFERROR(HLOOKUP(E$2,States_Design!$4:66,ROW()-1,FALSE),0)=2,1,0)</f>
        <v>0</v>
      </c>
      <c r="W64" s="9">
        <f>IF(IFERROR(HLOOKUP(F$2,States_Design!$4:66,ROW()-1,FALSE),0)=2,1,0)</f>
        <v>0</v>
      </c>
      <c r="X64" s="9">
        <f>IF(IFERROR(HLOOKUP(G$2,States_Design!$4:66,ROW()-1,FALSE),0)=2,1,0)</f>
        <v>0</v>
      </c>
      <c r="Y64" s="9">
        <f>IF(IFERROR(HLOOKUP(H$2,States_Design!$4:66,ROW()-1,FALSE),0)=2,1,0)</f>
        <v>0</v>
      </c>
      <c r="Z64" s="9">
        <f>IF(IFERROR(HLOOKUP(I$2,States_Design!$4:66,ROW()-1,FALSE),0)=2,1,0)</f>
        <v>0</v>
      </c>
      <c r="AA64" s="9">
        <f>IF(IFERROR(HLOOKUP(J$2,States_Design!$4:66,ROW()-1,FALSE),0)=2,1,0)</f>
        <v>0</v>
      </c>
      <c r="AB64" s="9">
        <f>IF(IFERROR(HLOOKUP(K$2,States_Design!$4:66,ROW()-1,FALSE),0)=2,1,0)</f>
        <v>0</v>
      </c>
      <c r="AC64" s="9">
        <f>IF(IFERROR(HLOOKUP(L$2,States_Design!$4:66,ROW()-1,FALSE),0)=2,1,0)</f>
        <v>0</v>
      </c>
      <c r="AD64" s="9">
        <f>IF(IFERROR(HLOOKUP(M$2,States_Design!$4:66,ROW()-1,FALSE),0)=2,1,0)</f>
        <v>0</v>
      </c>
      <c r="AE64" s="9">
        <f>IF(IFERROR(HLOOKUP(N$2,States_Design!$4:66,ROW()-1,FALSE),0)=2,1,0)</f>
        <v>0</v>
      </c>
      <c r="AF64" s="9">
        <f>IF(IFERROR(HLOOKUP(O$2,States_Design!$4:66,ROW()-1,FALSE),0)=2,1,0)</f>
        <v>0</v>
      </c>
      <c r="AG64" s="9">
        <f>IF(IFERROR(HLOOKUP(P$2,States_Design!$4:66,ROW()-1,FALSE),0)=2,1,0)</f>
        <v>0</v>
      </c>
      <c r="AH64" s="9">
        <f>IF(IFERROR(HLOOKUP(Q$2,States_Design!$4:66,ROW()-1,FALSE),0)=2,1,0)</f>
        <v>0</v>
      </c>
      <c r="AI64" s="9">
        <f>IF(IFERROR(HLOOKUP(R$2,States_Design!$4:66,ROW()-1,FALSE),0)=2,1,0)</f>
        <v>0</v>
      </c>
      <c r="AK64" s="9" t="str">
        <f t="shared" si="22"/>
        <v>0x00</v>
      </c>
      <c r="AL64" s="9" t="str">
        <f t="shared" si="23"/>
        <v>0x00</v>
      </c>
      <c r="AN64" s="9" t="str">
        <f t="shared" si="24"/>
        <v>0x00</v>
      </c>
      <c r="AO64" s="9" t="str">
        <f t="shared" si="25"/>
        <v>0x00</v>
      </c>
      <c r="AQ64" s="9" t="str">
        <f t="shared" si="20"/>
        <v xml:space="preserve">0, 0x00, 0x00, 0x00, 0x00, </v>
      </c>
      <c r="AR6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9">
        <f>States_Design!D67</f>
        <v>0</v>
      </c>
      <c r="C65" s="9">
        <f>IF(IFERROR(HLOOKUP(C$2,States_Design!$4:67,ROW()-1,FALSE),0)=1,1,0)</f>
        <v>0</v>
      </c>
      <c r="D65" s="9">
        <f>IF(IFERROR(HLOOKUP(D$2,States_Design!$4:67,ROW()-1,FALSE),0)=1,1,0)</f>
        <v>0</v>
      </c>
      <c r="E65" s="9">
        <f>IF(IFERROR(HLOOKUP(E$2,States_Design!$4:67,ROW()-1,FALSE),0)=1,1,0)</f>
        <v>0</v>
      </c>
      <c r="F65" s="9">
        <f>IF(IFERROR(HLOOKUP(F$2,States_Design!$4:67,ROW()-1,FALSE),0)=1,1,0)</f>
        <v>0</v>
      </c>
      <c r="G65" s="9">
        <f>IF(IFERROR(HLOOKUP(G$2,States_Design!$4:67,ROW()-1,FALSE),0)=1,1,0)</f>
        <v>0</v>
      </c>
      <c r="H65" s="9">
        <f>IF(IFERROR(HLOOKUP(H$2,States_Design!$4:67,ROW()-1,FALSE),0)=1,1,0)</f>
        <v>0</v>
      </c>
      <c r="I65" s="9">
        <f>IF(IFERROR(HLOOKUP(I$2,States_Design!$4:67,ROW()-1,FALSE),0)=1,1,0)</f>
        <v>0</v>
      </c>
      <c r="J65" s="9">
        <f>IF(IFERROR(HLOOKUP(J$2,States_Design!$4:67,ROW()-1,FALSE),0)=1,1,0)</f>
        <v>0</v>
      </c>
      <c r="K65" s="9">
        <f>IF(IFERROR(HLOOKUP(K$2,States_Design!$4:67,ROW()-1,FALSE),0)=1,1,0)</f>
        <v>0</v>
      </c>
      <c r="L65" s="9">
        <f>IF(IFERROR(HLOOKUP(L$2,States_Design!$4:67,ROW()-1,FALSE),0)=1,1,0)</f>
        <v>0</v>
      </c>
      <c r="M65" s="9">
        <f>IF(IFERROR(HLOOKUP(M$2,States_Design!$4:67,ROW()-1,FALSE),0)=1,1,0)</f>
        <v>0</v>
      </c>
      <c r="N65" s="9">
        <f>IF(IFERROR(HLOOKUP(N$2,States_Design!$4:67,ROW()-1,FALSE),0)=1,1,0)</f>
        <v>0</v>
      </c>
      <c r="O65" s="9">
        <f>IF(IFERROR(HLOOKUP(O$2,States_Design!$4:67,ROW()-1,FALSE),0)=1,1,0)</f>
        <v>0</v>
      </c>
      <c r="P65" s="9">
        <f>IF(IFERROR(HLOOKUP(P$2,States_Design!$4:67,ROW()-1,FALSE),0)=1,1,0)</f>
        <v>0</v>
      </c>
      <c r="Q65" s="9">
        <f>IF(IFERROR(HLOOKUP(Q$2,States_Design!$4:67,ROW()-1,FALSE),0)=1,1,0)</f>
        <v>0</v>
      </c>
      <c r="R65" s="9">
        <f>IF(IFERROR(HLOOKUP(R$2,States_Design!$4:67,ROW()-1,FALSE),0)=1,1,0)</f>
        <v>0</v>
      </c>
      <c r="T65" s="9">
        <f>IF(IFERROR(HLOOKUP(C$2,States_Design!$4:67,ROW()-1,FALSE),0)=2,1,0)</f>
        <v>0</v>
      </c>
      <c r="U65" s="9">
        <f>IF(IFERROR(HLOOKUP(D$2,States_Design!$4:67,ROW()-1,FALSE),0)=2,1,0)</f>
        <v>0</v>
      </c>
      <c r="V65" s="9">
        <f>IF(IFERROR(HLOOKUP(E$2,States_Design!$4:67,ROW()-1,FALSE),0)=2,1,0)</f>
        <v>0</v>
      </c>
      <c r="W65" s="9">
        <f>IF(IFERROR(HLOOKUP(F$2,States_Design!$4:67,ROW()-1,FALSE),0)=2,1,0)</f>
        <v>0</v>
      </c>
      <c r="X65" s="9">
        <f>IF(IFERROR(HLOOKUP(G$2,States_Design!$4:67,ROW()-1,FALSE),0)=2,1,0)</f>
        <v>0</v>
      </c>
      <c r="Y65" s="9">
        <f>IF(IFERROR(HLOOKUP(H$2,States_Design!$4:67,ROW()-1,FALSE),0)=2,1,0)</f>
        <v>0</v>
      </c>
      <c r="Z65" s="9">
        <f>IF(IFERROR(HLOOKUP(I$2,States_Design!$4:67,ROW()-1,FALSE),0)=2,1,0)</f>
        <v>0</v>
      </c>
      <c r="AA65" s="9">
        <f>IF(IFERROR(HLOOKUP(J$2,States_Design!$4:67,ROW()-1,FALSE),0)=2,1,0)</f>
        <v>0</v>
      </c>
      <c r="AB65" s="9">
        <f>IF(IFERROR(HLOOKUP(K$2,States_Design!$4:67,ROW()-1,FALSE),0)=2,1,0)</f>
        <v>0</v>
      </c>
      <c r="AC65" s="9">
        <f>IF(IFERROR(HLOOKUP(L$2,States_Design!$4:67,ROW()-1,FALSE),0)=2,1,0)</f>
        <v>0</v>
      </c>
      <c r="AD65" s="9">
        <f>IF(IFERROR(HLOOKUP(M$2,States_Design!$4:67,ROW()-1,FALSE),0)=2,1,0)</f>
        <v>0</v>
      </c>
      <c r="AE65" s="9">
        <f>IF(IFERROR(HLOOKUP(N$2,States_Design!$4:67,ROW()-1,FALSE),0)=2,1,0)</f>
        <v>0</v>
      </c>
      <c r="AF65" s="9">
        <f>IF(IFERROR(HLOOKUP(O$2,States_Design!$4:67,ROW()-1,FALSE),0)=2,1,0)</f>
        <v>0</v>
      </c>
      <c r="AG65" s="9">
        <f>IF(IFERROR(HLOOKUP(P$2,States_Design!$4:67,ROW()-1,FALSE),0)=2,1,0)</f>
        <v>0</v>
      </c>
      <c r="AH65" s="9">
        <f>IF(IFERROR(HLOOKUP(Q$2,States_Design!$4:67,ROW()-1,FALSE),0)=2,1,0)</f>
        <v>0</v>
      </c>
      <c r="AI65" s="9">
        <f>IF(IFERROR(HLOOKUP(R$2,States_Design!$4:67,ROW()-1,FALSE),0)=2,1,0)</f>
        <v>0</v>
      </c>
      <c r="AK65" s="9" t="str">
        <f t="shared" si="22"/>
        <v>0x00</v>
      </c>
      <c r="AL65" s="9" t="str">
        <f t="shared" si="23"/>
        <v>0x00</v>
      </c>
      <c r="AN65" s="9" t="str">
        <f t="shared" si="24"/>
        <v>0x00</v>
      </c>
      <c r="AO65" s="9" t="str">
        <f t="shared" si="25"/>
        <v>0x00</v>
      </c>
      <c r="AQ65" s="9" t="str">
        <f t="shared" si="20"/>
        <v xml:space="preserve">0, 0x00, 0x00, 0x00, 0x00, </v>
      </c>
      <c r="AR6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9">
        <f>States_Design!D68</f>
        <v>0</v>
      </c>
      <c r="C66" s="9">
        <f>IF(IFERROR(HLOOKUP(C$2,States_Design!$4:68,ROW()-1,FALSE),0)=1,1,0)</f>
        <v>0</v>
      </c>
      <c r="D66" s="9">
        <f>IF(IFERROR(HLOOKUP(D$2,States_Design!$4:68,ROW()-1,FALSE),0)=1,1,0)</f>
        <v>0</v>
      </c>
      <c r="E66" s="9">
        <f>IF(IFERROR(HLOOKUP(E$2,States_Design!$4:68,ROW()-1,FALSE),0)=1,1,0)</f>
        <v>0</v>
      </c>
      <c r="F66" s="9">
        <f>IF(IFERROR(HLOOKUP(F$2,States_Design!$4:68,ROW()-1,FALSE),0)=1,1,0)</f>
        <v>0</v>
      </c>
      <c r="G66" s="9">
        <f>IF(IFERROR(HLOOKUP(G$2,States_Design!$4:68,ROW()-1,FALSE),0)=1,1,0)</f>
        <v>0</v>
      </c>
      <c r="H66" s="9">
        <f>IF(IFERROR(HLOOKUP(H$2,States_Design!$4:68,ROW()-1,FALSE),0)=1,1,0)</f>
        <v>0</v>
      </c>
      <c r="I66" s="9">
        <f>IF(IFERROR(HLOOKUP(I$2,States_Design!$4:68,ROW()-1,FALSE),0)=1,1,0)</f>
        <v>0</v>
      </c>
      <c r="J66" s="9">
        <f>IF(IFERROR(HLOOKUP(J$2,States_Design!$4:68,ROW()-1,FALSE),0)=1,1,0)</f>
        <v>0</v>
      </c>
      <c r="K66" s="9">
        <f>IF(IFERROR(HLOOKUP(K$2,States_Design!$4:68,ROW()-1,FALSE),0)=1,1,0)</f>
        <v>0</v>
      </c>
      <c r="L66" s="9">
        <f>IF(IFERROR(HLOOKUP(L$2,States_Design!$4:68,ROW()-1,FALSE),0)=1,1,0)</f>
        <v>0</v>
      </c>
      <c r="M66" s="9">
        <f>IF(IFERROR(HLOOKUP(M$2,States_Design!$4:68,ROW()-1,FALSE),0)=1,1,0)</f>
        <v>0</v>
      </c>
      <c r="N66" s="9">
        <f>IF(IFERROR(HLOOKUP(N$2,States_Design!$4:68,ROW()-1,FALSE),0)=1,1,0)</f>
        <v>0</v>
      </c>
      <c r="O66" s="9">
        <f>IF(IFERROR(HLOOKUP(O$2,States_Design!$4:68,ROW()-1,FALSE),0)=1,1,0)</f>
        <v>0</v>
      </c>
      <c r="P66" s="9">
        <f>IF(IFERROR(HLOOKUP(P$2,States_Design!$4:68,ROW()-1,FALSE),0)=1,1,0)</f>
        <v>0</v>
      </c>
      <c r="Q66" s="9">
        <f>IF(IFERROR(HLOOKUP(Q$2,States_Design!$4:68,ROW()-1,FALSE),0)=1,1,0)</f>
        <v>0</v>
      </c>
      <c r="R66" s="9">
        <f>IF(IFERROR(HLOOKUP(R$2,States_Design!$4:68,ROW()-1,FALSE),0)=1,1,0)</f>
        <v>0</v>
      </c>
      <c r="T66" s="9">
        <f>IF(IFERROR(HLOOKUP(C$2,States_Design!$4:68,ROW()-1,FALSE),0)=2,1,0)</f>
        <v>0</v>
      </c>
      <c r="U66" s="9">
        <f>IF(IFERROR(HLOOKUP(D$2,States_Design!$4:68,ROW()-1,FALSE),0)=2,1,0)</f>
        <v>0</v>
      </c>
      <c r="V66" s="9">
        <f>IF(IFERROR(HLOOKUP(E$2,States_Design!$4:68,ROW()-1,FALSE),0)=2,1,0)</f>
        <v>0</v>
      </c>
      <c r="W66" s="9">
        <f>IF(IFERROR(HLOOKUP(F$2,States_Design!$4:68,ROW()-1,FALSE),0)=2,1,0)</f>
        <v>0</v>
      </c>
      <c r="X66" s="9">
        <f>IF(IFERROR(HLOOKUP(G$2,States_Design!$4:68,ROW()-1,FALSE),0)=2,1,0)</f>
        <v>0</v>
      </c>
      <c r="Y66" s="9">
        <f>IF(IFERROR(HLOOKUP(H$2,States_Design!$4:68,ROW()-1,FALSE),0)=2,1,0)</f>
        <v>0</v>
      </c>
      <c r="Z66" s="9">
        <f>IF(IFERROR(HLOOKUP(I$2,States_Design!$4:68,ROW()-1,FALSE),0)=2,1,0)</f>
        <v>0</v>
      </c>
      <c r="AA66" s="9">
        <f>IF(IFERROR(HLOOKUP(J$2,States_Design!$4:68,ROW()-1,FALSE),0)=2,1,0)</f>
        <v>0</v>
      </c>
      <c r="AB66" s="9">
        <f>IF(IFERROR(HLOOKUP(K$2,States_Design!$4:68,ROW()-1,FALSE),0)=2,1,0)</f>
        <v>0</v>
      </c>
      <c r="AC66" s="9">
        <f>IF(IFERROR(HLOOKUP(L$2,States_Design!$4:68,ROW()-1,FALSE),0)=2,1,0)</f>
        <v>0</v>
      </c>
      <c r="AD66" s="9">
        <f>IF(IFERROR(HLOOKUP(M$2,States_Design!$4:68,ROW()-1,FALSE),0)=2,1,0)</f>
        <v>0</v>
      </c>
      <c r="AE66" s="9">
        <f>IF(IFERROR(HLOOKUP(N$2,States_Design!$4:68,ROW()-1,FALSE),0)=2,1,0)</f>
        <v>0</v>
      </c>
      <c r="AF66" s="9">
        <f>IF(IFERROR(HLOOKUP(O$2,States_Design!$4:68,ROW()-1,FALSE),0)=2,1,0)</f>
        <v>0</v>
      </c>
      <c r="AG66" s="9">
        <f>IF(IFERROR(HLOOKUP(P$2,States_Design!$4:68,ROW()-1,FALSE),0)=2,1,0)</f>
        <v>0</v>
      </c>
      <c r="AH66" s="9">
        <f>IF(IFERROR(HLOOKUP(Q$2,States_Design!$4:68,ROW()-1,FALSE),0)=2,1,0)</f>
        <v>0</v>
      </c>
      <c r="AI66" s="9">
        <f>IF(IFERROR(HLOOKUP(R$2,States_Design!$4:68,ROW()-1,FALSE),0)=2,1,0)</f>
        <v>0</v>
      </c>
      <c r="AK66" s="9" t="str">
        <f t="shared" si="22"/>
        <v>0x00</v>
      </c>
      <c r="AL66" s="9" t="str">
        <f t="shared" si="23"/>
        <v>0x00</v>
      </c>
      <c r="AN66" s="9" t="str">
        <f t="shared" si="24"/>
        <v>0x00</v>
      </c>
      <c r="AO66" s="9" t="str">
        <f t="shared" si="25"/>
        <v>0x00</v>
      </c>
      <c r="AQ66" s="9" t="str">
        <f t="shared" si="20"/>
        <v xml:space="preserve">0, 0x00, 0x00, 0x00, 0x00, </v>
      </c>
      <c r="AR6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9">
        <f>States_Design!D69</f>
        <v>0</v>
      </c>
      <c r="C67" s="9">
        <f>IF(IFERROR(HLOOKUP(C$2,States_Design!$4:69,ROW()-1,FALSE),0)=1,1,0)</f>
        <v>0</v>
      </c>
      <c r="D67" s="9">
        <f>IF(IFERROR(HLOOKUP(D$2,States_Design!$4:69,ROW()-1,FALSE),0)=1,1,0)</f>
        <v>0</v>
      </c>
      <c r="E67" s="9">
        <f>IF(IFERROR(HLOOKUP(E$2,States_Design!$4:69,ROW()-1,FALSE),0)=1,1,0)</f>
        <v>0</v>
      </c>
      <c r="F67" s="9">
        <f>IF(IFERROR(HLOOKUP(F$2,States_Design!$4:69,ROW()-1,FALSE),0)=1,1,0)</f>
        <v>0</v>
      </c>
      <c r="G67" s="9">
        <f>IF(IFERROR(HLOOKUP(G$2,States_Design!$4:69,ROW()-1,FALSE),0)=1,1,0)</f>
        <v>0</v>
      </c>
      <c r="H67" s="9">
        <f>IF(IFERROR(HLOOKUP(H$2,States_Design!$4:69,ROW()-1,FALSE),0)=1,1,0)</f>
        <v>0</v>
      </c>
      <c r="I67" s="9">
        <f>IF(IFERROR(HLOOKUP(I$2,States_Design!$4:69,ROW()-1,FALSE),0)=1,1,0)</f>
        <v>0</v>
      </c>
      <c r="J67" s="9">
        <f>IF(IFERROR(HLOOKUP(J$2,States_Design!$4:69,ROW()-1,FALSE),0)=1,1,0)</f>
        <v>0</v>
      </c>
      <c r="K67" s="9">
        <f>IF(IFERROR(HLOOKUP(K$2,States_Design!$4:69,ROW()-1,FALSE),0)=1,1,0)</f>
        <v>0</v>
      </c>
      <c r="L67" s="9">
        <f>IF(IFERROR(HLOOKUP(L$2,States_Design!$4:69,ROW()-1,FALSE),0)=1,1,0)</f>
        <v>0</v>
      </c>
      <c r="M67" s="9">
        <f>IF(IFERROR(HLOOKUP(M$2,States_Design!$4:69,ROW()-1,FALSE),0)=1,1,0)</f>
        <v>0</v>
      </c>
      <c r="N67" s="9">
        <f>IF(IFERROR(HLOOKUP(N$2,States_Design!$4:69,ROW()-1,FALSE),0)=1,1,0)</f>
        <v>0</v>
      </c>
      <c r="O67" s="9">
        <f>IF(IFERROR(HLOOKUP(O$2,States_Design!$4:69,ROW()-1,FALSE),0)=1,1,0)</f>
        <v>0</v>
      </c>
      <c r="P67" s="9">
        <f>IF(IFERROR(HLOOKUP(P$2,States_Design!$4:69,ROW()-1,FALSE),0)=1,1,0)</f>
        <v>0</v>
      </c>
      <c r="Q67" s="9">
        <f>IF(IFERROR(HLOOKUP(Q$2,States_Design!$4:69,ROW()-1,FALSE),0)=1,1,0)</f>
        <v>0</v>
      </c>
      <c r="R67" s="9">
        <f>IF(IFERROR(HLOOKUP(R$2,States_Design!$4:69,ROW()-1,FALSE),0)=1,1,0)</f>
        <v>0</v>
      </c>
      <c r="T67" s="9">
        <f>IF(IFERROR(HLOOKUP(C$2,States_Design!$4:69,ROW()-1,FALSE),0)=2,1,0)</f>
        <v>0</v>
      </c>
      <c r="U67" s="9">
        <f>IF(IFERROR(HLOOKUP(D$2,States_Design!$4:69,ROW()-1,FALSE),0)=2,1,0)</f>
        <v>0</v>
      </c>
      <c r="V67" s="9">
        <f>IF(IFERROR(HLOOKUP(E$2,States_Design!$4:69,ROW()-1,FALSE),0)=2,1,0)</f>
        <v>0</v>
      </c>
      <c r="W67" s="9">
        <f>IF(IFERROR(HLOOKUP(F$2,States_Design!$4:69,ROW()-1,FALSE),0)=2,1,0)</f>
        <v>0</v>
      </c>
      <c r="X67" s="9">
        <f>IF(IFERROR(HLOOKUP(G$2,States_Design!$4:69,ROW()-1,FALSE),0)=2,1,0)</f>
        <v>0</v>
      </c>
      <c r="Y67" s="9">
        <f>IF(IFERROR(HLOOKUP(H$2,States_Design!$4:69,ROW()-1,FALSE),0)=2,1,0)</f>
        <v>0</v>
      </c>
      <c r="Z67" s="9">
        <f>IF(IFERROR(HLOOKUP(I$2,States_Design!$4:69,ROW()-1,FALSE),0)=2,1,0)</f>
        <v>0</v>
      </c>
      <c r="AA67" s="9">
        <f>IF(IFERROR(HLOOKUP(J$2,States_Design!$4:69,ROW()-1,FALSE),0)=2,1,0)</f>
        <v>0</v>
      </c>
      <c r="AB67" s="9">
        <f>IF(IFERROR(HLOOKUP(K$2,States_Design!$4:69,ROW()-1,FALSE),0)=2,1,0)</f>
        <v>0</v>
      </c>
      <c r="AC67" s="9">
        <f>IF(IFERROR(HLOOKUP(L$2,States_Design!$4:69,ROW()-1,FALSE),0)=2,1,0)</f>
        <v>0</v>
      </c>
      <c r="AD67" s="9">
        <f>IF(IFERROR(HLOOKUP(M$2,States_Design!$4:69,ROW()-1,FALSE),0)=2,1,0)</f>
        <v>0</v>
      </c>
      <c r="AE67" s="9">
        <f>IF(IFERROR(HLOOKUP(N$2,States_Design!$4:69,ROW()-1,FALSE),0)=2,1,0)</f>
        <v>0</v>
      </c>
      <c r="AF67" s="9">
        <f>IF(IFERROR(HLOOKUP(O$2,States_Design!$4:69,ROW()-1,FALSE),0)=2,1,0)</f>
        <v>0</v>
      </c>
      <c r="AG67" s="9">
        <f>IF(IFERROR(HLOOKUP(P$2,States_Design!$4:69,ROW()-1,FALSE),0)=2,1,0)</f>
        <v>0</v>
      </c>
      <c r="AH67" s="9">
        <f>IF(IFERROR(HLOOKUP(Q$2,States_Design!$4:69,ROW()-1,FALSE),0)=2,1,0)</f>
        <v>0</v>
      </c>
      <c r="AI67" s="9">
        <f>IF(IFERROR(HLOOKUP(R$2,States_Design!$4:69,ROW()-1,FALSE),0)=2,1,0)</f>
        <v>0</v>
      </c>
      <c r="AK67" s="9" t="str">
        <f t="shared" si="22"/>
        <v>0x00</v>
      </c>
      <c r="AL67" s="9" t="str">
        <f t="shared" si="23"/>
        <v>0x00</v>
      </c>
      <c r="AN67" s="9" t="str">
        <f t="shared" si="24"/>
        <v>0x00</v>
      </c>
      <c r="AO67" s="9" t="str">
        <f t="shared" si="25"/>
        <v>0x00</v>
      </c>
      <c r="AQ67" s="9" t="str">
        <f t="shared" si="20"/>
        <v xml:space="preserve">0, 0x00, 0x00, 0x00, 0x00, </v>
      </c>
      <c r="AR6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9">
        <f>States_Design!D70</f>
        <v>0</v>
      </c>
      <c r="C68" s="9">
        <f>IF(IFERROR(HLOOKUP(C$2,States_Design!$4:70,ROW()-1,FALSE),0)=1,1,0)</f>
        <v>0</v>
      </c>
      <c r="D68" s="9">
        <f>IF(IFERROR(HLOOKUP(D$2,States_Design!$4:70,ROW()-1,FALSE),0)=1,1,0)</f>
        <v>0</v>
      </c>
      <c r="E68" s="9">
        <f>IF(IFERROR(HLOOKUP(E$2,States_Design!$4:70,ROW()-1,FALSE),0)=1,1,0)</f>
        <v>0</v>
      </c>
      <c r="F68" s="9">
        <f>IF(IFERROR(HLOOKUP(F$2,States_Design!$4:70,ROW()-1,FALSE),0)=1,1,0)</f>
        <v>0</v>
      </c>
      <c r="G68" s="9">
        <f>IF(IFERROR(HLOOKUP(G$2,States_Design!$4:70,ROW()-1,FALSE),0)=1,1,0)</f>
        <v>0</v>
      </c>
      <c r="H68" s="9">
        <f>IF(IFERROR(HLOOKUP(H$2,States_Design!$4:70,ROW()-1,FALSE),0)=1,1,0)</f>
        <v>0</v>
      </c>
      <c r="I68" s="9">
        <f>IF(IFERROR(HLOOKUP(I$2,States_Design!$4:70,ROW()-1,FALSE),0)=1,1,0)</f>
        <v>0</v>
      </c>
      <c r="J68" s="9">
        <f>IF(IFERROR(HLOOKUP(J$2,States_Design!$4:70,ROW()-1,FALSE),0)=1,1,0)</f>
        <v>0</v>
      </c>
      <c r="K68" s="9">
        <f>IF(IFERROR(HLOOKUP(K$2,States_Design!$4:70,ROW()-1,FALSE),0)=1,1,0)</f>
        <v>0</v>
      </c>
      <c r="L68" s="9">
        <f>IF(IFERROR(HLOOKUP(L$2,States_Design!$4:70,ROW()-1,FALSE),0)=1,1,0)</f>
        <v>0</v>
      </c>
      <c r="M68" s="9">
        <f>IF(IFERROR(HLOOKUP(M$2,States_Design!$4:70,ROW()-1,FALSE),0)=1,1,0)</f>
        <v>0</v>
      </c>
      <c r="N68" s="9">
        <f>IF(IFERROR(HLOOKUP(N$2,States_Design!$4:70,ROW()-1,FALSE),0)=1,1,0)</f>
        <v>0</v>
      </c>
      <c r="O68" s="9">
        <f>IF(IFERROR(HLOOKUP(O$2,States_Design!$4:70,ROW()-1,FALSE),0)=1,1,0)</f>
        <v>0</v>
      </c>
      <c r="P68" s="9">
        <f>IF(IFERROR(HLOOKUP(P$2,States_Design!$4:70,ROW()-1,FALSE),0)=1,1,0)</f>
        <v>0</v>
      </c>
      <c r="Q68" s="9">
        <f>IF(IFERROR(HLOOKUP(Q$2,States_Design!$4:70,ROW()-1,FALSE),0)=1,1,0)</f>
        <v>0</v>
      </c>
      <c r="R68" s="9">
        <f>IF(IFERROR(HLOOKUP(R$2,States_Design!$4:70,ROW()-1,FALSE),0)=1,1,0)</f>
        <v>0</v>
      </c>
      <c r="T68" s="9">
        <f>IF(IFERROR(HLOOKUP(C$2,States_Design!$4:70,ROW()-1,FALSE),0)=2,1,0)</f>
        <v>0</v>
      </c>
      <c r="U68" s="9">
        <f>IF(IFERROR(HLOOKUP(D$2,States_Design!$4:70,ROW()-1,FALSE),0)=2,1,0)</f>
        <v>0</v>
      </c>
      <c r="V68" s="9">
        <f>IF(IFERROR(HLOOKUP(E$2,States_Design!$4:70,ROW()-1,FALSE),0)=2,1,0)</f>
        <v>0</v>
      </c>
      <c r="W68" s="9">
        <f>IF(IFERROR(HLOOKUP(F$2,States_Design!$4:70,ROW()-1,FALSE),0)=2,1,0)</f>
        <v>0</v>
      </c>
      <c r="X68" s="9">
        <f>IF(IFERROR(HLOOKUP(G$2,States_Design!$4:70,ROW()-1,FALSE),0)=2,1,0)</f>
        <v>0</v>
      </c>
      <c r="Y68" s="9">
        <f>IF(IFERROR(HLOOKUP(H$2,States_Design!$4:70,ROW()-1,FALSE),0)=2,1,0)</f>
        <v>0</v>
      </c>
      <c r="Z68" s="9">
        <f>IF(IFERROR(HLOOKUP(I$2,States_Design!$4:70,ROW()-1,FALSE),0)=2,1,0)</f>
        <v>0</v>
      </c>
      <c r="AA68" s="9">
        <f>IF(IFERROR(HLOOKUP(J$2,States_Design!$4:70,ROW()-1,FALSE),0)=2,1,0)</f>
        <v>0</v>
      </c>
      <c r="AB68" s="9">
        <f>IF(IFERROR(HLOOKUP(K$2,States_Design!$4:70,ROW()-1,FALSE),0)=2,1,0)</f>
        <v>0</v>
      </c>
      <c r="AC68" s="9">
        <f>IF(IFERROR(HLOOKUP(L$2,States_Design!$4:70,ROW()-1,FALSE),0)=2,1,0)</f>
        <v>0</v>
      </c>
      <c r="AD68" s="9">
        <f>IF(IFERROR(HLOOKUP(M$2,States_Design!$4:70,ROW()-1,FALSE),0)=2,1,0)</f>
        <v>0</v>
      </c>
      <c r="AE68" s="9">
        <f>IF(IFERROR(HLOOKUP(N$2,States_Design!$4:70,ROW()-1,FALSE),0)=2,1,0)</f>
        <v>0</v>
      </c>
      <c r="AF68" s="9">
        <f>IF(IFERROR(HLOOKUP(O$2,States_Design!$4:70,ROW()-1,FALSE),0)=2,1,0)</f>
        <v>0</v>
      </c>
      <c r="AG68" s="9">
        <f>IF(IFERROR(HLOOKUP(P$2,States_Design!$4:70,ROW()-1,FALSE),0)=2,1,0)</f>
        <v>0</v>
      </c>
      <c r="AH68" s="9">
        <f>IF(IFERROR(HLOOKUP(Q$2,States_Design!$4:70,ROW()-1,FALSE),0)=2,1,0)</f>
        <v>0</v>
      </c>
      <c r="AI68" s="9">
        <f>IF(IFERROR(HLOOKUP(R$2,States_Design!$4:70,ROW()-1,FALSE),0)=2,1,0)</f>
        <v>0</v>
      </c>
      <c r="AK68" s="9" t="str">
        <f t="shared" si="22"/>
        <v>0x00</v>
      </c>
      <c r="AL68" s="9" t="str">
        <f t="shared" si="23"/>
        <v>0x00</v>
      </c>
      <c r="AN68" s="9" t="str">
        <f t="shared" si="24"/>
        <v>0x00</v>
      </c>
      <c r="AO68" s="9" t="str">
        <f t="shared" si="25"/>
        <v>0x00</v>
      </c>
      <c r="AQ68" s="9" t="str">
        <f t="shared" ref="AQ68:AQ131" si="27">CONCATENATE(A68,", ",AK68,", ",AL68,", ",AN68,", ",AO68,", ")</f>
        <v xml:space="preserve">0, 0x00, 0x00, 0x00, 0x00, </v>
      </c>
      <c r="AR6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9">
        <f>States_Design!D71</f>
        <v>0</v>
      </c>
      <c r="C69" s="9">
        <f>IF(IFERROR(HLOOKUP(C$2,States_Design!$4:71,ROW()-1,FALSE),0)=1,1,0)</f>
        <v>0</v>
      </c>
      <c r="D69" s="9">
        <f>IF(IFERROR(HLOOKUP(D$2,States_Design!$4:71,ROW()-1,FALSE),0)=1,1,0)</f>
        <v>0</v>
      </c>
      <c r="E69" s="9">
        <f>IF(IFERROR(HLOOKUP(E$2,States_Design!$4:71,ROW()-1,FALSE),0)=1,1,0)</f>
        <v>0</v>
      </c>
      <c r="F69" s="9">
        <f>IF(IFERROR(HLOOKUP(F$2,States_Design!$4:71,ROW()-1,FALSE),0)=1,1,0)</f>
        <v>0</v>
      </c>
      <c r="G69" s="9">
        <f>IF(IFERROR(HLOOKUP(G$2,States_Design!$4:71,ROW()-1,FALSE),0)=1,1,0)</f>
        <v>0</v>
      </c>
      <c r="H69" s="9">
        <f>IF(IFERROR(HLOOKUP(H$2,States_Design!$4:71,ROW()-1,FALSE),0)=1,1,0)</f>
        <v>0</v>
      </c>
      <c r="I69" s="9">
        <f>IF(IFERROR(HLOOKUP(I$2,States_Design!$4:71,ROW()-1,FALSE),0)=1,1,0)</f>
        <v>0</v>
      </c>
      <c r="J69" s="9">
        <f>IF(IFERROR(HLOOKUP(J$2,States_Design!$4:71,ROW()-1,FALSE),0)=1,1,0)</f>
        <v>0</v>
      </c>
      <c r="K69" s="9">
        <f>IF(IFERROR(HLOOKUP(K$2,States_Design!$4:71,ROW()-1,FALSE),0)=1,1,0)</f>
        <v>0</v>
      </c>
      <c r="L69" s="9">
        <f>IF(IFERROR(HLOOKUP(L$2,States_Design!$4:71,ROW()-1,FALSE),0)=1,1,0)</f>
        <v>0</v>
      </c>
      <c r="M69" s="9">
        <f>IF(IFERROR(HLOOKUP(M$2,States_Design!$4:71,ROW()-1,FALSE),0)=1,1,0)</f>
        <v>0</v>
      </c>
      <c r="N69" s="9">
        <f>IF(IFERROR(HLOOKUP(N$2,States_Design!$4:71,ROW()-1,FALSE),0)=1,1,0)</f>
        <v>0</v>
      </c>
      <c r="O69" s="9">
        <f>IF(IFERROR(HLOOKUP(O$2,States_Design!$4:71,ROW()-1,FALSE),0)=1,1,0)</f>
        <v>0</v>
      </c>
      <c r="P69" s="9">
        <f>IF(IFERROR(HLOOKUP(P$2,States_Design!$4:71,ROW()-1,FALSE),0)=1,1,0)</f>
        <v>0</v>
      </c>
      <c r="Q69" s="9">
        <f>IF(IFERROR(HLOOKUP(Q$2,States_Design!$4:71,ROW()-1,FALSE),0)=1,1,0)</f>
        <v>0</v>
      </c>
      <c r="R69" s="9">
        <f>IF(IFERROR(HLOOKUP(R$2,States_Design!$4:71,ROW()-1,FALSE),0)=1,1,0)</f>
        <v>0</v>
      </c>
      <c r="T69" s="9">
        <f>IF(IFERROR(HLOOKUP(C$2,States_Design!$4:71,ROW()-1,FALSE),0)=2,1,0)</f>
        <v>0</v>
      </c>
      <c r="U69" s="9">
        <f>IF(IFERROR(HLOOKUP(D$2,States_Design!$4:71,ROW()-1,FALSE),0)=2,1,0)</f>
        <v>0</v>
      </c>
      <c r="V69" s="9">
        <f>IF(IFERROR(HLOOKUP(E$2,States_Design!$4:71,ROW()-1,FALSE),0)=2,1,0)</f>
        <v>0</v>
      </c>
      <c r="W69" s="9">
        <f>IF(IFERROR(HLOOKUP(F$2,States_Design!$4:71,ROW()-1,FALSE),0)=2,1,0)</f>
        <v>0</v>
      </c>
      <c r="X69" s="9">
        <f>IF(IFERROR(HLOOKUP(G$2,States_Design!$4:71,ROW()-1,FALSE),0)=2,1,0)</f>
        <v>0</v>
      </c>
      <c r="Y69" s="9">
        <f>IF(IFERROR(HLOOKUP(H$2,States_Design!$4:71,ROW()-1,FALSE),0)=2,1,0)</f>
        <v>0</v>
      </c>
      <c r="Z69" s="9">
        <f>IF(IFERROR(HLOOKUP(I$2,States_Design!$4:71,ROW()-1,FALSE),0)=2,1,0)</f>
        <v>0</v>
      </c>
      <c r="AA69" s="9">
        <f>IF(IFERROR(HLOOKUP(J$2,States_Design!$4:71,ROW()-1,FALSE),0)=2,1,0)</f>
        <v>0</v>
      </c>
      <c r="AB69" s="9">
        <f>IF(IFERROR(HLOOKUP(K$2,States_Design!$4:71,ROW()-1,FALSE),0)=2,1,0)</f>
        <v>0</v>
      </c>
      <c r="AC69" s="9">
        <f>IF(IFERROR(HLOOKUP(L$2,States_Design!$4:71,ROW()-1,FALSE),0)=2,1,0)</f>
        <v>0</v>
      </c>
      <c r="AD69" s="9">
        <f>IF(IFERROR(HLOOKUP(M$2,States_Design!$4:71,ROW()-1,FALSE),0)=2,1,0)</f>
        <v>0</v>
      </c>
      <c r="AE69" s="9">
        <f>IF(IFERROR(HLOOKUP(N$2,States_Design!$4:71,ROW()-1,FALSE),0)=2,1,0)</f>
        <v>0</v>
      </c>
      <c r="AF69" s="9">
        <f>IF(IFERROR(HLOOKUP(O$2,States_Design!$4:71,ROW()-1,FALSE),0)=2,1,0)</f>
        <v>0</v>
      </c>
      <c r="AG69" s="9">
        <f>IF(IFERROR(HLOOKUP(P$2,States_Design!$4:71,ROW()-1,FALSE),0)=2,1,0)</f>
        <v>0</v>
      </c>
      <c r="AH69" s="9">
        <f>IF(IFERROR(HLOOKUP(Q$2,States_Design!$4:71,ROW()-1,FALSE),0)=2,1,0)</f>
        <v>0</v>
      </c>
      <c r="AI69" s="9">
        <f>IF(IFERROR(HLOOKUP(R$2,States_Design!$4:71,ROW()-1,FALSE),0)=2,1,0)</f>
        <v>0</v>
      </c>
      <c r="AK69" s="9" t="str">
        <f t="shared" si="22"/>
        <v>0x00</v>
      </c>
      <c r="AL69" s="9" t="str">
        <f t="shared" si="23"/>
        <v>0x00</v>
      </c>
      <c r="AN69" s="9" t="str">
        <f t="shared" si="24"/>
        <v>0x00</v>
      </c>
      <c r="AO69" s="9" t="str">
        <f t="shared" si="25"/>
        <v>0x00</v>
      </c>
      <c r="AQ69" s="9" t="str">
        <f t="shared" si="27"/>
        <v xml:space="preserve">0, 0x00, 0x00, 0x00, 0x00, </v>
      </c>
      <c r="AR6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9">
        <f>States_Design!D72</f>
        <v>0</v>
      </c>
      <c r="C70" s="9">
        <f>IF(IFERROR(HLOOKUP(C$2,States_Design!$4:72,ROW()-1,FALSE),0)=1,1,0)</f>
        <v>0</v>
      </c>
      <c r="D70" s="9">
        <f>IF(IFERROR(HLOOKUP(D$2,States_Design!$4:72,ROW()-1,FALSE),0)=1,1,0)</f>
        <v>0</v>
      </c>
      <c r="E70" s="9">
        <f>IF(IFERROR(HLOOKUP(E$2,States_Design!$4:72,ROW()-1,FALSE),0)=1,1,0)</f>
        <v>0</v>
      </c>
      <c r="F70" s="9">
        <f>IF(IFERROR(HLOOKUP(F$2,States_Design!$4:72,ROW()-1,FALSE),0)=1,1,0)</f>
        <v>0</v>
      </c>
      <c r="G70" s="9">
        <f>IF(IFERROR(HLOOKUP(G$2,States_Design!$4:72,ROW()-1,FALSE),0)=1,1,0)</f>
        <v>0</v>
      </c>
      <c r="H70" s="9">
        <f>IF(IFERROR(HLOOKUP(H$2,States_Design!$4:72,ROW()-1,FALSE),0)=1,1,0)</f>
        <v>0</v>
      </c>
      <c r="I70" s="9">
        <f>IF(IFERROR(HLOOKUP(I$2,States_Design!$4:72,ROW()-1,FALSE),0)=1,1,0)</f>
        <v>0</v>
      </c>
      <c r="J70" s="9">
        <f>IF(IFERROR(HLOOKUP(J$2,States_Design!$4:72,ROW()-1,FALSE),0)=1,1,0)</f>
        <v>0</v>
      </c>
      <c r="K70" s="9">
        <f>IF(IFERROR(HLOOKUP(K$2,States_Design!$4:72,ROW()-1,FALSE),0)=1,1,0)</f>
        <v>0</v>
      </c>
      <c r="L70" s="9">
        <f>IF(IFERROR(HLOOKUP(L$2,States_Design!$4:72,ROW()-1,FALSE),0)=1,1,0)</f>
        <v>0</v>
      </c>
      <c r="M70" s="9">
        <f>IF(IFERROR(HLOOKUP(M$2,States_Design!$4:72,ROW()-1,FALSE),0)=1,1,0)</f>
        <v>0</v>
      </c>
      <c r="N70" s="9">
        <f>IF(IFERROR(HLOOKUP(N$2,States_Design!$4:72,ROW()-1,FALSE),0)=1,1,0)</f>
        <v>0</v>
      </c>
      <c r="O70" s="9">
        <f>IF(IFERROR(HLOOKUP(O$2,States_Design!$4:72,ROW()-1,FALSE),0)=1,1,0)</f>
        <v>0</v>
      </c>
      <c r="P70" s="9">
        <f>IF(IFERROR(HLOOKUP(P$2,States_Design!$4:72,ROW()-1,FALSE),0)=1,1,0)</f>
        <v>0</v>
      </c>
      <c r="Q70" s="9">
        <f>IF(IFERROR(HLOOKUP(Q$2,States_Design!$4:72,ROW()-1,FALSE),0)=1,1,0)</f>
        <v>0</v>
      </c>
      <c r="R70" s="9">
        <f>IF(IFERROR(HLOOKUP(R$2,States_Design!$4:72,ROW()-1,FALSE),0)=1,1,0)</f>
        <v>0</v>
      </c>
      <c r="T70" s="9">
        <f>IF(IFERROR(HLOOKUP(C$2,States_Design!$4:72,ROW()-1,FALSE),0)=2,1,0)</f>
        <v>0</v>
      </c>
      <c r="U70" s="9">
        <f>IF(IFERROR(HLOOKUP(D$2,States_Design!$4:72,ROW()-1,FALSE),0)=2,1,0)</f>
        <v>0</v>
      </c>
      <c r="V70" s="9">
        <f>IF(IFERROR(HLOOKUP(E$2,States_Design!$4:72,ROW()-1,FALSE),0)=2,1,0)</f>
        <v>0</v>
      </c>
      <c r="W70" s="9">
        <f>IF(IFERROR(HLOOKUP(F$2,States_Design!$4:72,ROW()-1,FALSE),0)=2,1,0)</f>
        <v>0</v>
      </c>
      <c r="X70" s="9">
        <f>IF(IFERROR(HLOOKUP(G$2,States_Design!$4:72,ROW()-1,FALSE),0)=2,1,0)</f>
        <v>0</v>
      </c>
      <c r="Y70" s="9">
        <f>IF(IFERROR(HLOOKUP(H$2,States_Design!$4:72,ROW()-1,FALSE),0)=2,1,0)</f>
        <v>0</v>
      </c>
      <c r="Z70" s="9">
        <f>IF(IFERROR(HLOOKUP(I$2,States_Design!$4:72,ROW()-1,FALSE),0)=2,1,0)</f>
        <v>0</v>
      </c>
      <c r="AA70" s="9">
        <f>IF(IFERROR(HLOOKUP(J$2,States_Design!$4:72,ROW()-1,FALSE),0)=2,1,0)</f>
        <v>0</v>
      </c>
      <c r="AB70" s="9">
        <f>IF(IFERROR(HLOOKUP(K$2,States_Design!$4:72,ROW()-1,FALSE),0)=2,1,0)</f>
        <v>0</v>
      </c>
      <c r="AC70" s="9">
        <f>IF(IFERROR(HLOOKUP(L$2,States_Design!$4:72,ROW()-1,FALSE),0)=2,1,0)</f>
        <v>0</v>
      </c>
      <c r="AD70" s="9">
        <f>IF(IFERROR(HLOOKUP(M$2,States_Design!$4:72,ROW()-1,FALSE),0)=2,1,0)</f>
        <v>0</v>
      </c>
      <c r="AE70" s="9">
        <f>IF(IFERROR(HLOOKUP(N$2,States_Design!$4:72,ROW()-1,FALSE),0)=2,1,0)</f>
        <v>0</v>
      </c>
      <c r="AF70" s="9">
        <f>IF(IFERROR(HLOOKUP(O$2,States_Design!$4:72,ROW()-1,FALSE),0)=2,1,0)</f>
        <v>0</v>
      </c>
      <c r="AG70" s="9">
        <f>IF(IFERROR(HLOOKUP(P$2,States_Design!$4:72,ROW()-1,FALSE),0)=2,1,0)</f>
        <v>0</v>
      </c>
      <c r="AH70" s="9">
        <f>IF(IFERROR(HLOOKUP(Q$2,States_Design!$4:72,ROW()-1,FALSE),0)=2,1,0)</f>
        <v>0</v>
      </c>
      <c r="AI70" s="9">
        <f>IF(IFERROR(HLOOKUP(R$2,States_Design!$4:72,ROW()-1,FALSE),0)=2,1,0)</f>
        <v>0</v>
      </c>
      <c r="AK70" s="9" t="str">
        <f t="shared" si="22"/>
        <v>0x00</v>
      </c>
      <c r="AL70" s="9" t="str">
        <f t="shared" si="23"/>
        <v>0x00</v>
      </c>
      <c r="AN70" s="9" t="str">
        <f t="shared" si="24"/>
        <v>0x00</v>
      </c>
      <c r="AO70" s="9" t="str">
        <f t="shared" si="25"/>
        <v>0x00</v>
      </c>
      <c r="AQ70" s="9" t="str">
        <f t="shared" si="27"/>
        <v xml:space="preserve">0, 0x00, 0x00, 0x00, 0x00, </v>
      </c>
      <c r="AR7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9">
        <f>States_Design!D73</f>
        <v>0</v>
      </c>
      <c r="C71" s="9">
        <f>IF(IFERROR(HLOOKUP(C$2,States_Design!$4:73,ROW()-1,FALSE),0)=1,1,0)</f>
        <v>0</v>
      </c>
      <c r="D71" s="9">
        <f>IF(IFERROR(HLOOKUP(D$2,States_Design!$4:73,ROW()-1,FALSE),0)=1,1,0)</f>
        <v>0</v>
      </c>
      <c r="E71" s="9">
        <f>IF(IFERROR(HLOOKUP(E$2,States_Design!$4:73,ROW()-1,FALSE),0)=1,1,0)</f>
        <v>0</v>
      </c>
      <c r="F71" s="9">
        <f>IF(IFERROR(HLOOKUP(F$2,States_Design!$4:73,ROW()-1,FALSE),0)=1,1,0)</f>
        <v>0</v>
      </c>
      <c r="G71" s="9">
        <f>IF(IFERROR(HLOOKUP(G$2,States_Design!$4:73,ROW()-1,FALSE),0)=1,1,0)</f>
        <v>0</v>
      </c>
      <c r="H71" s="9">
        <f>IF(IFERROR(HLOOKUP(H$2,States_Design!$4:73,ROW()-1,FALSE),0)=1,1,0)</f>
        <v>0</v>
      </c>
      <c r="I71" s="9">
        <f>IF(IFERROR(HLOOKUP(I$2,States_Design!$4:73,ROW()-1,FALSE),0)=1,1,0)</f>
        <v>0</v>
      </c>
      <c r="J71" s="9">
        <f>IF(IFERROR(HLOOKUP(J$2,States_Design!$4:73,ROW()-1,FALSE),0)=1,1,0)</f>
        <v>0</v>
      </c>
      <c r="K71" s="9">
        <f>IF(IFERROR(HLOOKUP(K$2,States_Design!$4:73,ROW()-1,FALSE),0)=1,1,0)</f>
        <v>0</v>
      </c>
      <c r="L71" s="9">
        <f>IF(IFERROR(HLOOKUP(L$2,States_Design!$4:73,ROW()-1,FALSE),0)=1,1,0)</f>
        <v>0</v>
      </c>
      <c r="M71" s="9">
        <f>IF(IFERROR(HLOOKUP(M$2,States_Design!$4:73,ROW()-1,FALSE),0)=1,1,0)</f>
        <v>0</v>
      </c>
      <c r="N71" s="9">
        <f>IF(IFERROR(HLOOKUP(N$2,States_Design!$4:73,ROW()-1,FALSE),0)=1,1,0)</f>
        <v>0</v>
      </c>
      <c r="O71" s="9">
        <f>IF(IFERROR(HLOOKUP(O$2,States_Design!$4:73,ROW()-1,FALSE),0)=1,1,0)</f>
        <v>0</v>
      </c>
      <c r="P71" s="9">
        <f>IF(IFERROR(HLOOKUP(P$2,States_Design!$4:73,ROW()-1,FALSE),0)=1,1,0)</f>
        <v>0</v>
      </c>
      <c r="Q71" s="9">
        <f>IF(IFERROR(HLOOKUP(Q$2,States_Design!$4:73,ROW()-1,FALSE),0)=1,1,0)</f>
        <v>0</v>
      </c>
      <c r="R71" s="9">
        <f>IF(IFERROR(HLOOKUP(R$2,States_Design!$4:73,ROW()-1,FALSE),0)=1,1,0)</f>
        <v>0</v>
      </c>
      <c r="T71" s="9">
        <f>IF(IFERROR(HLOOKUP(C$2,States_Design!$4:73,ROW()-1,FALSE),0)=2,1,0)</f>
        <v>0</v>
      </c>
      <c r="U71" s="9">
        <f>IF(IFERROR(HLOOKUP(D$2,States_Design!$4:73,ROW()-1,FALSE),0)=2,1,0)</f>
        <v>0</v>
      </c>
      <c r="V71" s="9">
        <f>IF(IFERROR(HLOOKUP(E$2,States_Design!$4:73,ROW()-1,FALSE),0)=2,1,0)</f>
        <v>0</v>
      </c>
      <c r="W71" s="9">
        <f>IF(IFERROR(HLOOKUP(F$2,States_Design!$4:73,ROW()-1,FALSE),0)=2,1,0)</f>
        <v>0</v>
      </c>
      <c r="X71" s="9">
        <f>IF(IFERROR(HLOOKUP(G$2,States_Design!$4:73,ROW()-1,FALSE),0)=2,1,0)</f>
        <v>0</v>
      </c>
      <c r="Y71" s="9">
        <f>IF(IFERROR(HLOOKUP(H$2,States_Design!$4:73,ROW()-1,FALSE),0)=2,1,0)</f>
        <v>0</v>
      </c>
      <c r="Z71" s="9">
        <f>IF(IFERROR(HLOOKUP(I$2,States_Design!$4:73,ROW()-1,FALSE),0)=2,1,0)</f>
        <v>0</v>
      </c>
      <c r="AA71" s="9">
        <f>IF(IFERROR(HLOOKUP(J$2,States_Design!$4:73,ROW()-1,FALSE),0)=2,1,0)</f>
        <v>0</v>
      </c>
      <c r="AB71" s="9">
        <f>IF(IFERROR(HLOOKUP(K$2,States_Design!$4:73,ROW()-1,FALSE),0)=2,1,0)</f>
        <v>0</v>
      </c>
      <c r="AC71" s="9">
        <f>IF(IFERROR(HLOOKUP(L$2,States_Design!$4:73,ROW()-1,FALSE),0)=2,1,0)</f>
        <v>0</v>
      </c>
      <c r="AD71" s="9">
        <f>IF(IFERROR(HLOOKUP(M$2,States_Design!$4:73,ROW()-1,FALSE),0)=2,1,0)</f>
        <v>0</v>
      </c>
      <c r="AE71" s="9">
        <f>IF(IFERROR(HLOOKUP(N$2,States_Design!$4:73,ROW()-1,FALSE),0)=2,1,0)</f>
        <v>0</v>
      </c>
      <c r="AF71" s="9">
        <f>IF(IFERROR(HLOOKUP(O$2,States_Design!$4:73,ROW()-1,FALSE),0)=2,1,0)</f>
        <v>0</v>
      </c>
      <c r="AG71" s="9">
        <f>IF(IFERROR(HLOOKUP(P$2,States_Design!$4:73,ROW()-1,FALSE),0)=2,1,0)</f>
        <v>0</v>
      </c>
      <c r="AH71" s="9">
        <f>IF(IFERROR(HLOOKUP(Q$2,States_Design!$4:73,ROW()-1,FALSE),0)=2,1,0)</f>
        <v>0</v>
      </c>
      <c r="AI71" s="9">
        <f>IF(IFERROR(HLOOKUP(R$2,States_Design!$4:73,ROW()-1,FALSE),0)=2,1,0)</f>
        <v>0</v>
      </c>
      <c r="AK71" s="9" t="str">
        <f t="shared" si="22"/>
        <v>0x00</v>
      </c>
      <c r="AL71" s="9" t="str">
        <f t="shared" si="23"/>
        <v>0x00</v>
      </c>
      <c r="AN71" s="9" t="str">
        <f t="shared" si="24"/>
        <v>0x00</v>
      </c>
      <c r="AO71" s="9" t="str">
        <f t="shared" si="25"/>
        <v>0x00</v>
      </c>
      <c r="AQ71" s="9" t="str">
        <f t="shared" si="27"/>
        <v xml:space="preserve">0, 0x00, 0x00, 0x00, 0x00, </v>
      </c>
      <c r="AR7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9">
        <f>States_Design!D74</f>
        <v>0</v>
      </c>
      <c r="C72" s="9">
        <f>IF(IFERROR(HLOOKUP(C$2,States_Design!$4:74,ROW()-1,FALSE),0)=1,1,0)</f>
        <v>0</v>
      </c>
      <c r="D72" s="9">
        <f>IF(IFERROR(HLOOKUP(D$2,States_Design!$4:74,ROW()-1,FALSE),0)=1,1,0)</f>
        <v>0</v>
      </c>
      <c r="E72" s="9">
        <f>IF(IFERROR(HLOOKUP(E$2,States_Design!$4:74,ROW()-1,FALSE),0)=1,1,0)</f>
        <v>0</v>
      </c>
      <c r="F72" s="9">
        <f>IF(IFERROR(HLOOKUP(F$2,States_Design!$4:74,ROW()-1,FALSE),0)=1,1,0)</f>
        <v>0</v>
      </c>
      <c r="G72" s="9">
        <f>IF(IFERROR(HLOOKUP(G$2,States_Design!$4:74,ROW()-1,FALSE),0)=1,1,0)</f>
        <v>0</v>
      </c>
      <c r="H72" s="9">
        <f>IF(IFERROR(HLOOKUP(H$2,States_Design!$4:74,ROW()-1,FALSE),0)=1,1,0)</f>
        <v>0</v>
      </c>
      <c r="I72" s="9">
        <f>IF(IFERROR(HLOOKUP(I$2,States_Design!$4:74,ROW()-1,FALSE),0)=1,1,0)</f>
        <v>0</v>
      </c>
      <c r="J72" s="9">
        <f>IF(IFERROR(HLOOKUP(J$2,States_Design!$4:74,ROW()-1,FALSE),0)=1,1,0)</f>
        <v>0</v>
      </c>
      <c r="K72" s="9">
        <f>IF(IFERROR(HLOOKUP(K$2,States_Design!$4:74,ROW()-1,FALSE),0)=1,1,0)</f>
        <v>0</v>
      </c>
      <c r="L72" s="9">
        <f>IF(IFERROR(HLOOKUP(L$2,States_Design!$4:74,ROW()-1,FALSE),0)=1,1,0)</f>
        <v>0</v>
      </c>
      <c r="M72" s="9">
        <f>IF(IFERROR(HLOOKUP(M$2,States_Design!$4:74,ROW()-1,FALSE),0)=1,1,0)</f>
        <v>0</v>
      </c>
      <c r="N72" s="9">
        <f>IF(IFERROR(HLOOKUP(N$2,States_Design!$4:74,ROW()-1,FALSE),0)=1,1,0)</f>
        <v>0</v>
      </c>
      <c r="O72" s="9">
        <f>IF(IFERROR(HLOOKUP(O$2,States_Design!$4:74,ROW()-1,FALSE),0)=1,1,0)</f>
        <v>0</v>
      </c>
      <c r="P72" s="9">
        <f>IF(IFERROR(HLOOKUP(P$2,States_Design!$4:74,ROW()-1,FALSE),0)=1,1,0)</f>
        <v>0</v>
      </c>
      <c r="Q72" s="9">
        <f>IF(IFERROR(HLOOKUP(Q$2,States_Design!$4:74,ROW()-1,FALSE),0)=1,1,0)</f>
        <v>0</v>
      </c>
      <c r="R72" s="9">
        <f>IF(IFERROR(HLOOKUP(R$2,States_Design!$4:74,ROW()-1,FALSE),0)=1,1,0)</f>
        <v>0</v>
      </c>
      <c r="T72" s="9">
        <f>IF(IFERROR(HLOOKUP(C$2,States_Design!$4:74,ROW()-1,FALSE),0)=2,1,0)</f>
        <v>0</v>
      </c>
      <c r="U72" s="9">
        <f>IF(IFERROR(HLOOKUP(D$2,States_Design!$4:74,ROW()-1,FALSE),0)=2,1,0)</f>
        <v>0</v>
      </c>
      <c r="V72" s="9">
        <f>IF(IFERROR(HLOOKUP(E$2,States_Design!$4:74,ROW()-1,FALSE),0)=2,1,0)</f>
        <v>0</v>
      </c>
      <c r="W72" s="9">
        <f>IF(IFERROR(HLOOKUP(F$2,States_Design!$4:74,ROW()-1,FALSE),0)=2,1,0)</f>
        <v>0</v>
      </c>
      <c r="X72" s="9">
        <f>IF(IFERROR(HLOOKUP(G$2,States_Design!$4:74,ROW()-1,FALSE),0)=2,1,0)</f>
        <v>0</v>
      </c>
      <c r="Y72" s="9">
        <f>IF(IFERROR(HLOOKUP(H$2,States_Design!$4:74,ROW()-1,FALSE),0)=2,1,0)</f>
        <v>0</v>
      </c>
      <c r="Z72" s="9">
        <f>IF(IFERROR(HLOOKUP(I$2,States_Design!$4:74,ROW()-1,FALSE),0)=2,1,0)</f>
        <v>0</v>
      </c>
      <c r="AA72" s="9">
        <f>IF(IFERROR(HLOOKUP(J$2,States_Design!$4:74,ROW()-1,FALSE),0)=2,1,0)</f>
        <v>0</v>
      </c>
      <c r="AB72" s="9">
        <f>IF(IFERROR(HLOOKUP(K$2,States_Design!$4:74,ROW()-1,FALSE),0)=2,1,0)</f>
        <v>0</v>
      </c>
      <c r="AC72" s="9">
        <f>IF(IFERROR(HLOOKUP(L$2,States_Design!$4:74,ROW()-1,FALSE),0)=2,1,0)</f>
        <v>0</v>
      </c>
      <c r="AD72" s="9">
        <f>IF(IFERROR(HLOOKUP(M$2,States_Design!$4:74,ROW()-1,FALSE),0)=2,1,0)</f>
        <v>0</v>
      </c>
      <c r="AE72" s="9">
        <f>IF(IFERROR(HLOOKUP(N$2,States_Design!$4:74,ROW()-1,FALSE),0)=2,1,0)</f>
        <v>0</v>
      </c>
      <c r="AF72" s="9">
        <f>IF(IFERROR(HLOOKUP(O$2,States_Design!$4:74,ROW()-1,FALSE),0)=2,1,0)</f>
        <v>0</v>
      </c>
      <c r="AG72" s="9">
        <f>IF(IFERROR(HLOOKUP(P$2,States_Design!$4:74,ROW()-1,FALSE),0)=2,1,0)</f>
        <v>0</v>
      </c>
      <c r="AH72" s="9">
        <f>IF(IFERROR(HLOOKUP(Q$2,States_Design!$4:74,ROW()-1,FALSE),0)=2,1,0)</f>
        <v>0</v>
      </c>
      <c r="AI72" s="9">
        <f>IF(IFERROR(HLOOKUP(R$2,States_Design!$4:74,ROW()-1,FALSE),0)=2,1,0)</f>
        <v>0</v>
      </c>
      <c r="AK72" s="9" t="str">
        <f t="shared" si="22"/>
        <v>0x00</v>
      </c>
      <c r="AL72" s="9" t="str">
        <f t="shared" si="23"/>
        <v>0x00</v>
      </c>
      <c r="AN72" s="9" t="str">
        <f t="shared" si="24"/>
        <v>0x00</v>
      </c>
      <c r="AO72" s="9" t="str">
        <f t="shared" si="25"/>
        <v>0x00</v>
      </c>
      <c r="AQ72" s="9" t="str">
        <f t="shared" si="27"/>
        <v xml:space="preserve">0, 0x00, 0x00, 0x00, 0x00, </v>
      </c>
      <c r="AR7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9">
        <f>States_Design!D75</f>
        <v>0</v>
      </c>
      <c r="C73" s="9">
        <f>IF(IFERROR(HLOOKUP(C$2,States_Design!$4:75,ROW()-1,FALSE),0)=1,1,0)</f>
        <v>0</v>
      </c>
      <c r="D73" s="9">
        <f>IF(IFERROR(HLOOKUP(D$2,States_Design!$4:75,ROW()-1,FALSE),0)=1,1,0)</f>
        <v>0</v>
      </c>
      <c r="E73" s="9">
        <f>IF(IFERROR(HLOOKUP(E$2,States_Design!$4:75,ROW()-1,FALSE),0)=1,1,0)</f>
        <v>0</v>
      </c>
      <c r="F73" s="9">
        <f>IF(IFERROR(HLOOKUP(F$2,States_Design!$4:75,ROW()-1,FALSE),0)=1,1,0)</f>
        <v>0</v>
      </c>
      <c r="G73" s="9">
        <f>IF(IFERROR(HLOOKUP(G$2,States_Design!$4:75,ROW()-1,FALSE),0)=1,1,0)</f>
        <v>0</v>
      </c>
      <c r="H73" s="9">
        <f>IF(IFERROR(HLOOKUP(H$2,States_Design!$4:75,ROW()-1,FALSE),0)=1,1,0)</f>
        <v>0</v>
      </c>
      <c r="I73" s="9">
        <f>IF(IFERROR(HLOOKUP(I$2,States_Design!$4:75,ROW()-1,FALSE),0)=1,1,0)</f>
        <v>0</v>
      </c>
      <c r="J73" s="9">
        <f>IF(IFERROR(HLOOKUP(J$2,States_Design!$4:75,ROW()-1,FALSE),0)=1,1,0)</f>
        <v>0</v>
      </c>
      <c r="K73" s="9">
        <f>IF(IFERROR(HLOOKUP(K$2,States_Design!$4:75,ROW()-1,FALSE),0)=1,1,0)</f>
        <v>0</v>
      </c>
      <c r="L73" s="9">
        <f>IF(IFERROR(HLOOKUP(L$2,States_Design!$4:75,ROW()-1,FALSE),0)=1,1,0)</f>
        <v>0</v>
      </c>
      <c r="M73" s="9">
        <f>IF(IFERROR(HLOOKUP(M$2,States_Design!$4:75,ROW()-1,FALSE),0)=1,1,0)</f>
        <v>0</v>
      </c>
      <c r="N73" s="9">
        <f>IF(IFERROR(HLOOKUP(N$2,States_Design!$4:75,ROW()-1,FALSE),0)=1,1,0)</f>
        <v>0</v>
      </c>
      <c r="O73" s="9">
        <f>IF(IFERROR(HLOOKUP(O$2,States_Design!$4:75,ROW()-1,FALSE),0)=1,1,0)</f>
        <v>0</v>
      </c>
      <c r="P73" s="9">
        <f>IF(IFERROR(HLOOKUP(P$2,States_Design!$4:75,ROW()-1,FALSE),0)=1,1,0)</f>
        <v>0</v>
      </c>
      <c r="Q73" s="9">
        <f>IF(IFERROR(HLOOKUP(Q$2,States_Design!$4:75,ROW()-1,FALSE),0)=1,1,0)</f>
        <v>0</v>
      </c>
      <c r="R73" s="9">
        <f>IF(IFERROR(HLOOKUP(R$2,States_Design!$4:75,ROW()-1,FALSE),0)=1,1,0)</f>
        <v>0</v>
      </c>
      <c r="T73" s="9">
        <f>IF(IFERROR(HLOOKUP(C$2,States_Design!$4:75,ROW()-1,FALSE),0)=2,1,0)</f>
        <v>0</v>
      </c>
      <c r="U73" s="9">
        <f>IF(IFERROR(HLOOKUP(D$2,States_Design!$4:75,ROW()-1,FALSE),0)=2,1,0)</f>
        <v>0</v>
      </c>
      <c r="V73" s="9">
        <f>IF(IFERROR(HLOOKUP(E$2,States_Design!$4:75,ROW()-1,FALSE),0)=2,1,0)</f>
        <v>0</v>
      </c>
      <c r="W73" s="9">
        <f>IF(IFERROR(HLOOKUP(F$2,States_Design!$4:75,ROW()-1,FALSE),0)=2,1,0)</f>
        <v>0</v>
      </c>
      <c r="X73" s="9">
        <f>IF(IFERROR(HLOOKUP(G$2,States_Design!$4:75,ROW()-1,FALSE),0)=2,1,0)</f>
        <v>0</v>
      </c>
      <c r="Y73" s="9">
        <f>IF(IFERROR(HLOOKUP(H$2,States_Design!$4:75,ROW()-1,FALSE),0)=2,1,0)</f>
        <v>0</v>
      </c>
      <c r="Z73" s="9">
        <f>IF(IFERROR(HLOOKUP(I$2,States_Design!$4:75,ROW()-1,FALSE),0)=2,1,0)</f>
        <v>0</v>
      </c>
      <c r="AA73" s="9">
        <f>IF(IFERROR(HLOOKUP(J$2,States_Design!$4:75,ROW()-1,FALSE),0)=2,1,0)</f>
        <v>0</v>
      </c>
      <c r="AB73" s="9">
        <f>IF(IFERROR(HLOOKUP(K$2,States_Design!$4:75,ROW()-1,FALSE),0)=2,1,0)</f>
        <v>0</v>
      </c>
      <c r="AC73" s="9">
        <f>IF(IFERROR(HLOOKUP(L$2,States_Design!$4:75,ROW()-1,FALSE),0)=2,1,0)</f>
        <v>0</v>
      </c>
      <c r="AD73" s="9">
        <f>IF(IFERROR(HLOOKUP(M$2,States_Design!$4:75,ROW()-1,FALSE),0)=2,1,0)</f>
        <v>0</v>
      </c>
      <c r="AE73" s="9">
        <f>IF(IFERROR(HLOOKUP(N$2,States_Design!$4:75,ROW()-1,FALSE),0)=2,1,0)</f>
        <v>0</v>
      </c>
      <c r="AF73" s="9">
        <f>IF(IFERROR(HLOOKUP(O$2,States_Design!$4:75,ROW()-1,FALSE),0)=2,1,0)</f>
        <v>0</v>
      </c>
      <c r="AG73" s="9">
        <f>IF(IFERROR(HLOOKUP(P$2,States_Design!$4:75,ROW()-1,FALSE),0)=2,1,0)</f>
        <v>0</v>
      </c>
      <c r="AH73" s="9">
        <f>IF(IFERROR(HLOOKUP(Q$2,States_Design!$4:75,ROW()-1,FALSE),0)=2,1,0)</f>
        <v>0</v>
      </c>
      <c r="AI73" s="9">
        <f>IF(IFERROR(HLOOKUP(R$2,States_Design!$4:75,ROW()-1,FALSE),0)=2,1,0)</f>
        <v>0</v>
      </c>
      <c r="AK73" s="9" t="str">
        <f t="shared" si="22"/>
        <v>0x00</v>
      </c>
      <c r="AL73" s="9" t="str">
        <f t="shared" si="23"/>
        <v>0x00</v>
      </c>
      <c r="AN73" s="9" t="str">
        <f t="shared" si="24"/>
        <v>0x00</v>
      </c>
      <c r="AO73" s="9" t="str">
        <f t="shared" si="25"/>
        <v>0x00</v>
      </c>
      <c r="AQ73" s="9" t="str">
        <f t="shared" si="27"/>
        <v xml:space="preserve">0, 0x00, 0x00, 0x00, 0x00, </v>
      </c>
      <c r="AR7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9">
        <f>States_Design!D76</f>
        <v>0</v>
      </c>
      <c r="C74" s="9">
        <f>IF(IFERROR(HLOOKUP(C$2,States_Design!$4:76,ROW()-1,FALSE),0)=1,1,0)</f>
        <v>0</v>
      </c>
      <c r="D74" s="9">
        <f>IF(IFERROR(HLOOKUP(D$2,States_Design!$4:76,ROW()-1,FALSE),0)=1,1,0)</f>
        <v>0</v>
      </c>
      <c r="E74" s="9">
        <f>IF(IFERROR(HLOOKUP(E$2,States_Design!$4:76,ROW()-1,FALSE),0)=1,1,0)</f>
        <v>0</v>
      </c>
      <c r="F74" s="9">
        <f>IF(IFERROR(HLOOKUP(F$2,States_Design!$4:76,ROW()-1,FALSE),0)=1,1,0)</f>
        <v>0</v>
      </c>
      <c r="G74" s="9">
        <f>IF(IFERROR(HLOOKUP(G$2,States_Design!$4:76,ROW()-1,FALSE),0)=1,1,0)</f>
        <v>0</v>
      </c>
      <c r="H74" s="9">
        <f>IF(IFERROR(HLOOKUP(H$2,States_Design!$4:76,ROW()-1,FALSE),0)=1,1,0)</f>
        <v>0</v>
      </c>
      <c r="I74" s="9">
        <f>IF(IFERROR(HLOOKUP(I$2,States_Design!$4:76,ROW()-1,FALSE),0)=1,1,0)</f>
        <v>0</v>
      </c>
      <c r="J74" s="9">
        <f>IF(IFERROR(HLOOKUP(J$2,States_Design!$4:76,ROW()-1,FALSE),0)=1,1,0)</f>
        <v>0</v>
      </c>
      <c r="K74" s="9">
        <f>IF(IFERROR(HLOOKUP(K$2,States_Design!$4:76,ROW()-1,FALSE),0)=1,1,0)</f>
        <v>0</v>
      </c>
      <c r="L74" s="9">
        <f>IF(IFERROR(HLOOKUP(L$2,States_Design!$4:76,ROW()-1,FALSE),0)=1,1,0)</f>
        <v>0</v>
      </c>
      <c r="M74" s="9">
        <f>IF(IFERROR(HLOOKUP(M$2,States_Design!$4:76,ROW()-1,FALSE),0)=1,1,0)</f>
        <v>0</v>
      </c>
      <c r="N74" s="9">
        <f>IF(IFERROR(HLOOKUP(N$2,States_Design!$4:76,ROW()-1,FALSE),0)=1,1,0)</f>
        <v>0</v>
      </c>
      <c r="O74" s="9">
        <f>IF(IFERROR(HLOOKUP(O$2,States_Design!$4:76,ROW()-1,FALSE),0)=1,1,0)</f>
        <v>0</v>
      </c>
      <c r="P74" s="9">
        <f>IF(IFERROR(HLOOKUP(P$2,States_Design!$4:76,ROW()-1,FALSE),0)=1,1,0)</f>
        <v>0</v>
      </c>
      <c r="Q74" s="9">
        <f>IF(IFERROR(HLOOKUP(Q$2,States_Design!$4:76,ROW()-1,FALSE),0)=1,1,0)</f>
        <v>0</v>
      </c>
      <c r="R74" s="9">
        <f>IF(IFERROR(HLOOKUP(R$2,States_Design!$4:76,ROW()-1,FALSE),0)=1,1,0)</f>
        <v>0</v>
      </c>
      <c r="T74" s="9">
        <f>IF(IFERROR(HLOOKUP(C$2,States_Design!$4:76,ROW()-1,FALSE),0)=2,1,0)</f>
        <v>0</v>
      </c>
      <c r="U74" s="9">
        <f>IF(IFERROR(HLOOKUP(D$2,States_Design!$4:76,ROW()-1,FALSE),0)=2,1,0)</f>
        <v>0</v>
      </c>
      <c r="V74" s="9">
        <f>IF(IFERROR(HLOOKUP(E$2,States_Design!$4:76,ROW()-1,FALSE),0)=2,1,0)</f>
        <v>0</v>
      </c>
      <c r="W74" s="9">
        <f>IF(IFERROR(HLOOKUP(F$2,States_Design!$4:76,ROW()-1,FALSE),0)=2,1,0)</f>
        <v>0</v>
      </c>
      <c r="X74" s="9">
        <f>IF(IFERROR(HLOOKUP(G$2,States_Design!$4:76,ROW()-1,FALSE),0)=2,1,0)</f>
        <v>0</v>
      </c>
      <c r="Y74" s="9">
        <f>IF(IFERROR(HLOOKUP(H$2,States_Design!$4:76,ROW()-1,FALSE),0)=2,1,0)</f>
        <v>0</v>
      </c>
      <c r="Z74" s="9">
        <f>IF(IFERROR(HLOOKUP(I$2,States_Design!$4:76,ROW()-1,FALSE),0)=2,1,0)</f>
        <v>0</v>
      </c>
      <c r="AA74" s="9">
        <f>IF(IFERROR(HLOOKUP(J$2,States_Design!$4:76,ROW()-1,FALSE),0)=2,1,0)</f>
        <v>0</v>
      </c>
      <c r="AB74" s="9">
        <f>IF(IFERROR(HLOOKUP(K$2,States_Design!$4:76,ROW()-1,FALSE),0)=2,1,0)</f>
        <v>0</v>
      </c>
      <c r="AC74" s="9">
        <f>IF(IFERROR(HLOOKUP(L$2,States_Design!$4:76,ROW()-1,FALSE),0)=2,1,0)</f>
        <v>0</v>
      </c>
      <c r="AD74" s="9">
        <f>IF(IFERROR(HLOOKUP(M$2,States_Design!$4:76,ROW()-1,FALSE),0)=2,1,0)</f>
        <v>0</v>
      </c>
      <c r="AE74" s="9">
        <f>IF(IFERROR(HLOOKUP(N$2,States_Design!$4:76,ROW()-1,FALSE),0)=2,1,0)</f>
        <v>0</v>
      </c>
      <c r="AF74" s="9">
        <f>IF(IFERROR(HLOOKUP(O$2,States_Design!$4:76,ROW()-1,FALSE),0)=2,1,0)</f>
        <v>0</v>
      </c>
      <c r="AG74" s="9">
        <f>IF(IFERROR(HLOOKUP(P$2,States_Design!$4:76,ROW()-1,FALSE),0)=2,1,0)</f>
        <v>0</v>
      </c>
      <c r="AH74" s="9">
        <f>IF(IFERROR(HLOOKUP(Q$2,States_Design!$4:76,ROW()-1,FALSE),0)=2,1,0)</f>
        <v>0</v>
      </c>
      <c r="AI74" s="9">
        <f>IF(IFERROR(HLOOKUP(R$2,States_Design!$4:76,ROW()-1,FALSE),0)=2,1,0)</f>
        <v>0</v>
      </c>
      <c r="AK74" s="9" t="str">
        <f t="shared" si="22"/>
        <v>0x00</v>
      </c>
      <c r="AL74" s="9" t="str">
        <f t="shared" si="23"/>
        <v>0x00</v>
      </c>
      <c r="AN74" s="9" t="str">
        <f t="shared" si="24"/>
        <v>0x00</v>
      </c>
      <c r="AO74" s="9" t="str">
        <f t="shared" si="25"/>
        <v>0x00</v>
      </c>
      <c r="AQ74" s="9" t="str">
        <f t="shared" si="27"/>
        <v xml:space="preserve">0, 0x00, 0x00, 0x00, 0x00, </v>
      </c>
      <c r="AR7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9">
        <f>States_Design!D77</f>
        <v>0</v>
      </c>
      <c r="C75" s="9">
        <f>IF(IFERROR(HLOOKUP(C$2,States_Design!$4:77,ROW()-1,FALSE),0)=1,1,0)</f>
        <v>0</v>
      </c>
      <c r="D75" s="9">
        <f>IF(IFERROR(HLOOKUP(D$2,States_Design!$4:77,ROW()-1,FALSE),0)=1,1,0)</f>
        <v>0</v>
      </c>
      <c r="E75" s="9">
        <f>IF(IFERROR(HLOOKUP(E$2,States_Design!$4:77,ROW()-1,FALSE),0)=1,1,0)</f>
        <v>0</v>
      </c>
      <c r="F75" s="9">
        <f>IF(IFERROR(HLOOKUP(F$2,States_Design!$4:77,ROW()-1,FALSE),0)=1,1,0)</f>
        <v>0</v>
      </c>
      <c r="G75" s="9">
        <f>IF(IFERROR(HLOOKUP(G$2,States_Design!$4:77,ROW()-1,FALSE),0)=1,1,0)</f>
        <v>0</v>
      </c>
      <c r="H75" s="9">
        <f>IF(IFERROR(HLOOKUP(H$2,States_Design!$4:77,ROW()-1,FALSE),0)=1,1,0)</f>
        <v>0</v>
      </c>
      <c r="I75" s="9">
        <f>IF(IFERROR(HLOOKUP(I$2,States_Design!$4:77,ROW()-1,FALSE),0)=1,1,0)</f>
        <v>0</v>
      </c>
      <c r="J75" s="9">
        <f>IF(IFERROR(HLOOKUP(J$2,States_Design!$4:77,ROW()-1,FALSE),0)=1,1,0)</f>
        <v>0</v>
      </c>
      <c r="K75" s="9">
        <f>IF(IFERROR(HLOOKUP(K$2,States_Design!$4:77,ROW()-1,FALSE),0)=1,1,0)</f>
        <v>0</v>
      </c>
      <c r="L75" s="9">
        <f>IF(IFERROR(HLOOKUP(L$2,States_Design!$4:77,ROW()-1,FALSE),0)=1,1,0)</f>
        <v>0</v>
      </c>
      <c r="M75" s="9">
        <f>IF(IFERROR(HLOOKUP(M$2,States_Design!$4:77,ROW()-1,FALSE),0)=1,1,0)</f>
        <v>0</v>
      </c>
      <c r="N75" s="9">
        <f>IF(IFERROR(HLOOKUP(N$2,States_Design!$4:77,ROW()-1,FALSE),0)=1,1,0)</f>
        <v>0</v>
      </c>
      <c r="O75" s="9">
        <f>IF(IFERROR(HLOOKUP(O$2,States_Design!$4:77,ROW()-1,FALSE),0)=1,1,0)</f>
        <v>0</v>
      </c>
      <c r="P75" s="9">
        <f>IF(IFERROR(HLOOKUP(P$2,States_Design!$4:77,ROW()-1,FALSE),0)=1,1,0)</f>
        <v>0</v>
      </c>
      <c r="Q75" s="9">
        <f>IF(IFERROR(HLOOKUP(Q$2,States_Design!$4:77,ROW()-1,FALSE),0)=1,1,0)</f>
        <v>0</v>
      </c>
      <c r="R75" s="9">
        <f>IF(IFERROR(HLOOKUP(R$2,States_Design!$4:77,ROW()-1,FALSE),0)=1,1,0)</f>
        <v>0</v>
      </c>
      <c r="T75" s="9">
        <f>IF(IFERROR(HLOOKUP(C$2,States_Design!$4:77,ROW()-1,FALSE),0)=2,1,0)</f>
        <v>0</v>
      </c>
      <c r="U75" s="9">
        <f>IF(IFERROR(HLOOKUP(D$2,States_Design!$4:77,ROW()-1,FALSE),0)=2,1,0)</f>
        <v>0</v>
      </c>
      <c r="V75" s="9">
        <f>IF(IFERROR(HLOOKUP(E$2,States_Design!$4:77,ROW()-1,FALSE),0)=2,1,0)</f>
        <v>0</v>
      </c>
      <c r="W75" s="9">
        <f>IF(IFERROR(HLOOKUP(F$2,States_Design!$4:77,ROW()-1,FALSE),0)=2,1,0)</f>
        <v>0</v>
      </c>
      <c r="X75" s="9">
        <f>IF(IFERROR(HLOOKUP(G$2,States_Design!$4:77,ROW()-1,FALSE),0)=2,1,0)</f>
        <v>0</v>
      </c>
      <c r="Y75" s="9">
        <f>IF(IFERROR(HLOOKUP(H$2,States_Design!$4:77,ROW()-1,FALSE),0)=2,1,0)</f>
        <v>0</v>
      </c>
      <c r="Z75" s="9">
        <f>IF(IFERROR(HLOOKUP(I$2,States_Design!$4:77,ROW()-1,FALSE),0)=2,1,0)</f>
        <v>0</v>
      </c>
      <c r="AA75" s="9">
        <f>IF(IFERROR(HLOOKUP(J$2,States_Design!$4:77,ROW()-1,FALSE),0)=2,1,0)</f>
        <v>0</v>
      </c>
      <c r="AB75" s="9">
        <f>IF(IFERROR(HLOOKUP(K$2,States_Design!$4:77,ROW()-1,FALSE),0)=2,1,0)</f>
        <v>0</v>
      </c>
      <c r="AC75" s="9">
        <f>IF(IFERROR(HLOOKUP(L$2,States_Design!$4:77,ROW()-1,FALSE),0)=2,1,0)</f>
        <v>0</v>
      </c>
      <c r="AD75" s="9">
        <f>IF(IFERROR(HLOOKUP(M$2,States_Design!$4:77,ROW()-1,FALSE),0)=2,1,0)</f>
        <v>0</v>
      </c>
      <c r="AE75" s="9">
        <f>IF(IFERROR(HLOOKUP(N$2,States_Design!$4:77,ROW()-1,FALSE),0)=2,1,0)</f>
        <v>0</v>
      </c>
      <c r="AF75" s="9">
        <f>IF(IFERROR(HLOOKUP(O$2,States_Design!$4:77,ROW()-1,FALSE),0)=2,1,0)</f>
        <v>0</v>
      </c>
      <c r="AG75" s="9">
        <f>IF(IFERROR(HLOOKUP(P$2,States_Design!$4:77,ROW()-1,FALSE),0)=2,1,0)</f>
        <v>0</v>
      </c>
      <c r="AH75" s="9">
        <f>IF(IFERROR(HLOOKUP(Q$2,States_Design!$4:77,ROW()-1,FALSE),0)=2,1,0)</f>
        <v>0</v>
      </c>
      <c r="AI75" s="9">
        <f>IF(IFERROR(HLOOKUP(R$2,States_Design!$4:77,ROW()-1,FALSE),0)=2,1,0)</f>
        <v>0</v>
      </c>
      <c r="AK75" s="9" t="str">
        <f t="shared" si="22"/>
        <v>0x00</v>
      </c>
      <c r="AL75" s="9" t="str">
        <f t="shared" si="23"/>
        <v>0x00</v>
      </c>
      <c r="AN75" s="9" t="str">
        <f t="shared" si="24"/>
        <v>0x00</v>
      </c>
      <c r="AO75" s="9" t="str">
        <f t="shared" si="25"/>
        <v>0x00</v>
      </c>
      <c r="AQ75" s="9" t="str">
        <f t="shared" si="27"/>
        <v xml:space="preserve">0, 0x00, 0x00, 0x00, 0x00, </v>
      </c>
      <c r="AR7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9">
        <f>States_Design!D78</f>
        <v>0</v>
      </c>
      <c r="C76" s="9">
        <f>IF(IFERROR(HLOOKUP(C$2,States_Design!$4:78,ROW()-1,FALSE),0)=1,1,0)</f>
        <v>0</v>
      </c>
      <c r="D76" s="9">
        <f>IF(IFERROR(HLOOKUP(D$2,States_Design!$4:78,ROW()-1,FALSE),0)=1,1,0)</f>
        <v>0</v>
      </c>
      <c r="E76" s="9">
        <f>IF(IFERROR(HLOOKUP(E$2,States_Design!$4:78,ROW()-1,FALSE),0)=1,1,0)</f>
        <v>0</v>
      </c>
      <c r="F76" s="9">
        <f>IF(IFERROR(HLOOKUP(F$2,States_Design!$4:78,ROW()-1,FALSE),0)=1,1,0)</f>
        <v>0</v>
      </c>
      <c r="G76" s="9">
        <f>IF(IFERROR(HLOOKUP(G$2,States_Design!$4:78,ROW()-1,FALSE),0)=1,1,0)</f>
        <v>0</v>
      </c>
      <c r="H76" s="9">
        <f>IF(IFERROR(HLOOKUP(H$2,States_Design!$4:78,ROW()-1,FALSE),0)=1,1,0)</f>
        <v>0</v>
      </c>
      <c r="I76" s="9">
        <f>IF(IFERROR(HLOOKUP(I$2,States_Design!$4:78,ROW()-1,FALSE),0)=1,1,0)</f>
        <v>0</v>
      </c>
      <c r="J76" s="9">
        <f>IF(IFERROR(HLOOKUP(J$2,States_Design!$4:78,ROW()-1,FALSE),0)=1,1,0)</f>
        <v>0</v>
      </c>
      <c r="K76" s="9">
        <f>IF(IFERROR(HLOOKUP(K$2,States_Design!$4:78,ROW()-1,FALSE),0)=1,1,0)</f>
        <v>0</v>
      </c>
      <c r="L76" s="9">
        <f>IF(IFERROR(HLOOKUP(L$2,States_Design!$4:78,ROW()-1,FALSE),0)=1,1,0)</f>
        <v>0</v>
      </c>
      <c r="M76" s="9">
        <f>IF(IFERROR(HLOOKUP(M$2,States_Design!$4:78,ROW()-1,FALSE),0)=1,1,0)</f>
        <v>0</v>
      </c>
      <c r="N76" s="9">
        <f>IF(IFERROR(HLOOKUP(N$2,States_Design!$4:78,ROW()-1,FALSE),0)=1,1,0)</f>
        <v>0</v>
      </c>
      <c r="O76" s="9">
        <f>IF(IFERROR(HLOOKUP(O$2,States_Design!$4:78,ROW()-1,FALSE),0)=1,1,0)</f>
        <v>0</v>
      </c>
      <c r="P76" s="9">
        <f>IF(IFERROR(HLOOKUP(P$2,States_Design!$4:78,ROW()-1,FALSE),0)=1,1,0)</f>
        <v>0</v>
      </c>
      <c r="Q76" s="9">
        <f>IF(IFERROR(HLOOKUP(Q$2,States_Design!$4:78,ROW()-1,FALSE),0)=1,1,0)</f>
        <v>0</v>
      </c>
      <c r="R76" s="9">
        <f>IF(IFERROR(HLOOKUP(R$2,States_Design!$4:78,ROW()-1,FALSE),0)=1,1,0)</f>
        <v>0</v>
      </c>
      <c r="T76" s="9">
        <f>IF(IFERROR(HLOOKUP(C$2,States_Design!$4:78,ROW()-1,FALSE),0)=2,1,0)</f>
        <v>0</v>
      </c>
      <c r="U76" s="9">
        <f>IF(IFERROR(HLOOKUP(D$2,States_Design!$4:78,ROW()-1,FALSE),0)=2,1,0)</f>
        <v>0</v>
      </c>
      <c r="V76" s="9">
        <f>IF(IFERROR(HLOOKUP(E$2,States_Design!$4:78,ROW()-1,FALSE),0)=2,1,0)</f>
        <v>0</v>
      </c>
      <c r="W76" s="9">
        <f>IF(IFERROR(HLOOKUP(F$2,States_Design!$4:78,ROW()-1,FALSE),0)=2,1,0)</f>
        <v>0</v>
      </c>
      <c r="X76" s="9">
        <f>IF(IFERROR(HLOOKUP(G$2,States_Design!$4:78,ROW()-1,FALSE),0)=2,1,0)</f>
        <v>0</v>
      </c>
      <c r="Y76" s="9">
        <f>IF(IFERROR(HLOOKUP(H$2,States_Design!$4:78,ROW()-1,FALSE),0)=2,1,0)</f>
        <v>0</v>
      </c>
      <c r="Z76" s="9">
        <f>IF(IFERROR(HLOOKUP(I$2,States_Design!$4:78,ROW()-1,FALSE),0)=2,1,0)</f>
        <v>0</v>
      </c>
      <c r="AA76" s="9">
        <f>IF(IFERROR(HLOOKUP(J$2,States_Design!$4:78,ROW()-1,FALSE),0)=2,1,0)</f>
        <v>0</v>
      </c>
      <c r="AB76" s="9">
        <f>IF(IFERROR(HLOOKUP(K$2,States_Design!$4:78,ROW()-1,FALSE),0)=2,1,0)</f>
        <v>0</v>
      </c>
      <c r="AC76" s="9">
        <f>IF(IFERROR(HLOOKUP(L$2,States_Design!$4:78,ROW()-1,FALSE),0)=2,1,0)</f>
        <v>0</v>
      </c>
      <c r="AD76" s="9">
        <f>IF(IFERROR(HLOOKUP(M$2,States_Design!$4:78,ROW()-1,FALSE),0)=2,1,0)</f>
        <v>0</v>
      </c>
      <c r="AE76" s="9">
        <f>IF(IFERROR(HLOOKUP(N$2,States_Design!$4:78,ROW()-1,FALSE),0)=2,1,0)</f>
        <v>0</v>
      </c>
      <c r="AF76" s="9">
        <f>IF(IFERROR(HLOOKUP(O$2,States_Design!$4:78,ROW()-1,FALSE),0)=2,1,0)</f>
        <v>0</v>
      </c>
      <c r="AG76" s="9">
        <f>IF(IFERROR(HLOOKUP(P$2,States_Design!$4:78,ROW()-1,FALSE),0)=2,1,0)</f>
        <v>0</v>
      </c>
      <c r="AH76" s="9">
        <f>IF(IFERROR(HLOOKUP(Q$2,States_Design!$4:78,ROW()-1,FALSE),0)=2,1,0)</f>
        <v>0</v>
      </c>
      <c r="AI76" s="9">
        <f>IF(IFERROR(HLOOKUP(R$2,States_Design!$4:78,ROW()-1,FALSE),0)=2,1,0)</f>
        <v>0</v>
      </c>
      <c r="AK76" s="9" t="str">
        <f t="shared" si="22"/>
        <v>0x00</v>
      </c>
      <c r="AL76" s="9" t="str">
        <f t="shared" si="23"/>
        <v>0x00</v>
      </c>
      <c r="AN76" s="9" t="str">
        <f t="shared" si="24"/>
        <v>0x00</v>
      </c>
      <c r="AO76" s="9" t="str">
        <f t="shared" si="25"/>
        <v>0x00</v>
      </c>
      <c r="AQ76" s="9" t="str">
        <f t="shared" si="27"/>
        <v xml:space="preserve">0, 0x00, 0x00, 0x00, 0x00, </v>
      </c>
      <c r="AR7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9">
        <f>States_Design!D79</f>
        <v>0</v>
      </c>
      <c r="C77" s="9">
        <f>IF(IFERROR(HLOOKUP(C$2,States_Design!$4:79,ROW()-1,FALSE),0)=1,1,0)</f>
        <v>0</v>
      </c>
      <c r="D77" s="9">
        <f>IF(IFERROR(HLOOKUP(D$2,States_Design!$4:79,ROW()-1,FALSE),0)=1,1,0)</f>
        <v>0</v>
      </c>
      <c r="E77" s="9">
        <f>IF(IFERROR(HLOOKUP(E$2,States_Design!$4:79,ROW()-1,FALSE),0)=1,1,0)</f>
        <v>0</v>
      </c>
      <c r="F77" s="9">
        <f>IF(IFERROR(HLOOKUP(F$2,States_Design!$4:79,ROW()-1,FALSE),0)=1,1,0)</f>
        <v>0</v>
      </c>
      <c r="G77" s="9">
        <f>IF(IFERROR(HLOOKUP(G$2,States_Design!$4:79,ROW()-1,FALSE),0)=1,1,0)</f>
        <v>0</v>
      </c>
      <c r="H77" s="9">
        <f>IF(IFERROR(HLOOKUP(H$2,States_Design!$4:79,ROW()-1,FALSE),0)=1,1,0)</f>
        <v>0</v>
      </c>
      <c r="I77" s="9">
        <f>IF(IFERROR(HLOOKUP(I$2,States_Design!$4:79,ROW()-1,FALSE),0)=1,1,0)</f>
        <v>0</v>
      </c>
      <c r="J77" s="9">
        <f>IF(IFERROR(HLOOKUP(J$2,States_Design!$4:79,ROW()-1,FALSE),0)=1,1,0)</f>
        <v>0</v>
      </c>
      <c r="K77" s="9">
        <f>IF(IFERROR(HLOOKUP(K$2,States_Design!$4:79,ROW()-1,FALSE),0)=1,1,0)</f>
        <v>0</v>
      </c>
      <c r="L77" s="9">
        <f>IF(IFERROR(HLOOKUP(L$2,States_Design!$4:79,ROW()-1,FALSE),0)=1,1,0)</f>
        <v>0</v>
      </c>
      <c r="M77" s="9">
        <f>IF(IFERROR(HLOOKUP(M$2,States_Design!$4:79,ROW()-1,FALSE),0)=1,1,0)</f>
        <v>0</v>
      </c>
      <c r="N77" s="9">
        <f>IF(IFERROR(HLOOKUP(N$2,States_Design!$4:79,ROW()-1,FALSE),0)=1,1,0)</f>
        <v>0</v>
      </c>
      <c r="O77" s="9">
        <f>IF(IFERROR(HLOOKUP(O$2,States_Design!$4:79,ROW()-1,FALSE),0)=1,1,0)</f>
        <v>0</v>
      </c>
      <c r="P77" s="9">
        <f>IF(IFERROR(HLOOKUP(P$2,States_Design!$4:79,ROW()-1,FALSE),0)=1,1,0)</f>
        <v>0</v>
      </c>
      <c r="Q77" s="9">
        <f>IF(IFERROR(HLOOKUP(Q$2,States_Design!$4:79,ROW()-1,FALSE),0)=1,1,0)</f>
        <v>0</v>
      </c>
      <c r="R77" s="9">
        <f>IF(IFERROR(HLOOKUP(R$2,States_Design!$4:79,ROW()-1,FALSE),0)=1,1,0)</f>
        <v>0</v>
      </c>
      <c r="T77" s="9">
        <f>IF(IFERROR(HLOOKUP(C$2,States_Design!$4:79,ROW()-1,FALSE),0)=2,1,0)</f>
        <v>0</v>
      </c>
      <c r="U77" s="9">
        <f>IF(IFERROR(HLOOKUP(D$2,States_Design!$4:79,ROW()-1,FALSE),0)=2,1,0)</f>
        <v>0</v>
      </c>
      <c r="V77" s="9">
        <f>IF(IFERROR(HLOOKUP(E$2,States_Design!$4:79,ROW()-1,FALSE),0)=2,1,0)</f>
        <v>0</v>
      </c>
      <c r="W77" s="9">
        <f>IF(IFERROR(HLOOKUP(F$2,States_Design!$4:79,ROW()-1,FALSE),0)=2,1,0)</f>
        <v>0</v>
      </c>
      <c r="X77" s="9">
        <f>IF(IFERROR(HLOOKUP(G$2,States_Design!$4:79,ROW()-1,FALSE),0)=2,1,0)</f>
        <v>0</v>
      </c>
      <c r="Y77" s="9">
        <f>IF(IFERROR(HLOOKUP(H$2,States_Design!$4:79,ROW()-1,FALSE),0)=2,1,0)</f>
        <v>0</v>
      </c>
      <c r="Z77" s="9">
        <f>IF(IFERROR(HLOOKUP(I$2,States_Design!$4:79,ROW()-1,FALSE),0)=2,1,0)</f>
        <v>0</v>
      </c>
      <c r="AA77" s="9">
        <f>IF(IFERROR(HLOOKUP(J$2,States_Design!$4:79,ROW()-1,FALSE),0)=2,1,0)</f>
        <v>0</v>
      </c>
      <c r="AB77" s="9">
        <f>IF(IFERROR(HLOOKUP(K$2,States_Design!$4:79,ROW()-1,FALSE),0)=2,1,0)</f>
        <v>0</v>
      </c>
      <c r="AC77" s="9">
        <f>IF(IFERROR(HLOOKUP(L$2,States_Design!$4:79,ROW()-1,FALSE),0)=2,1,0)</f>
        <v>0</v>
      </c>
      <c r="AD77" s="9">
        <f>IF(IFERROR(HLOOKUP(M$2,States_Design!$4:79,ROW()-1,FALSE),0)=2,1,0)</f>
        <v>0</v>
      </c>
      <c r="AE77" s="9">
        <f>IF(IFERROR(HLOOKUP(N$2,States_Design!$4:79,ROW()-1,FALSE),0)=2,1,0)</f>
        <v>0</v>
      </c>
      <c r="AF77" s="9">
        <f>IF(IFERROR(HLOOKUP(O$2,States_Design!$4:79,ROW()-1,FALSE),0)=2,1,0)</f>
        <v>0</v>
      </c>
      <c r="AG77" s="9">
        <f>IF(IFERROR(HLOOKUP(P$2,States_Design!$4:79,ROW()-1,FALSE),0)=2,1,0)</f>
        <v>0</v>
      </c>
      <c r="AH77" s="9">
        <f>IF(IFERROR(HLOOKUP(Q$2,States_Design!$4:79,ROW()-1,FALSE),0)=2,1,0)</f>
        <v>0</v>
      </c>
      <c r="AI77" s="9">
        <f>IF(IFERROR(HLOOKUP(R$2,States_Design!$4:79,ROW()-1,FALSE),0)=2,1,0)</f>
        <v>0</v>
      </c>
      <c r="AK77" s="9" t="str">
        <f t="shared" si="22"/>
        <v>0x00</v>
      </c>
      <c r="AL77" s="9" t="str">
        <f t="shared" si="23"/>
        <v>0x00</v>
      </c>
      <c r="AN77" s="9" t="str">
        <f t="shared" si="24"/>
        <v>0x00</v>
      </c>
      <c r="AO77" s="9" t="str">
        <f t="shared" si="25"/>
        <v>0x00</v>
      </c>
      <c r="AQ77" s="9" t="str">
        <f t="shared" si="27"/>
        <v xml:space="preserve">0, 0x00, 0x00, 0x00, 0x00, </v>
      </c>
      <c r="AR7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9">
        <f>States_Design!D80</f>
        <v>0</v>
      </c>
      <c r="C78" s="9">
        <f>IF(IFERROR(HLOOKUP(C$2,States_Design!$4:80,ROW()-1,FALSE),0)=1,1,0)</f>
        <v>0</v>
      </c>
      <c r="D78" s="9">
        <f>IF(IFERROR(HLOOKUP(D$2,States_Design!$4:80,ROW()-1,FALSE),0)=1,1,0)</f>
        <v>0</v>
      </c>
      <c r="E78" s="9">
        <f>IF(IFERROR(HLOOKUP(E$2,States_Design!$4:80,ROW()-1,FALSE),0)=1,1,0)</f>
        <v>0</v>
      </c>
      <c r="F78" s="9">
        <f>IF(IFERROR(HLOOKUP(F$2,States_Design!$4:80,ROW()-1,FALSE),0)=1,1,0)</f>
        <v>0</v>
      </c>
      <c r="G78" s="9">
        <f>IF(IFERROR(HLOOKUP(G$2,States_Design!$4:80,ROW()-1,FALSE),0)=1,1,0)</f>
        <v>0</v>
      </c>
      <c r="H78" s="9">
        <f>IF(IFERROR(HLOOKUP(H$2,States_Design!$4:80,ROW()-1,FALSE),0)=1,1,0)</f>
        <v>0</v>
      </c>
      <c r="I78" s="9">
        <f>IF(IFERROR(HLOOKUP(I$2,States_Design!$4:80,ROW()-1,FALSE),0)=1,1,0)</f>
        <v>0</v>
      </c>
      <c r="J78" s="9">
        <f>IF(IFERROR(HLOOKUP(J$2,States_Design!$4:80,ROW()-1,FALSE),0)=1,1,0)</f>
        <v>0</v>
      </c>
      <c r="K78" s="9">
        <f>IF(IFERROR(HLOOKUP(K$2,States_Design!$4:80,ROW()-1,FALSE),0)=1,1,0)</f>
        <v>0</v>
      </c>
      <c r="L78" s="9">
        <f>IF(IFERROR(HLOOKUP(L$2,States_Design!$4:80,ROW()-1,FALSE),0)=1,1,0)</f>
        <v>0</v>
      </c>
      <c r="M78" s="9">
        <f>IF(IFERROR(HLOOKUP(M$2,States_Design!$4:80,ROW()-1,FALSE),0)=1,1,0)</f>
        <v>0</v>
      </c>
      <c r="N78" s="9">
        <f>IF(IFERROR(HLOOKUP(N$2,States_Design!$4:80,ROW()-1,FALSE),0)=1,1,0)</f>
        <v>0</v>
      </c>
      <c r="O78" s="9">
        <f>IF(IFERROR(HLOOKUP(O$2,States_Design!$4:80,ROW()-1,FALSE),0)=1,1,0)</f>
        <v>0</v>
      </c>
      <c r="P78" s="9">
        <f>IF(IFERROR(HLOOKUP(P$2,States_Design!$4:80,ROW()-1,FALSE),0)=1,1,0)</f>
        <v>0</v>
      </c>
      <c r="Q78" s="9">
        <f>IF(IFERROR(HLOOKUP(Q$2,States_Design!$4:80,ROW()-1,FALSE),0)=1,1,0)</f>
        <v>0</v>
      </c>
      <c r="R78" s="9">
        <f>IF(IFERROR(HLOOKUP(R$2,States_Design!$4:80,ROW()-1,FALSE),0)=1,1,0)</f>
        <v>0</v>
      </c>
      <c r="T78" s="9">
        <f>IF(IFERROR(HLOOKUP(C$2,States_Design!$4:80,ROW()-1,FALSE),0)=2,1,0)</f>
        <v>0</v>
      </c>
      <c r="U78" s="9">
        <f>IF(IFERROR(HLOOKUP(D$2,States_Design!$4:80,ROW()-1,FALSE),0)=2,1,0)</f>
        <v>0</v>
      </c>
      <c r="V78" s="9">
        <f>IF(IFERROR(HLOOKUP(E$2,States_Design!$4:80,ROW()-1,FALSE),0)=2,1,0)</f>
        <v>0</v>
      </c>
      <c r="W78" s="9">
        <f>IF(IFERROR(HLOOKUP(F$2,States_Design!$4:80,ROW()-1,FALSE),0)=2,1,0)</f>
        <v>0</v>
      </c>
      <c r="X78" s="9">
        <f>IF(IFERROR(HLOOKUP(G$2,States_Design!$4:80,ROW()-1,FALSE),0)=2,1,0)</f>
        <v>0</v>
      </c>
      <c r="Y78" s="9">
        <f>IF(IFERROR(HLOOKUP(H$2,States_Design!$4:80,ROW()-1,FALSE),0)=2,1,0)</f>
        <v>0</v>
      </c>
      <c r="Z78" s="9">
        <f>IF(IFERROR(HLOOKUP(I$2,States_Design!$4:80,ROW()-1,FALSE),0)=2,1,0)</f>
        <v>0</v>
      </c>
      <c r="AA78" s="9">
        <f>IF(IFERROR(HLOOKUP(J$2,States_Design!$4:80,ROW()-1,FALSE),0)=2,1,0)</f>
        <v>0</v>
      </c>
      <c r="AB78" s="9">
        <f>IF(IFERROR(HLOOKUP(K$2,States_Design!$4:80,ROW()-1,FALSE),0)=2,1,0)</f>
        <v>0</v>
      </c>
      <c r="AC78" s="9">
        <f>IF(IFERROR(HLOOKUP(L$2,States_Design!$4:80,ROW()-1,FALSE),0)=2,1,0)</f>
        <v>0</v>
      </c>
      <c r="AD78" s="9">
        <f>IF(IFERROR(HLOOKUP(M$2,States_Design!$4:80,ROW()-1,FALSE),0)=2,1,0)</f>
        <v>0</v>
      </c>
      <c r="AE78" s="9">
        <f>IF(IFERROR(HLOOKUP(N$2,States_Design!$4:80,ROW()-1,FALSE),0)=2,1,0)</f>
        <v>0</v>
      </c>
      <c r="AF78" s="9">
        <f>IF(IFERROR(HLOOKUP(O$2,States_Design!$4:80,ROW()-1,FALSE),0)=2,1,0)</f>
        <v>0</v>
      </c>
      <c r="AG78" s="9">
        <f>IF(IFERROR(HLOOKUP(P$2,States_Design!$4:80,ROW()-1,FALSE),0)=2,1,0)</f>
        <v>0</v>
      </c>
      <c r="AH78" s="9">
        <f>IF(IFERROR(HLOOKUP(Q$2,States_Design!$4:80,ROW()-1,FALSE),0)=2,1,0)</f>
        <v>0</v>
      </c>
      <c r="AI78" s="9">
        <f>IF(IFERROR(HLOOKUP(R$2,States_Design!$4:80,ROW()-1,FALSE),0)=2,1,0)</f>
        <v>0</v>
      </c>
      <c r="AK78" s="9" t="str">
        <f t="shared" si="22"/>
        <v>0x00</v>
      </c>
      <c r="AL78" s="9" t="str">
        <f t="shared" si="23"/>
        <v>0x00</v>
      </c>
      <c r="AN78" s="9" t="str">
        <f t="shared" si="24"/>
        <v>0x00</v>
      </c>
      <c r="AO78" s="9" t="str">
        <f t="shared" si="25"/>
        <v>0x00</v>
      </c>
      <c r="AQ78" s="9" t="str">
        <f t="shared" si="27"/>
        <v xml:space="preserve">0, 0x00, 0x00, 0x00, 0x00, </v>
      </c>
      <c r="AR7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9">
        <f>States_Design!D81</f>
        <v>0</v>
      </c>
      <c r="C79" s="9">
        <f>IF(IFERROR(HLOOKUP(C$2,States_Design!$4:81,ROW()-1,FALSE),0)=1,1,0)</f>
        <v>0</v>
      </c>
      <c r="D79" s="9">
        <f>IF(IFERROR(HLOOKUP(D$2,States_Design!$4:81,ROW()-1,FALSE),0)=1,1,0)</f>
        <v>0</v>
      </c>
      <c r="E79" s="9">
        <f>IF(IFERROR(HLOOKUP(E$2,States_Design!$4:81,ROW()-1,FALSE),0)=1,1,0)</f>
        <v>0</v>
      </c>
      <c r="F79" s="9">
        <f>IF(IFERROR(HLOOKUP(F$2,States_Design!$4:81,ROW()-1,FALSE),0)=1,1,0)</f>
        <v>0</v>
      </c>
      <c r="G79" s="9">
        <f>IF(IFERROR(HLOOKUP(G$2,States_Design!$4:81,ROW()-1,FALSE),0)=1,1,0)</f>
        <v>0</v>
      </c>
      <c r="H79" s="9">
        <f>IF(IFERROR(HLOOKUP(H$2,States_Design!$4:81,ROW()-1,FALSE),0)=1,1,0)</f>
        <v>0</v>
      </c>
      <c r="I79" s="9">
        <f>IF(IFERROR(HLOOKUP(I$2,States_Design!$4:81,ROW()-1,FALSE),0)=1,1,0)</f>
        <v>0</v>
      </c>
      <c r="J79" s="9">
        <f>IF(IFERROR(HLOOKUP(J$2,States_Design!$4:81,ROW()-1,FALSE),0)=1,1,0)</f>
        <v>0</v>
      </c>
      <c r="K79" s="9">
        <f>IF(IFERROR(HLOOKUP(K$2,States_Design!$4:81,ROW()-1,FALSE),0)=1,1,0)</f>
        <v>0</v>
      </c>
      <c r="L79" s="9">
        <f>IF(IFERROR(HLOOKUP(L$2,States_Design!$4:81,ROW()-1,FALSE),0)=1,1,0)</f>
        <v>0</v>
      </c>
      <c r="M79" s="9">
        <f>IF(IFERROR(HLOOKUP(M$2,States_Design!$4:81,ROW()-1,FALSE),0)=1,1,0)</f>
        <v>0</v>
      </c>
      <c r="N79" s="9">
        <f>IF(IFERROR(HLOOKUP(N$2,States_Design!$4:81,ROW()-1,FALSE),0)=1,1,0)</f>
        <v>0</v>
      </c>
      <c r="O79" s="9">
        <f>IF(IFERROR(HLOOKUP(O$2,States_Design!$4:81,ROW()-1,FALSE),0)=1,1,0)</f>
        <v>0</v>
      </c>
      <c r="P79" s="9">
        <f>IF(IFERROR(HLOOKUP(P$2,States_Design!$4:81,ROW()-1,FALSE),0)=1,1,0)</f>
        <v>0</v>
      </c>
      <c r="Q79" s="9">
        <f>IF(IFERROR(HLOOKUP(Q$2,States_Design!$4:81,ROW()-1,FALSE),0)=1,1,0)</f>
        <v>0</v>
      </c>
      <c r="R79" s="9">
        <f>IF(IFERROR(HLOOKUP(R$2,States_Design!$4:81,ROW()-1,FALSE),0)=1,1,0)</f>
        <v>0</v>
      </c>
      <c r="T79" s="9">
        <f>IF(IFERROR(HLOOKUP(C$2,States_Design!$4:81,ROW()-1,FALSE),0)=2,1,0)</f>
        <v>0</v>
      </c>
      <c r="U79" s="9">
        <f>IF(IFERROR(HLOOKUP(D$2,States_Design!$4:81,ROW()-1,FALSE),0)=2,1,0)</f>
        <v>0</v>
      </c>
      <c r="V79" s="9">
        <f>IF(IFERROR(HLOOKUP(E$2,States_Design!$4:81,ROW()-1,FALSE),0)=2,1,0)</f>
        <v>0</v>
      </c>
      <c r="W79" s="9">
        <f>IF(IFERROR(HLOOKUP(F$2,States_Design!$4:81,ROW()-1,FALSE),0)=2,1,0)</f>
        <v>0</v>
      </c>
      <c r="X79" s="9">
        <f>IF(IFERROR(HLOOKUP(G$2,States_Design!$4:81,ROW()-1,FALSE),0)=2,1,0)</f>
        <v>0</v>
      </c>
      <c r="Y79" s="9">
        <f>IF(IFERROR(HLOOKUP(H$2,States_Design!$4:81,ROW()-1,FALSE),0)=2,1,0)</f>
        <v>0</v>
      </c>
      <c r="Z79" s="9">
        <f>IF(IFERROR(HLOOKUP(I$2,States_Design!$4:81,ROW()-1,FALSE),0)=2,1,0)</f>
        <v>0</v>
      </c>
      <c r="AA79" s="9">
        <f>IF(IFERROR(HLOOKUP(J$2,States_Design!$4:81,ROW()-1,FALSE),0)=2,1,0)</f>
        <v>0</v>
      </c>
      <c r="AB79" s="9">
        <f>IF(IFERROR(HLOOKUP(K$2,States_Design!$4:81,ROW()-1,FALSE),0)=2,1,0)</f>
        <v>0</v>
      </c>
      <c r="AC79" s="9">
        <f>IF(IFERROR(HLOOKUP(L$2,States_Design!$4:81,ROW()-1,FALSE),0)=2,1,0)</f>
        <v>0</v>
      </c>
      <c r="AD79" s="9">
        <f>IF(IFERROR(HLOOKUP(M$2,States_Design!$4:81,ROW()-1,FALSE),0)=2,1,0)</f>
        <v>0</v>
      </c>
      <c r="AE79" s="9">
        <f>IF(IFERROR(HLOOKUP(N$2,States_Design!$4:81,ROW()-1,FALSE),0)=2,1,0)</f>
        <v>0</v>
      </c>
      <c r="AF79" s="9">
        <f>IF(IFERROR(HLOOKUP(O$2,States_Design!$4:81,ROW()-1,FALSE),0)=2,1,0)</f>
        <v>0</v>
      </c>
      <c r="AG79" s="9">
        <f>IF(IFERROR(HLOOKUP(P$2,States_Design!$4:81,ROW()-1,FALSE),0)=2,1,0)</f>
        <v>0</v>
      </c>
      <c r="AH79" s="9">
        <f>IF(IFERROR(HLOOKUP(Q$2,States_Design!$4:81,ROW()-1,FALSE),0)=2,1,0)</f>
        <v>0</v>
      </c>
      <c r="AI79" s="9">
        <f>IF(IFERROR(HLOOKUP(R$2,States_Design!$4:81,ROW()-1,FALSE),0)=2,1,0)</f>
        <v>0</v>
      </c>
      <c r="AK79" s="9" t="str">
        <f t="shared" si="22"/>
        <v>0x00</v>
      </c>
      <c r="AL79" s="9" t="str">
        <f t="shared" si="23"/>
        <v>0x00</v>
      </c>
      <c r="AN79" s="9" t="str">
        <f t="shared" si="24"/>
        <v>0x00</v>
      </c>
      <c r="AO79" s="9" t="str">
        <f t="shared" si="25"/>
        <v>0x00</v>
      </c>
      <c r="AQ79" s="9" t="str">
        <f t="shared" si="27"/>
        <v xml:space="preserve">0, 0x00, 0x00, 0x00, 0x00, </v>
      </c>
      <c r="AR7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9">
        <f>States_Design!D82</f>
        <v>0</v>
      </c>
      <c r="C80" s="9">
        <f>IF(IFERROR(HLOOKUP(C$2,States_Design!$4:82,ROW()-1,FALSE),0)=1,1,0)</f>
        <v>0</v>
      </c>
      <c r="D80" s="9">
        <f>IF(IFERROR(HLOOKUP(D$2,States_Design!$4:82,ROW()-1,FALSE),0)=1,1,0)</f>
        <v>0</v>
      </c>
      <c r="E80" s="9">
        <f>IF(IFERROR(HLOOKUP(E$2,States_Design!$4:82,ROW()-1,FALSE),0)=1,1,0)</f>
        <v>0</v>
      </c>
      <c r="F80" s="9">
        <f>IF(IFERROR(HLOOKUP(F$2,States_Design!$4:82,ROW()-1,FALSE),0)=1,1,0)</f>
        <v>0</v>
      </c>
      <c r="G80" s="9">
        <f>IF(IFERROR(HLOOKUP(G$2,States_Design!$4:82,ROW()-1,FALSE),0)=1,1,0)</f>
        <v>0</v>
      </c>
      <c r="H80" s="9">
        <f>IF(IFERROR(HLOOKUP(H$2,States_Design!$4:82,ROW()-1,FALSE),0)=1,1,0)</f>
        <v>0</v>
      </c>
      <c r="I80" s="9">
        <f>IF(IFERROR(HLOOKUP(I$2,States_Design!$4:82,ROW()-1,FALSE),0)=1,1,0)</f>
        <v>0</v>
      </c>
      <c r="J80" s="9">
        <f>IF(IFERROR(HLOOKUP(J$2,States_Design!$4:82,ROW()-1,FALSE),0)=1,1,0)</f>
        <v>0</v>
      </c>
      <c r="K80" s="9">
        <f>IF(IFERROR(HLOOKUP(K$2,States_Design!$4:82,ROW()-1,FALSE),0)=1,1,0)</f>
        <v>0</v>
      </c>
      <c r="L80" s="9">
        <f>IF(IFERROR(HLOOKUP(L$2,States_Design!$4:82,ROW()-1,FALSE),0)=1,1,0)</f>
        <v>0</v>
      </c>
      <c r="M80" s="9">
        <f>IF(IFERROR(HLOOKUP(M$2,States_Design!$4:82,ROW()-1,FALSE),0)=1,1,0)</f>
        <v>0</v>
      </c>
      <c r="N80" s="9">
        <f>IF(IFERROR(HLOOKUP(N$2,States_Design!$4:82,ROW()-1,FALSE),0)=1,1,0)</f>
        <v>0</v>
      </c>
      <c r="O80" s="9">
        <f>IF(IFERROR(HLOOKUP(O$2,States_Design!$4:82,ROW()-1,FALSE),0)=1,1,0)</f>
        <v>0</v>
      </c>
      <c r="P80" s="9">
        <f>IF(IFERROR(HLOOKUP(P$2,States_Design!$4:82,ROW()-1,FALSE),0)=1,1,0)</f>
        <v>0</v>
      </c>
      <c r="Q80" s="9">
        <f>IF(IFERROR(HLOOKUP(Q$2,States_Design!$4:82,ROW()-1,FALSE),0)=1,1,0)</f>
        <v>0</v>
      </c>
      <c r="R80" s="9">
        <f>IF(IFERROR(HLOOKUP(R$2,States_Design!$4:82,ROW()-1,FALSE),0)=1,1,0)</f>
        <v>0</v>
      </c>
      <c r="T80" s="9">
        <f>IF(IFERROR(HLOOKUP(C$2,States_Design!$4:82,ROW()-1,FALSE),0)=2,1,0)</f>
        <v>0</v>
      </c>
      <c r="U80" s="9">
        <f>IF(IFERROR(HLOOKUP(D$2,States_Design!$4:82,ROW()-1,FALSE),0)=2,1,0)</f>
        <v>0</v>
      </c>
      <c r="V80" s="9">
        <f>IF(IFERROR(HLOOKUP(E$2,States_Design!$4:82,ROW()-1,FALSE),0)=2,1,0)</f>
        <v>0</v>
      </c>
      <c r="W80" s="9">
        <f>IF(IFERROR(HLOOKUP(F$2,States_Design!$4:82,ROW()-1,FALSE),0)=2,1,0)</f>
        <v>0</v>
      </c>
      <c r="X80" s="9">
        <f>IF(IFERROR(HLOOKUP(G$2,States_Design!$4:82,ROW()-1,FALSE),0)=2,1,0)</f>
        <v>0</v>
      </c>
      <c r="Y80" s="9">
        <f>IF(IFERROR(HLOOKUP(H$2,States_Design!$4:82,ROW()-1,FALSE),0)=2,1,0)</f>
        <v>0</v>
      </c>
      <c r="Z80" s="9">
        <f>IF(IFERROR(HLOOKUP(I$2,States_Design!$4:82,ROW()-1,FALSE),0)=2,1,0)</f>
        <v>0</v>
      </c>
      <c r="AA80" s="9">
        <f>IF(IFERROR(HLOOKUP(J$2,States_Design!$4:82,ROW()-1,FALSE),0)=2,1,0)</f>
        <v>0</v>
      </c>
      <c r="AB80" s="9">
        <f>IF(IFERROR(HLOOKUP(K$2,States_Design!$4:82,ROW()-1,FALSE),0)=2,1,0)</f>
        <v>0</v>
      </c>
      <c r="AC80" s="9">
        <f>IF(IFERROR(HLOOKUP(L$2,States_Design!$4:82,ROW()-1,FALSE),0)=2,1,0)</f>
        <v>0</v>
      </c>
      <c r="AD80" s="9">
        <f>IF(IFERROR(HLOOKUP(M$2,States_Design!$4:82,ROW()-1,FALSE),0)=2,1,0)</f>
        <v>0</v>
      </c>
      <c r="AE80" s="9">
        <f>IF(IFERROR(HLOOKUP(N$2,States_Design!$4:82,ROW()-1,FALSE),0)=2,1,0)</f>
        <v>0</v>
      </c>
      <c r="AF80" s="9">
        <f>IF(IFERROR(HLOOKUP(O$2,States_Design!$4:82,ROW()-1,FALSE),0)=2,1,0)</f>
        <v>0</v>
      </c>
      <c r="AG80" s="9">
        <f>IF(IFERROR(HLOOKUP(P$2,States_Design!$4:82,ROW()-1,FALSE),0)=2,1,0)</f>
        <v>0</v>
      </c>
      <c r="AH80" s="9">
        <f>IF(IFERROR(HLOOKUP(Q$2,States_Design!$4:82,ROW()-1,FALSE),0)=2,1,0)</f>
        <v>0</v>
      </c>
      <c r="AI80" s="9">
        <f>IF(IFERROR(HLOOKUP(R$2,States_Design!$4:82,ROW()-1,FALSE),0)=2,1,0)</f>
        <v>0</v>
      </c>
      <c r="AK80" s="9" t="str">
        <f t="shared" si="22"/>
        <v>0x00</v>
      </c>
      <c r="AL80" s="9" t="str">
        <f t="shared" si="23"/>
        <v>0x00</v>
      </c>
      <c r="AN80" s="9" t="str">
        <f t="shared" si="24"/>
        <v>0x00</v>
      </c>
      <c r="AO80" s="9" t="str">
        <f t="shared" si="25"/>
        <v>0x00</v>
      </c>
      <c r="AQ80" s="9" t="str">
        <f t="shared" si="27"/>
        <v xml:space="preserve">0, 0x00, 0x00, 0x00, 0x00, </v>
      </c>
      <c r="AR8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9">
        <f>States_Design!D83</f>
        <v>0</v>
      </c>
      <c r="C81" s="9">
        <f>IF(IFERROR(HLOOKUP(C$2,States_Design!$4:83,ROW()-1,FALSE),0)=1,1,0)</f>
        <v>0</v>
      </c>
      <c r="D81" s="9">
        <f>IF(IFERROR(HLOOKUP(D$2,States_Design!$4:83,ROW()-1,FALSE),0)=1,1,0)</f>
        <v>0</v>
      </c>
      <c r="E81" s="9">
        <f>IF(IFERROR(HLOOKUP(E$2,States_Design!$4:83,ROW()-1,FALSE),0)=1,1,0)</f>
        <v>0</v>
      </c>
      <c r="F81" s="9">
        <f>IF(IFERROR(HLOOKUP(F$2,States_Design!$4:83,ROW()-1,FALSE),0)=1,1,0)</f>
        <v>0</v>
      </c>
      <c r="G81" s="9">
        <f>IF(IFERROR(HLOOKUP(G$2,States_Design!$4:83,ROW()-1,FALSE),0)=1,1,0)</f>
        <v>0</v>
      </c>
      <c r="H81" s="9">
        <f>IF(IFERROR(HLOOKUP(H$2,States_Design!$4:83,ROW()-1,FALSE),0)=1,1,0)</f>
        <v>0</v>
      </c>
      <c r="I81" s="9">
        <f>IF(IFERROR(HLOOKUP(I$2,States_Design!$4:83,ROW()-1,FALSE),0)=1,1,0)</f>
        <v>0</v>
      </c>
      <c r="J81" s="9">
        <f>IF(IFERROR(HLOOKUP(J$2,States_Design!$4:83,ROW()-1,FALSE),0)=1,1,0)</f>
        <v>0</v>
      </c>
      <c r="K81" s="9">
        <f>IF(IFERROR(HLOOKUP(K$2,States_Design!$4:83,ROW()-1,FALSE),0)=1,1,0)</f>
        <v>0</v>
      </c>
      <c r="L81" s="9">
        <f>IF(IFERROR(HLOOKUP(L$2,States_Design!$4:83,ROW()-1,FALSE),0)=1,1,0)</f>
        <v>0</v>
      </c>
      <c r="M81" s="9">
        <f>IF(IFERROR(HLOOKUP(M$2,States_Design!$4:83,ROW()-1,FALSE),0)=1,1,0)</f>
        <v>0</v>
      </c>
      <c r="N81" s="9">
        <f>IF(IFERROR(HLOOKUP(N$2,States_Design!$4:83,ROW()-1,FALSE),0)=1,1,0)</f>
        <v>0</v>
      </c>
      <c r="O81" s="9">
        <f>IF(IFERROR(HLOOKUP(O$2,States_Design!$4:83,ROW()-1,FALSE),0)=1,1,0)</f>
        <v>0</v>
      </c>
      <c r="P81" s="9">
        <f>IF(IFERROR(HLOOKUP(P$2,States_Design!$4:83,ROW()-1,FALSE),0)=1,1,0)</f>
        <v>0</v>
      </c>
      <c r="Q81" s="9">
        <f>IF(IFERROR(HLOOKUP(Q$2,States_Design!$4:83,ROW()-1,FALSE),0)=1,1,0)</f>
        <v>0</v>
      </c>
      <c r="R81" s="9">
        <f>IF(IFERROR(HLOOKUP(R$2,States_Design!$4:83,ROW()-1,FALSE),0)=1,1,0)</f>
        <v>0</v>
      </c>
      <c r="T81" s="9">
        <f>IF(IFERROR(HLOOKUP(C$2,States_Design!$4:83,ROW()-1,FALSE),0)=2,1,0)</f>
        <v>0</v>
      </c>
      <c r="U81" s="9">
        <f>IF(IFERROR(HLOOKUP(D$2,States_Design!$4:83,ROW()-1,FALSE),0)=2,1,0)</f>
        <v>0</v>
      </c>
      <c r="V81" s="9">
        <f>IF(IFERROR(HLOOKUP(E$2,States_Design!$4:83,ROW()-1,FALSE),0)=2,1,0)</f>
        <v>0</v>
      </c>
      <c r="W81" s="9">
        <f>IF(IFERROR(HLOOKUP(F$2,States_Design!$4:83,ROW()-1,FALSE),0)=2,1,0)</f>
        <v>0</v>
      </c>
      <c r="X81" s="9">
        <f>IF(IFERROR(HLOOKUP(G$2,States_Design!$4:83,ROW()-1,FALSE),0)=2,1,0)</f>
        <v>0</v>
      </c>
      <c r="Y81" s="9">
        <f>IF(IFERROR(HLOOKUP(H$2,States_Design!$4:83,ROW()-1,FALSE),0)=2,1,0)</f>
        <v>0</v>
      </c>
      <c r="Z81" s="9">
        <f>IF(IFERROR(HLOOKUP(I$2,States_Design!$4:83,ROW()-1,FALSE),0)=2,1,0)</f>
        <v>0</v>
      </c>
      <c r="AA81" s="9">
        <f>IF(IFERROR(HLOOKUP(J$2,States_Design!$4:83,ROW()-1,FALSE),0)=2,1,0)</f>
        <v>0</v>
      </c>
      <c r="AB81" s="9">
        <f>IF(IFERROR(HLOOKUP(K$2,States_Design!$4:83,ROW()-1,FALSE),0)=2,1,0)</f>
        <v>0</v>
      </c>
      <c r="AC81" s="9">
        <f>IF(IFERROR(HLOOKUP(L$2,States_Design!$4:83,ROW()-1,FALSE),0)=2,1,0)</f>
        <v>0</v>
      </c>
      <c r="AD81" s="9">
        <f>IF(IFERROR(HLOOKUP(M$2,States_Design!$4:83,ROW()-1,FALSE),0)=2,1,0)</f>
        <v>0</v>
      </c>
      <c r="AE81" s="9">
        <f>IF(IFERROR(HLOOKUP(N$2,States_Design!$4:83,ROW()-1,FALSE),0)=2,1,0)</f>
        <v>0</v>
      </c>
      <c r="AF81" s="9">
        <f>IF(IFERROR(HLOOKUP(O$2,States_Design!$4:83,ROW()-1,FALSE),0)=2,1,0)</f>
        <v>0</v>
      </c>
      <c r="AG81" s="9">
        <f>IF(IFERROR(HLOOKUP(P$2,States_Design!$4:83,ROW()-1,FALSE),0)=2,1,0)</f>
        <v>0</v>
      </c>
      <c r="AH81" s="9">
        <f>IF(IFERROR(HLOOKUP(Q$2,States_Design!$4:83,ROW()-1,FALSE),0)=2,1,0)</f>
        <v>0</v>
      </c>
      <c r="AI81" s="9">
        <f>IF(IFERROR(HLOOKUP(R$2,States_Design!$4:83,ROW()-1,FALSE),0)=2,1,0)</f>
        <v>0</v>
      </c>
      <c r="AK81" s="9" t="str">
        <f t="shared" si="22"/>
        <v>0x00</v>
      </c>
      <c r="AL81" s="9" t="str">
        <f t="shared" si="23"/>
        <v>0x00</v>
      </c>
      <c r="AN81" s="9" t="str">
        <f t="shared" si="24"/>
        <v>0x00</v>
      </c>
      <c r="AO81" s="9" t="str">
        <f t="shared" si="25"/>
        <v>0x00</v>
      </c>
      <c r="AQ81" s="9" t="str">
        <f t="shared" si="27"/>
        <v xml:space="preserve">0, 0x00, 0x00, 0x00, 0x00, </v>
      </c>
      <c r="AR8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9">
        <f>States_Design!D84</f>
        <v>0</v>
      </c>
      <c r="C82" s="9">
        <f>IF(IFERROR(HLOOKUP(C$2,States_Design!$4:84,ROW()-1,FALSE),0)=1,1,0)</f>
        <v>0</v>
      </c>
      <c r="D82" s="9">
        <f>IF(IFERROR(HLOOKUP(D$2,States_Design!$4:84,ROW()-1,FALSE),0)=1,1,0)</f>
        <v>0</v>
      </c>
      <c r="E82" s="9">
        <f>IF(IFERROR(HLOOKUP(E$2,States_Design!$4:84,ROW()-1,FALSE),0)=1,1,0)</f>
        <v>0</v>
      </c>
      <c r="F82" s="9">
        <f>IF(IFERROR(HLOOKUP(F$2,States_Design!$4:84,ROW()-1,FALSE),0)=1,1,0)</f>
        <v>0</v>
      </c>
      <c r="G82" s="9">
        <f>IF(IFERROR(HLOOKUP(G$2,States_Design!$4:84,ROW()-1,FALSE),0)=1,1,0)</f>
        <v>0</v>
      </c>
      <c r="H82" s="9">
        <f>IF(IFERROR(HLOOKUP(H$2,States_Design!$4:84,ROW()-1,FALSE),0)=1,1,0)</f>
        <v>0</v>
      </c>
      <c r="I82" s="9">
        <f>IF(IFERROR(HLOOKUP(I$2,States_Design!$4:84,ROW()-1,FALSE),0)=1,1,0)</f>
        <v>0</v>
      </c>
      <c r="J82" s="9">
        <f>IF(IFERROR(HLOOKUP(J$2,States_Design!$4:84,ROW()-1,FALSE),0)=1,1,0)</f>
        <v>0</v>
      </c>
      <c r="K82" s="9">
        <f>IF(IFERROR(HLOOKUP(K$2,States_Design!$4:84,ROW()-1,FALSE),0)=1,1,0)</f>
        <v>0</v>
      </c>
      <c r="L82" s="9">
        <f>IF(IFERROR(HLOOKUP(L$2,States_Design!$4:84,ROW()-1,FALSE),0)=1,1,0)</f>
        <v>0</v>
      </c>
      <c r="M82" s="9">
        <f>IF(IFERROR(HLOOKUP(M$2,States_Design!$4:84,ROW()-1,FALSE),0)=1,1,0)</f>
        <v>0</v>
      </c>
      <c r="N82" s="9">
        <f>IF(IFERROR(HLOOKUP(N$2,States_Design!$4:84,ROW()-1,FALSE),0)=1,1,0)</f>
        <v>0</v>
      </c>
      <c r="O82" s="9">
        <f>IF(IFERROR(HLOOKUP(O$2,States_Design!$4:84,ROW()-1,FALSE),0)=1,1,0)</f>
        <v>0</v>
      </c>
      <c r="P82" s="9">
        <f>IF(IFERROR(HLOOKUP(P$2,States_Design!$4:84,ROW()-1,FALSE),0)=1,1,0)</f>
        <v>0</v>
      </c>
      <c r="Q82" s="9">
        <f>IF(IFERROR(HLOOKUP(Q$2,States_Design!$4:84,ROW()-1,FALSE),0)=1,1,0)</f>
        <v>0</v>
      </c>
      <c r="R82" s="9">
        <f>IF(IFERROR(HLOOKUP(R$2,States_Design!$4:84,ROW()-1,FALSE),0)=1,1,0)</f>
        <v>0</v>
      </c>
      <c r="T82" s="9">
        <f>IF(IFERROR(HLOOKUP(C$2,States_Design!$4:84,ROW()-1,FALSE),0)=2,1,0)</f>
        <v>0</v>
      </c>
      <c r="U82" s="9">
        <f>IF(IFERROR(HLOOKUP(D$2,States_Design!$4:84,ROW()-1,FALSE),0)=2,1,0)</f>
        <v>0</v>
      </c>
      <c r="V82" s="9">
        <f>IF(IFERROR(HLOOKUP(E$2,States_Design!$4:84,ROW()-1,FALSE),0)=2,1,0)</f>
        <v>0</v>
      </c>
      <c r="W82" s="9">
        <f>IF(IFERROR(HLOOKUP(F$2,States_Design!$4:84,ROW()-1,FALSE),0)=2,1,0)</f>
        <v>0</v>
      </c>
      <c r="X82" s="9">
        <f>IF(IFERROR(HLOOKUP(G$2,States_Design!$4:84,ROW()-1,FALSE),0)=2,1,0)</f>
        <v>0</v>
      </c>
      <c r="Y82" s="9">
        <f>IF(IFERROR(HLOOKUP(H$2,States_Design!$4:84,ROW()-1,FALSE),0)=2,1,0)</f>
        <v>0</v>
      </c>
      <c r="Z82" s="9">
        <f>IF(IFERROR(HLOOKUP(I$2,States_Design!$4:84,ROW()-1,FALSE),0)=2,1,0)</f>
        <v>0</v>
      </c>
      <c r="AA82" s="9">
        <f>IF(IFERROR(HLOOKUP(J$2,States_Design!$4:84,ROW()-1,FALSE),0)=2,1,0)</f>
        <v>0</v>
      </c>
      <c r="AB82" s="9">
        <f>IF(IFERROR(HLOOKUP(K$2,States_Design!$4:84,ROW()-1,FALSE),0)=2,1,0)</f>
        <v>0</v>
      </c>
      <c r="AC82" s="9">
        <f>IF(IFERROR(HLOOKUP(L$2,States_Design!$4:84,ROW()-1,FALSE),0)=2,1,0)</f>
        <v>0</v>
      </c>
      <c r="AD82" s="9">
        <f>IF(IFERROR(HLOOKUP(M$2,States_Design!$4:84,ROW()-1,FALSE),0)=2,1,0)</f>
        <v>0</v>
      </c>
      <c r="AE82" s="9">
        <f>IF(IFERROR(HLOOKUP(N$2,States_Design!$4:84,ROW()-1,FALSE),0)=2,1,0)</f>
        <v>0</v>
      </c>
      <c r="AF82" s="9">
        <f>IF(IFERROR(HLOOKUP(O$2,States_Design!$4:84,ROW()-1,FALSE),0)=2,1,0)</f>
        <v>0</v>
      </c>
      <c r="AG82" s="9">
        <f>IF(IFERROR(HLOOKUP(P$2,States_Design!$4:84,ROW()-1,FALSE),0)=2,1,0)</f>
        <v>0</v>
      </c>
      <c r="AH82" s="9">
        <f>IF(IFERROR(HLOOKUP(Q$2,States_Design!$4:84,ROW()-1,FALSE),0)=2,1,0)</f>
        <v>0</v>
      </c>
      <c r="AI82" s="9">
        <f>IF(IFERROR(HLOOKUP(R$2,States_Design!$4:84,ROW()-1,FALSE),0)=2,1,0)</f>
        <v>0</v>
      </c>
      <c r="AK82" s="9" t="str">
        <f t="shared" si="22"/>
        <v>0x00</v>
      </c>
      <c r="AL82" s="9" t="str">
        <f t="shared" si="23"/>
        <v>0x00</v>
      </c>
      <c r="AN82" s="9" t="str">
        <f t="shared" si="24"/>
        <v>0x00</v>
      </c>
      <c r="AO82" s="9" t="str">
        <f t="shared" si="25"/>
        <v>0x00</v>
      </c>
      <c r="AQ82" s="9" t="str">
        <f t="shared" si="27"/>
        <v xml:space="preserve">0, 0x00, 0x00, 0x00, 0x00, </v>
      </c>
      <c r="AR8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9">
        <f>States_Design!D85</f>
        <v>0</v>
      </c>
      <c r="C83" s="9">
        <f>IF(IFERROR(HLOOKUP(C$2,States_Design!$4:85,ROW()-1,FALSE),0)=1,1,0)</f>
        <v>0</v>
      </c>
      <c r="D83" s="9">
        <f>IF(IFERROR(HLOOKUP(D$2,States_Design!$4:85,ROW()-1,FALSE),0)=1,1,0)</f>
        <v>0</v>
      </c>
      <c r="E83" s="9">
        <f>IF(IFERROR(HLOOKUP(E$2,States_Design!$4:85,ROW()-1,FALSE),0)=1,1,0)</f>
        <v>0</v>
      </c>
      <c r="F83" s="9">
        <f>IF(IFERROR(HLOOKUP(F$2,States_Design!$4:85,ROW()-1,FALSE),0)=1,1,0)</f>
        <v>0</v>
      </c>
      <c r="G83" s="9">
        <f>IF(IFERROR(HLOOKUP(G$2,States_Design!$4:85,ROW()-1,FALSE),0)=1,1,0)</f>
        <v>0</v>
      </c>
      <c r="H83" s="9">
        <f>IF(IFERROR(HLOOKUP(H$2,States_Design!$4:85,ROW()-1,FALSE),0)=1,1,0)</f>
        <v>0</v>
      </c>
      <c r="I83" s="9">
        <f>IF(IFERROR(HLOOKUP(I$2,States_Design!$4:85,ROW()-1,FALSE),0)=1,1,0)</f>
        <v>0</v>
      </c>
      <c r="J83" s="9">
        <f>IF(IFERROR(HLOOKUP(J$2,States_Design!$4:85,ROW()-1,FALSE),0)=1,1,0)</f>
        <v>0</v>
      </c>
      <c r="K83" s="9">
        <f>IF(IFERROR(HLOOKUP(K$2,States_Design!$4:85,ROW()-1,FALSE),0)=1,1,0)</f>
        <v>0</v>
      </c>
      <c r="L83" s="9">
        <f>IF(IFERROR(HLOOKUP(L$2,States_Design!$4:85,ROW()-1,FALSE),0)=1,1,0)</f>
        <v>0</v>
      </c>
      <c r="M83" s="9">
        <f>IF(IFERROR(HLOOKUP(M$2,States_Design!$4:85,ROW()-1,FALSE),0)=1,1,0)</f>
        <v>0</v>
      </c>
      <c r="N83" s="9">
        <f>IF(IFERROR(HLOOKUP(N$2,States_Design!$4:85,ROW()-1,FALSE),0)=1,1,0)</f>
        <v>0</v>
      </c>
      <c r="O83" s="9">
        <f>IF(IFERROR(HLOOKUP(O$2,States_Design!$4:85,ROW()-1,FALSE),0)=1,1,0)</f>
        <v>0</v>
      </c>
      <c r="P83" s="9">
        <f>IF(IFERROR(HLOOKUP(P$2,States_Design!$4:85,ROW()-1,FALSE),0)=1,1,0)</f>
        <v>0</v>
      </c>
      <c r="Q83" s="9">
        <f>IF(IFERROR(HLOOKUP(Q$2,States_Design!$4:85,ROW()-1,FALSE),0)=1,1,0)</f>
        <v>0</v>
      </c>
      <c r="R83" s="9">
        <f>IF(IFERROR(HLOOKUP(R$2,States_Design!$4:85,ROW()-1,FALSE),0)=1,1,0)</f>
        <v>0</v>
      </c>
      <c r="T83" s="9">
        <f>IF(IFERROR(HLOOKUP(C$2,States_Design!$4:85,ROW()-1,FALSE),0)=2,1,0)</f>
        <v>0</v>
      </c>
      <c r="U83" s="9">
        <f>IF(IFERROR(HLOOKUP(D$2,States_Design!$4:85,ROW()-1,FALSE),0)=2,1,0)</f>
        <v>0</v>
      </c>
      <c r="V83" s="9">
        <f>IF(IFERROR(HLOOKUP(E$2,States_Design!$4:85,ROW()-1,FALSE),0)=2,1,0)</f>
        <v>0</v>
      </c>
      <c r="W83" s="9">
        <f>IF(IFERROR(HLOOKUP(F$2,States_Design!$4:85,ROW()-1,FALSE),0)=2,1,0)</f>
        <v>0</v>
      </c>
      <c r="X83" s="9">
        <f>IF(IFERROR(HLOOKUP(G$2,States_Design!$4:85,ROW()-1,FALSE),0)=2,1,0)</f>
        <v>0</v>
      </c>
      <c r="Y83" s="9">
        <f>IF(IFERROR(HLOOKUP(H$2,States_Design!$4:85,ROW()-1,FALSE),0)=2,1,0)</f>
        <v>0</v>
      </c>
      <c r="Z83" s="9">
        <f>IF(IFERROR(HLOOKUP(I$2,States_Design!$4:85,ROW()-1,FALSE),0)=2,1,0)</f>
        <v>0</v>
      </c>
      <c r="AA83" s="9">
        <f>IF(IFERROR(HLOOKUP(J$2,States_Design!$4:85,ROW()-1,FALSE),0)=2,1,0)</f>
        <v>0</v>
      </c>
      <c r="AB83" s="9">
        <f>IF(IFERROR(HLOOKUP(K$2,States_Design!$4:85,ROW()-1,FALSE),0)=2,1,0)</f>
        <v>0</v>
      </c>
      <c r="AC83" s="9">
        <f>IF(IFERROR(HLOOKUP(L$2,States_Design!$4:85,ROW()-1,FALSE),0)=2,1,0)</f>
        <v>0</v>
      </c>
      <c r="AD83" s="9">
        <f>IF(IFERROR(HLOOKUP(M$2,States_Design!$4:85,ROW()-1,FALSE),0)=2,1,0)</f>
        <v>0</v>
      </c>
      <c r="AE83" s="9">
        <f>IF(IFERROR(HLOOKUP(N$2,States_Design!$4:85,ROW()-1,FALSE),0)=2,1,0)</f>
        <v>0</v>
      </c>
      <c r="AF83" s="9">
        <f>IF(IFERROR(HLOOKUP(O$2,States_Design!$4:85,ROW()-1,FALSE),0)=2,1,0)</f>
        <v>0</v>
      </c>
      <c r="AG83" s="9">
        <f>IF(IFERROR(HLOOKUP(P$2,States_Design!$4:85,ROW()-1,FALSE),0)=2,1,0)</f>
        <v>0</v>
      </c>
      <c r="AH83" s="9">
        <f>IF(IFERROR(HLOOKUP(Q$2,States_Design!$4:85,ROW()-1,FALSE),0)=2,1,0)</f>
        <v>0</v>
      </c>
      <c r="AI83" s="9">
        <f>IF(IFERROR(HLOOKUP(R$2,States_Design!$4:85,ROW()-1,FALSE),0)=2,1,0)</f>
        <v>0</v>
      </c>
      <c r="AK83" s="9" t="str">
        <f t="shared" si="22"/>
        <v>0x00</v>
      </c>
      <c r="AL83" s="9" t="str">
        <f t="shared" si="23"/>
        <v>0x00</v>
      </c>
      <c r="AN83" s="9" t="str">
        <f t="shared" si="24"/>
        <v>0x00</v>
      </c>
      <c r="AO83" s="9" t="str">
        <f t="shared" si="25"/>
        <v>0x00</v>
      </c>
      <c r="AQ83" s="9" t="str">
        <f t="shared" si="27"/>
        <v xml:space="preserve">0, 0x00, 0x00, 0x00, 0x00, </v>
      </c>
      <c r="AR8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9">
        <f>States_Design!D86</f>
        <v>0</v>
      </c>
      <c r="C84" s="9">
        <f>IF(IFERROR(HLOOKUP(C$2,States_Design!$4:86,ROW()-1,FALSE),0)=1,1,0)</f>
        <v>0</v>
      </c>
      <c r="D84" s="9">
        <f>IF(IFERROR(HLOOKUP(D$2,States_Design!$4:86,ROW()-1,FALSE),0)=1,1,0)</f>
        <v>0</v>
      </c>
      <c r="E84" s="9">
        <f>IF(IFERROR(HLOOKUP(E$2,States_Design!$4:86,ROW()-1,FALSE),0)=1,1,0)</f>
        <v>0</v>
      </c>
      <c r="F84" s="9">
        <f>IF(IFERROR(HLOOKUP(F$2,States_Design!$4:86,ROW()-1,FALSE),0)=1,1,0)</f>
        <v>0</v>
      </c>
      <c r="G84" s="9">
        <f>IF(IFERROR(HLOOKUP(G$2,States_Design!$4:86,ROW()-1,FALSE),0)=1,1,0)</f>
        <v>0</v>
      </c>
      <c r="H84" s="9">
        <f>IF(IFERROR(HLOOKUP(H$2,States_Design!$4:86,ROW()-1,FALSE),0)=1,1,0)</f>
        <v>0</v>
      </c>
      <c r="I84" s="9">
        <f>IF(IFERROR(HLOOKUP(I$2,States_Design!$4:86,ROW()-1,FALSE),0)=1,1,0)</f>
        <v>0</v>
      </c>
      <c r="J84" s="9">
        <f>IF(IFERROR(HLOOKUP(J$2,States_Design!$4:86,ROW()-1,FALSE),0)=1,1,0)</f>
        <v>0</v>
      </c>
      <c r="K84" s="9">
        <f>IF(IFERROR(HLOOKUP(K$2,States_Design!$4:86,ROW()-1,FALSE),0)=1,1,0)</f>
        <v>0</v>
      </c>
      <c r="L84" s="9">
        <f>IF(IFERROR(HLOOKUP(L$2,States_Design!$4:86,ROW()-1,FALSE),0)=1,1,0)</f>
        <v>0</v>
      </c>
      <c r="M84" s="9">
        <f>IF(IFERROR(HLOOKUP(M$2,States_Design!$4:86,ROW()-1,FALSE),0)=1,1,0)</f>
        <v>0</v>
      </c>
      <c r="N84" s="9">
        <f>IF(IFERROR(HLOOKUP(N$2,States_Design!$4:86,ROW()-1,FALSE),0)=1,1,0)</f>
        <v>0</v>
      </c>
      <c r="O84" s="9">
        <f>IF(IFERROR(HLOOKUP(O$2,States_Design!$4:86,ROW()-1,FALSE),0)=1,1,0)</f>
        <v>0</v>
      </c>
      <c r="P84" s="9">
        <f>IF(IFERROR(HLOOKUP(P$2,States_Design!$4:86,ROW()-1,FALSE),0)=1,1,0)</f>
        <v>0</v>
      </c>
      <c r="Q84" s="9">
        <f>IF(IFERROR(HLOOKUP(Q$2,States_Design!$4:86,ROW()-1,FALSE),0)=1,1,0)</f>
        <v>0</v>
      </c>
      <c r="R84" s="9">
        <f>IF(IFERROR(HLOOKUP(R$2,States_Design!$4:86,ROW()-1,FALSE),0)=1,1,0)</f>
        <v>0</v>
      </c>
      <c r="T84" s="9">
        <f>IF(IFERROR(HLOOKUP(C$2,States_Design!$4:86,ROW()-1,FALSE),0)=2,1,0)</f>
        <v>0</v>
      </c>
      <c r="U84" s="9">
        <f>IF(IFERROR(HLOOKUP(D$2,States_Design!$4:86,ROW()-1,FALSE),0)=2,1,0)</f>
        <v>0</v>
      </c>
      <c r="V84" s="9">
        <f>IF(IFERROR(HLOOKUP(E$2,States_Design!$4:86,ROW()-1,FALSE),0)=2,1,0)</f>
        <v>0</v>
      </c>
      <c r="W84" s="9">
        <f>IF(IFERROR(HLOOKUP(F$2,States_Design!$4:86,ROW()-1,FALSE),0)=2,1,0)</f>
        <v>0</v>
      </c>
      <c r="X84" s="9">
        <f>IF(IFERROR(HLOOKUP(G$2,States_Design!$4:86,ROW()-1,FALSE),0)=2,1,0)</f>
        <v>0</v>
      </c>
      <c r="Y84" s="9">
        <f>IF(IFERROR(HLOOKUP(H$2,States_Design!$4:86,ROW()-1,FALSE),0)=2,1,0)</f>
        <v>0</v>
      </c>
      <c r="Z84" s="9">
        <f>IF(IFERROR(HLOOKUP(I$2,States_Design!$4:86,ROW()-1,FALSE),0)=2,1,0)</f>
        <v>0</v>
      </c>
      <c r="AA84" s="9">
        <f>IF(IFERROR(HLOOKUP(J$2,States_Design!$4:86,ROW()-1,FALSE),0)=2,1,0)</f>
        <v>0</v>
      </c>
      <c r="AB84" s="9">
        <f>IF(IFERROR(HLOOKUP(K$2,States_Design!$4:86,ROW()-1,FALSE),0)=2,1,0)</f>
        <v>0</v>
      </c>
      <c r="AC84" s="9">
        <f>IF(IFERROR(HLOOKUP(L$2,States_Design!$4:86,ROW()-1,FALSE),0)=2,1,0)</f>
        <v>0</v>
      </c>
      <c r="AD84" s="9">
        <f>IF(IFERROR(HLOOKUP(M$2,States_Design!$4:86,ROW()-1,FALSE),0)=2,1,0)</f>
        <v>0</v>
      </c>
      <c r="AE84" s="9">
        <f>IF(IFERROR(HLOOKUP(N$2,States_Design!$4:86,ROW()-1,FALSE),0)=2,1,0)</f>
        <v>0</v>
      </c>
      <c r="AF84" s="9">
        <f>IF(IFERROR(HLOOKUP(O$2,States_Design!$4:86,ROW()-1,FALSE),0)=2,1,0)</f>
        <v>0</v>
      </c>
      <c r="AG84" s="9">
        <f>IF(IFERROR(HLOOKUP(P$2,States_Design!$4:86,ROW()-1,FALSE),0)=2,1,0)</f>
        <v>0</v>
      </c>
      <c r="AH84" s="9">
        <f>IF(IFERROR(HLOOKUP(Q$2,States_Design!$4:86,ROW()-1,FALSE),0)=2,1,0)</f>
        <v>0</v>
      </c>
      <c r="AI84" s="9">
        <f>IF(IFERROR(HLOOKUP(R$2,States_Design!$4:86,ROW()-1,FALSE),0)=2,1,0)</f>
        <v>0</v>
      </c>
      <c r="AK84" s="9" t="str">
        <f t="shared" si="22"/>
        <v>0x00</v>
      </c>
      <c r="AL84" s="9" t="str">
        <f t="shared" si="23"/>
        <v>0x00</v>
      </c>
      <c r="AN84" s="9" t="str">
        <f t="shared" si="24"/>
        <v>0x00</v>
      </c>
      <c r="AO84" s="9" t="str">
        <f t="shared" si="25"/>
        <v>0x00</v>
      </c>
      <c r="AQ84" s="9" t="str">
        <f t="shared" si="27"/>
        <v xml:space="preserve">0, 0x00, 0x00, 0x00, 0x00, </v>
      </c>
      <c r="AR8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9">
        <f>States_Design!D87</f>
        <v>0</v>
      </c>
      <c r="C85" s="9">
        <f>IF(IFERROR(HLOOKUP(C$2,States_Design!$4:87,ROW()-1,FALSE),0)=1,1,0)</f>
        <v>0</v>
      </c>
      <c r="D85" s="9">
        <f>IF(IFERROR(HLOOKUP(D$2,States_Design!$4:87,ROW()-1,FALSE),0)=1,1,0)</f>
        <v>0</v>
      </c>
      <c r="E85" s="9">
        <f>IF(IFERROR(HLOOKUP(E$2,States_Design!$4:87,ROW()-1,FALSE),0)=1,1,0)</f>
        <v>0</v>
      </c>
      <c r="F85" s="9">
        <f>IF(IFERROR(HLOOKUP(F$2,States_Design!$4:87,ROW()-1,FALSE),0)=1,1,0)</f>
        <v>0</v>
      </c>
      <c r="G85" s="9">
        <f>IF(IFERROR(HLOOKUP(G$2,States_Design!$4:87,ROW()-1,FALSE),0)=1,1,0)</f>
        <v>0</v>
      </c>
      <c r="H85" s="9">
        <f>IF(IFERROR(HLOOKUP(H$2,States_Design!$4:87,ROW()-1,FALSE),0)=1,1,0)</f>
        <v>0</v>
      </c>
      <c r="I85" s="9">
        <f>IF(IFERROR(HLOOKUP(I$2,States_Design!$4:87,ROW()-1,FALSE),0)=1,1,0)</f>
        <v>0</v>
      </c>
      <c r="J85" s="9">
        <f>IF(IFERROR(HLOOKUP(J$2,States_Design!$4:87,ROW()-1,FALSE),0)=1,1,0)</f>
        <v>0</v>
      </c>
      <c r="K85" s="9">
        <f>IF(IFERROR(HLOOKUP(K$2,States_Design!$4:87,ROW()-1,FALSE),0)=1,1,0)</f>
        <v>0</v>
      </c>
      <c r="L85" s="9">
        <f>IF(IFERROR(HLOOKUP(L$2,States_Design!$4:87,ROW()-1,FALSE),0)=1,1,0)</f>
        <v>0</v>
      </c>
      <c r="M85" s="9">
        <f>IF(IFERROR(HLOOKUP(M$2,States_Design!$4:87,ROW()-1,FALSE),0)=1,1,0)</f>
        <v>0</v>
      </c>
      <c r="N85" s="9">
        <f>IF(IFERROR(HLOOKUP(N$2,States_Design!$4:87,ROW()-1,FALSE),0)=1,1,0)</f>
        <v>0</v>
      </c>
      <c r="O85" s="9">
        <f>IF(IFERROR(HLOOKUP(O$2,States_Design!$4:87,ROW()-1,FALSE),0)=1,1,0)</f>
        <v>0</v>
      </c>
      <c r="P85" s="9">
        <f>IF(IFERROR(HLOOKUP(P$2,States_Design!$4:87,ROW()-1,FALSE),0)=1,1,0)</f>
        <v>0</v>
      </c>
      <c r="Q85" s="9">
        <f>IF(IFERROR(HLOOKUP(Q$2,States_Design!$4:87,ROW()-1,FALSE),0)=1,1,0)</f>
        <v>0</v>
      </c>
      <c r="R85" s="9">
        <f>IF(IFERROR(HLOOKUP(R$2,States_Design!$4:87,ROW()-1,FALSE),0)=1,1,0)</f>
        <v>0</v>
      </c>
      <c r="T85" s="9">
        <f>IF(IFERROR(HLOOKUP(C$2,States_Design!$4:87,ROW()-1,FALSE),0)=2,1,0)</f>
        <v>0</v>
      </c>
      <c r="U85" s="9">
        <f>IF(IFERROR(HLOOKUP(D$2,States_Design!$4:87,ROW()-1,FALSE),0)=2,1,0)</f>
        <v>0</v>
      </c>
      <c r="V85" s="9">
        <f>IF(IFERROR(HLOOKUP(E$2,States_Design!$4:87,ROW()-1,FALSE),0)=2,1,0)</f>
        <v>0</v>
      </c>
      <c r="W85" s="9">
        <f>IF(IFERROR(HLOOKUP(F$2,States_Design!$4:87,ROW()-1,FALSE),0)=2,1,0)</f>
        <v>0</v>
      </c>
      <c r="X85" s="9">
        <f>IF(IFERROR(HLOOKUP(G$2,States_Design!$4:87,ROW()-1,FALSE),0)=2,1,0)</f>
        <v>0</v>
      </c>
      <c r="Y85" s="9">
        <f>IF(IFERROR(HLOOKUP(H$2,States_Design!$4:87,ROW()-1,FALSE),0)=2,1,0)</f>
        <v>0</v>
      </c>
      <c r="Z85" s="9">
        <f>IF(IFERROR(HLOOKUP(I$2,States_Design!$4:87,ROW()-1,FALSE),0)=2,1,0)</f>
        <v>0</v>
      </c>
      <c r="AA85" s="9">
        <f>IF(IFERROR(HLOOKUP(J$2,States_Design!$4:87,ROW()-1,FALSE),0)=2,1,0)</f>
        <v>0</v>
      </c>
      <c r="AB85" s="9">
        <f>IF(IFERROR(HLOOKUP(K$2,States_Design!$4:87,ROW()-1,FALSE),0)=2,1,0)</f>
        <v>0</v>
      </c>
      <c r="AC85" s="9">
        <f>IF(IFERROR(HLOOKUP(L$2,States_Design!$4:87,ROW()-1,FALSE),0)=2,1,0)</f>
        <v>0</v>
      </c>
      <c r="AD85" s="9">
        <f>IF(IFERROR(HLOOKUP(M$2,States_Design!$4:87,ROW()-1,FALSE),0)=2,1,0)</f>
        <v>0</v>
      </c>
      <c r="AE85" s="9">
        <f>IF(IFERROR(HLOOKUP(N$2,States_Design!$4:87,ROW()-1,FALSE),0)=2,1,0)</f>
        <v>0</v>
      </c>
      <c r="AF85" s="9">
        <f>IF(IFERROR(HLOOKUP(O$2,States_Design!$4:87,ROW()-1,FALSE),0)=2,1,0)</f>
        <v>0</v>
      </c>
      <c r="AG85" s="9">
        <f>IF(IFERROR(HLOOKUP(P$2,States_Design!$4:87,ROW()-1,FALSE),0)=2,1,0)</f>
        <v>0</v>
      </c>
      <c r="AH85" s="9">
        <f>IF(IFERROR(HLOOKUP(Q$2,States_Design!$4:87,ROW()-1,FALSE),0)=2,1,0)</f>
        <v>0</v>
      </c>
      <c r="AI85" s="9">
        <f>IF(IFERROR(HLOOKUP(R$2,States_Design!$4:87,ROW()-1,FALSE),0)=2,1,0)</f>
        <v>0</v>
      </c>
      <c r="AK85" s="9" t="str">
        <f t="shared" si="22"/>
        <v>0x00</v>
      </c>
      <c r="AL85" s="9" t="str">
        <f t="shared" si="23"/>
        <v>0x00</v>
      </c>
      <c r="AN85" s="9" t="str">
        <f t="shared" si="24"/>
        <v>0x00</v>
      </c>
      <c r="AO85" s="9" t="str">
        <f t="shared" si="25"/>
        <v>0x00</v>
      </c>
      <c r="AQ85" s="9" t="str">
        <f t="shared" si="27"/>
        <v xml:space="preserve">0, 0x00, 0x00, 0x00, 0x00, </v>
      </c>
      <c r="AR8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9">
        <f>States_Design!D88</f>
        <v>0</v>
      </c>
      <c r="C86" s="9">
        <f>IF(IFERROR(HLOOKUP(C$2,States_Design!$4:88,ROW()-1,FALSE),0)=1,1,0)</f>
        <v>0</v>
      </c>
      <c r="D86" s="9">
        <f>IF(IFERROR(HLOOKUP(D$2,States_Design!$4:88,ROW()-1,FALSE),0)=1,1,0)</f>
        <v>0</v>
      </c>
      <c r="E86" s="9">
        <f>IF(IFERROR(HLOOKUP(E$2,States_Design!$4:88,ROW()-1,FALSE),0)=1,1,0)</f>
        <v>0</v>
      </c>
      <c r="F86" s="9">
        <f>IF(IFERROR(HLOOKUP(F$2,States_Design!$4:88,ROW()-1,FALSE),0)=1,1,0)</f>
        <v>0</v>
      </c>
      <c r="G86" s="9">
        <f>IF(IFERROR(HLOOKUP(G$2,States_Design!$4:88,ROW()-1,FALSE),0)=1,1,0)</f>
        <v>0</v>
      </c>
      <c r="H86" s="9">
        <f>IF(IFERROR(HLOOKUP(H$2,States_Design!$4:88,ROW()-1,FALSE),0)=1,1,0)</f>
        <v>0</v>
      </c>
      <c r="I86" s="9">
        <f>IF(IFERROR(HLOOKUP(I$2,States_Design!$4:88,ROW()-1,FALSE),0)=1,1,0)</f>
        <v>0</v>
      </c>
      <c r="J86" s="9">
        <f>IF(IFERROR(HLOOKUP(J$2,States_Design!$4:88,ROW()-1,FALSE),0)=1,1,0)</f>
        <v>0</v>
      </c>
      <c r="K86" s="9">
        <f>IF(IFERROR(HLOOKUP(K$2,States_Design!$4:88,ROW()-1,FALSE),0)=1,1,0)</f>
        <v>0</v>
      </c>
      <c r="L86" s="9">
        <f>IF(IFERROR(HLOOKUP(L$2,States_Design!$4:88,ROW()-1,FALSE),0)=1,1,0)</f>
        <v>0</v>
      </c>
      <c r="M86" s="9">
        <f>IF(IFERROR(HLOOKUP(M$2,States_Design!$4:88,ROW()-1,FALSE),0)=1,1,0)</f>
        <v>0</v>
      </c>
      <c r="N86" s="9">
        <f>IF(IFERROR(HLOOKUP(N$2,States_Design!$4:88,ROW()-1,FALSE),0)=1,1,0)</f>
        <v>0</v>
      </c>
      <c r="O86" s="9">
        <f>IF(IFERROR(HLOOKUP(O$2,States_Design!$4:88,ROW()-1,FALSE),0)=1,1,0)</f>
        <v>0</v>
      </c>
      <c r="P86" s="9">
        <f>IF(IFERROR(HLOOKUP(P$2,States_Design!$4:88,ROW()-1,FALSE),0)=1,1,0)</f>
        <v>0</v>
      </c>
      <c r="Q86" s="9">
        <f>IF(IFERROR(HLOOKUP(Q$2,States_Design!$4:88,ROW()-1,FALSE),0)=1,1,0)</f>
        <v>0</v>
      </c>
      <c r="R86" s="9">
        <f>IF(IFERROR(HLOOKUP(R$2,States_Design!$4:88,ROW()-1,FALSE),0)=1,1,0)</f>
        <v>0</v>
      </c>
      <c r="T86" s="9">
        <f>IF(IFERROR(HLOOKUP(C$2,States_Design!$4:88,ROW()-1,FALSE),0)=2,1,0)</f>
        <v>0</v>
      </c>
      <c r="U86" s="9">
        <f>IF(IFERROR(HLOOKUP(D$2,States_Design!$4:88,ROW()-1,FALSE),0)=2,1,0)</f>
        <v>0</v>
      </c>
      <c r="V86" s="9">
        <f>IF(IFERROR(HLOOKUP(E$2,States_Design!$4:88,ROW()-1,FALSE),0)=2,1,0)</f>
        <v>0</v>
      </c>
      <c r="W86" s="9">
        <f>IF(IFERROR(HLOOKUP(F$2,States_Design!$4:88,ROW()-1,FALSE),0)=2,1,0)</f>
        <v>0</v>
      </c>
      <c r="X86" s="9">
        <f>IF(IFERROR(HLOOKUP(G$2,States_Design!$4:88,ROW()-1,FALSE),0)=2,1,0)</f>
        <v>0</v>
      </c>
      <c r="Y86" s="9">
        <f>IF(IFERROR(HLOOKUP(H$2,States_Design!$4:88,ROW()-1,FALSE),0)=2,1,0)</f>
        <v>0</v>
      </c>
      <c r="Z86" s="9">
        <f>IF(IFERROR(HLOOKUP(I$2,States_Design!$4:88,ROW()-1,FALSE),0)=2,1,0)</f>
        <v>0</v>
      </c>
      <c r="AA86" s="9">
        <f>IF(IFERROR(HLOOKUP(J$2,States_Design!$4:88,ROW()-1,FALSE),0)=2,1,0)</f>
        <v>0</v>
      </c>
      <c r="AB86" s="9">
        <f>IF(IFERROR(HLOOKUP(K$2,States_Design!$4:88,ROW()-1,FALSE),0)=2,1,0)</f>
        <v>0</v>
      </c>
      <c r="AC86" s="9">
        <f>IF(IFERROR(HLOOKUP(L$2,States_Design!$4:88,ROW()-1,FALSE),0)=2,1,0)</f>
        <v>0</v>
      </c>
      <c r="AD86" s="9">
        <f>IF(IFERROR(HLOOKUP(M$2,States_Design!$4:88,ROW()-1,FALSE),0)=2,1,0)</f>
        <v>0</v>
      </c>
      <c r="AE86" s="9">
        <f>IF(IFERROR(HLOOKUP(N$2,States_Design!$4:88,ROW()-1,FALSE),0)=2,1,0)</f>
        <v>0</v>
      </c>
      <c r="AF86" s="9">
        <f>IF(IFERROR(HLOOKUP(O$2,States_Design!$4:88,ROW()-1,FALSE),0)=2,1,0)</f>
        <v>0</v>
      </c>
      <c r="AG86" s="9">
        <f>IF(IFERROR(HLOOKUP(P$2,States_Design!$4:88,ROW()-1,FALSE),0)=2,1,0)</f>
        <v>0</v>
      </c>
      <c r="AH86" s="9">
        <f>IF(IFERROR(HLOOKUP(Q$2,States_Design!$4:88,ROW()-1,FALSE),0)=2,1,0)</f>
        <v>0</v>
      </c>
      <c r="AI86" s="9">
        <f>IF(IFERROR(HLOOKUP(R$2,States_Design!$4:88,ROW()-1,FALSE),0)=2,1,0)</f>
        <v>0</v>
      </c>
      <c r="AK86" s="9" t="str">
        <f t="shared" si="22"/>
        <v>0x00</v>
      </c>
      <c r="AL86" s="9" t="str">
        <f t="shared" si="23"/>
        <v>0x00</v>
      </c>
      <c r="AN86" s="9" t="str">
        <f t="shared" si="24"/>
        <v>0x00</v>
      </c>
      <c r="AO86" s="9" t="str">
        <f t="shared" si="25"/>
        <v>0x00</v>
      </c>
      <c r="AQ86" s="9" t="str">
        <f t="shared" si="27"/>
        <v xml:space="preserve">0, 0x00, 0x00, 0x00, 0x00, </v>
      </c>
      <c r="AR8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9">
        <f>States_Design!D89</f>
        <v>0</v>
      </c>
      <c r="C87" s="9">
        <f>IF(IFERROR(HLOOKUP(C$2,States_Design!$4:89,ROW()-1,FALSE),0)=1,1,0)</f>
        <v>0</v>
      </c>
      <c r="D87" s="9">
        <f>IF(IFERROR(HLOOKUP(D$2,States_Design!$4:89,ROW()-1,FALSE),0)=1,1,0)</f>
        <v>0</v>
      </c>
      <c r="E87" s="9">
        <f>IF(IFERROR(HLOOKUP(E$2,States_Design!$4:89,ROW()-1,FALSE),0)=1,1,0)</f>
        <v>0</v>
      </c>
      <c r="F87" s="9">
        <f>IF(IFERROR(HLOOKUP(F$2,States_Design!$4:89,ROW()-1,FALSE),0)=1,1,0)</f>
        <v>0</v>
      </c>
      <c r="G87" s="9">
        <f>IF(IFERROR(HLOOKUP(G$2,States_Design!$4:89,ROW()-1,FALSE),0)=1,1,0)</f>
        <v>0</v>
      </c>
      <c r="H87" s="9">
        <f>IF(IFERROR(HLOOKUP(H$2,States_Design!$4:89,ROW()-1,FALSE),0)=1,1,0)</f>
        <v>0</v>
      </c>
      <c r="I87" s="9">
        <f>IF(IFERROR(HLOOKUP(I$2,States_Design!$4:89,ROW()-1,FALSE),0)=1,1,0)</f>
        <v>0</v>
      </c>
      <c r="J87" s="9">
        <f>IF(IFERROR(HLOOKUP(J$2,States_Design!$4:89,ROW()-1,FALSE),0)=1,1,0)</f>
        <v>0</v>
      </c>
      <c r="K87" s="9">
        <f>IF(IFERROR(HLOOKUP(K$2,States_Design!$4:89,ROW()-1,FALSE),0)=1,1,0)</f>
        <v>0</v>
      </c>
      <c r="L87" s="9">
        <f>IF(IFERROR(HLOOKUP(L$2,States_Design!$4:89,ROW()-1,FALSE),0)=1,1,0)</f>
        <v>0</v>
      </c>
      <c r="M87" s="9">
        <f>IF(IFERROR(HLOOKUP(M$2,States_Design!$4:89,ROW()-1,FALSE),0)=1,1,0)</f>
        <v>0</v>
      </c>
      <c r="N87" s="9">
        <f>IF(IFERROR(HLOOKUP(N$2,States_Design!$4:89,ROW()-1,FALSE),0)=1,1,0)</f>
        <v>0</v>
      </c>
      <c r="O87" s="9">
        <f>IF(IFERROR(HLOOKUP(O$2,States_Design!$4:89,ROW()-1,FALSE),0)=1,1,0)</f>
        <v>0</v>
      </c>
      <c r="P87" s="9">
        <f>IF(IFERROR(HLOOKUP(P$2,States_Design!$4:89,ROW()-1,FALSE),0)=1,1,0)</f>
        <v>0</v>
      </c>
      <c r="Q87" s="9">
        <f>IF(IFERROR(HLOOKUP(Q$2,States_Design!$4:89,ROW()-1,FALSE),0)=1,1,0)</f>
        <v>0</v>
      </c>
      <c r="R87" s="9">
        <f>IF(IFERROR(HLOOKUP(R$2,States_Design!$4:89,ROW()-1,FALSE),0)=1,1,0)</f>
        <v>0</v>
      </c>
      <c r="T87" s="9">
        <f>IF(IFERROR(HLOOKUP(C$2,States_Design!$4:89,ROW()-1,FALSE),0)=2,1,0)</f>
        <v>0</v>
      </c>
      <c r="U87" s="9">
        <f>IF(IFERROR(HLOOKUP(D$2,States_Design!$4:89,ROW()-1,FALSE),0)=2,1,0)</f>
        <v>0</v>
      </c>
      <c r="V87" s="9">
        <f>IF(IFERROR(HLOOKUP(E$2,States_Design!$4:89,ROW()-1,FALSE),0)=2,1,0)</f>
        <v>0</v>
      </c>
      <c r="W87" s="9">
        <f>IF(IFERROR(HLOOKUP(F$2,States_Design!$4:89,ROW()-1,FALSE),0)=2,1,0)</f>
        <v>0</v>
      </c>
      <c r="X87" s="9">
        <f>IF(IFERROR(HLOOKUP(G$2,States_Design!$4:89,ROW()-1,FALSE),0)=2,1,0)</f>
        <v>0</v>
      </c>
      <c r="Y87" s="9">
        <f>IF(IFERROR(HLOOKUP(H$2,States_Design!$4:89,ROW()-1,FALSE),0)=2,1,0)</f>
        <v>0</v>
      </c>
      <c r="Z87" s="9">
        <f>IF(IFERROR(HLOOKUP(I$2,States_Design!$4:89,ROW()-1,FALSE),0)=2,1,0)</f>
        <v>0</v>
      </c>
      <c r="AA87" s="9">
        <f>IF(IFERROR(HLOOKUP(J$2,States_Design!$4:89,ROW()-1,FALSE),0)=2,1,0)</f>
        <v>0</v>
      </c>
      <c r="AB87" s="9">
        <f>IF(IFERROR(HLOOKUP(K$2,States_Design!$4:89,ROW()-1,FALSE),0)=2,1,0)</f>
        <v>0</v>
      </c>
      <c r="AC87" s="9">
        <f>IF(IFERROR(HLOOKUP(L$2,States_Design!$4:89,ROW()-1,FALSE),0)=2,1,0)</f>
        <v>0</v>
      </c>
      <c r="AD87" s="9">
        <f>IF(IFERROR(HLOOKUP(M$2,States_Design!$4:89,ROW()-1,FALSE),0)=2,1,0)</f>
        <v>0</v>
      </c>
      <c r="AE87" s="9">
        <f>IF(IFERROR(HLOOKUP(N$2,States_Design!$4:89,ROW()-1,FALSE),0)=2,1,0)</f>
        <v>0</v>
      </c>
      <c r="AF87" s="9">
        <f>IF(IFERROR(HLOOKUP(O$2,States_Design!$4:89,ROW()-1,FALSE),0)=2,1,0)</f>
        <v>0</v>
      </c>
      <c r="AG87" s="9">
        <f>IF(IFERROR(HLOOKUP(P$2,States_Design!$4:89,ROW()-1,FALSE),0)=2,1,0)</f>
        <v>0</v>
      </c>
      <c r="AH87" s="9">
        <f>IF(IFERROR(HLOOKUP(Q$2,States_Design!$4:89,ROW()-1,FALSE),0)=2,1,0)</f>
        <v>0</v>
      </c>
      <c r="AI87" s="9">
        <f>IF(IFERROR(HLOOKUP(R$2,States_Design!$4:89,ROW()-1,FALSE),0)=2,1,0)</f>
        <v>0</v>
      </c>
      <c r="AK87" s="9" t="str">
        <f t="shared" si="22"/>
        <v>0x00</v>
      </c>
      <c r="AL87" s="9" t="str">
        <f t="shared" si="23"/>
        <v>0x00</v>
      </c>
      <c r="AN87" s="9" t="str">
        <f t="shared" si="24"/>
        <v>0x00</v>
      </c>
      <c r="AO87" s="9" t="str">
        <f t="shared" si="25"/>
        <v>0x00</v>
      </c>
      <c r="AQ87" s="9" t="str">
        <f t="shared" si="27"/>
        <v xml:space="preserve">0, 0x00, 0x00, 0x00, 0x00, </v>
      </c>
      <c r="AR87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9">
        <f>States_Design!D90</f>
        <v>0</v>
      </c>
      <c r="C88" s="9">
        <f>IF(IFERROR(HLOOKUP(C$2,States_Design!$4:90,ROW()-1,FALSE),0)=1,1,0)</f>
        <v>0</v>
      </c>
      <c r="D88" s="9">
        <f>IF(IFERROR(HLOOKUP(D$2,States_Design!$4:90,ROW()-1,FALSE),0)=1,1,0)</f>
        <v>0</v>
      </c>
      <c r="E88" s="9">
        <f>IF(IFERROR(HLOOKUP(E$2,States_Design!$4:90,ROW()-1,FALSE),0)=1,1,0)</f>
        <v>0</v>
      </c>
      <c r="F88" s="9">
        <f>IF(IFERROR(HLOOKUP(F$2,States_Design!$4:90,ROW()-1,FALSE),0)=1,1,0)</f>
        <v>0</v>
      </c>
      <c r="G88" s="9">
        <f>IF(IFERROR(HLOOKUP(G$2,States_Design!$4:90,ROW()-1,FALSE),0)=1,1,0)</f>
        <v>0</v>
      </c>
      <c r="H88" s="9">
        <f>IF(IFERROR(HLOOKUP(H$2,States_Design!$4:90,ROW()-1,FALSE),0)=1,1,0)</f>
        <v>0</v>
      </c>
      <c r="I88" s="9">
        <f>IF(IFERROR(HLOOKUP(I$2,States_Design!$4:90,ROW()-1,FALSE),0)=1,1,0)</f>
        <v>0</v>
      </c>
      <c r="J88" s="9">
        <f>IF(IFERROR(HLOOKUP(J$2,States_Design!$4:90,ROW()-1,FALSE),0)=1,1,0)</f>
        <v>0</v>
      </c>
      <c r="K88" s="9">
        <f>IF(IFERROR(HLOOKUP(K$2,States_Design!$4:90,ROW()-1,FALSE),0)=1,1,0)</f>
        <v>0</v>
      </c>
      <c r="L88" s="9">
        <f>IF(IFERROR(HLOOKUP(L$2,States_Design!$4:90,ROW()-1,FALSE),0)=1,1,0)</f>
        <v>0</v>
      </c>
      <c r="M88" s="9">
        <f>IF(IFERROR(HLOOKUP(M$2,States_Design!$4:90,ROW()-1,FALSE),0)=1,1,0)</f>
        <v>0</v>
      </c>
      <c r="N88" s="9">
        <f>IF(IFERROR(HLOOKUP(N$2,States_Design!$4:90,ROW()-1,FALSE),0)=1,1,0)</f>
        <v>0</v>
      </c>
      <c r="O88" s="9">
        <f>IF(IFERROR(HLOOKUP(O$2,States_Design!$4:90,ROW()-1,FALSE),0)=1,1,0)</f>
        <v>0</v>
      </c>
      <c r="P88" s="9">
        <f>IF(IFERROR(HLOOKUP(P$2,States_Design!$4:90,ROW()-1,FALSE),0)=1,1,0)</f>
        <v>0</v>
      </c>
      <c r="Q88" s="9">
        <f>IF(IFERROR(HLOOKUP(Q$2,States_Design!$4:90,ROW()-1,FALSE),0)=1,1,0)</f>
        <v>0</v>
      </c>
      <c r="R88" s="9">
        <f>IF(IFERROR(HLOOKUP(R$2,States_Design!$4:90,ROW()-1,FALSE),0)=1,1,0)</f>
        <v>0</v>
      </c>
      <c r="T88" s="9">
        <f>IF(IFERROR(HLOOKUP(C$2,States_Design!$4:90,ROW()-1,FALSE),0)=2,1,0)</f>
        <v>0</v>
      </c>
      <c r="U88" s="9">
        <f>IF(IFERROR(HLOOKUP(D$2,States_Design!$4:90,ROW()-1,FALSE),0)=2,1,0)</f>
        <v>0</v>
      </c>
      <c r="V88" s="9">
        <f>IF(IFERROR(HLOOKUP(E$2,States_Design!$4:90,ROW()-1,FALSE),0)=2,1,0)</f>
        <v>0</v>
      </c>
      <c r="W88" s="9">
        <f>IF(IFERROR(HLOOKUP(F$2,States_Design!$4:90,ROW()-1,FALSE),0)=2,1,0)</f>
        <v>0</v>
      </c>
      <c r="X88" s="9">
        <f>IF(IFERROR(HLOOKUP(G$2,States_Design!$4:90,ROW()-1,FALSE),0)=2,1,0)</f>
        <v>0</v>
      </c>
      <c r="Y88" s="9">
        <f>IF(IFERROR(HLOOKUP(H$2,States_Design!$4:90,ROW()-1,FALSE),0)=2,1,0)</f>
        <v>0</v>
      </c>
      <c r="Z88" s="9">
        <f>IF(IFERROR(HLOOKUP(I$2,States_Design!$4:90,ROW()-1,FALSE),0)=2,1,0)</f>
        <v>0</v>
      </c>
      <c r="AA88" s="9">
        <f>IF(IFERROR(HLOOKUP(J$2,States_Design!$4:90,ROW()-1,FALSE),0)=2,1,0)</f>
        <v>0</v>
      </c>
      <c r="AB88" s="9">
        <f>IF(IFERROR(HLOOKUP(K$2,States_Design!$4:90,ROW()-1,FALSE),0)=2,1,0)</f>
        <v>0</v>
      </c>
      <c r="AC88" s="9">
        <f>IF(IFERROR(HLOOKUP(L$2,States_Design!$4:90,ROW()-1,FALSE),0)=2,1,0)</f>
        <v>0</v>
      </c>
      <c r="AD88" s="9">
        <f>IF(IFERROR(HLOOKUP(M$2,States_Design!$4:90,ROW()-1,FALSE),0)=2,1,0)</f>
        <v>0</v>
      </c>
      <c r="AE88" s="9">
        <f>IF(IFERROR(HLOOKUP(N$2,States_Design!$4:90,ROW()-1,FALSE),0)=2,1,0)</f>
        <v>0</v>
      </c>
      <c r="AF88" s="9">
        <f>IF(IFERROR(HLOOKUP(O$2,States_Design!$4:90,ROW()-1,FALSE),0)=2,1,0)</f>
        <v>0</v>
      </c>
      <c r="AG88" s="9">
        <f>IF(IFERROR(HLOOKUP(P$2,States_Design!$4:90,ROW()-1,FALSE),0)=2,1,0)</f>
        <v>0</v>
      </c>
      <c r="AH88" s="9">
        <f>IF(IFERROR(HLOOKUP(Q$2,States_Design!$4:90,ROW()-1,FALSE),0)=2,1,0)</f>
        <v>0</v>
      </c>
      <c r="AI88" s="9">
        <f>IF(IFERROR(HLOOKUP(R$2,States_Design!$4:90,ROW()-1,FALSE),0)=2,1,0)</f>
        <v>0</v>
      </c>
      <c r="AK88" s="9" t="str">
        <f t="shared" si="22"/>
        <v>0x00</v>
      </c>
      <c r="AL88" s="9" t="str">
        <f t="shared" si="23"/>
        <v>0x00</v>
      </c>
      <c r="AN88" s="9" t="str">
        <f t="shared" si="24"/>
        <v>0x00</v>
      </c>
      <c r="AO88" s="9" t="str">
        <f t="shared" si="25"/>
        <v>0x00</v>
      </c>
      <c r="AQ88" s="9" t="str">
        <f t="shared" si="27"/>
        <v xml:space="preserve">0, 0x00, 0x00, 0x00, 0x00, </v>
      </c>
      <c r="AR88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9">
        <f>States_Design!D91</f>
        <v>0</v>
      </c>
      <c r="C89" s="9">
        <f>IF(IFERROR(HLOOKUP(C$2,States_Design!$4:91,ROW()-1,FALSE),0)=1,1,0)</f>
        <v>0</v>
      </c>
      <c r="D89" s="9">
        <f>IF(IFERROR(HLOOKUP(D$2,States_Design!$4:91,ROW()-1,FALSE),0)=1,1,0)</f>
        <v>0</v>
      </c>
      <c r="E89" s="9">
        <f>IF(IFERROR(HLOOKUP(E$2,States_Design!$4:91,ROW()-1,FALSE),0)=1,1,0)</f>
        <v>0</v>
      </c>
      <c r="F89" s="9">
        <f>IF(IFERROR(HLOOKUP(F$2,States_Design!$4:91,ROW()-1,FALSE),0)=1,1,0)</f>
        <v>0</v>
      </c>
      <c r="G89" s="9">
        <f>IF(IFERROR(HLOOKUP(G$2,States_Design!$4:91,ROW()-1,FALSE),0)=1,1,0)</f>
        <v>0</v>
      </c>
      <c r="H89" s="9">
        <f>IF(IFERROR(HLOOKUP(H$2,States_Design!$4:91,ROW()-1,FALSE),0)=1,1,0)</f>
        <v>0</v>
      </c>
      <c r="I89" s="9">
        <f>IF(IFERROR(HLOOKUP(I$2,States_Design!$4:91,ROW()-1,FALSE),0)=1,1,0)</f>
        <v>0</v>
      </c>
      <c r="J89" s="9">
        <f>IF(IFERROR(HLOOKUP(J$2,States_Design!$4:91,ROW()-1,FALSE),0)=1,1,0)</f>
        <v>0</v>
      </c>
      <c r="K89" s="9">
        <f>IF(IFERROR(HLOOKUP(K$2,States_Design!$4:91,ROW()-1,FALSE),0)=1,1,0)</f>
        <v>0</v>
      </c>
      <c r="L89" s="9">
        <f>IF(IFERROR(HLOOKUP(L$2,States_Design!$4:91,ROW()-1,FALSE),0)=1,1,0)</f>
        <v>0</v>
      </c>
      <c r="M89" s="9">
        <f>IF(IFERROR(HLOOKUP(M$2,States_Design!$4:91,ROW()-1,FALSE),0)=1,1,0)</f>
        <v>0</v>
      </c>
      <c r="N89" s="9">
        <f>IF(IFERROR(HLOOKUP(N$2,States_Design!$4:91,ROW()-1,FALSE),0)=1,1,0)</f>
        <v>0</v>
      </c>
      <c r="O89" s="9">
        <f>IF(IFERROR(HLOOKUP(O$2,States_Design!$4:91,ROW()-1,FALSE),0)=1,1,0)</f>
        <v>0</v>
      </c>
      <c r="P89" s="9">
        <f>IF(IFERROR(HLOOKUP(P$2,States_Design!$4:91,ROW()-1,FALSE),0)=1,1,0)</f>
        <v>0</v>
      </c>
      <c r="Q89" s="9">
        <f>IF(IFERROR(HLOOKUP(Q$2,States_Design!$4:91,ROW()-1,FALSE),0)=1,1,0)</f>
        <v>0</v>
      </c>
      <c r="R89" s="9">
        <f>IF(IFERROR(HLOOKUP(R$2,States_Design!$4:91,ROW()-1,FALSE),0)=1,1,0)</f>
        <v>0</v>
      </c>
      <c r="T89" s="9">
        <f>IF(IFERROR(HLOOKUP(C$2,States_Design!$4:91,ROW()-1,FALSE),0)=2,1,0)</f>
        <v>0</v>
      </c>
      <c r="U89" s="9">
        <f>IF(IFERROR(HLOOKUP(D$2,States_Design!$4:91,ROW()-1,FALSE),0)=2,1,0)</f>
        <v>0</v>
      </c>
      <c r="V89" s="9">
        <f>IF(IFERROR(HLOOKUP(E$2,States_Design!$4:91,ROW()-1,FALSE),0)=2,1,0)</f>
        <v>0</v>
      </c>
      <c r="W89" s="9">
        <f>IF(IFERROR(HLOOKUP(F$2,States_Design!$4:91,ROW()-1,FALSE),0)=2,1,0)</f>
        <v>0</v>
      </c>
      <c r="X89" s="9">
        <f>IF(IFERROR(HLOOKUP(G$2,States_Design!$4:91,ROW()-1,FALSE),0)=2,1,0)</f>
        <v>0</v>
      </c>
      <c r="Y89" s="9">
        <f>IF(IFERROR(HLOOKUP(H$2,States_Design!$4:91,ROW()-1,FALSE),0)=2,1,0)</f>
        <v>0</v>
      </c>
      <c r="Z89" s="9">
        <f>IF(IFERROR(HLOOKUP(I$2,States_Design!$4:91,ROW()-1,FALSE),0)=2,1,0)</f>
        <v>0</v>
      </c>
      <c r="AA89" s="9">
        <f>IF(IFERROR(HLOOKUP(J$2,States_Design!$4:91,ROW()-1,FALSE),0)=2,1,0)</f>
        <v>0</v>
      </c>
      <c r="AB89" s="9">
        <f>IF(IFERROR(HLOOKUP(K$2,States_Design!$4:91,ROW()-1,FALSE),0)=2,1,0)</f>
        <v>0</v>
      </c>
      <c r="AC89" s="9">
        <f>IF(IFERROR(HLOOKUP(L$2,States_Design!$4:91,ROW()-1,FALSE),0)=2,1,0)</f>
        <v>0</v>
      </c>
      <c r="AD89" s="9">
        <f>IF(IFERROR(HLOOKUP(M$2,States_Design!$4:91,ROW()-1,FALSE),0)=2,1,0)</f>
        <v>0</v>
      </c>
      <c r="AE89" s="9">
        <f>IF(IFERROR(HLOOKUP(N$2,States_Design!$4:91,ROW()-1,FALSE),0)=2,1,0)</f>
        <v>0</v>
      </c>
      <c r="AF89" s="9">
        <f>IF(IFERROR(HLOOKUP(O$2,States_Design!$4:91,ROW()-1,FALSE),0)=2,1,0)</f>
        <v>0</v>
      </c>
      <c r="AG89" s="9">
        <f>IF(IFERROR(HLOOKUP(P$2,States_Design!$4:91,ROW()-1,FALSE),0)=2,1,0)</f>
        <v>0</v>
      </c>
      <c r="AH89" s="9">
        <f>IF(IFERROR(HLOOKUP(Q$2,States_Design!$4:91,ROW()-1,FALSE),0)=2,1,0)</f>
        <v>0</v>
      </c>
      <c r="AI89" s="9">
        <f>IF(IFERROR(HLOOKUP(R$2,States_Design!$4:91,ROW()-1,FALSE),0)=2,1,0)</f>
        <v>0</v>
      </c>
      <c r="AK89" s="9" t="str">
        <f t="shared" si="22"/>
        <v>0x00</v>
      </c>
      <c r="AL89" s="9" t="str">
        <f t="shared" si="23"/>
        <v>0x00</v>
      </c>
      <c r="AN89" s="9" t="str">
        <f t="shared" si="24"/>
        <v>0x00</v>
      </c>
      <c r="AO89" s="9" t="str">
        <f t="shared" si="25"/>
        <v>0x00</v>
      </c>
      <c r="AQ89" s="9" t="str">
        <f t="shared" si="27"/>
        <v xml:space="preserve">0, 0x00, 0x00, 0x00, 0x00, </v>
      </c>
      <c r="AR89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9">
        <f>States_Design!D92</f>
        <v>0</v>
      </c>
      <c r="C90" s="9">
        <f>IF(IFERROR(HLOOKUP(C$2,States_Design!$4:92,ROW()-1,FALSE),0)=1,1,0)</f>
        <v>0</v>
      </c>
      <c r="D90" s="9">
        <f>IF(IFERROR(HLOOKUP(D$2,States_Design!$4:92,ROW()-1,FALSE),0)=1,1,0)</f>
        <v>0</v>
      </c>
      <c r="E90" s="9">
        <f>IF(IFERROR(HLOOKUP(E$2,States_Design!$4:92,ROW()-1,FALSE),0)=1,1,0)</f>
        <v>0</v>
      </c>
      <c r="F90" s="9">
        <f>IF(IFERROR(HLOOKUP(F$2,States_Design!$4:92,ROW()-1,FALSE),0)=1,1,0)</f>
        <v>0</v>
      </c>
      <c r="G90" s="9">
        <f>IF(IFERROR(HLOOKUP(G$2,States_Design!$4:92,ROW()-1,FALSE),0)=1,1,0)</f>
        <v>0</v>
      </c>
      <c r="H90" s="9">
        <f>IF(IFERROR(HLOOKUP(H$2,States_Design!$4:92,ROW()-1,FALSE),0)=1,1,0)</f>
        <v>0</v>
      </c>
      <c r="I90" s="9">
        <f>IF(IFERROR(HLOOKUP(I$2,States_Design!$4:92,ROW()-1,FALSE),0)=1,1,0)</f>
        <v>0</v>
      </c>
      <c r="J90" s="9">
        <f>IF(IFERROR(HLOOKUP(J$2,States_Design!$4:92,ROW()-1,FALSE),0)=1,1,0)</f>
        <v>0</v>
      </c>
      <c r="K90" s="9">
        <f>IF(IFERROR(HLOOKUP(K$2,States_Design!$4:92,ROW()-1,FALSE),0)=1,1,0)</f>
        <v>0</v>
      </c>
      <c r="L90" s="9">
        <f>IF(IFERROR(HLOOKUP(L$2,States_Design!$4:92,ROW()-1,FALSE),0)=1,1,0)</f>
        <v>0</v>
      </c>
      <c r="M90" s="9">
        <f>IF(IFERROR(HLOOKUP(M$2,States_Design!$4:92,ROW()-1,FALSE),0)=1,1,0)</f>
        <v>0</v>
      </c>
      <c r="N90" s="9">
        <f>IF(IFERROR(HLOOKUP(N$2,States_Design!$4:92,ROW()-1,FALSE),0)=1,1,0)</f>
        <v>0</v>
      </c>
      <c r="O90" s="9">
        <f>IF(IFERROR(HLOOKUP(O$2,States_Design!$4:92,ROW()-1,FALSE),0)=1,1,0)</f>
        <v>0</v>
      </c>
      <c r="P90" s="9">
        <f>IF(IFERROR(HLOOKUP(P$2,States_Design!$4:92,ROW()-1,FALSE),0)=1,1,0)</f>
        <v>0</v>
      </c>
      <c r="Q90" s="9">
        <f>IF(IFERROR(HLOOKUP(Q$2,States_Design!$4:92,ROW()-1,FALSE),0)=1,1,0)</f>
        <v>0</v>
      </c>
      <c r="R90" s="9">
        <f>IF(IFERROR(HLOOKUP(R$2,States_Design!$4:92,ROW()-1,FALSE),0)=1,1,0)</f>
        <v>0</v>
      </c>
      <c r="T90" s="9">
        <f>IF(IFERROR(HLOOKUP(C$2,States_Design!$4:92,ROW()-1,FALSE),0)=2,1,0)</f>
        <v>0</v>
      </c>
      <c r="U90" s="9">
        <f>IF(IFERROR(HLOOKUP(D$2,States_Design!$4:92,ROW()-1,FALSE),0)=2,1,0)</f>
        <v>0</v>
      </c>
      <c r="V90" s="9">
        <f>IF(IFERROR(HLOOKUP(E$2,States_Design!$4:92,ROW()-1,FALSE),0)=2,1,0)</f>
        <v>0</v>
      </c>
      <c r="W90" s="9">
        <f>IF(IFERROR(HLOOKUP(F$2,States_Design!$4:92,ROW()-1,FALSE),0)=2,1,0)</f>
        <v>0</v>
      </c>
      <c r="X90" s="9">
        <f>IF(IFERROR(HLOOKUP(G$2,States_Design!$4:92,ROW()-1,FALSE),0)=2,1,0)</f>
        <v>0</v>
      </c>
      <c r="Y90" s="9">
        <f>IF(IFERROR(HLOOKUP(H$2,States_Design!$4:92,ROW()-1,FALSE),0)=2,1,0)</f>
        <v>0</v>
      </c>
      <c r="Z90" s="9">
        <f>IF(IFERROR(HLOOKUP(I$2,States_Design!$4:92,ROW()-1,FALSE),0)=2,1,0)</f>
        <v>0</v>
      </c>
      <c r="AA90" s="9">
        <f>IF(IFERROR(HLOOKUP(J$2,States_Design!$4:92,ROW()-1,FALSE),0)=2,1,0)</f>
        <v>0</v>
      </c>
      <c r="AB90" s="9">
        <f>IF(IFERROR(HLOOKUP(K$2,States_Design!$4:92,ROW()-1,FALSE),0)=2,1,0)</f>
        <v>0</v>
      </c>
      <c r="AC90" s="9">
        <f>IF(IFERROR(HLOOKUP(L$2,States_Design!$4:92,ROW()-1,FALSE),0)=2,1,0)</f>
        <v>0</v>
      </c>
      <c r="AD90" s="9">
        <f>IF(IFERROR(HLOOKUP(M$2,States_Design!$4:92,ROW()-1,FALSE),0)=2,1,0)</f>
        <v>0</v>
      </c>
      <c r="AE90" s="9">
        <f>IF(IFERROR(HLOOKUP(N$2,States_Design!$4:92,ROW()-1,FALSE),0)=2,1,0)</f>
        <v>0</v>
      </c>
      <c r="AF90" s="9">
        <f>IF(IFERROR(HLOOKUP(O$2,States_Design!$4:92,ROW()-1,FALSE),0)=2,1,0)</f>
        <v>0</v>
      </c>
      <c r="AG90" s="9">
        <f>IF(IFERROR(HLOOKUP(P$2,States_Design!$4:92,ROW()-1,FALSE),0)=2,1,0)</f>
        <v>0</v>
      </c>
      <c r="AH90" s="9">
        <f>IF(IFERROR(HLOOKUP(Q$2,States_Design!$4:92,ROW()-1,FALSE),0)=2,1,0)</f>
        <v>0</v>
      </c>
      <c r="AI90" s="9">
        <f>IF(IFERROR(HLOOKUP(R$2,States_Design!$4:92,ROW()-1,FALSE),0)=2,1,0)</f>
        <v>0</v>
      </c>
      <c r="AK90" s="9" t="str">
        <f t="shared" si="22"/>
        <v>0x00</v>
      </c>
      <c r="AL90" s="9" t="str">
        <f t="shared" si="23"/>
        <v>0x00</v>
      </c>
      <c r="AN90" s="9" t="str">
        <f t="shared" si="24"/>
        <v>0x00</v>
      </c>
      <c r="AO90" s="9" t="str">
        <f t="shared" si="25"/>
        <v>0x00</v>
      </c>
      <c r="AQ90" s="9" t="str">
        <f t="shared" si="27"/>
        <v xml:space="preserve">0, 0x00, 0x00, 0x00, 0x00, </v>
      </c>
      <c r="AR90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9">
        <f>States_Design!D93</f>
        <v>0</v>
      </c>
      <c r="C91" s="9">
        <f>IF(IFERROR(HLOOKUP(C$2,States_Design!$4:93,ROW()-1,FALSE),0)=1,1,0)</f>
        <v>0</v>
      </c>
      <c r="D91" s="9">
        <f>IF(IFERROR(HLOOKUP(D$2,States_Design!$4:93,ROW()-1,FALSE),0)=1,1,0)</f>
        <v>0</v>
      </c>
      <c r="E91" s="9">
        <f>IF(IFERROR(HLOOKUP(E$2,States_Design!$4:93,ROW()-1,FALSE),0)=1,1,0)</f>
        <v>0</v>
      </c>
      <c r="F91" s="9">
        <f>IF(IFERROR(HLOOKUP(F$2,States_Design!$4:93,ROW()-1,FALSE),0)=1,1,0)</f>
        <v>0</v>
      </c>
      <c r="G91" s="9">
        <f>IF(IFERROR(HLOOKUP(G$2,States_Design!$4:93,ROW()-1,FALSE),0)=1,1,0)</f>
        <v>0</v>
      </c>
      <c r="H91" s="9">
        <f>IF(IFERROR(HLOOKUP(H$2,States_Design!$4:93,ROW()-1,FALSE),0)=1,1,0)</f>
        <v>0</v>
      </c>
      <c r="I91" s="9">
        <f>IF(IFERROR(HLOOKUP(I$2,States_Design!$4:93,ROW()-1,FALSE),0)=1,1,0)</f>
        <v>0</v>
      </c>
      <c r="J91" s="9">
        <f>IF(IFERROR(HLOOKUP(J$2,States_Design!$4:93,ROW()-1,FALSE),0)=1,1,0)</f>
        <v>0</v>
      </c>
      <c r="K91" s="9">
        <f>IF(IFERROR(HLOOKUP(K$2,States_Design!$4:93,ROW()-1,FALSE),0)=1,1,0)</f>
        <v>0</v>
      </c>
      <c r="L91" s="9">
        <f>IF(IFERROR(HLOOKUP(L$2,States_Design!$4:93,ROW()-1,FALSE),0)=1,1,0)</f>
        <v>0</v>
      </c>
      <c r="M91" s="9">
        <f>IF(IFERROR(HLOOKUP(M$2,States_Design!$4:93,ROW()-1,FALSE),0)=1,1,0)</f>
        <v>0</v>
      </c>
      <c r="N91" s="9">
        <f>IF(IFERROR(HLOOKUP(N$2,States_Design!$4:93,ROW()-1,FALSE),0)=1,1,0)</f>
        <v>0</v>
      </c>
      <c r="O91" s="9">
        <f>IF(IFERROR(HLOOKUP(O$2,States_Design!$4:93,ROW()-1,FALSE),0)=1,1,0)</f>
        <v>0</v>
      </c>
      <c r="P91" s="9">
        <f>IF(IFERROR(HLOOKUP(P$2,States_Design!$4:93,ROW()-1,FALSE),0)=1,1,0)</f>
        <v>0</v>
      </c>
      <c r="Q91" s="9">
        <f>IF(IFERROR(HLOOKUP(Q$2,States_Design!$4:93,ROW()-1,FALSE),0)=1,1,0)</f>
        <v>0</v>
      </c>
      <c r="R91" s="9">
        <f>IF(IFERROR(HLOOKUP(R$2,States_Design!$4:93,ROW()-1,FALSE),0)=1,1,0)</f>
        <v>0</v>
      </c>
      <c r="T91" s="9">
        <f>IF(IFERROR(HLOOKUP(C$2,States_Design!$4:93,ROW()-1,FALSE),0)=2,1,0)</f>
        <v>0</v>
      </c>
      <c r="U91" s="9">
        <f>IF(IFERROR(HLOOKUP(D$2,States_Design!$4:93,ROW()-1,FALSE),0)=2,1,0)</f>
        <v>0</v>
      </c>
      <c r="V91" s="9">
        <f>IF(IFERROR(HLOOKUP(E$2,States_Design!$4:93,ROW()-1,FALSE),0)=2,1,0)</f>
        <v>0</v>
      </c>
      <c r="W91" s="9">
        <f>IF(IFERROR(HLOOKUP(F$2,States_Design!$4:93,ROW()-1,FALSE),0)=2,1,0)</f>
        <v>0</v>
      </c>
      <c r="X91" s="9">
        <f>IF(IFERROR(HLOOKUP(G$2,States_Design!$4:93,ROW()-1,FALSE),0)=2,1,0)</f>
        <v>0</v>
      </c>
      <c r="Y91" s="9">
        <f>IF(IFERROR(HLOOKUP(H$2,States_Design!$4:93,ROW()-1,FALSE),0)=2,1,0)</f>
        <v>0</v>
      </c>
      <c r="Z91" s="9">
        <f>IF(IFERROR(HLOOKUP(I$2,States_Design!$4:93,ROW()-1,FALSE),0)=2,1,0)</f>
        <v>0</v>
      </c>
      <c r="AA91" s="9">
        <f>IF(IFERROR(HLOOKUP(J$2,States_Design!$4:93,ROW()-1,FALSE),0)=2,1,0)</f>
        <v>0</v>
      </c>
      <c r="AB91" s="9">
        <f>IF(IFERROR(HLOOKUP(K$2,States_Design!$4:93,ROW()-1,FALSE),0)=2,1,0)</f>
        <v>0</v>
      </c>
      <c r="AC91" s="9">
        <f>IF(IFERROR(HLOOKUP(L$2,States_Design!$4:93,ROW()-1,FALSE),0)=2,1,0)</f>
        <v>0</v>
      </c>
      <c r="AD91" s="9">
        <f>IF(IFERROR(HLOOKUP(M$2,States_Design!$4:93,ROW()-1,FALSE),0)=2,1,0)</f>
        <v>0</v>
      </c>
      <c r="AE91" s="9">
        <f>IF(IFERROR(HLOOKUP(N$2,States_Design!$4:93,ROW()-1,FALSE),0)=2,1,0)</f>
        <v>0</v>
      </c>
      <c r="AF91" s="9">
        <f>IF(IFERROR(HLOOKUP(O$2,States_Design!$4:93,ROW()-1,FALSE),0)=2,1,0)</f>
        <v>0</v>
      </c>
      <c r="AG91" s="9">
        <f>IF(IFERROR(HLOOKUP(P$2,States_Design!$4:93,ROW()-1,FALSE),0)=2,1,0)</f>
        <v>0</v>
      </c>
      <c r="AH91" s="9">
        <f>IF(IFERROR(HLOOKUP(Q$2,States_Design!$4:93,ROW()-1,FALSE),0)=2,1,0)</f>
        <v>0</v>
      </c>
      <c r="AI91" s="9">
        <f>IF(IFERROR(HLOOKUP(R$2,States_Design!$4:93,ROW()-1,FALSE),0)=2,1,0)</f>
        <v>0</v>
      </c>
      <c r="AK91" s="9" t="str">
        <f t="shared" si="22"/>
        <v>0x00</v>
      </c>
      <c r="AL91" s="9" t="str">
        <f t="shared" si="23"/>
        <v>0x00</v>
      </c>
      <c r="AN91" s="9" t="str">
        <f t="shared" si="24"/>
        <v>0x00</v>
      </c>
      <c r="AO91" s="9" t="str">
        <f t="shared" si="25"/>
        <v>0x00</v>
      </c>
      <c r="AQ91" s="9" t="str">
        <f t="shared" si="27"/>
        <v xml:space="preserve">0, 0x00, 0x00, 0x00, 0x00, </v>
      </c>
      <c r="AR91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9">
        <f>States_Design!D94</f>
        <v>0</v>
      </c>
      <c r="C92" s="9">
        <f>IF(IFERROR(HLOOKUP(C$2,States_Design!$4:94,ROW()-1,FALSE),0)=1,1,0)</f>
        <v>0</v>
      </c>
      <c r="D92" s="9">
        <f>IF(IFERROR(HLOOKUP(D$2,States_Design!$4:94,ROW()-1,FALSE),0)=1,1,0)</f>
        <v>0</v>
      </c>
      <c r="E92" s="9">
        <f>IF(IFERROR(HLOOKUP(E$2,States_Design!$4:94,ROW()-1,FALSE),0)=1,1,0)</f>
        <v>0</v>
      </c>
      <c r="F92" s="9">
        <f>IF(IFERROR(HLOOKUP(F$2,States_Design!$4:94,ROW()-1,FALSE),0)=1,1,0)</f>
        <v>0</v>
      </c>
      <c r="G92" s="9">
        <f>IF(IFERROR(HLOOKUP(G$2,States_Design!$4:94,ROW()-1,FALSE),0)=1,1,0)</f>
        <v>0</v>
      </c>
      <c r="H92" s="9">
        <f>IF(IFERROR(HLOOKUP(H$2,States_Design!$4:94,ROW()-1,FALSE),0)=1,1,0)</f>
        <v>0</v>
      </c>
      <c r="I92" s="9">
        <f>IF(IFERROR(HLOOKUP(I$2,States_Design!$4:94,ROW()-1,FALSE),0)=1,1,0)</f>
        <v>0</v>
      </c>
      <c r="J92" s="9">
        <f>IF(IFERROR(HLOOKUP(J$2,States_Design!$4:94,ROW()-1,FALSE),0)=1,1,0)</f>
        <v>0</v>
      </c>
      <c r="K92" s="9">
        <f>IF(IFERROR(HLOOKUP(K$2,States_Design!$4:94,ROW()-1,FALSE),0)=1,1,0)</f>
        <v>0</v>
      </c>
      <c r="L92" s="9">
        <f>IF(IFERROR(HLOOKUP(L$2,States_Design!$4:94,ROW()-1,FALSE),0)=1,1,0)</f>
        <v>0</v>
      </c>
      <c r="M92" s="9">
        <f>IF(IFERROR(HLOOKUP(M$2,States_Design!$4:94,ROW()-1,FALSE),0)=1,1,0)</f>
        <v>0</v>
      </c>
      <c r="N92" s="9">
        <f>IF(IFERROR(HLOOKUP(N$2,States_Design!$4:94,ROW()-1,FALSE),0)=1,1,0)</f>
        <v>0</v>
      </c>
      <c r="O92" s="9">
        <f>IF(IFERROR(HLOOKUP(O$2,States_Design!$4:94,ROW()-1,FALSE),0)=1,1,0)</f>
        <v>0</v>
      </c>
      <c r="P92" s="9">
        <f>IF(IFERROR(HLOOKUP(P$2,States_Design!$4:94,ROW()-1,FALSE),0)=1,1,0)</f>
        <v>0</v>
      </c>
      <c r="Q92" s="9">
        <f>IF(IFERROR(HLOOKUP(Q$2,States_Design!$4:94,ROW()-1,FALSE),0)=1,1,0)</f>
        <v>0</v>
      </c>
      <c r="R92" s="9">
        <f>IF(IFERROR(HLOOKUP(R$2,States_Design!$4:94,ROW()-1,FALSE),0)=1,1,0)</f>
        <v>0</v>
      </c>
      <c r="T92" s="9">
        <f>IF(IFERROR(HLOOKUP(C$2,States_Design!$4:94,ROW()-1,FALSE),0)=2,1,0)</f>
        <v>0</v>
      </c>
      <c r="U92" s="9">
        <f>IF(IFERROR(HLOOKUP(D$2,States_Design!$4:94,ROW()-1,FALSE),0)=2,1,0)</f>
        <v>0</v>
      </c>
      <c r="V92" s="9">
        <f>IF(IFERROR(HLOOKUP(E$2,States_Design!$4:94,ROW()-1,FALSE),0)=2,1,0)</f>
        <v>0</v>
      </c>
      <c r="W92" s="9">
        <f>IF(IFERROR(HLOOKUP(F$2,States_Design!$4:94,ROW()-1,FALSE),0)=2,1,0)</f>
        <v>0</v>
      </c>
      <c r="X92" s="9">
        <f>IF(IFERROR(HLOOKUP(G$2,States_Design!$4:94,ROW()-1,FALSE),0)=2,1,0)</f>
        <v>0</v>
      </c>
      <c r="Y92" s="9">
        <f>IF(IFERROR(HLOOKUP(H$2,States_Design!$4:94,ROW()-1,FALSE),0)=2,1,0)</f>
        <v>0</v>
      </c>
      <c r="Z92" s="9">
        <f>IF(IFERROR(HLOOKUP(I$2,States_Design!$4:94,ROW()-1,FALSE),0)=2,1,0)</f>
        <v>0</v>
      </c>
      <c r="AA92" s="9">
        <f>IF(IFERROR(HLOOKUP(J$2,States_Design!$4:94,ROW()-1,FALSE),0)=2,1,0)</f>
        <v>0</v>
      </c>
      <c r="AB92" s="9">
        <f>IF(IFERROR(HLOOKUP(K$2,States_Design!$4:94,ROW()-1,FALSE),0)=2,1,0)</f>
        <v>0</v>
      </c>
      <c r="AC92" s="9">
        <f>IF(IFERROR(HLOOKUP(L$2,States_Design!$4:94,ROW()-1,FALSE),0)=2,1,0)</f>
        <v>0</v>
      </c>
      <c r="AD92" s="9">
        <f>IF(IFERROR(HLOOKUP(M$2,States_Design!$4:94,ROW()-1,FALSE),0)=2,1,0)</f>
        <v>0</v>
      </c>
      <c r="AE92" s="9">
        <f>IF(IFERROR(HLOOKUP(N$2,States_Design!$4:94,ROW()-1,FALSE),0)=2,1,0)</f>
        <v>0</v>
      </c>
      <c r="AF92" s="9">
        <f>IF(IFERROR(HLOOKUP(O$2,States_Design!$4:94,ROW()-1,FALSE),0)=2,1,0)</f>
        <v>0</v>
      </c>
      <c r="AG92" s="9">
        <f>IF(IFERROR(HLOOKUP(P$2,States_Design!$4:94,ROW()-1,FALSE),0)=2,1,0)</f>
        <v>0</v>
      </c>
      <c r="AH92" s="9">
        <f>IF(IFERROR(HLOOKUP(Q$2,States_Design!$4:94,ROW()-1,FALSE),0)=2,1,0)</f>
        <v>0</v>
      </c>
      <c r="AI92" s="9">
        <f>IF(IFERROR(HLOOKUP(R$2,States_Design!$4:94,ROW()-1,FALSE),0)=2,1,0)</f>
        <v>0</v>
      </c>
      <c r="AK92" s="9" t="str">
        <f t="shared" si="22"/>
        <v>0x00</v>
      </c>
      <c r="AL92" s="9" t="str">
        <f t="shared" si="23"/>
        <v>0x00</v>
      </c>
      <c r="AN92" s="9" t="str">
        <f t="shared" si="24"/>
        <v>0x00</v>
      </c>
      <c r="AO92" s="9" t="str">
        <f t="shared" si="25"/>
        <v>0x00</v>
      </c>
      <c r="AQ92" s="9" t="str">
        <f t="shared" si="27"/>
        <v xml:space="preserve">0, 0x00, 0x00, 0x00, 0x00, </v>
      </c>
      <c r="AR92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9">
        <f>States_Design!D95</f>
        <v>0</v>
      </c>
      <c r="C93" s="9">
        <f>IF(IFERROR(HLOOKUP(C$2,States_Design!$4:95,ROW()-1,FALSE),0)=1,1,0)</f>
        <v>0</v>
      </c>
      <c r="D93" s="9">
        <f>IF(IFERROR(HLOOKUP(D$2,States_Design!$4:95,ROW()-1,FALSE),0)=1,1,0)</f>
        <v>0</v>
      </c>
      <c r="E93" s="9">
        <f>IF(IFERROR(HLOOKUP(E$2,States_Design!$4:95,ROW()-1,FALSE),0)=1,1,0)</f>
        <v>0</v>
      </c>
      <c r="F93" s="9">
        <f>IF(IFERROR(HLOOKUP(F$2,States_Design!$4:95,ROW()-1,FALSE),0)=1,1,0)</f>
        <v>0</v>
      </c>
      <c r="G93" s="9">
        <f>IF(IFERROR(HLOOKUP(G$2,States_Design!$4:95,ROW()-1,FALSE),0)=1,1,0)</f>
        <v>0</v>
      </c>
      <c r="H93" s="9">
        <f>IF(IFERROR(HLOOKUP(H$2,States_Design!$4:95,ROW()-1,FALSE),0)=1,1,0)</f>
        <v>0</v>
      </c>
      <c r="I93" s="9">
        <f>IF(IFERROR(HLOOKUP(I$2,States_Design!$4:95,ROW()-1,FALSE),0)=1,1,0)</f>
        <v>0</v>
      </c>
      <c r="J93" s="9">
        <f>IF(IFERROR(HLOOKUP(J$2,States_Design!$4:95,ROW()-1,FALSE),0)=1,1,0)</f>
        <v>0</v>
      </c>
      <c r="K93" s="9">
        <f>IF(IFERROR(HLOOKUP(K$2,States_Design!$4:95,ROW()-1,FALSE),0)=1,1,0)</f>
        <v>0</v>
      </c>
      <c r="L93" s="9">
        <f>IF(IFERROR(HLOOKUP(L$2,States_Design!$4:95,ROW()-1,FALSE),0)=1,1,0)</f>
        <v>0</v>
      </c>
      <c r="M93" s="9">
        <f>IF(IFERROR(HLOOKUP(M$2,States_Design!$4:95,ROW()-1,FALSE),0)=1,1,0)</f>
        <v>0</v>
      </c>
      <c r="N93" s="9">
        <f>IF(IFERROR(HLOOKUP(N$2,States_Design!$4:95,ROW()-1,FALSE),0)=1,1,0)</f>
        <v>0</v>
      </c>
      <c r="O93" s="9">
        <f>IF(IFERROR(HLOOKUP(O$2,States_Design!$4:95,ROW()-1,FALSE),0)=1,1,0)</f>
        <v>0</v>
      </c>
      <c r="P93" s="9">
        <f>IF(IFERROR(HLOOKUP(P$2,States_Design!$4:95,ROW()-1,FALSE),0)=1,1,0)</f>
        <v>0</v>
      </c>
      <c r="Q93" s="9">
        <f>IF(IFERROR(HLOOKUP(Q$2,States_Design!$4:95,ROW()-1,FALSE),0)=1,1,0)</f>
        <v>0</v>
      </c>
      <c r="R93" s="9">
        <f>IF(IFERROR(HLOOKUP(R$2,States_Design!$4:95,ROW()-1,FALSE),0)=1,1,0)</f>
        <v>0</v>
      </c>
      <c r="T93" s="9">
        <f>IF(IFERROR(HLOOKUP(C$2,States_Design!$4:95,ROW()-1,FALSE),0)=2,1,0)</f>
        <v>0</v>
      </c>
      <c r="U93" s="9">
        <f>IF(IFERROR(HLOOKUP(D$2,States_Design!$4:95,ROW()-1,FALSE),0)=2,1,0)</f>
        <v>0</v>
      </c>
      <c r="V93" s="9">
        <f>IF(IFERROR(HLOOKUP(E$2,States_Design!$4:95,ROW()-1,FALSE),0)=2,1,0)</f>
        <v>0</v>
      </c>
      <c r="W93" s="9">
        <f>IF(IFERROR(HLOOKUP(F$2,States_Design!$4:95,ROW()-1,FALSE),0)=2,1,0)</f>
        <v>0</v>
      </c>
      <c r="X93" s="9">
        <f>IF(IFERROR(HLOOKUP(G$2,States_Design!$4:95,ROW()-1,FALSE),0)=2,1,0)</f>
        <v>0</v>
      </c>
      <c r="Y93" s="9">
        <f>IF(IFERROR(HLOOKUP(H$2,States_Design!$4:95,ROW()-1,FALSE),0)=2,1,0)</f>
        <v>0</v>
      </c>
      <c r="Z93" s="9">
        <f>IF(IFERROR(HLOOKUP(I$2,States_Design!$4:95,ROW()-1,FALSE),0)=2,1,0)</f>
        <v>0</v>
      </c>
      <c r="AA93" s="9">
        <f>IF(IFERROR(HLOOKUP(J$2,States_Design!$4:95,ROW()-1,FALSE),0)=2,1,0)</f>
        <v>0</v>
      </c>
      <c r="AB93" s="9">
        <f>IF(IFERROR(HLOOKUP(K$2,States_Design!$4:95,ROW()-1,FALSE),0)=2,1,0)</f>
        <v>0</v>
      </c>
      <c r="AC93" s="9">
        <f>IF(IFERROR(HLOOKUP(L$2,States_Design!$4:95,ROW()-1,FALSE),0)=2,1,0)</f>
        <v>0</v>
      </c>
      <c r="AD93" s="9">
        <f>IF(IFERROR(HLOOKUP(M$2,States_Design!$4:95,ROW()-1,FALSE),0)=2,1,0)</f>
        <v>0</v>
      </c>
      <c r="AE93" s="9">
        <f>IF(IFERROR(HLOOKUP(N$2,States_Design!$4:95,ROW()-1,FALSE),0)=2,1,0)</f>
        <v>0</v>
      </c>
      <c r="AF93" s="9">
        <f>IF(IFERROR(HLOOKUP(O$2,States_Design!$4:95,ROW()-1,FALSE),0)=2,1,0)</f>
        <v>0</v>
      </c>
      <c r="AG93" s="9">
        <f>IF(IFERROR(HLOOKUP(P$2,States_Design!$4:95,ROW()-1,FALSE),0)=2,1,0)</f>
        <v>0</v>
      </c>
      <c r="AH93" s="9">
        <f>IF(IFERROR(HLOOKUP(Q$2,States_Design!$4:95,ROW()-1,FALSE),0)=2,1,0)</f>
        <v>0</v>
      </c>
      <c r="AI93" s="9">
        <f>IF(IFERROR(HLOOKUP(R$2,States_Design!$4:95,ROW()-1,FALSE),0)=2,1,0)</f>
        <v>0</v>
      </c>
      <c r="AK93" s="9" t="str">
        <f t="shared" si="22"/>
        <v>0x00</v>
      </c>
      <c r="AL93" s="9" t="str">
        <f t="shared" si="23"/>
        <v>0x00</v>
      </c>
      <c r="AN93" s="9" t="str">
        <f t="shared" si="24"/>
        <v>0x00</v>
      </c>
      <c r="AO93" s="9" t="str">
        <f t="shared" si="25"/>
        <v>0x00</v>
      </c>
      <c r="AQ93" s="9" t="str">
        <f t="shared" si="27"/>
        <v xml:space="preserve">0, 0x00, 0x00, 0x00, 0x00, </v>
      </c>
      <c r="AR93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9">
        <f>States_Design!D96</f>
        <v>0</v>
      </c>
      <c r="C94" s="9">
        <f>IF(IFERROR(HLOOKUP(C$2,States_Design!$4:96,ROW()-1,FALSE),0)=1,1,0)</f>
        <v>0</v>
      </c>
      <c r="D94" s="9">
        <f>IF(IFERROR(HLOOKUP(D$2,States_Design!$4:96,ROW()-1,FALSE),0)=1,1,0)</f>
        <v>0</v>
      </c>
      <c r="E94" s="9">
        <f>IF(IFERROR(HLOOKUP(E$2,States_Design!$4:96,ROW()-1,FALSE),0)=1,1,0)</f>
        <v>0</v>
      </c>
      <c r="F94" s="9">
        <f>IF(IFERROR(HLOOKUP(F$2,States_Design!$4:96,ROW()-1,FALSE),0)=1,1,0)</f>
        <v>0</v>
      </c>
      <c r="G94" s="9">
        <f>IF(IFERROR(HLOOKUP(G$2,States_Design!$4:96,ROW()-1,FALSE),0)=1,1,0)</f>
        <v>0</v>
      </c>
      <c r="H94" s="9">
        <f>IF(IFERROR(HLOOKUP(H$2,States_Design!$4:96,ROW()-1,FALSE),0)=1,1,0)</f>
        <v>0</v>
      </c>
      <c r="I94" s="9">
        <f>IF(IFERROR(HLOOKUP(I$2,States_Design!$4:96,ROW()-1,FALSE),0)=1,1,0)</f>
        <v>0</v>
      </c>
      <c r="J94" s="9">
        <f>IF(IFERROR(HLOOKUP(J$2,States_Design!$4:96,ROW()-1,FALSE),0)=1,1,0)</f>
        <v>0</v>
      </c>
      <c r="K94" s="9">
        <f>IF(IFERROR(HLOOKUP(K$2,States_Design!$4:96,ROW()-1,FALSE),0)=1,1,0)</f>
        <v>0</v>
      </c>
      <c r="L94" s="9">
        <f>IF(IFERROR(HLOOKUP(L$2,States_Design!$4:96,ROW()-1,FALSE),0)=1,1,0)</f>
        <v>0</v>
      </c>
      <c r="M94" s="9">
        <f>IF(IFERROR(HLOOKUP(M$2,States_Design!$4:96,ROW()-1,FALSE),0)=1,1,0)</f>
        <v>0</v>
      </c>
      <c r="N94" s="9">
        <f>IF(IFERROR(HLOOKUP(N$2,States_Design!$4:96,ROW()-1,FALSE),0)=1,1,0)</f>
        <v>0</v>
      </c>
      <c r="O94" s="9">
        <f>IF(IFERROR(HLOOKUP(O$2,States_Design!$4:96,ROW()-1,FALSE),0)=1,1,0)</f>
        <v>0</v>
      </c>
      <c r="P94" s="9">
        <f>IF(IFERROR(HLOOKUP(P$2,States_Design!$4:96,ROW()-1,FALSE),0)=1,1,0)</f>
        <v>0</v>
      </c>
      <c r="Q94" s="9">
        <f>IF(IFERROR(HLOOKUP(Q$2,States_Design!$4:96,ROW()-1,FALSE),0)=1,1,0)</f>
        <v>0</v>
      </c>
      <c r="R94" s="9">
        <f>IF(IFERROR(HLOOKUP(R$2,States_Design!$4:96,ROW()-1,FALSE),0)=1,1,0)</f>
        <v>0</v>
      </c>
      <c r="T94" s="9">
        <f>IF(IFERROR(HLOOKUP(C$2,States_Design!$4:96,ROW()-1,FALSE),0)=2,1,0)</f>
        <v>0</v>
      </c>
      <c r="U94" s="9">
        <f>IF(IFERROR(HLOOKUP(D$2,States_Design!$4:96,ROW()-1,FALSE),0)=2,1,0)</f>
        <v>0</v>
      </c>
      <c r="V94" s="9">
        <f>IF(IFERROR(HLOOKUP(E$2,States_Design!$4:96,ROW()-1,FALSE),0)=2,1,0)</f>
        <v>0</v>
      </c>
      <c r="W94" s="9">
        <f>IF(IFERROR(HLOOKUP(F$2,States_Design!$4:96,ROW()-1,FALSE),0)=2,1,0)</f>
        <v>0</v>
      </c>
      <c r="X94" s="9">
        <f>IF(IFERROR(HLOOKUP(G$2,States_Design!$4:96,ROW()-1,FALSE),0)=2,1,0)</f>
        <v>0</v>
      </c>
      <c r="Y94" s="9">
        <f>IF(IFERROR(HLOOKUP(H$2,States_Design!$4:96,ROW()-1,FALSE),0)=2,1,0)</f>
        <v>0</v>
      </c>
      <c r="Z94" s="9">
        <f>IF(IFERROR(HLOOKUP(I$2,States_Design!$4:96,ROW()-1,FALSE),0)=2,1,0)</f>
        <v>0</v>
      </c>
      <c r="AA94" s="9">
        <f>IF(IFERROR(HLOOKUP(J$2,States_Design!$4:96,ROW()-1,FALSE),0)=2,1,0)</f>
        <v>0</v>
      </c>
      <c r="AB94" s="9">
        <f>IF(IFERROR(HLOOKUP(K$2,States_Design!$4:96,ROW()-1,FALSE),0)=2,1,0)</f>
        <v>0</v>
      </c>
      <c r="AC94" s="9">
        <f>IF(IFERROR(HLOOKUP(L$2,States_Design!$4:96,ROW()-1,FALSE),0)=2,1,0)</f>
        <v>0</v>
      </c>
      <c r="AD94" s="9">
        <f>IF(IFERROR(HLOOKUP(M$2,States_Design!$4:96,ROW()-1,FALSE),0)=2,1,0)</f>
        <v>0</v>
      </c>
      <c r="AE94" s="9">
        <f>IF(IFERROR(HLOOKUP(N$2,States_Design!$4:96,ROW()-1,FALSE),0)=2,1,0)</f>
        <v>0</v>
      </c>
      <c r="AF94" s="9">
        <f>IF(IFERROR(HLOOKUP(O$2,States_Design!$4:96,ROW()-1,FALSE),0)=2,1,0)</f>
        <v>0</v>
      </c>
      <c r="AG94" s="9">
        <f>IF(IFERROR(HLOOKUP(P$2,States_Design!$4:96,ROW()-1,FALSE),0)=2,1,0)</f>
        <v>0</v>
      </c>
      <c r="AH94" s="9">
        <f>IF(IFERROR(HLOOKUP(Q$2,States_Design!$4:96,ROW()-1,FALSE),0)=2,1,0)</f>
        <v>0</v>
      </c>
      <c r="AI94" s="9">
        <f>IF(IFERROR(HLOOKUP(R$2,States_Design!$4:96,ROW()-1,FALSE),0)=2,1,0)</f>
        <v>0</v>
      </c>
      <c r="AK94" s="9" t="str">
        <f t="shared" si="22"/>
        <v>0x00</v>
      </c>
      <c r="AL94" s="9" t="str">
        <f t="shared" si="23"/>
        <v>0x00</v>
      </c>
      <c r="AN94" s="9" t="str">
        <f t="shared" si="24"/>
        <v>0x00</v>
      </c>
      <c r="AO94" s="9" t="str">
        <f t="shared" si="25"/>
        <v>0x00</v>
      </c>
      <c r="AQ94" s="9" t="str">
        <f t="shared" si="27"/>
        <v xml:space="preserve">0, 0x00, 0x00, 0x00, 0x00, </v>
      </c>
      <c r="AR94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9">
        <f>States_Design!D97</f>
        <v>0</v>
      </c>
      <c r="C95" s="9">
        <f>IF(IFERROR(HLOOKUP(C$2,States_Design!$4:97,ROW()-1,FALSE),0)=1,1,0)</f>
        <v>0</v>
      </c>
      <c r="D95" s="9">
        <f>IF(IFERROR(HLOOKUP(D$2,States_Design!$4:97,ROW()-1,FALSE),0)=1,1,0)</f>
        <v>0</v>
      </c>
      <c r="E95" s="9">
        <f>IF(IFERROR(HLOOKUP(E$2,States_Design!$4:97,ROW()-1,FALSE),0)=1,1,0)</f>
        <v>0</v>
      </c>
      <c r="F95" s="9">
        <f>IF(IFERROR(HLOOKUP(F$2,States_Design!$4:97,ROW()-1,FALSE),0)=1,1,0)</f>
        <v>0</v>
      </c>
      <c r="G95" s="9">
        <f>IF(IFERROR(HLOOKUP(G$2,States_Design!$4:97,ROW()-1,FALSE),0)=1,1,0)</f>
        <v>0</v>
      </c>
      <c r="H95" s="9">
        <f>IF(IFERROR(HLOOKUP(H$2,States_Design!$4:97,ROW()-1,FALSE),0)=1,1,0)</f>
        <v>0</v>
      </c>
      <c r="I95" s="9">
        <f>IF(IFERROR(HLOOKUP(I$2,States_Design!$4:97,ROW()-1,FALSE),0)=1,1,0)</f>
        <v>0</v>
      </c>
      <c r="J95" s="9">
        <f>IF(IFERROR(HLOOKUP(J$2,States_Design!$4:97,ROW()-1,FALSE),0)=1,1,0)</f>
        <v>0</v>
      </c>
      <c r="K95" s="9">
        <f>IF(IFERROR(HLOOKUP(K$2,States_Design!$4:97,ROW()-1,FALSE),0)=1,1,0)</f>
        <v>0</v>
      </c>
      <c r="L95" s="9">
        <f>IF(IFERROR(HLOOKUP(L$2,States_Design!$4:97,ROW()-1,FALSE),0)=1,1,0)</f>
        <v>0</v>
      </c>
      <c r="M95" s="9">
        <f>IF(IFERROR(HLOOKUP(M$2,States_Design!$4:97,ROW()-1,FALSE),0)=1,1,0)</f>
        <v>0</v>
      </c>
      <c r="N95" s="9">
        <f>IF(IFERROR(HLOOKUP(N$2,States_Design!$4:97,ROW()-1,FALSE),0)=1,1,0)</f>
        <v>0</v>
      </c>
      <c r="O95" s="9">
        <f>IF(IFERROR(HLOOKUP(O$2,States_Design!$4:97,ROW()-1,FALSE),0)=1,1,0)</f>
        <v>0</v>
      </c>
      <c r="P95" s="9">
        <f>IF(IFERROR(HLOOKUP(P$2,States_Design!$4:97,ROW()-1,FALSE),0)=1,1,0)</f>
        <v>0</v>
      </c>
      <c r="Q95" s="9">
        <f>IF(IFERROR(HLOOKUP(Q$2,States_Design!$4:97,ROW()-1,FALSE),0)=1,1,0)</f>
        <v>0</v>
      </c>
      <c r="R95" s="9">
        <f>IF(IFERROR(HLOOKUP(R$2,States_Design!$4:97,ROW()-1,FALSE),0)=1,1,0)</f>
        <v>0</v>
      </c>
      <c r="T95" s="9">
        <f>IF(IFERROR(HLOOKUP(C$2,States_Design!$4:97,ROW()-1,FALSE),0)=2,1,0)</f>
        <v>0</v>
      </c>
      <c r="U95" s="9">
        <f>IF(IFERROR(HLOOKUP(D$2,States_Design!$4:97,ROW()-1,FALSE),0)=2,1,0)</f>
        <v>0</v>
      </c>
      <c r="V95" s="9">
        <f>IF(IFERROR(HLOOKUP(E$2,States_Design!$4:97,ROW()-1,FALSE),0)=2,1,0)</f>
        <v>0</v>
      </c>
      <c r="W95" s="9">
        <f>IF(IFERROR(HLOOKUP(F$2,States_Design!$4:97,ROW()-1,FALSE),0)=2,1,0)</f>
        <v>0</v>
      </c>
      <c r="X95" s="9">
        <f>IF(IFERROR(HLOOKUP(G$2,States_Design!$4:97,ROW()-1,FALSE),0)=2,1,0)</f>
        <v>0</v>
      </c>
      <c r="Y95" s="9">
        <f>IF(IFERROR(HLOOKUP(H$2,States_Design!$4:97,ROW()-1,FALSE),0)=2,1,0)</f>
        <v>0</v>
      </c>
      <c r="Z95" s="9">
        <f>IF(IFERROR(HLOOKUP(I$2,States_Design!$4:97,ROW()-1,FALSE),0)=2,1,0)</f>
        <v>0</v>
      </c>
      <c r="AA95" s="9">
        <f>IF(IFERROR(HLOOKUP(J$2,States_Design!$4:97,ROW()-1,FALSE),0)=2,1,0)</f>
        <v>0</v>
      </c>
      <c r="AB95" s="9">
        <f>IF(IFERROR(HLOOKUP(K$2,States_Design!$4:97,ROW()-1,FALSE),0)=2,1,0)</f>
        <v>0</v>
      </c>
      <c r="AC95" s="9">
        <f>IF(IFERROR(HLOOKUP(L$2,States_Design!$4:97,ROW()-1,FALSE),0)=2,1,0)</f>
        <v>0</v>
      </c>
      <c r="AD95" s="9">
        <f>IF(IFERROR(HLOOKUP(M$2,States_Design!$4:97,ROW()-1,FALSE),0)=2,1,0)</f>
        <v>0</v>
      </c>
      <c r="AE95" s="9">
        <f>IF(IFERROR(HLOOKUP(N$2,States_Design!$4:97,ROW()-1,FALSE),0)=2,1,0)</f>
        <v>0</v>
      </c>
      <c r="AF95" s="9">
        <f>IF(IFERROR(HLOOKUP(O$2,States_Design!$4:97,ROW()-1,FALSE),0)=2,1,0)</f>
        <v>0</v>
      </c>
      <c r="AG95" s="9">
        <f>IF(IFERROR(HLOOKUP(P$2,States_Design!$4:97,ROW()-1,FALSE),0)=2,1,0)</f>
        <v>0</v>
      </c>
      <c r="AH95" s="9">
        <f>IF(IFERROR(HLOOKUP(Q$2,States_Design!$4:97,ROW()-1,FALSE),0)=2,1,0)</f>
        <v>0</v>
      </c>
      <c r="AI95" s="9">
        <f>IF(IFERROR(HLOOKUP(R$2,States_Design!$4:97,ROW()-1,FALSE),0)=2,1,0)</f>
        <v>0</v>
      </c>
      <c r="AK95" s="9" t="str">
        <f t="shared" si="22"/>
        <v>0x00</v>
      </c>
      <c r="AL95" s="9" t="str">
        <f t="shared" si="23"/>
        <v>0x00</v>
      </c>
      <c r="AN95" s="9" t="str">
        <f t="shared" si="24"/>
        <v>0x00</v>
      </c>
      <c r="AO95" s="9" t="str">
        <f t="shared" si="25"/>
        <v>0x00</v>
      </c>
      <c r="AQ95" s="9" t="str">
        <f t="shared" si="27"/>
        <v xml:space="preserve">0, 0x00, 0x00, 0x00, 0x00, </v>
      </c>
      <c r="AR95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9">
        <f>States_Design!D98</f>
        <v>0</v>
      </c>
      <c r="C96" s="9">
        <f>IF(IFERROR(HLOOKUP(C$2,States_Design!$4:98,ROW()-1,FALSE),0)=1,1,0)</f>
        <v>0</v>
      </c>
      <c r="D96" s="9">
        <f>IF(IFERROR(HLOOKUP(D$2,States_Design!$4:98,ROW()-1,FALSE),0)=1,1,0)</f>
        <v>0</v>
      </c>
      <c r="E96" s="9">
        <f>IF(IFERROR(HLOOKUP(E$2,States_Design!$4:98,ROW()-1,FALSE),0)=1,1,0)</f>
        <v>0</v>
      </c>
      <c r="F96" s="9">
        <f>IF(IFERROR(HLOOKUP(F$2,States_Design!$4:98,ROW()-1,FALSE),0)=1,1,0)</f>
        <v>0</v>
      </c>
      <c r="G96" s="9">
        <f>IF(IFERROR(HLOOKUP(G$2,States_Design!$4:98,ROW()-1,FALSE),0)=1,1,0)</f>
        <v>0</v>
      </c>
      <c r="H96" s="9">
        <f>IF(IFERROR(HLOOKUP(H$2,States_Design!$4:98,ROW()-1,FALSE),0)=1,1,0)</f>
        <v>0</v>
      </c>
      <c r="I96" s="9">
        <f>IF(IFERROR(HLOOKUP(I$2,States_Design!$4:98,ROW()-1,FALSE),0)=1,1,0)</f>
        <v>0</v>
      </c>
      <c r="J96" s="9">
        <f>IF(IFERROR(HLOOKUP(J$2,States_Design!$4:98,ROW()-1,FALSE),0)=1,1,0)</f>
        <v>0</v>
      </c>
      <c r="K96" s="9">
        <f>IF(IFERROR(HLOOKUP(K$2,States_Design!$4:98,ROW()-1,FALSE),0)=1,1,0)</f>
        <v>0</v>
      </c>
      <c r="L96" s="9">
        <f>IF(IFERROR(HLOOKUP(L$2,States_Design!$4:98,ROW()-1,FALSE),0)=1,1,0)</f>
        <v>0</v>
      </c>
      <c r="M96" s="9">
        <f>IF(IFERROR(HLOOKUP(M$2,States_Design!$4:98,ROW()-1,FALSE),0)=1,1,0)</f>
        <v>0</v>
      </c>
      <c r="N96" s="9">
        <f>IF(IFERROR(HLOOKUP(N$2,States_Design!$4:98,ROW()-1,FALSE),0)=1,1,0)</f>
        <v>0</v>
      </c>
      <c r="O96" s="9">
        <f>IF(IFERROR(HLOOKUP(O$2,States_Design!$4:98,ROW()-1,FALSE),0)=1,1,0)</f>
        <v>0</v>
      </c>
      <c r="P96" s="9">
        <f>IF(IFERROR(HLOOKUP(P$2,States_Design!$4:98,ROW()-1,FALSE),0)=1,1,0)</f>
        <v>0</v>
      </c>
      <c r="Q96" s="9">
        <f>IF(IFERROR(HLOOKUP(Q$2,States_Design!$4:98,ROW()-1,FALSE),0)=1,1,0)</f>
        <v>0</v>
      </c>
      <c r="R96" s="9">
        <f>IF(IFERROR(HLOOKUP(R$2,States_Design!$4:98,ROW()-1,FALSE),0)=1,1,0)</f>
        <v>0</v>
      </c>
      <c r="T96" s="9">
        <f>IF(IFERROR(HLOOKUP(C$2,States_Design!$4:98,ROW()-1,FALSE),0)=2,1,0)</f>
        <v>0</v>
      </c>
      <c r="U96" s="9">
        <f>IF(IFERROR(HLOOKUP(D$2,States_Design!$4:98,ROW()-1,FALSE),0)=2,1,0)</f>
        <v>0</v>
      </c>
      <c r="V96" s="9">
        <f>IF(IFERROR(HLOOKUP(E$2,States_Design!$4:98,ROW()-1,FALSE),0)=2,1,0)</f>
        <v>0</v>
      </c>
      <c r="W96" s="9">
        <f>IF(IFERROR(HLOOKUP(F$2,States_Design!$4:98,ROW()-1,FALSE),0)=2,1,0)</f>
        <v>0</v>
      </c>
      <c r="X96" s="9">
        <f>IF(IFERROR(HLOOKUP(G$2,States_Design!$4:98,ROW()-1,FALSE),0)=2,1,0)</f>
        <v>0</v>
      </c>
      <c r="Y96" s="9">
        <f>IF(IFERROR(HLOOKUP(H$2,States_Design!$4:98,ROW()-1,FALSE),0)=2,1,0)</f>
        <v>0</v>
      </c>
      <c r="Z96" s="9">
        <f>IF(IFERROR(HLOOKUP(I$2,States_Design!$4:98,ROW()-1,FALSE),0)=2,1,0)</f>
        <v>0</v>
      </c>
      <c r="AA96" s="9">
        <f>IF(IFERROR(HLOOKUP(J$2,States_Design!$4:98,ROW()-1,FALSE),0)=2,1,0)</f>
        <v>0</v>
      </c>
      <c r="AB96" s="9">
        <f>IF(IFERROR(HLOOKUP(K$2,States_Design!$4:98,ROW()-1,FALSE),0)=2,1,0)</f>
        <v>0</v>
      </c>
      <c r="AC96" s="9">
        <f>IF(IFERROR(HLOOKUP(L$2,States_Design!$4:98,ROW()-1,FALSE),0)=2,1,0)</f>
        <v>0</v>
      </c>
      <c r="AD96" s="9">
        <f>IF(IFERROR(HLOOKUP(M$2,States_Design!$4:98,ROW()-1,FALSE),0)=2,1,0)</f>
        <v>0</v>
      </c>
      <c r="AE96" s="9">
        <f>IF(IFERROR(HLOOKUP(N$2,States_Design!$4:98,ROW()-1,FALSE),0)=2,1,0)</f>
        <v>0</v>
      </c>
      <c r="AF96" s="9">
        <f>IF(IFERROR(HLOOKUP(O$2,States_Design!$4:98,ROW()-1,FALSE),0)=2,1,0)</f>
        <v>0</v>
      </c>
      <c r="AG96" s="9">
        <f>IF(IFERROR(HLOOKUP(P$2,States_Design!$4:98,ROW()-1,FALSE),0)=2,1,0)</f>
        <v>0</v>
      </c>
      <c r="AH96" s="9">
        <f>IF(IFERROR(HLOOKUP(Q$2,States_Design!$4:98,ROW()-1,FALSE),0)=2,1,0)</f>
        <v>0</v>
      </c>
      <c r="AI96" s="9">
        <f>IF(IFERROR(HLOOKUP(R$2,States_Design!$4:98,ROW()-1,FALSE),0)=2,1,0)</f>
        <v>0</v>
      </c>
      <c r="AK96" s="9" t="str">
        <f t="shared" si="22"/>
        <v>0x00</v>
      </c>
      <c r="AL96" s="9" t="str">
        <f t="shared" si="23"/>
        <v>0x00</v>
      </c>
      <c r="AN96" s="9" t="str">
        <f t="shared" si="24"/>
        <v>0x00</v>
      </c>
      <c r="AO96" s="9" t="str">
        <f t="shared" si="25"/>
        <v>0x00</v>
      </c>
      <c r="AQ96" s="9" t="str">
        <f t="shared" si="27"/>
        <v xml:space="preserve">0, 0x00, 0x00, 0x00, 0x00, </v>
      </c>
      <c r="AR96" s="9" t="str">
        <f t="shared" si="26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9">
        <f>States_Design!D99</f>
        <v>0</v>
      </c>
      <c r="C97" s="9">
        <f>IF(IFERROR(HLOOKUP(C$2,States_Design!$4:99,ROW()-1,FALSE),0)=1,1,0)</f>
        <v>0</v>
      </c>
      <c r="D97" s="9">
        <f>IF(IFERROR(HLOOKUP(D$2,States_Design!$4:99,ROW()-1,FALSE),0)=1,1,0)</f>
        <v>0</v>
      </c>
      <c r="E97" s="9">
        <f>IF(IFERROR(HLOOKUP(E$2,States_Design!$4:99,ROW()-1,FALSE),0)=1,1,0)</f>
        <v>0</v>
      </c>
      <c r="F97" s="9">
        <f>IF(IFERROR(HLOOKUP(F$2,States_Design!$4:99,ROW()-1,FALSE),0)=1,1,0)</f>
        <v>0</v>
      </c>
      <c r="G97" s="9">
        <f>IF(IFERROR(HLOOKUP(G$2,States_Design!$4:99,ROW()-1,FALSE),0)=1,1,0)</f>
        <v>0</v>
      </c>
      <c r="H97" s="9">
        <f>IF(IFERROR(HLOOKUP(H$2,States_Design!$4:99,ROW()-1,FALSE),0)=1,1,0)</f>
        <v>0</v>
      </c>
      <c r="I97" s="9">
        <f>IF(IFERROR(HLOOKUP(I$2,States_Design!$4:99,ROW()-1,FALSE),0)=1,1,0)</f>
        <v>0</v>
      </c>
      <c r="J97" s="9">
        <f>IF(IFERROR(HLOOKUP(J$2,States_Design!$4:99,ROW()-1,FALSE),0)=1,1,0)</f>
        <v>0</v>
      </c>
      <c r="K97" s="9">
        <f>IF(IFERROR(HLOOKUP(K$2,States_Design!$4:99,ROW()-1,FALSE),0)=1,1,0)</f>
        <v>0</v>
      </c>
      <c r="L97" s="9">
        <f>IF(IFERROR(HLOOKUP(L$2,States_Design!$4:99,ROW()-1,FALSE),0)=1,1,0)</f>
        <v>0</v>
      </c>
      <c r="M97" s="9">
        <f>IF(IFERROR(HLOOKUP(M$2,States_Design!$4:99,ROW()-1,FALSE),0)=1,1,0)</f>
        <v>0</v>
      </c>
      <c r="N97" s="9">
        <f>IF(IFERROR(HLOOKUP(N$2,States_Design!$4:99,ROW()-1,FALSE),0)=1,1,0)</f>
        <v>0</v>
      </c>
      <c r="O97" s="9">
        <f>IF(IFERROR(HLOOKUP(O$2,States_Design!$4:99,ROW()-1,FALSE),0)=1,1,0)</f>
        <v>0</v>
      </c>
      <c r="P97" s="9">
        <f>IF(IFERROR(HLOOKUP(P$2,States_Design!$4:99,ROW()-1,FALSE),0)=1,1,0)</f>
        <v>0</v>
      </c>
      <c r="Q97" s="9">
        <f>IF(IFERROR(HLOOKUP(Q$2,States_Design!$4:99,ROW()-1,FALSE),0)=1,1,0)</f>
        <v>0</v>
      </c>
      <c r="R97" s="9">
        <f>IF(IFERROR(HLOOKUP(R$2,States_Design!$4:99,ROW()-1,FALSE),0)=1,1,0)</f>
        <v>0</v>
      </c>
      <c r="T97" s="9">
        <f>IF(IFERROR(HLOOKUP(C$2,States_Design!$4:99,ROW()-1,FALSE),0)=2,1,0)</f>
        <v>0</v>
      </c>
      <c r="U97" s="9">
        <f>IF(IFERROR(HLOOKUP(D$2,States_Design!$4:99,ROW()-1,FALSE),0)=2,1,0)</f>
        <v>0</v>
      </c>
      <c r="V97" s="9">
        <f>IF(IFERROR(HLOOKUP(E$2,States_Design!$4:99,ROW()-1,FALSE),0)=2,1,0)</f>
        <v>0</v>
      </c>
      <c r="W97" s="9">
        <f>IF(IFERROR(HLOOKUP(F$2,States_Design!$4:99,ROW()-1,FALSE),0)=2,1,0)</f>
        <v>0</v>
      </c>
      <c r="X97" s="9">
        <f>IF(IFERROR(HLOOKUP(G$2,States_Design!$4:99,ROW()-1,FALSE),0)=2,1,0)</f>
        <v>0</v>
      </c>
      <c r="Y97" s="9">
        <f>IF(IFERROR(HLOOKUP(H$2,States_Design!$4:99,ROW()-1,FALSE),0)=2,1,0)</f>
        <v>0</v>
      </c>
      <c r="Z97" s="9">
        <f>IF(IFERROR(HLOOKUP(I$2,States_Design!$4:99,ROW()-1,FALSE),0)=2,1,0)</f>
        <v>0</v>
      </c>
      <c r="AA97" s="9">
        <f>IF(IFERROR(HLOOKUP(J$2,States_Design!$4:99,ROW()-1,FALSE),0)=2,1,0)</f>
        <v>0</v>
      </c>
      <c r="AB97" s="9">
        <f>IF(IFERROR(HLOOKUP(K$2,States_Design!$4:99,ROW()-1,FALSE),0)=2,1,0)</f>
        <v>0</v>
      </c>
      <c r="AC97" s="9">
        <f>IF(IFERROR(HLOOKUP(L$2,States_Design!$4:99,ROW()-1,FALSE),0)=2,1,0)</f>
        <v>0</v>
      </c>
      <c r="AD97" s="9">
        <f>IF(IFERROR(HLOOKUP(M$2,States_Design!$4:99,ROW()-1,FALSE),0)=2,1,0)</f>
        <v>0</v>
      </c>
      <c r="AE97" s="9">
        <f>IF(IFERROR(HLOOKUP(N$2,States_Design!$4:99,ROW()-1,FALSE),0)=2,1,0)</f>
        <v>0</v>
      </c>
      <c r="AF97" s="9">
        <f>IF(IFERROR(HLOOKUP(O$2,States_Design!$4:99,ROW()-1,FALSE),0)=2,1,0)</f>
        <v>0</v>
      </c>
      <c r="AG97" s="9">
        <f>IF(IFERROR(HLOOKUP(P$2,States_Design!$4:99,ROW()-1,FALSE),0)=2,1,0)</f>
        <v>0</v>
      </c>
      <c r="AH97" s="9">
        <f>IF(IFERROR(HLOOKUP(Q$2,States_Design!$4:99,ROW()-1,FALSE),0)=2,1,0)</f>
        <v>0</v>
      </c>
      <c r="AI97" s="9">
        <f>IF(IFERROR(HLOOKUP(R$2,States_Design!$4:99,ROW()-1,FALSE),0)=2,1,0)</f>
        <v>0</v>
      </c>
      <c r="AK97" s="9" t="str">
        <f t="shared" ref="AK97:AK160" si="28">CONCATENATE("0x",BIN2HEX(CONCATENATE(C97,D97,E97,F97,G97,H97,I97,J97),2))</f>
        <v>0x00</v>
      </c>
      <c r="AL97" s="9" t="str">
        <f t="shared" ref="AL97:AL160" si="29">CONCATENATE("0x",BIN2HEX(CONCATENATE(K97,L97,M97,N97,O97,P97,Q97,R97),2))</f>
        <v>0x00</v>
      </c>
      <c r="AN97" s="9" t="str">
        <f t="shared" ref="AN97:AN160" si="30">CONCATENATE("0x",BIN2HEX(CONCATENATE(T97,U97,V97,W97,X97,Y97,Z97,AA97),2))</f>
        <v>0x00</v>
      </c>
      <c r="AO97" s="9" t="str">
        <f t="shared" ref="AO97:AO160" si="31">CONCATENATE("0x",BIN2HEX(CONCATENATE(AB97,AC97,AD97,AE97,AF97,AG97,AH97,AI97),2))</f>
        <v>0x00</v>
      </c>
      <c r="AQ97" s="9" t="str">
        <f t="shared" si="27"/>
        <v xml:space="preserve">0, 0x00, 0x00, 0x00, 0x00, </v>
      </c>
      <c r="AR97" s="9" t="str">
        <f t="shared" ref="AR97:AR160" si="32">CONCATENATE(AR96,AQ97)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9">
        <f>States_Design!D100</f>
        <v>0</v>
      </c>
      <c r="C98" s="9">
        <f>IF(IFERROR(HLOOKUP(C$2,States_Design!$4:100,ROW()-1,FALSE),0)=1,1,0)</f>
        <v>0</v>
      </c>
      <c r="D98" s="9">
        <f>IF(IFERROR(HLOOKUP(D$2,States_Design!$4:100,ROW()-1,FALSE),0)=1,1,0)</f>
        <v>0</v>
      </c>
      <c r="E98" s="9">
        <f>IF(IFERROR(HLOOKUP(E$2,States_Design!$4:100,ROW()-1,FALSE),0)=1,1,0)</f>
        <v>0</v>
      </c>
      <c r="F98" s="9">
        <f>IF(IFERROR(HLOOKUP(F$2,States_Design!$4:100,ROW()-1,FALSE),0)=1,1,0)</f>
        <v>0</v>
      </c>
      <c r="G98" s="9">
        <f>IF(IFERROR(HLOOKUP(G$2,States_Design!$4:100,ROW()-1,FALSE),0)=1,1,0)</f>
        <v>0</v>
      </c>
      <c r="H98" s="9">
        <f>IF(IFERROR(HLOOKUP(H$2,States_Design!$4:100,ROW()-1,FALSE),0)=1,1,0)</f>
        <v>0</v>
      </c>
      <c r="I98" s="9">
        <f>IF(IFERROR(HLOOKUP(I$2,States_Design!$4:100,ROW()-1,FALSE),0)=1,1,0)</f>
        <v>0</v>
      </c>
      <c r="J98" s="9">
        <f>IF(IFERROR(HLOOKUP(J$2,States_Design!$4:100,ROW()-1,FALSE),0)=1,1,0)</f>
        <v>0</v>
      </c>
      <c r="K98" s="9">
        <f>IF(IFERROR(HLOOKUP(K$2,States_Design!$4:100,ROW()-1,FALSE),0)=1,1,0)</f>
        <v>0</v>
      </c>
      <c r="L98" s="9">
        <f>IF(IFERROR(HLOOKUP(L$2,States_Design!$4:100,ROW()-1,FALSE),0)=1,1,0)</f>
        <v>0</v>
      </c>
      <c r="M98" s="9">
        <f>IF(IFERROR(HLOOKUP(M$2,States_Design!$4:100,ROW()-1,FALSE),0)=1,1,0)</f>
        <v>0</v>
      </c>
      <c r="N98" s="9">
        <f>IF(IFERROR(HLOOKUP(N$2,States_Design!$4:100,ROW()-1,FALSE),0)=1,1,0)</f>
        <v>0</v>
      </c>
      <c r="O98" s="9">
        <f>IF(IFERROR(HLOOKUP(O$2,States_Design!$4:100,ROW()-1,FALSE),0)=1,1,0)</f>
        <v>0</v>
      </c>
      <c r="P98" s="9">
        <f>IF(IFERROR(HLOOKUP(P$2,States_Design!$4:100,ROW()-1,FALSE),0)=1,1,0)</f>
        <v>0</v>
      </c>
      <c r="Q98" s="9">
        <f>IF(IFERROR(HLOOKUP(Q$2,States_Design!$4:100,ROW()-1,FALSE),0)=1,1,0)</f>
        <v>0</v>
      </c>
      <c r="R98" s="9">
        <f>IF(IFERROR(HLOOKUP(R$2,States_Design!$4:100,ROW()-1,FALSE),0)=1,1,0)</f>
        <v>0</v>
      </c>
      <c r="T98" s="9">
        <f>IF(IFERROR(HLOOKUP(C$2,States_Design!$4:100,ROW()-1,FALSE),0)=2,1,0)</f>
        <v>0</v>
      </c>
      <c r="U98" s="9">
        <f>IF(IFERROR(HLOOKUP(D$2,States_Design!$4:100,ROW()-1,FALSE),0)=2,1,0)</f>
        <v>0</v>
      </c>
      <c r="V98" s="9">
        <f>IF(IFERROR(HLOOKUP(E$2,States_Design!$4:100,ROW()-1,FALSE),0)=2,1,0)</f>
        <v>0</v>
      </c>
      <c r="W98" s="9">
        <f>IF(IFERROR(HLOOKUP(F$2,States_Design!$4:100,ROW()-1,FALSE),0)=2,1,0)</f>
        <v>0</v>
      </c>
      <c r="X98" s="9">
        <f>IF(IFERROR(HLOOKUP(G$2,States_Design!$4:100,ROW()-1,FALSE),0)=2,1,0)</f>
        <v>0</v>
      </c>
      <c r="Y98" s="9">
        <f>IF(IFERROR(HLOOKUP(H$2,States_Design!$4:100,ROW()-1,FALSE),0)=2,1,0)</f>
        <v>0</v>
      </c>
      <c r="Z98" s="9">
        <f>IF(IFERROR(HLOOKUP(I$2,States_Design!$4:100,ROW()-1,FALSE),0)=2,1,0)</f>
        <v>0</v>
      </c>
      <c r="AA98" s="9">
        <f>IF(IFERROR(HLOOKUP(J$2,States_Design!$4:100,ROW()-1,FALSE),0)=2,1,0)</f>
        <v>0</v>
      </c>
      <c r="AB98" s="9">
        <f>IF(IFERROR(HLOOKUP(K$2,States_Design!$4:100,ROW()-1,FALSE),0)=2,1,0)</f>
        <v>0</v>
      </c>
      <c r="AC98" s="9">
        <f>IF(IFERROR(HLOOKUP(L$2,States_Design!$4:100,ROW()-1,FALSE),0)=2,1,0)</f>
        <v>0</v>
      </c>
      <c r="AD98" s="9">
        <f>IF(IFERROR(HLOOKUP(M$2,States_Design!$4:100,ROW()-1,FALSE),0)=2,1,0)</f>
        <v>0</v>
      </c>
      <c r="AE98" s="9">
        <f>IF(IFERROR(HLOOKUP(N$2,States_Design!$4:100,ROW()-1,FALSE),0)=2,1,0)</f>
        <v>0</v>
      </c>
      <c r="AF98" s="9">
        <f>IF(IFERROR(HLOOKUP(O$2,States_Design!$4:100,ROW()-1,FALSE),0)=2,1,0)</f>
        <v>0</v>
      </c>
      <c r="AG98" s="9">
        <f>IF(IFERROR(HLOOKUP(P$2,States_Design!$4:100,ROW()-1,FALSE),0)=2,1,0)</f>
        <v>0</v>
      </c>
      <c r="AH98" s="9">
        <f>IF(IFERROR(HLOOKUP(Q$2,States_Design!$4:100,ROW()-1,FALSE),0)=2,1,0)</f>
        <v>0</v>
      </c>
      <c r="AI98" s="9">
        <f>IF(IFERROR(HLOOKUP(R$2,States_Design!$4:100,ROW()-1,FALSE),0)=2,1,0)</f>
        <v>0</v>
      </c>
      <c r="AK98" s="9" t="str">
        <f t="shared" si="28"/>
        <v>0x00</v>
      </c>
      <c r="AL98" s="9" t="str">
        <f t="shared" si="29"/>
        <v>0x00</v>
      </c>
      <c r="AN98" s="9" t="str">
        <f t="shared" si="30"/>
        <v>0x00</v>
      </c>
      <c r="AO98" s="9" t="str">
        <f t="shared" si="31"/>
        <v>0x00</v>
      </c>
      <c r="AQ98" s="9" t="str">
        <f t="shared" si="27"/>
        <v xml:space="preserve">0, 0x00, 0x00, 0x00, 0x00, </v>
      </c>
      <c r="AR9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9">
        <f>States_Design!D101</f>
        <v>0</v>
      </c>
      <c r="C99" s="9">
        <f>IF(IFERROR(HLOOKUP(C$2,States_Design!$4:101,ROW()-1,FALSE),0)=1,1,0)</f>
        <v>0</v>
      </c>
      <c r="D99" s="9">
        <f>IF(IFERROR(HLOOKUP(D$2,States_Design!$4:101,ROW()-1,FALSE),0)=1,1,0)</f>
        <v>0</v>
      </c>
      <c r="E99" s="9">
        <f>IF(IFERROR(HLOOKUP(E$2,States_Design!$4:101,ROW()-1,FALSE),0)=1,1,0)</f>
        <v>0</v>
      </c>
      <c r="F99" s="9">
        <f>IF(IFERROR(HLOOKUP(F$2,States_Design!$4:101,ROW()-1,FALSE),0)=1,1,0)</f>
        <v>0</v>
      </c>
      <c r="G99" s="9">
        <f>IF(IFERROR(HLOOKUP(G$2,States_Design!$4:101,ROW()-1,FALSE),0)=1,1,0)</f>
        <v>0</v>
      </c>
      <c r="H99" s="9">
        <f>IF(IFERROR(HLOOKUP(H$2,States_Design!$4:101,ROW()-1,FALSE),0)=1,1,0)</f>
        <v>0</v>
      </c>
      <c r="I99" s="9">
        <f>IF(IFERROR(HLOOKUP(I$2,States_Design!$4:101,ROW()-1,FALSE),0)=1,1,0)</f>
        <v>0</v>
      </c>
      <c r="J99" s="9">
        <f>IF(IFERROR(HLOOKUP(J$2,States_Design!$4:101,ROW()-1,FALSE),0)=1,1,0)</f>
        <v>0</v>
      </c>
      <c r="K99" s="9">
        <f>IF(IFERROR(HLOOKUP(K$2,States_Design!$4:101,ROW()-1,FALSE),0)=1,1,0)</f>
        <v>0</v>
      </c>
      <c r="L99" s="9">
        <f>IF(IFERROR(HLOOKUP(L$2,States_Design!$4:101,ROW()-1,FALSE),0)=1,1,0)</f>
        <v>0</v>
      </c>
      <c r="M99" s="9">
        <f>IF(IFERROR(HLOOKUP(M$2,States_Design!$4:101,ROW()-1,FALSE),0)=1,1,0)</f>
        <v>0</v>
      </c>
      <c r="N99" s="9">
        <f>IF(IFERROR(HLOOKUP(N$2,States_Design!$4:101,ROW()-1,FALSE),0)=1,1,0)</f>
        <v>0</v>
      </c>
      <c r="O99" s="9">
        <f>IF(IFERROR(HLOOKUP(O$2,States_Design!$4:101,ROW()-1,FALSE),0)=1,1,0)</f>
        <v>0</v>
      </c>
      <c r="P99" s="9">
        <f>IF(IFERROR(HLOOKUP(P$2,States_Design!$4:101,ROW()-1,FALSE),0)=1,1,0)</f>
        <v>0</v>
      </c>
      <c r="Q99" s="9">
        <f>IF(IFERROR(HLOOKUP(Q$2,States_Design!$4:101,ROW()-1,FALSE),0)=1,1,0)</f>
        <v>0</v>
      </c>
      <c r="R99" s="9">
        <f>IF(IFERROR(HLOOKUP(R$2,States_Design!$4:101,ROW()-1,FALSE),0)=1,1,0)</f>
        <v>0</v>
      </c>
      <c r="T99" s="9">
        <f>IF(IFERROR(HLOOKUP(C$2,States_Design!$4:101,ROW()-1,FALSE),0)=2,1,0)</f>
        <v>0</v>
      </c>
      <c r="U99" s="9">
        <f>IF(IFERROR(HLOOKUP(D$2,States_Design!$4:101,ROW()-1,FALSE),0)=2,1,0)</f>
        <v>0</v>
      </c>
      <c r="V99" s="9">
        <f>IF(IFERROR(HLOOKUP(E$2,States_Design!$4:101,ROW()-1,FALSE),0)=2,1,0)</f>
        <v>0</v>
      </c>
      <c r="W99" s="9">
        <f>IF(IFERROR(HLOOKUP(F$2,States_Design!$4:101,ROW()-1,FALSE),0)=2,1,0)</f>
        <v>0</v>
      </c>
      <c r="X99" s="9">
        <f>IF(IFERROR(HLOOKUP(G$2,States_Design!$4:101,ROW()-1,FALSE),0)=2,1,0)</f>
        <v>0</v>
      </c>
      <c r="Y99" s="9">
        <f>IF(IFERROR(HLOOKUP(H$2,States_Design!$4:101,ROW()-1,FALSE),0)=2,1,0)</f>
        <v>0</v>
      </c>
      <c r="Z99" s="9">
        <f>IF(IFERROR(HLOOKUP(I$2,States_Design!$4:101,ROW()-1,FALSE),0)=2,1,0)</f>
        <v>0</v>
      </c>
      <c r="AA99" s="9">
        <f>IF(IFERROR(HLOOKUP(J$2,States_Design!$4:101,ROW()-1,FALSE),0)=2,1,0)</f>
        <v>0</v>
      </c>
      <c r="AB99" s="9">
        <f>IF(IFERROR(HLOOKUP(K$2,States_Design!$4:101,ROW()-1,FALSE),0)=2,1,0)</f>
        <v>0</v>
      </c>
      <c r="AC99" s="9">
        <f>IF(IFERROR(HLOOKUP(L$2,States_Design!$4:101,ROW()-1,FALSE),0)=2,1,0)</f>
        <v>0</v>
      </c>
      <c r="AD99" s="9">
        <f>IF(IFERROR(HLOOKUP(M$2,States_Design!$4:101,ROW()-1,FALSE),0)=2,1,0)</f>
        <v>0</v>
      </c>
      <c r="AE99" s="9">
        <f>IF(IFERROR(HLOOKUP(N$2,States_Design!$4:101,ROW()-1,FALSE),0)=2,1,0)</f>
        <v>0</v>
      </c>
      <c r="AF99" s="9">
        <f>IF(IFERROR(HLOOKUP(O$2,States_Design!$4:101,ROW()-1,FALSE),0)=2,1,0)</f>
        <v>0</v>
      </c>
      <c r="AG99" s="9">
        <f>IF(IFERROR(HLOOKUP(P$2,States_Design!$4:101,ROW()-1,FALSE),0)=2,1,0)</f>
        <v>0</v>
      </c>
      <c r="AH99" s="9">
        <f>IF(IFERROR(HLOOKUP(Q$2,States_Design!$4:101,ROW()-1,FALSE),0)=2,1,0)</f>
        <v>0</v>
      </c>
      <c r="AI99" s="9">
        <f>IF(IFERROR(HLOOKUP(R$2,States_Design!$4:101,ROW()-1,FALSE),0)=2,1,0)</f>
        <v>0</v>
      </c>
      <c r="AK99" s="9" t="str">
        <f t="shared" si="28"/>
        <v>0x00</v>
      </c>
      <c r="AL99" s="9" t="str">
        <f t="shared" si="29"/>
        <v>0x00</v>
      </c>
      <c r="AN99" s="9" t="str">
        <f t="shared" si="30"/>
        <v>0x00</v>
      </c>
      <c r="AO99" s="9" t="str">
        <f t="shared" si="31"/>
        <v>0x00</v>
      </c>
      <c r="AQ99" s="9" t="str">
        <f t="shared" si="27"/>
        <v xml:space="preserve">0, 0x00, 0x00, 0x00, 0x00, </v>
      </c>
      <c r="AR9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9">
        <f>States_Design!D102</f>
        <v>0</v>
      </c>
      <c r="C100" s="9">
        <f>IF(IFERROR(HLOOKUP(C$2,States_Design!$4:102,ROW()-1,FALSE),0)=1,1,0)</f>
        <v>0</v>
      </c>
      <c r="D100" s="9">
        <f>IF(IFERROR(HLOOKUP(D$2,States_Design!$4:102,ROW()-1,FALSE),0)=1,1,0)</f>
        <v>0</v>
      </c>
      <c r="E100" s="9">
        <f>IF(IFERROR(HLOOKUP(E$2,States_Design!$4:102,ROW()-1,FALSE),0)=1,1,0)</f>
        <v>0</v>
      </c>
      <c r="F100" s="9">
        <f>IF(IFERROR(HLOOKUP(F$2,States_Design!$4:102,ROW()-1,FALSE),0)=1,1,0)</f>
        <v>0</v>
      </c>
      <c r="G100" s="9">
        <f>IF(IFERROR(HLOOKUP(G$2,States_Design!$4:102,ROW()-1,FALSE),0)=1,1,0)</f>
        <v>0</v>
      </c>
      <c r="H100" s="9">
        <f>IF(IFERROR(HLOOKUP(H$2,States_Design!$4:102,ROW()-1,FALSE),0)=1,1,0)</f>
        <v>0</v>
      </c>
      <c r="I100" s="9">
        <f>IF(IFERROR(HLOOKUP(I$2,States_Design!$4:102,ROW()-1,FALSE),0)=1,1,0)</f>
        <v>0</v>
      </c>
      <c r="J100" s="9">
        <f>IF(IFERROR(HLOOKUP(J$2,States_Design!$4:102,ROW()-1,FALSE),0)=1,1,0)</f>
        <v>0</v>
      </c>
      <c r="K100" s="9">
        <f>IF(IFERROR(HLOOKUP(K$2,States_Design!$4:102,ROW()-1,FALSE),0)=1,1,0)</f>
        <v>0</v>
      </c>
      <c r="L100" s="9">
        <f>IF(IFERROR(HLOOKUP(L$2,States_Design!$4:102,ROW()-1,FALSE),0)=1,1,0)</f>
        <v>0</v>
      </c>
      <c r="M100" s="9">
        <f>IF(IFERROR(HLOOKUP(M$2,States_Design!$4:102,ROW()-1,FALSE),0)=1,1,0)</f>
        <v>0</v>
      </c>
      <c r="N100" s="9">
        <f>IF(IFERROR(HLOOKUP(N$2,States_Design!$4:102,ROW()-1,FALSE),0)=1,1,0)</f>
        <v>0</v>
      </c>
      <c r="O100" s="9">
        <f>IF(IFERROR(HLOOKUP(O$2,States_Design!$4:102,ROW()-1,FALSE),0)=1,1,0)</f>
        <v>0</v>
      </c>
      <c r="P100" s="9">
        <f>IF(IFERROR(HLOOKUP(P$2,States_Design!$4:102,ROW()-1,FALSE),0)=1,1,0)</f>
        <v>0</v>
      </c>
      <c r="Q100" s="9">
        <f>IF(IFERROR(HLOOKUP(Q$2,States_Design!$4:102,ROW()-1,FALSE),0)=1,1,0)</f>
        <v>0</v>
      </c>
      <c r="R100" s="9">
        <f>IF(IFERROR(HLOOKUP(R$2,States_Design!$4:102,ROW()-1,FALSE),0)=1,1,0)</f>
        <v>0</v>
      </c>
      <c r="T100" s="9">
        <f>IF(IFERROR(HLOOKUP(C$2,States_Design!$4:102,ROW()-1,FALSE),0)=2,1,0)</f>
        <v>0</v>
      </c>
      <c r="U100" s="9">
        <f>IF(IFERROR(HLOOKUP(D$2,States_Design!$4:102,ROW()-1,FALSE),0)=2,1,0)</f>
        <v>0</v>
      </c>
      <c r="V100" s="9">
        <f>IF(IFERROR(HLOOKUP(E$2,States_Design!$4:102,ROW()-1,FALSE),0)=2,1,0)</f>
        <v>0</v>
      </c>
      <c r="W100" s="9">
        <f>IF(IFERROR(HLOOKUP(F$2,States_Design!$4:102,ROW()-1,FALSE),0)=2,1,0)</f>
        <v>0</v>
      </c>
      <c r="X100" s="9">
        <f>IF(IFERROR(HLOOKUP(G$2,States_Design!$4:102,ROW()-1,FALSE),0)=2,1,0)</f>
        <v>0</v>
      </c>
      <c r="Y100" s="9">
        <f>IF(IFERROR(HLOOKUP(H$2,States_Design!$4:102,ROW()-1,FALSE),0)=2,1,0)</f>
        <v>0</v>
      </c>
      <c r="Z100" s="9">
        <f>IF(IFERROR(HLOOKUP(I$2,States_Design!$4:102,ROW()-1,FALSE),0)=2,1,0)</f>
        <v>0</v>
      </c>
      <c r="AA100" s="9">
        <f>IF(IFERROR(HLOOKUP(J$2,States_Design!$4:102,ROW()-1,FALSE),0)=2,1,0)</f>
        <v>0</v>
      </c>
      <c r="AB100" s="9">
        <f>IF(IFERROR(HLOOKUP(K$2,States_Design!$4:102,ROW()-1,FALSE),0)=2,1,0)</f>
        <v>0</v>
      </c>
      <c r="AC100" s="9">
        <f>IF(IFERROR(HLOOKUP(L$2,States_Design!$4:102,ROW()-1,FALSE),0)=2,1,0)</f>
        <v>0</v>
      </c>
      <c r="AD100" s="9">
        <f>IF(IFERROR(HLOOKUP(M$2,States_Design!$4:102,ROW()-1,FALSE),0)=2,1,0)</f>
        <v>0</v>
      </c>
      <c r="AE100" s="9">
        <f>IF(IFERROR(HLOOKUP(N$2,States_Design!$4:102,ROW()-1,FALSE),0)=2,1,0)</f>
        <v>0</v>
      </c>
      <c r="AF100" s="9">
        <f>IF(IFERROR(HLOOKUP(O$2,States_Design!$4:102,ROW()-1,FALSE),0)=2,1,0)</f>
        <v>0</v>
      </c>
      <c r="AG100" s="9">
        <f>IF(IFERROR(HLOOKUP(P$2,States_Design!$4:102,ROW()-1,FALSE),0)=2,1,0)</f>
        <v>0</v>
      </c>
      <c r="AH100" s="9">
        <f>IF(IFERROR(HLOOKUP(Q$2,States_Design!$4:102,ROW()-1,FALSE),0)=2,1,0)</f>
        <v>0</v>
      </c>
      <c r="AI100" s="9">
        <f>IF(IFERROR(HLOOKUP(R$2,States_Design!$4:102,ROW()-1,FALSE),0)=2,1,0)</f>
        <v>0</v>
      </c>
      <c r="AK100" s="9" t="str">
        <f t="shared" si="28"/>
        <v>0x00</v>
      </c>
      <c r="AL100" s="9" t="str">
        <f t="shared" si="29"/>
        <v>0x00</v>
      </c>
      <c r="AN100" s="9" t="str">
        <f t="shared" si="30"/>
        <v>0x00</v>
      </c>
      <c r="AO100" s="9" t="str">
        <f t="shared" si="31"/>
        <v>0x00</v>
      </c>
      <c r="AQ100" s="9" t="str">
        <f t="shared" si="27"/>
        <v xml:space="preserve">0, 0x00, 0x00, 0x00, 0x00, </v>
      </c>
      <c r="AR10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9">
        <f>States_Design!D103</f>
        <v>0</v>
      </c>
      <c r="C101" s="9">
        <f>IF(IFERROR(HLOOKUP(C$2,States_Design!$4:103,ROW()-1,FALSE),0)=1,1,0)</f>
        <v>0</v>
      </c>
      <c r="D101" s="9">
        <f>IF(IFERROR(HLOOKUP(D$2,States_Design!$4:103,ROW()-1,FALSE),0)=1,1,0)</f>
        <v>0</v>
      </c>
      <c r="E101" s="9">
        <f>IF(IFERROR(HLOOKUP(E$2,States_Design!$4:103,ROW()-1,FALSE),0)=1,1,0)</f>
        <v>0</v>
      </c>
      <c r="F101" s="9">
        <f>IF(IFERROR(HLOOKUP(F$2,States_Design!$4:103,ROW()-1,FALSE),0)=1,1,0)</f>
        <v>0</v>
      </c>
      <c r="G101" s="9">
        <f>IF(IFERROR(HLOOKUP(G$2,States_Design!$4:103,ROW()-1,FALSE),0)=1,1,0)</f>
        <v>0</v>
      </c>
      <c r="H101" s="9">
        <f>IF(IFERROR(HLOOKUP(H$2,States_Design!$4:103,ROW()-1,FALSE),0)=1,1,0)</f>
        <v>0</v>
      </c>
      <c r="I101" s="9">
        <f>IF(IFERROR(HLOOKUP(I$2,States_Design!$4:103,ROW()-1,FALSE),0)=1,1,0)</f>
        <v>0</v>
      </c>
      <c r="J101" s="9">
        <f>IF(IFERROR(HLOOKUP(J$2,States_Design!$4:103,ROW()-1,FALSE),0)=1,1,0)</f>
        <v>0</v>
      </c>
      <c r="K101" s="9">
        <f>IF(IFERROR(HLOOKUP(K$2,States_Design!$4:103,ROW()-1,FALSE),0)=1,1,0)</f>
        <v>0</v>
      </c>
      <c r="L101" s="9">
        <f>IF(IFERROR(HLOOKUP(L$2,States_Design!$4:103,ROW()-1,FALSE),0)=1,1,0)</f>
        <v>0</v>
      </c>
      <c r="M101" s="9">
        <f>IF(IFERROR(HLOOKUP(M$2,States_Design!$4:103,ROW()-1,FALSE),0)=1,1,0)</f>
        <v>0</v>
      </c>
      <c r="N101" s="9">
        <f>IF(IFERROR(HLOOKUP(N$2,States_Design!$4:103,ROW()-1,FALSE),0)=1,1,0)</f>
        <v>0</v>
      </c>
      <c r="O101" s="9">
        <f>IF(IFERROR(HLOOKUP(O$2,States_Design!$4:103,ROW()-1,FALSE),0)=1,1,0)</f>
        <v>0</v>
      </c>
      <c r="P101" s="9">
        <f>IF(IFERROR(HLOOKUP(P$2,States_Design!$4:103,ROW()-1,FALSE),0)=1,1,0)</f>
        <v>0</v>
      </c>
      <c r="Q101" s="9">
        <f>IF(IFERROR(HLOOKUP(Q$2,States_Design!$4:103,ROW()-1,FALSE),0)=1,1,0)</f>
        <v>0</v>
      </c>
      <c r="R101" s="9">
        <f>IF(IFERROR(HLOOKUP(R$2,States_Design!$4:103,ROW()-1,FALSE),0)=1,1,0)</f>
        <v>0</v>
      </c>
      <c r="T101" s="9">
        <f>IF(IFERROR(HLOOKUP(C$2,States_Design!$4:103,ROW()-1,FALSE),0)=2,1,0)</f>
        <v>0</v>
      </c>
      <c r="U101" s="9">
        <f>IF(IFERROR(HLOOKUP(D$2,States_Design!$4:103,ROW()-1,FALSE),0)=2,1,0)</f>
        <v>0</v>
      </c>
      <c r="V101" s="9">
        <f>IF(IFERROR(HLOOKUP(E$2,States_Design!$4:103,ROW()-1,FALSE),0)=2,1,0)</f>
        <v>0</v>
      </c>
      <c r="W101" s="9">
        <f>IF(IFERROR(HLOOKUP(F$2,States_Design!$4:103,ROW()-1,FALSE),0)=2,1,0)</f>
        <v>0</v>
      </c>
      <c r="X101" s="9">
        <f>IF(IFERROR(HLOOKUP(G$2,States_Design!$4:103,ROW()-1,FALSE),0)=2,1,0)</f>
        <v>0</v>
      </c>
      <c r="Y101" s="9">
        <f>IF(IFERROR(HLOOKUP(H$2,States_Design!$4:103,ROW()-1,FALSE),0)=2,1,0)</f>
        <v>0</v>
      </c>
      <c r="Z101" s="9">
        <f>IF(IFERROR(HLOOKUP(I$2,States_Design!$4:103,ROW()-1,FALSE),0)=2,1,0)</f>
        <v>0</v>
      </c>
      <c r="AA101" s="9">
        <f>IF(IFERROR(HLOOKUP(J$2,States_Design!$4:103,ROW()-1,FALSE),0)=2,1,0)</f>
        <v>0</v>
      </c>
      <c r="AB101" s="9">
        <f>IF(IFERROR(HLOOKUP(K$2,States_Design!$4:103,ROW()-1,FALSE),0)=2,1,0)</f>
        <v>0</v>
      </c>
      <c r="AC101" s="9">
        <f>IF(IFERROR(HLOOKUP(L$2,States_Design!$4:103,ROW()-1,FALSE),0)=2,1,0)</f>
        <v>0</v>
      </c>
      <c r="AD101" s="9">
        <f>IF(IFERROR(HLOOKUP(M$2,States_Design!$4:103,ROW()-1,FALSE),0)=2,1,0)</f>
        <v>0</v>
      </c>
      <c r="AE101" s="9">
        <f>IF(IFERROR(HLOOKUP(N$2,States_Design!$4:103,ROW()-1,FALSE),0)=2,1,0)</f>
        <v>0</v>
      </c>
      <c r="AF101" s="9">
        <f>IF(IFERROR(HLOOKUP(O$2,States_Design!$4:103,ROW()-1,FALSE),0)=2,1,0)</f>
        <v>0</v>
      </c>
      <c r="AG101" s="9">
        <f>IF(IFERROR(HLOOKUP(P$2,States_Design!$4:103,ROW()-1,FALSE),0)=2,1,0)</f>
        <v>0</v>
      </c>
      <c r="AH101" s="9">
        <f>IF(IFERROR(HLOOKUP(Q$2,States_Design!$4:103,ROW()-1,FALSE),0)=2,1,0)</f>
        <v>0</v>
      </c>
      <c r="AI101" s="9">
        <f>IF(IFERROR(HLOOKUP(R$2,States_Design!$4:103,ROW()-1,FALSE),0)=2,1,0)</f>
        <v>0</v>
      </c>
      <c r="AK101" s="9" t="str">
        <f t="shared" si="28"/>
        <v>0x00</v>
      </c>
      <c r="AL101" s="9" t="str">
        <f t="shared" si="29"/>
        <v>0x00</v>
      </c>
      <c r="AN101" s="9" t="str">
        <f t="shared" si="30"/>
        <v>0x00</v>
      </c>
      <c r="AO101" s="9" t="str">
        <f t="shared" si="31"/>
        <v>0x00</v>
      </c>
      <c r="AQ101" s="9" t="str">
        <f t="shared" si="27"/>
        <v xml:space="preserve">0, 0x00, 0x00, 0x00, 0x00, </v>
      </c>
      <c r="AR10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9">
        <f>States_Design!D104</f>
        <v>0</v>
      </c>
      <c r="C102" s="9">
        <f>IF(IFERROR(HLOOKUP(C$2,States_Design!$4:104,ROW()-1,FALSE),0)=1,1,0)</f>
        <v>0</v>
      </c>
      <c r="D102" s="9">
        <f>IF(IFERROR(HLOOKUP(D$2,States_Design!$4:104,ROW()-1,FALSE),0)=1,1,0)</f>
        <v>0</v>
      </c>
      <c r="E102" s="9">
        <f>IF(IFERROR(HLOOKUP(E$2,States_Design!$4:104,ROW()-1,FALSE),0)=1,1,0)</f>
        <v>0</v>
      </c>
      <c r="F102" s="9">
        <f>IF(IFERROR(HLOOKUP(F$2,States_Design!$4:104,ROW()-1,FALSE),0)=1,1,0)</f>
        <v>0</v>
      </c>
      <c r="G102" s="9">
        <f>IF(IFERROR(HLOOKUP(G$2,States_Design!$4:104,ROW()-1,FALSE),0)=1,1,0)</f>
        <v>0</v>
      </c>
      <c r="H102" s="9">
        <f>IF(IFERROR(HLOOKUP(H$2,States_Design!$4:104,ROW()-1,FALSE),0)=1,1,0)</f>
        <v>0</v>
      </c>
      <c r="I102" s="9">
        <f>IF(IFERROR(HLOOKUP(I$2,States_Design!$4:104,ROW()-1,FALSE),0)=1,1,0)</f>
        <v>0</v>
      </c>
      <c r="J102" s="9">
        <f>IF(IFERROR(HLOOKUP(J$2,States_Design!$4:104,ROW()-1,FALSE),0)=1,1,0)</f>
        <v>0</v>
      </c>
      <c r="K102" s="9">
        <f>IF(IFERROR(HLOOKUP(K$2,States_Design!$4:104,ROW()-1,FALSE),0)=1,1,0)</f>
        <v>0</v>
      </c>
      <c r="L102" s="9">
        <f>IF(IFERROR(HLOOKUP(L$2,States_Design!$4:104,ROW()-1,FALSE),0)=1,1,0)</f>
        <v>0</v>
      </c>
      <c r="M102" s="9">
        <f>IF(IFERROR(HLOOKUP(M$2,States_Design!$4:104,ROW()-1,FALSE),0)=1,1,0)</f>
        <v>0</v>
      </c>
      <c r="N102" s="9">
        <f>IF(IFERROR(HLOOKUP(N$2,States_Design!$4:104,ROW()-1,FALSE),0)=1,1,0)</f>
        <v>0</v>
      </c>
      <c r="O102" s="9">
        <f>IF(IFERROR(HLOOKUP(O$2,States_Design!$4:104,ROW()-1,FALSE),0)=1,1,0)</f>
        <v>0</v>
      </c>
      <c r="P102" s="9">
        <f>IF(IFERROR(HLOOKUP(P$2,States_Design!$4:104,ROW()-1,FALSE),0)=1,1,0)</f>
        <v>0</v>
      </c>
      <c r="Q102" s="9">
        <f>IF(IFERROR(HLOOKUP(Q$2,States_Design!$4:104,ROW()-1,FALSE),0)=1,1,0)</f>
        <v>0</v>
      </c>
      <c r="R102" s="9">
        <f>IF(IFERROR(HLOOKUP(R$2,States_Design!$4:104,ROW()-1,FALSE),0)=1,1,0)</f>
        <v>0</v>
      </c>
      <c r="T102" s="9">
        <f>IF(IFERROR(HLOOKUP(C$2,States_Design!$4:104,ROW()-1,FALSE),0)=2,1,0)</f>
        <v>0</v>
      </c>
      <c r="U102" s="9">
        <f>IF(IFERROR(HLOOKUP(D$2,States_Design!$4:104,ROW()-1,FALSE),0)=2,1,0)</f>
        <v>0</v>
      </c>
      <c r="V102" s="9">
        <f>IF(IFERROR(HLOOKUP(E$2,States_Design!$4:104,ROW()-1,FALSE),0)=2,1,0)</f>
        <v>0</v>
      </c>
      <c r="W102" s="9">
        <f>IF(IFERROR(HLOOKUP(F$2,States_Design!$4:104,ROW()-1,FALSE),0)=2,1,0)</f>
        <v>0</v>
      </c>
      <c r="X102" s="9">
        <f>IF(IFERROR(HLOOKUP(G$2,States_Design!$4:104,ROW()-1,FALSE),0)=2,1,0)</f>
        <v>0</v>
      </c>
      <c r="Y102" s="9">
        <f>IF(IFERROR(HLOOKUP(H$2,States_Design!$4:104,ROW()-1,FALSE),0)=2,1,0)</f>
        <v>0</v>
      </c>
      <c r="Z102" s="9">
        <f>IF(IFERROR(HLOOKUP(I$2,States_Design!$4:104,ROW()-1,FALSE),0)=2,1,0)</f>
        <v>0</v>
      </c>
      <c r="AA102" s="9">
        <f>IF(IFERROR(HLOOKUP(J$2,States_Design!$4:104,ROW()-1,FALSE),0)=2,1,0)</f>
        <v>0</v>
      </c>
      <c r="AB102" s="9">
        <f>IF(IFERROR(HLOOKUP(K$2,States_Design!$4:104,ROW()-1,FALSE),0)=2,1,0)</f>
        <v>0</v>
      </c>
      <c r="AC102" s="9">
        <f>IF(IFERROR(HLOOKUP(L$2,States_Design!$4:104,ROW()-1,FALSE),0)=2,1,0)</f>
        <v>0</v>
      </c>
      <c r="AD102" s="9">
        <f>IF(IFERROR(HLOOKUP(M$2,States_Design!$4:104,ROW()-1,FALSE),0)=2,1,0)</f>
        <v>0</v>
      </c>
      <c r="AE102" s="9">
        <f>IF(IFERROR(HLOOKUP(N$2,States_Design!$4:104,ROW()-1,FALSE),0)=2,1,0)</f>
        <v>0</v>
      </c>
      <c r="AF102" s="9">
        <f>IF(IFERROR(HLOOKUP(O$2,States_Design!$4:104,ROW()-1,FALSE),0)=2,1,0)</f>
        <v>0</v>
      </c>
      <c r="AG102" s="9">
        <f>IF(IFERROR(HLOOKUP(P$2,States_Design!$4:104,ROW()-1,FALSE),0)=2,1,0)</f>
        <v>0</v>
      </c>
      <c r="AH102" s="9">
        <f>IF(IFERROR(HLOOKUP(Q$2,States_Design!$4:104,ROW()-1,FALSE),0)=2,1,0)</f>
        <v>0</v>
      </c>
      <c r="AI102" s="9">
        <f>IF(IFERROR(HLOOKUP(R$2,States_Design!$4:104,ROW()-1,FALSE),0)=2,1,0)</f>
        <v>0</v>
      </c>
      <c r="AK102" s="9" t="str">
        <f t="shared" si="28"/>
        <v>0x00</v>
      </c>
      <c r="AL102" s="9" t="str">
        <f t="shared" si="29"/>
        <v>0x00</v>
      </c>
      <c r="AN102" s="9" t="str">
        <f t="shared" si="30"/>
        <v>0x00</v>
      </c>
      <c r="AO102" s="9" t="str">
        <f t="shared" si="31"/>
        <v>0x00</v>
      </c>
      <c r="AQ102" s="9" t="str">
        <f t="shared" si="27"/>
        <v xml:space="preserve">0, 0x00, 0x00, 0x00, 0x00, </v>
      </c>
      <c r="AR10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9">
        <f>States_Design!D105</f>
        <v>0</v>
      </c>
      <c r="C103" s="9">
        <f>IF(IFERROR(HLOOKUP(C$2,States_Design!$4:105,ROW()-1,FALSE),0)=1,1,0)</f>
        <v>0</v>
      </c>
      <c r="D103" s="9">
        <f>IF(IFERROR(HLOOKUP(D$2,States_Design!$4:105,ROW()-1,FALSE),0)=1,1,0)</f>
        <v>0</v>
      </c>
      <c r="E103" s="9">
        <f>IF(IFERROR(HLOOKUP(E$2,States_Design!$4:105,ROW()-1,FALSE),0)=1,1,0)</f>
        <v>0</v>
      </c>
      <c r="F103" s="9">
        <f>IF(IFERROR(HLOOKUP(F$2,States_Design!$4:105,ROW()-1,FALSE),0)=1,1,0)</f>
        <v>0</v>
      </c>
      <c r="G103" s="9">
        <f>IF(IFERROR(HLOOKUP(G$2,States_Design!$4:105,ROW()-1,FALSE),0)=1,1,0)</f>
        <v>0</v>
      </c>
      <c r="H103" s="9">
        <f>IF(IFERROR(HLOOKUP(H$2,States_Design!$4:105,ROW()-1,FALSE),0)=1,1,0)</f>
        <v>0</v>
      </c>
      <c r="I103" s="9">
        <f>IF(IFERROR(HLOOKUP(I$2,States_Design!$4:105,ROW()-1,FALSE),0)=1,1,0)</f>
        <v>0</v>
      </c>
      <c r="J103" s="9">
        <f>IF(IFERROR(HLOOKUP(J$2,States_Design!$4:105,ROW()-1,FALSE),0)=1,1,0)</f>
        <v>0</v>
      </c>
      <c r="K103" s="9">
        <f>IF(IFERROR(HLOOKUP(K$2,States_Design!$4:105,ROW()-1,FALSE),0)=1,1,0)</f>
        <v>0</v>
      </c>
      <c r="L103" s="9">
        <f>IF(IFERROR(HLOOKUP(L$2,States_Design!$4:105,ROW()-1,FALSE),0)=1,1,0)</f>
        <v>0</v>
      </c>
      <c r="M103" s="9">
        <f>IF(IFERROR(HLOOKUP(M$2,States_Design!$4:105,ROW()-1,FALSE),0)=1,1,0)</f>
        <v>0</v>
      </c>
      <c r="N103" s="9">
        <f>IF(IFERROR(HLOOKUP(N$2,States_Design!$4:105,ROW()-1,FALSE),0)=1,1,0)</f>
        <v>0</v>
      </c>
      <c r="O103" s="9">
        <f>IF(IFERROR(HLOOKUP(O$2,States_Design!$4:105,ROW()-1,FALSE),0)=1,1,0)</f>
        <v>0</v>
      </c>
      <c r="P103" s="9">
        <f>IF(IFERROR(HLOOKUP(P$2,States_Design!$4:105,ROW()-1,FALSE),0)=1,1,0)</f>
        <v>0</v>
      </c>
      <c r="Q103" s="9">
        <f>IF(IFERROR(HLOOKUP(Q$2,States_Design!$4:105,ROW()-1,FALSE),0)=1,1,0)</f>
        <v>0</v>
      </c>
      <c r="R103" s="9">
        <f>IF(IFERROR(HLOOKUP(R$2,States_Design!$4:105,ROW()-1,FALSE),0)=1,1,0)</f>
        <v>0</v>
      </c>
      <c r="T103" s="9">
        <f>IF(IFERROR(HLOOKUP(C$2,States_Design!$4:105,ROW()-1,FALSE),0)=2,1,0)</f>
        <v>0</v>
      </c>
      <c r="U103" s="9">
        <f>IF(IFERROR(HLOOKUP(D$2,States_Design!$4:105,ROW()-1,FALSE),0)=2,1,0)</f>
        <v>0</v>
      </c>
      <c r="V103" s="9">
        <f>IF(IFERROR(HLOOKUP(E$2,States_Design!$4:105,ROW()-1,FALSE),0)=2,1,0)</f>
        <v>0</v>
      </c>
      <c r="W103" s="9">
        <f>IF(IFERROR(HLOOKUP(F$2,States_Design!$4:105,ROW()-1,FALSE),0)=2,1,0)</f>
        <v>0</v>
      </c>
      <c r="X103" s="9">
        <f>IF(IFERROR(HLOOKUP(G$2,States_Design!$4:105,ROW()-1,FALSE),0)=2,1,0)</f>
        <v>0</v>
      </c>
      <c r="Y103" s="9">
        <f>IF(IFERROR(HLOOKUP(H$2,States_Design!$4:105,ROW()-1,FALSE),0)=2,1,0)</f>
        <v>0</v>
      </c>
      <c r="Z103" s="9">
        <f>IF(IFERROR(HLOOKUP(I$2,States_Design!$4:105,ROW()-1,FALSE),0)=2,1,0)</f>
        <v>0</v>
      </c>
      <c r="AA103" s="9">
        <f>IF(IFERROR(HLOOKUP(J$2,States_Design!$4:105,ROW()-1,FALSE),0)=2,1,0)</f>
        <v>0</v>
      </c>
      <c r="AB103" s="9">
        <f>IF(IFERROR(HLOOKUP(K$2,States_Design!$4:105,ROW()-1,FALSE),0)=2,1,0)</f>
        <v>0</v>
      </c>
      <c r="AC103" s="9">
        <f>IF(IFERROR(HLOOKUP(L$2,States_Design!$4:105,ROW()-1,FALSE),0)=2,1,0)</f>
        <v>0</v>
      </c>
      <c r="AD103" s="9">
        <f>IF(IFERROR(HLOOKUP(M$2,States_Design!$4:105,ROW()-1,FALSE),0)=2,1,0)</f>
        <v>0</v>
      </c>
      <c r="AE103" s="9">
        <f>IF(IFERROR(HLOOKUP(N$2,States_Design!$4:105,ROW()-1,FALSE),0)=2,1,0)</f>
        <v>0</v>
      </c>
      <c r="AF103" s="9">
        <f>IF(IFERROR(HLOOKUP(O$2,States_Design!$4:105,ROW()-1,FALSE),0)=2,1,0)</f>
        <v>0</v>
      </c>
      <c r="AG103" s="9">
        <f>IF(IFERROR(HLOOKUP(P$2,States_Design!$4:105,ROW()-1,FALSE),0)=2,1,0)</f>
        <v>0</v>
      </c>
      <c r="AH103" s="9">
        <f>IF(IFERROR(HLOOKUP(Q$2,States_Design!$4:105,ROW()-1,FALSE),0)=2,1,0)</f>
        <v>0</v>
      </c>
      <c r="AI103" s="9">
        <f>IF(IFERROR(HLOOKUP(R$2,States_Design!$4:105,ROW()-1,FALSE),0)=2,1,0)</f>
        <v>0</v>
      </c>
      <c r="AK103" s="9" t="str">
        <f t="shared" si="28"/>
        <v>0x00</v>
      </c>
      <c r="AL103" s="9" t="str">
        <f t="shared" si="29"/>
        <v>0x00</v>
      </c>
      <c r="AN103" s="9" t="str">
        <f t="shared" si="30"/>
        <v>0x00</v>
      </c>
      <c r="AO103" s="9" t="str">
        <f t="shared" si="31"/>
        <v>0x00</v>
      </c>
      <c r="AQ103" s="9" t="str">
        <f t="shared" si="27"/>
        <v xml:space="preserve">0, 0x00, 0x00, 0x00, 0x00, </v>
      </c>
      <c r="AR10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9">
        <f>States_Design!D106</f>
        <v>0</v>
      </c>
      <c r="C104" s="9">
        <f>IF(IFERROR(HLOOKUP(C$2,States_Design!$4:106,ROW()-1,FALSE),0)=1,1,0)</f>
        <v>0</v>
      </c>
      <c r="D104" s="9">
        <f>IF(IFERROR(HLOOKUP(D$2,States_Design!$4:106,ROW()-1,FALSE),0)=1,1,0)</f>
        <v>0</v>
      </c>
      <c r="E104" s="9">
        <f>IF(IFERROR(HLOOKUP(E$2,States_Design!$4:106,ROW()-1,FALSE),0)=1,1,0)</f>
        <v>0</v>
      </c>
      <c r="F104" s="9">
        <f>IF(IFERROR(HLOOKUP(F$2,States_Design!$4:106,ROW()-1,FALSE),0)=1,1,0)</f>
        <v>0</v>
      </c>
      <c r="G104" s="9">
        <f>IF(IFERROR(HLOOKUP(G$2,States_Design!$4:106,ROW()-1,FALSE),0)=1,1,0)</f>
        <v>0</v>
      </c>
      <c r="H104" s="9">
        <f>IF(IFERROR(HLOOKUP(H$2,States_Design!$4:106,ROW()-1,FALSE),0)=1,1,0)</f>
        <v>0</v>
      </c>
      <c r="I104" s="9">
        <f>IF(IFERROR(HLOOKUP(I$2,States_Design!$4:106,ROW()-1,FALSE),0)=1,1,0)</f>
        <v>0</v>
      </c>
      <c r="J104" s="9">
        <f>IF(IFERROR(HLOOKUP(J$2,States_Design!$4:106,ROW()-1,FALSE),0)=1,1,0)</f>
        <v>0</v>
      </c>
      <c r="K104" s="9">
        <f>IF(IFERROR(HLOOKUP(K$2,States_Design!$4:106,ROW()-1,FALSE),0)=1,1,0)</f>
        <v>0</v>
      </c>
      <c r="L104" s="9">
        <f>IF(IFERROR(HLOOKUP(L$2,States_Design!$4:106,ROW()-1,FALSE),0)=1,1,0)</f>
        <v>0</v>
      </c>
      <c r="M104" s="9">
        <f>IF(IFERROR(HLOOKUP(M$2,States_Design!$4:106,ROW()-1,FALSE),0)=1,1,0)</f>
        <v>0</v>
      </c>
      <c r="N104" s="9">
        <f>IF(IFERROR(HLOOKUP(N$2,States_Design!$4:106,ROW()-1,FALSE),0)=1,1,0)</f>
        <v>0</v>
      </c>
      <c r="O104" s="9">
        <f>IF(IFERROR(HLOOKUP(O$2,States_Design!$4:106,ROW()-1,FALSE),0)=1,1,0)</f>
        <v>0</v>
      </c>
      <c r="P104" s="9">
        <f>IF(IFERROR(HLOOKUP(P$2,States_Design!$4:106,ROW()-1,FALSE),0)=1,1,0)</f>
        <v>0</v>
      </c>
      <c r="Q104" s="9">
        <f>IF(IFERROR(HLOOKUP(Q$2,States_Design!$4:106,ROW()-1,FALSE),0)=1,1,0)</f>
        <v>0</v>
      </c>
      <c r="R104" s="9">
        <f>IF(IFERROR(HLOOKUP(R$2,States_Design!$4:106,ROW()-1,FALSE),0)=1,1,0)</f>
        <v>0</v>
      </c>
      <c r="T104" s="9">
        <f>IF(IFERROR(HLOOKUP(C$2,States_Design!$4:106,ROW()-1,FALSE),0)=2,1,0)</f>
        <v>0</v>
      </c>
      <c r="U104" s="9">
        <f>IF(IFERROR(HLOOKUP(D$2,States_Design!$4:106,ROW()-1,FALSE),0)=2,1,0)</f>
        <v>0</v>
      </c>
      <c r="V104" s="9">
        <f>IF(IFERROR(HLOOKUP(E$2,States_Design!$4:106,ROW()-1,FALSE),0)=2,1,0)</f>
        <v>0</v>
      </c>
      <c r="W104" s="9">
        <f>IF(IFERROR(HLOOKUP(F$2,States_Design!$4:106,ROW()-1,FALSE),0)=2,1,0)</f>
        <v>0</v>
      </c>
      <c r="X104" s="9">
        <f>IF(IFERROR(HLOOKUP(G$2,States_Design!$4:106,ROW()-1,FALSE),0)=2,1,0)</f>
        <v>0</v>
      </c>
      <c r="Y104" s="9">
        <f>IF(IFERROR(HLOOKUP(H$2,States_Design!$4:106,ROW()-1,FALSE),0)=2,1,0)</f>
        <v>0</v>
      </c>
      <c r="Z104" s="9">
        <f>IF(IFERROR(HLOOKUP(I$2,States_Design!$4:106,ROW()-1,FALSE),0)=2,1,0)</f>
        <v>0</v>
      </c>
      <c r="AA104" s="9">
        <f>IF(IFERROR(HLOOKUP(J$2,States_Design!$4:106,ROW()-1,FALSE),0)=2,1,0)</f>
        <v>0</v>
      </c>
      <c r="AB104" s="9">
        <f>IF(IFERROR(HLOOKUP(K$2,States_Design!$4:106,ROW()-1,FALSE),0)=2,1,0)</f>
        <v>0</v>
      </c>
      <c r="AC104" s="9">
        <f>IF(IFERROR(HLOOKUP(L$2,States_Design!$4:106,ROW()-1,FALSE),0)=2,1,0)</f>
        <v>0</v>
      </c>
      <c r="AD104" s="9">
        <f>IF(IFERROR(HLOOKUP(M$2,States_Design!$4:106,ROW()-1,FALSE),0)=2,1,0)</f>
        <v>0</v>
      </c>
      <c r="AE104" s="9">
        <f>IF(IFERROR(HLOOKUP(N$2,States_Design!$4:106,ROW()-1,FALSE),0)=2,1,0)</f>
        <v>0</v>
      </c>
      <c r="AF104" s="9">
        <f>IF(IFERROR(HLOOKUP(O$2,States_Design!$4:106,ROW()-1,FALSE),0)=2,1,0)</f>
        <v>0</v>
      </c>
      <c r="AG104" s="9">
        <f>IF(IFERROR(HLOOKUP(P$2,States_Design!$4:106,ROW()-1,FALSE),0)=2,1,0)</f>
        <v>0</v>
      </c>
      <c r="AH104" s="9">
        <f>IF(IFERROR(HLOOKUP(Q$2,States_Design!$4:106,ROW()-1,FALSE),0)=2,1,0)</f>
        <v>0</v>
      </c>
      <c r="AI104" s="9">
        <f>IF(IFERROR(HLOOKUP(R$2,States_Design!$4:106,ROW()-1,FALSE),0)=2,1,0)</f>
        <v>0</v>
      </c>
      <c r="AK104" s="9" t="str">
        <f t="shared" si="28"/>
        <v>0x00</v>
      </c>
      <c r="AL104" s="9" t="str">
        <f t="shared" si="29"/>
        <v>0x00</v>
      </c>
      <c r="AN104" s="9" t="str">
        <f t="shared" si="30"/>
        <v>0x00</v>
      </c>
      <c r="AO104" s="9" t="str">
        <f t="shared" si="31"/>
        <v>0x00</v>
      </c>
      <c r="AQ104" s="9" t="str">
        <f t="shared" si="27"/>
        <v xml:space="preserve">0, 0x00, 0x00, 0x00, 0x00, </v>
      </c>
      <c r="AR10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9">
        <f>States_Design!D107</f>
        <v>0</v>
      </c>
      <c r="C105" s="9">
        <f>IF(IFERROR(HLOOKUP(C$2,States_Design!$4:107,ROW()-1,FALSE),0)=1,1,0)</f>
        <v>0</v>
      </c>
      <c r="D105" s="9">
        <f>IF(IFERROR(HLOOKUP(D$2,States_Design!$4:107,ROW()-1,FALSE),0)=1,1,0)</f>
        <v>0</v>
      </c>
      <c r="E105" s="9">
        <f>IF(IFERROR(HLOOKUP(E$2,States_Design!$4:107,ROW()-1,FALSE),0)=1,1,0)</f>
        <v>0</v>
      </c>
      <c r="F105" s="9">
        <f>IF(IFERROR(HLOOKUP(F$2,States_Design!$4:107,ROW()-1,FALSE),0)=1,1,0)</f>
        <v>0</v>
      </c>
      <c r="G105" s="9">
        <f>IF(IFERROR(HLOOKUP(G$2,States_Design!$4:107,ROW()-1,FALSE),0)=1,1,0)</f>
        <v>0</v>
      </c>
      <c r="H105" s="9">
        <f>IF(IFERROR(HLOOKUP(H$2,States_Design!$4:107,ROW()-1,FALSE),0)=1,1,0)</f>
        <v>0</v>
      </c>
      <c r="I105" s="9">
        <f>IF(IFERROR(HLOOKUP(I$2,States_Design!$4:107,ROW()-1,FALSE),0)=1,1,0)</f>
        <v>0</v>
      </c>
      <c r="J105" s="9">
        <f>IF(IFERROR(HLOOKUP(J$2,States_Design!$4:107,ROW()-1,FALSE),0)=1,1,0)</f>
        <v>0</v>
      </c>
      <c r="K105" s="9">
        <f>IF(IFERROR(HLOOKUP(K$2,States_Design!$4:107,ROW()-1,FALSE),0)=1,1,0)</f>
        <v>0</v>
      </c>
      <c r="L105" s="9">
        <f>IF(IFERROR(HLOOKUP(L$2,States_Design!$4:107,ROW()-1,FALSE),0)=1,1,0)</f>
        <v>0</v>
      </c>
      <c r="M105" s="9">
        <f>IF(IFERROR(HLOOKUP(M$2,States_Design!$4:107,ROW()-1,FALSE),0)=1,1,0)</f>
        <v>0</v>
      </c>
      <c r="N105" s="9">
        <f>IF(IFERROR(HLOOKUP(N$2,States_Design!$4:107,ROW()-1,FALSE),0)=1,1,0)</f>
        <v>0</v>
      </c>
      <c r="O105" s="9">
        <f>IF(IFERROR(HLOOKUP(O$2,States_Design!$4:107,ROW()-1,FALSE),0)=1,1,0)</f>
        <v>0</v>
      </c>
      <c r="P105" s="9">
        <f>IF(IFERROR(HLOOKUP(P$2,States_Design!$4:107,ROW()-1,FALSE),0)=1,1,0)</f>
        <v>0</v>
      </c>
      <c r="Q105" s="9">
        <f>IF(IFERROR(HLOOKUP(Q$2,States_Design!$4:107,ROW()-1,FALSE),0)=1,1,0)</f>
        <v>0</v>
      </c>
      <c r="R105" s="9">
        <f>IF(IFERROR(HLOOKUP(R$2,States_Design!$4:107,ROW()-1,FALSE),0)=1,1,0)</f>
        <v>0</v>
      </c>
      <c r="T105" s="9">
        <f>IF(IFERROR(HLOOKUP(C$2,States_Design!$4:107,ROW()-1,FALSE),0)=2,1,0)</f>
        <v>0</v>
      </c>
      <c r="U105" s="9">
        <f>IF(IFERROR(HLOOKUP(D$2,States_Design!$4:107,ROW()-1,FALSE),0)=2,1,0)</f>
        <v>0</v>
      </c>
      <c r="V105" s="9">
        <f>IF(IFERROR(HLOOKUP(E$2,States_Design!$4:107,ROW()-1,FALSE),0)=2,1,0)</f>
        <v>0</v>
      </c>
      <c r="W105" s="9">
        <f>IF(IFERROR(HLOOKUP(F$2,States_Design!$4:107,ROW()-1,FALSE),0)=2,1,0)</f>
        <v>0</v>
      </c>
      <c r="X105" s="9">
        <f>IF(IFERROR(HLOOKUP(G$2,States_Design!$4:107,ROW()-1,FALSE),0)=2,1,0)</f>
        <v>0</v>
      </c>
      <c r="Y105" s="9">
        <f>IF(IFERROR(HLOOKUP(H$2,States_Design!$4:107,ROW()-1,FALSE),0)=2,1,0)</f>
        <v>0</v>
      </c>
      <c r="Z105" s="9">
        <f>IF(IFERROR(HLOOKUP(I$2,States_Design!$4:107,ROW()-1,FALSE),0)=2,1,0)</f>
        <v>0</v>
      </c>
      <c r="AA105" s="9">
        <f>IF(IFERROR(HLOOKUP(J$2,States_Design!$4:107,ROW()-1,FALSE),0)=2,1,0)</f>
        <v>0</v>
      </c>
      <c r="AB105" s="9">
        <f>IF(IFERROR(HLOOKUP(K$2,States_Design!$4:107,ROW()-1,FALSE),0)=2,1,0)</f>
        <v>0</v>
      </c>
      <c r="AC105" s="9">
        <f>IF(IFERROR(HLOOKUP(L$2,States_Design!$4:107,ROW()-1,FALSE),0)=2,1,0)</f>
        <v>0</v>
      </c>
      <c r="AD105" s="9">
        <f>IF(IFERROR(HLOOKUP(M$2,States_Design!$4:107,ROW()-1,FALSE),0)=2,1,0)</f>
        <v>0</v>
      </c>
      <c r="AE105" s="9">
        <f>IF(IFERROR(HLOOKUP(N$2,States_Design!$4:107,ROW()-1,FALSE),0)=2,1,0)</f>
        <v>0</v>
      </c>
      <c r="AF105" s="9">
        <f>IF(IFERROR(HLOOKUP(O$2,States_Design!$4:107,ROW()-1,FALSE),0)=2,1,0)</f>
        <v>0</v>
      </c>
      <c r="AG105" s="9">
        <f>IF(IFERROR(HLOOKUP(P$2,States_Design!$4:107,ROW()-1,FALSE),0)=2,1,0)</f>
        <v>0</v>
      </c>
      <c r="AH105" s="9">
        <f>IF(IFERROR(HLOOKUP(Q$2,States_Design!$4:107,ROW()-1,FALSE),0)=2,1,0)</f>
        <v>0</v>
      </c>
      <c r="AI105" s="9">
        <f>IF(IFERROR(HLOOKUP(R$2,States_Design!$4:107,ROW()-1,FALSE),0)=2,1,0)</f>
        <v>0</v>
      </c>
      <c r="AK105" s="9" t="str">
        <f t="shared" si="28"/>
        <v>0x00</v>
      </c>
      <c r="AL105" s="9" t="str">
        <f t="shared" si="29"/>
        <v>0x00</v>
      </c>
      <c r="AN105" s="9" t="str">
        <f t="shared" si="30"/>
        <v>0x00</v>
      </c>
      <c r="AO105" s="9" t="str">
        <f t="shared" si="31"/>
        <v>0x00</v>
      </c>
      <c r="AQ105" s="9" t="str">
        <f t="shared" si="27"/>
        <v xml:space="preserve">0, 0x00, 0x00, 0x00, 0x00, </v>
      </c>
      <c r="AR10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9">
        <f>States_Design!D108</f>
        <v>0</v>
      </c>
      <c r="C106" s="9">
        <f>IF(IFERROR(HLOOKUP(C$2,States_Design!$4:108,ROW()-1,FALSE),0)=1,1,0)</f>
        <v>0</v>
      </c>
      <c r="D106" s="9">
        <f>IF(IFERROR(HLOOKUP(D$2,States_Design!$4:108,ROW()-1,FALSE),0)=1,1,0)</f>
        <v>0</v>
      </c>
      <c r="E106" s="9">
        <f>IF(IFERROR(HLOOKUP(E$2,States_Design!$4:108,ROW()-1,FALSE),0)=1,1,0)</f>
        <v>0</v>
      </c>
      <c r="F106" s="9">
        <f>IF(IFERROR(HLOOKUP(F$2,States_Design!$4:108,ROW()-1,FALSE),0)=1,1,0)</f>
        <v>0</v>
      </c>
      <c r="G106" s="9">
        <f>IF(IFERROR(HLOOKUP(G$2,States_Design!$4:108,ROW()-1,FALSE),0)=1,1,0)</f>
        <v>0</v>
      </c>
      <c r="H106" s="9">
        <f>IF(IFERROR(HLOOKUP(H$2,States_Design!$4:108,ROW()-1,FALSE),0)=1,1,0)</f>
        <v>0</v>
      </c>
      <c r="I106" s="9">
        <f>IF(IFERROR(HLOOKUP(I$2,States_Design!$4:108,ROW()-1,FALSE),0)=1,1,0)</f>
        <v>0</v>
      </c>
      <c r="J106" s="9">
        <f>IF(IFERROR(HLOOKUP(J$2,States_Design!$4:108,ROW()-1,FALSE),0)=1,1,0)</f>
        <v>0</v>
      </c>
      <c r="K106" s="9">
        <f>IF(IFERROR(HLOOKUP(K$2,States_Design!$4:108,ROW()-1,FALSE),0)=1,1,0)</f>
        <v>0</v>
      </c>
      <c r="L106" s="9">
        <f>IF(IFERROR(HLOOKUP(L$2,States_Design!$4:108,ROW()-1,FALSE),0)=1,1,0)</f>
        <v>0</v>
      </c>
      <c r="M106" s="9">
        <f>IF(IFERROR(HLOOKUP(M$2,States_Design!$4:108,ROW()-1,FALSE),0)=1,1,0)</f>
        <v>0</v>
      </c>
      <c r="N106" s="9">
        <f>IF(IFERROR(HLOOKUP(N$2,States_Design!$4:108,ROW()-1,FALSE),0)=1,1,0)</f>
        <v>0</v>
      </c>
      <c r="O106" s="9">
        <f>IF(IFERROR(HLOOKUP(O$2,States_Design!$4:108,ROW()-1,FALSE),0)=1,1,0)</f>
        <v>0</v>
      </c>
      <c r="P106" s="9">
        <f>IF(IFERROR(HLOOKUP(P$2,States_Design!$4:108,ROW()-1,FALSE),0)=1,1,0)</f>
        <v>0</v>
      </c>
      <c r="Q106" s="9">
        <f>IF(IFERROR(HLOOKUP(Q$2,States_Design!$4:108,ROW()-1,FALSE),0)=1,1,0)</f>
        <v>0</v>
      </c>
      <c r="R106" s="9">
        <f>IF(IFERROR(HLOOKUP(R$2,States_Design!$4:108,ROW()-1,FALSE),0)=1,1,0)</f>
        <v>0</v>
      </c>
      <c r="T106" s="9">
        <f>IF(IFERROR(HLOOKUP(C$2,States_Design!$4:108,ROW()-1,FALSE),0)=2,1,0)</f>
        <v>0</v>
      </c>
      <c r="U106" s="9">
        <f>IF(IFERROR(HLOOKUP(D$2,States_Design!$4:108,ROW()-1,FALSE),0)=2,1,0)</f>
        <v>0</v>
      </c>
      <c r="V106" s="9">
        <f>IF(IFERROR(HLOOKUP(E$2,States_Design!$4:108,ROW()-1,FALSE),0)=2,1,0)</f>
        <v>0</v>
      </c>
      <c r="W106" s="9">
        <f>IF(IFERROR(HLOOKUP(F$2,States_Design!$4:108,ROW()-1,FALSE),0)=2,1,0)</f>
        <v>0</v>
      </c>
      <c r="X106" s="9">
        <f>IF(IFERROR(HLOOKUP(G$2,States_Design!$4:108,ROW()-1,FALSE),0)=2,1,0)</f>
        <v>0</v>
      </c>
      <c r="Y106" s="9">
        <f>IF(IFERROR(HLOOKUP(H$2,States_Design!$4:108,ROW()-1,FALSE),0)=2,1,0)</f>
        <v>0</v>
      </c>
      <c r="Z106" s="9">
        <f>IF(IFERROR(HLOOKUP(I$2,States_Design!$4:108,ROW()-1,FALSE),0)=2,1,0)</f>
        <v>0</v>
      </c>
      <c r="AA106" s="9">
        <f>IF(IFERROR(HLOOKUP(J$2,States_Design!$4:108,ROW()-1,FALSE),0)=2,1,0)</f>
        <v>0</v>
      </c>
      <c r="AB106" s="9">
        <f>IF(IFERROR(HLOOKUP(K$2,States_Design!$4:108,ROW()-1,FALSE),0)=2,1,0)</f>
        <v>0</v>
      </c>
      <c r="AC106" s="9">
        <f>IF(IFERROR(HLOOKUP(L$2,States_Design!$4:108,ROW()-1,FALSE),0)=2,1,0)</f>
        <v>0</v>
      </c>
      <c r="AD106" s="9">
        <f>IF(IFERROR(HLOOKUP(M$2,States_Design!$4:108,ROW()-1,FALSE),0)=2,1,0)</f>
        <v>0</v>
      </c>
      <c r="AE106" s="9">
        <f>IF(IFERROR(HLOOKUP(N$2,States_Design!$4:108,ROW()-1,FALSE),0)=2,1,0)</f>
        <v>0</v>
      </c>
      <c r="AF106" s="9">
        <f>IF(IFERROR(HLOOKUP(O$2,States_Design!$4:108,ROW()-1,FALSE),0)=2,1,0)</f>
        <v>0</v>
      </c>
      <c r="AG106" s="9">
        <f>IF(IFERROR(HLOOKUP(P$2,States_Design!$4:108,ROW()-1,FALSE),0)=2,1,0)</f>
        <v>0</v>
      </c>
      <c r="AH106" s="9">
        <f>IF(IFERROR(HLOOKUP(Q$2,States_Design!$4:108,ROW()-1,FALSE),0)=2,1,0)</f>
        <v>0</v>
      </c>
      <c r="AI106" s="9">
        <f>IF(IFERROR(HLOOKUP(R$2,States_Design!$4:108,ROW()-1,FALSE),0)=2,1,0)</f>
        <v>0</v>
      </c>
      <c r="AK106" s="9" t="str">
        <f t="shared" si="28"/>
        <v>0x00</v>
      </c>
      <c r="AL106" s="9" t="str">
        <f t="shared" si="29"/>
        <v>0x00</v>
      </c>
      <c r="AN106" s="9" t="str">
        <f t="shared" si="30"/>
        <v>0x00</v>
      </c>
      <c r="AO106" s="9" t="str">
        <f t="shared" si="31"/>
        <v>0x00</v>
      </c>
      <c r="AQ106" s="9" t="str">
        <f t="shared" si="27"/>
        <v xml:space="preserve">0, 0x00, 0x00, 0x00, 0x00, </v>
      </c>
      <c r="AR10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9">
        <f>States_Design!D109</f>
        <v>0</v>
      </c>
      <c r="C107" s="9">
        <f>IF(IFERROR(HLOOKUP(C$2,States_Design!$4:109,ROW()-1,FALSE),0)=1,1,0)</f>
        <v>0</v>
      </c>
      <c r="D107" s="9">
        <f>IF(IFERROR(HLOOKUP(D$2,States_Design!$4:109,ROW()-1,FALSE),0)=1,1,0)</f>
        <v>0</v>
      </c>
      <c r="E107" s="9">
        <f>IF(IFERROR(HLOOKUP(E$2,States_Design!$4:109,ROW()-1,FALSE),0)=1,1,0)</f>
        <v>0</v>
      </c>
      <c r="F107" s="9">
        <f>IF(IFERROR(HLOOKUP(F$2,States_Design!$4:109,ROW()-1,FALSE),0)=1,1,0)</f>
        <v>0</v>
      </c>
      <c r="G107" s="9">
        <f>IF(IFERROR(HLOOKUP(G$2,States_Design!$4:109,ROW()-1,FALSE),0)=1,1,0)</f>
        <v>0</v>
      </c>
      <c r="H107" s="9">
        <f>IF(IFERROR(HLOOKUP(H$2,States_Design!$4:109,ROW()-1,FALSE),0)=1,1,0)</f>
        <v>0</v>
      </c>
      <c r="I107" s="9">
        <f>IF(IFERROR(HLOOKUP(I$2,States_Design!$4:109,ROW()-1,FALSE),0)=1,1,0)</f>
        <v>0</v>
      </c>
      <c r="J107" s="9">
        <f>IF(IFERROR(HLOOKUP(J$2,States_Design!$4:109,ROW()-1,FALSE),0)=1,1,0)</f>
        <v>0</v>
      </c>
      <c r="K107" s="9">
        <f>IF(IFERROR(HLOOKUP(K$2,States_Design!$4:109,ROW()-1,FALSE),0)=1,1,0)</f>
        <v>0</v>
      </c>
      <c r="L107" s="9">
        <f>IF(IFERROR(HLOOKUP(L$2,States_Design!$4:109,ROW()-1,FALSE),0)=1,1,0)</f>
        <v>0</v>
      </c>
      <c r="M107" s="9">
        <f>IF(IFERROR(HLOOKUP(M$2,States_Design!$4:109,ROW()-1,FALSE),0)=1,1,0)</f>
        <v>0</v>
      </c>
      <c r="N107" s="9">
        <f>IF(IFERROR(HLOOKUP(N$2,States_Design!$4:109,ROW()-1,FALSE),0)=1,1,0)</f>
        <v>0</v>
      </c>
      <c r="O107" s="9">
        <f>IF(IFERROR(HLOOKUP(O$2,States_Design!$4:109,ROW()-1,FALSE),0)=1,1,0)</f>
        <v>0</v>
      </c>
      <c r="P107" s="9">
        <f>IF(IFERROR(HLOOKUP(P$2,States_Design!$4:109,ROW()-1,FALSE),0)=1,1,0)</f>
        <v>0</v>
      </c>
      <c r="Q107" s="9">
        <f>IF(IFERROR(HLOOKUP(Q$2,States_Design!$4:109,ROW()-1,FALSE),0)=1,1,0)</f>
        <v>0</v>
      </c>
      <c r="R107" s="9">
        <f>IF(IFERROR(HLOOKUP(R$2,States_Design!$4:109,ROW()-1,FALSE),0)=1,1,0)</f>
        <v>0</v>
      </c>
      <c r="T107" s="9">
        <f>IF(IFERROR(HLOOKUP(C$2,States_Design!$4:109,ROW()-1,FALSE),0)=2,1,0)</f>
        <v>0</v>
      </c>
      <c r="U107" s="9">
        <f>IF(IFERROR(HLOOKUP(D$2,States_Design!$4:109,ROW()-1,FALSE),0)=2,1,0)</f>
        <v>0</v>
      </c>
      <c r="V107" s="9">
        <f>IF(IFERROR(HLOOKUP(E$2,States_Design!$4:109,ROW()-1,FALSE),0)=2,1,0)</f>
        <v>0</v>
      </c>
      <c r="W107" s="9">
        <f>IF(IFERROR(HLOOKUP(F$2,States_Design!$4:109,ROW()-1,FALSE),0)=2,1,0)</f>
        <v>0</v>
      </c>
      <c r="X107" s="9">
        <f>IF(IFERROR(HLOOKUP(G$2,States_Design!$4:109,ROW()-1,FALSE),0)=2,1,0)</f>
        <v>0</v>
      </c>
      <c r="Y107" s="9">
        <f>IF(IFERROR(HLOOKUP(H$2,States_Design!$4:109,ROW()-1,FALSE),0)=2,1,0)</f>
        <v>0</v>
      </c>
      <c r="Z107" s="9">
        <f>IF(IFERROR(HLOOKUP(I$2,States_Design!$4:109,ROW()-1,FALSE),0)=2,1,0)</f>
        <v>0</v>
      </c>
      <c r="AA107" s="9">
        <f>IF(IFERROR(HLOOKUP(J$2,States_Design!$4:109,ROW()-1,FALSE),0)=2,1,0)</f>
        <v>0</v>
      </c>
      <c r="AB107" s="9">
        <f>IF(IFERROR(HLOOKUP(K$2,States_Design!$4:109,ROW()-1,FALSE),0)=2,1,0)</f>
        <v>0</v>
      </c>
      <c r="AC107" s="9">
        <f>IF(IFERROR(HLOOKUP(L$2,States_Design!$4:109,ROW()-1,FALSE),0)=2,1,0)</f>
        <v>0</v>
      </c>
      <c r="AD107" s="9">
        <f>IF(IFERROR(HLOOKUP(M$2,States_Design!$4:109,ROW()-1,FALSE),0)=2,1,0)</f>
        <v>0</v>
      </c>
      <c r="AE107" s="9">
        <f>IF(IFERROR(HLOOKUP(N$2,States_Design!$4:109,ROW()-1,FALSE),0)=2,1,0)</f>
        <v>0</v>
      </c>
      <c r="AF107" s="9">
        <f>IF(IFERROR(HLOOKUP(O$2,States_Design!$4:109,ROW()-1,FALSE),0)=2,1,0)</f>
        <v>0</v>
      </c>
      <c r="AG107" s="9">
        <f>IF(IFERROR(HLOOKUP(P$2,States_Design!$4:109,ROW()-1,FALSE),0)=2,1,0)</f>
        <v>0</v>
      </c>
      <c r="AH107" s="9">
        <f>IF(IFERROR(HLOOKUP(Q$2,States_Design!$4:109,ROW()-1,FALSE),0)=2,1,0)</f>
        <v>0</v>
      </c>
      <c r="AI107" s="9">
        <f>IF(IFERROR(HLOOKUP(R$2,States_Design!$4:109,ROW()-1,FALSE),0)=2,1,0)</f>
        <v>0</v>
      </c>
      <c r="AK107" s="9" t="str">
        <f t="shared" si="28"/>
        <v>0x00</v>
      </c>
      <c r="AL107" s="9" t="str">
        <f t="shared" si="29"/>
        <v>0x00</v>
      </c>
      <c r="AN107" s="9" t="str">
        <f t="shared" si="30"/>
        <v>0x00</v>
      </c>
      <c r="AO107" s="9" t="str">
        <f t="shared" si="31"/>
        <v>0x00</v>
      </c>
      <c r="AQ107" s="9" t="str">
        <f t="shared" si="27"/>
        <v xml:space="preserve">0, 0x00, 0x00, 0x00, 0x00, </v>
      </c>
      <c r="AR10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9">
        <f>States_Design!D110</f>
        <v>0</v>
      </c>
      <c r="C108" s="9">
        <f>IF(IFERROR(HLOOKUP(C$2,States_Design!$4:110,ROW()-1,FALSE),0)=1,1,0)</f>
        <v>0</v>
      </c>
      <c r="D108" s="9">
        <f>IF(IFERROR(HLOOKUP(D$2,States_Design!$4:110,ROW()-1,FALSE),0)=1,1,0)</f>
        <v>0</v>
      </c>
      <c r="E108" s="9">
        <f>IF(IFERROR(HLOOKUP(E$2,States_Design!$4:110,ROW()-1,FALSE),0)=1,1,0)</f>
        <v>0</v>
      </c>
      <c r="F108" s="9">
        <f>IF(IFERROR(HLOOKUP(F$2,States_Design!$4:110,ROW()-1,FALSE),0)=1,1,0)</f>
        <v>0</v>
      </c>
      <c r="G108" s="9">
        <f>IF(IFERROR(HLOOKUP(G$2,States_Design!$4:110,ROW()-1,FALSE),0)=1,1,0)</f>
        <v>0</v>
      </c>
      <c r="H108" s="9">
        <f>IF(IFERROR(HLOOKUP(H$2,States_Design!$4:110,ROW()-1,FALSE),0)=1,1,0)</f>
        <v>0</v>
      </c>
      <c r="I108" s="9">
        <f>IF(IFERROR(HLOOKUP(I$2,States_Design!$4:110,ROW()-1,FALSE),0)=1,1,0)</f>
        <v>0</v>
      </c>
      <c r="J108" s="9">
        <f>IF(IFERROR(HLOOKUP(J$2,States_Design!$4:110,ROW()-1,FALSE),0)=1,1,0)</f>
        <v>0</v>
      </c>
      <c r="K108" s="9">
        <f>IF(IFERROR(HLOOKUP(K$2,States_Design!$4:110,ROW()-1,FALSE),0)=1,1,0)</f>
        <v>0</v>
      </c>
      <c r="L108" s="9">
        <f>IF(IFERROR(HLOOKUP(L$2,States_Design!$4:110,ROW()-1,FALSE),0)=1,1,0)</f>
        <v>0</v>
      </c>
      <c r="M108" s="9">
        <f>IF(IFERROR(HLOOKUP(M$2,States_Design!$4:110,ROW()-1,FALSE),0)=1,1,0)</f>
        <v>0</v>
      </c>
      <c r="N108" s="9">
        <f>IF(IFERROR(HLOOKUP(N$2,States_Design!$4:110,ROW()-1,FALSE),0)=1,1,0)</f>
        <v>0</v>
      </c>
      <c r="O108" s="9">
        <f>IF(IFERROR(HLOOKUP(O$2,States_Design!$4:110,ROW()-1,FALSE),0)=1,1,0)</f>
        <v>0</v>
      </c>
      <c r="P108" s="9">
        <f>IF(IFERROR(HLOOKUP(P$2,States_Design!$4:110,ROW()-1,FALSE),0)=1,1,0)</f>
        <v>0</v>
      </c>
      <c r="Q108" s="9">
        <f>IF(IFERROR(HLOOKUP(Q$2,States_Design!$4:110,ROW()-1,FALSE),0)=1,1,0)</f>
        <v>0</v>
      </c>
      <c r="R108" s="9">
        <f>IF(IFERROR(HLOOKUP(R$2,States_Design!$4:110,ROW()-1,FALSE),0)=1,1,0)</f>
        <v>0</v>
      </c>
      <c r="T108" s="9">
        <f>IF(IFERROR(HLOOKUP(C$2,States_Design!$4:110,ROW()-1,FALSE),0)=2,1,0)</f>
        <v>0</v>
      </c>
      <c r="U108" s="9">
        <f>IF(IFERROR(HLOOKUP(D$2,States_Design!$4:110,ROW()-1,FALSE),0)=2,1,0)</f>
        <v>0</v>
      </c>
      <c r="V108" s="9">
        <f>IF(IFERROR(HLOOKUP(E$2,States_Design!$4:110,ROW()-1,FALSE),0)=2,1,0)</f>
        <v>0</v>
      </c>
      <c r="W108" s="9">
        <f>IF(IFERROR(HLOOKUP(F$2,States_Design!$4:110,ROW()-1,FALSE),0)=2,1,0)</f>
        <v>0</v>
      </c>
      <c r="X108" s="9">
        <f>IF(IFERROR(HLOOKUP(G$2,States_Design!$4:110,ROW()-1,FALSE),0)=2,1,0)</f>
        <v>0</v>
      </c>
      <c r="Y108" s="9">
        <f>IF(IFERROR(HLOOKUP(H$2,States_Design!$4:110,ROW()-1,FALSE),0)=2,1,0)</f>
        <v>0</v>
      </c>
      <c r="Z108" s="9">
        <f>IF(IFERROR(HLOOKUP(I$2,States_Design!$4:110,ROW()-1,FALSE),0)=2,1,0)</f>
        <v>0</v>
      </c>
      <c r="AA108" s="9">
        <f>IF(IFERROR(HLOOKUP(J$2,States_Design!$4:110,ROW()-1,FALSE),0)=2,1,0)</f>
        <v>0</v>
      </c>
      <c r="AB108" s="9">
        <f>IF(IFERROR(HLOOKUP(K$2,States_Design!$4:110,ROW()-1,FALSE),0)=2,1,0)</f>
        <v>0</v>
      </c>
      <c r="AC108" s="9">
        <f>IF(IFERROR(HLOOKUP(L$2,States_Design!$4:110,ROW()-1,FALSE),0)=2,1,0)</f>
        <v>0</v>
      </c>
      <c r="AD108" s="9">
        <f>IF(IFERROR(HLOOKUP(M$2,States_Design!$4:110,ROW()-1,FALSE),0)=2,1,0)</f>
        <v>0</v>
      </c>
      <c r="AE108" s="9">
        <f>IF(IFERROR(HLOOKUP(N$2,States_Design!$4:110,ROW()-1,FALSE),0)=2,1,0)</f>
        <v>0</v>
      </c>
      <c r="AF108" s="9">
        <f>IF(IFERROR(HLOOKUP(O$2,States_Design!$4:110,ROW()-1,FALSE),0)=2,1,0)</f>
        <v>0</v>
      </c>
      <c r="AG108" s="9">
        <f>IF(IFERROR(HLOOKUP(P$2,States_Design!$4:110,ROW()-1,FALSE),0)=2,1,0)</f>
        <v>0</v>
      </c>
      <c r="AH108" s="9">
        <f>IF(IFERROR(HLOOKUP(Q$2,States_Design!$4:110,ROW()-1,FALSE),0)=2,1,0)</f>
        <v>0</v>
      </c>
      <c r="AI108" s="9">
        <f>IF(IFERROR(HLOOKUP(R$2,States_Design!$4:110,ROW()-1,FALSE),0)=2,1,0)</f>
        <v>0</v>
      </c>
      <c r="AK108" s="9" t="str">
        <f t="shared" si="28"/>
        <v>0x00</v>
      </c>
      <c r="AL108" s="9" t="str">
        <f t="shared" si="29"/>
        <v>0x00</v>
      </c>
      <c r="AN108" s="9" t="str">
        <f t="shared" si="30"/>
        <v>0x00</v>
      </c>
      <c r="AO108" s="9" t="str">
        <f t="shared" si="31"/>
        <v>0x00</v>
      </c>
      <c r="AQ108" s="9" t="str">
        <f t="shared" si="27"/>
        <v xml:space="preserve">0, 0x00, 0x00, 0x00, 0x00, </v>
      </c>
      <c r="AR10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9">
        <f>States_Design!D111</f>
        <v>0</v>
      </c>
      <c r="C109" s="9">
        <f>IF(IFERROR(HLOOKUP(C$2,States_Design!$4:111,ROW()-1,FALSE),0)=1,1,0)</f>
        <v>0</v>
      </c>
      <c r="D109" s="9">
        <f>IF(IFERROR(HLOOKUP(D$2,States_Design!$4:111,ROW()-1,FALSE),0)=1,1,0)</f>
        <v>0</v>
      </c>
      <c r="E109" s="9">
        <f>IF(IFERROR(HLOOKUP(E$2,States_Design!$4:111,ROW()-1,FALSE),0)=1,1,0)</f>
        <v>0</v>
      </c>
      <c r="F109" s="9">
        <f>IF(IFERROR(HLOOKUP(F$2,States_Design!$4:111,ROW()-1,FALSE),0)=1,1,0)</f>
        <v>0</v>
      </c>
      <c r="G109" s="9">
        <f>IF(IFERROR(HLOOKUP(G$2,States_Design!$4:111,ROW()-1,FALSE),0)=1,1,0)</f>
        <v>0</v>
      </c>
      <c r="H109" s="9">
        <f>IF(IFERROR(HLOOKUP(H$2,States_Design!$4:111,ROW()-1,FALSE),0)=1,1,0)</f>
        <v>0</v>
      </c>
      <c r="I109" s="9">
        <f>IF(IFERROR(HLOOKUP(I$2,States_Design!$4:111,ROW()-1,FALSE),0)=1,1,0)</f>
        <v>0</v>
      </c>
      <c r="J109" s="9">
        <f>IF(IFERROR(HLOOKUP(J$2,States_Design!$4:111,ROW()-1,FALSE),0)=1,1,0)</f>
        <v>0</v>
      </c>
      <c r="K109" s="9">
        <f>IF(IFERROR(HLOOKUP(K$2,States_Design!$4:111,ROW()-1,FALSE),0)=1,1,0)</f>
        <v>0</v>
      </c>
      <c r="L109" s="9">
        <f>IF(IFERROR(HLOOKUP(L$2,States_Design!$4:111,ROW()-1,FALSE),0)=1,1,0)</f>
        <v>0</v>
      </c>
      <c r="M109" s="9">
        <f>IF(IFERROR(HLOOKUP(M$2,States_Design!$4:111,ROW()-1,FALSE),0)=1,1,0)</f>
        <v>0</v>
      </c>
      <c r="N109" s="9">
        <f>IF(IFERROR(HLOOKUP(N$2,States_Design!$4:111,ROW()-1,FALSE),0)=1,1,0)</f>
        <v>0</v>
      </c>
      <c r="O109" s="9">
        <f>IF(IFERROR(HLOOKUP(O$2,States_Design!$4:111,ROW()-1,FALSE),0)=1,1,0)</f>
        <v>0</v>
      </c>
      <c r="P109" s="9">
        <f>IF(IFERROR(HLOOKUP(P$2,States_Design!$4:111,ROW()-1,FALSE),0)=1,1,0)</f>
        <v>0</v>
      </c>
      <c r="Q109" s="9">
        <f>IF(IFERROR(HLOOKUP(Q$2,States_Design!$4:111,ROW()-1,FALSE),0)=1,1,0)</f>
        <v>0</v>
      </c>
      <c r="R109" s="9">
        <f>IF(IFERROR(HLOOKUP(R$2,States_Design!$4:111,ROW()-1,FALSE),0)=1,1,0)</f>
        <v>0</v>
      </c>
      <c r="T109" s="9">
        <f>IF(IFERROR(HLOOKUP(C$2,States_Design!$4:111,ROW()-1,FALSE),0)=2,1,0)</f>
        <v>0</v>
      </c>
      <c r="U109" s="9">
        <f>IF(IFERROR(HLOOKUP(D$2,States_Design!$4:111,ROW()-1,FALSE),0)=2,1,0)</f>
        <v>0</v>
      </c>
      <c r="V109" s="9">
        <f>IF(IFERROR(HLOOKUP(E$2,States_Design!$4:111,ROW()-1,FALSE),0)=2,1,0)</f>
        <v>0</v>
      </c>
      <c r="W109" s="9">
        <f>IF(IFERROR(HLOOKUP(F$2,States_Design!$4:111,ROW()-1,FALSE),0)=2,1,0)</f>
        <v>0</v>
      </c>
      <c r="X109" s="9">
        <f>IF(IFERROR(HLOOKUP(G$2,States_Design!$4:111,ROW()-1,FALSE),0)=2,1,0)</f>
        <v>0</v>
      </c>
      <c r="Y109" s="9">
        <f>IF(IFERROR(HLOOKUP(H$2,States_Design!$4:111,ROW()-1,FALSE),0)=2,1,0)</f>
        <v>0</v>
      </c>
      <c r="Z109" s="9">
        <f>IF(IFERROR(HLOOKUP(I$2,States_Design!$4:111,ROW()-1,FALSE),0)=2,1,0)</f>
        <v>0</v>
      </c>
      <c r="AA109" s="9">
        <f>IF(IFERROR(HLOOKUP(J$2,States_Design!$4:111,ROW()-1,FALSE),0)=2,1,0)</f>
        <v>0</v>
      </c>
      <c r="AB109" s="9">
        <f>IF(IFERROR(HLOOKUP(K$2,States_Design!$4:111,ROW()-1,FALSE),0)=2,1,0)</f>
        <v>0</v>
      </c>
      <c r="AC109" s="9">
        <f>IF(IFERROR(HLOOKUP(L$2,States_Design!$4:111,ROW()-1,FALSE),0)=2,1,0)</f>
        <v>0</v>
      </c>
      <c r="AD109" s="9">
        <f>IF(IFERROR(HLOOKUP(M$2,States_Design!$4:111,ROW()-1,FALSE),0)=2,1,0)</f>
        <v>0</v>
      </c>
      <c r="AE109" s="9">
        <f>IF(IFERROR(HLOOKUP(N$2,States_Design!$4:111,ROW()-1,FALSE),0)=2,1,0)</f>
        <v>0</v>
      </c>
      <c r="AF109" s="9">
        <f>IF(IFERROR(HLOOKUP(O$2,States_Design!$4:111,ROW()-1,FALSE),0)=2,1,0)</f>
        <v>0</v>
      </c>
      <c r="AG109" s="9">
        <f>IF(IFERROR(HLOOKUP(P$2,States_Design!$4:111,ROW()-1,FALSE),0)=2,1,0)</f>
        <v>0</v>
      </c>
      <c r="AH109" s="9">
        <f>IF(IFERROR(HLOOKUP(Q$2,States_Design!$4:111,ROW()-1,FALSE),0)=2,1,0)</f>
        <v>0</v>
      </c>
      <c r="AI109" s="9">
        <f>IF(IFERROR(HLOOKUP(R$2,States_Design!$4:111,ROW()-1,FALSE),0)=2,1,0)</f>
        <v>0</v>
      </c>
      <c r="AK109" s="9" t="str">
        <f t="shared" si="28"/>
        <v>0x00</v>
      </c>
      <c r="AL109" s="9" t="str">
        <f t="shared" si="29"/>
        <v>0x00</v>
      </c>
      <c r="AN109" s="9" t="str">
        <f t="shared" si="30"/>
        <v>0x00</v>
      </c>
      <c r="AO109" s="9" t="str">
        <f t="shared" si="31"/>
        <v>0x00</v>
      </c>
      <c r="AQ109" s="9" t="str">
        <f t="shared" si="27"/>
        <v xml:space="preserve">0, 0x00, 0x00, 0x00, 0x00, </v>
      </c>
      <c r="AR10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9">
        <f>States_Design!D112</f>
        <v>0</v>
      </c>
      <c r="C110" s="9">
        <f>IF(IFERROR(HLOOKUP(C$2,States_Design!$4:112,ROW()-1,FALSE),0)=1,1,0)</f>
        <v>0</v>
      </c>
      <c r="D110" s="9">
        <f>IF(IFERROR(HLOOKUP(D$2,States_Design!$4:112,ROW()-1,FALSE),0)=1,1,0)</f>
        <v>0</v>
      </c>
      <c r="E110" s="9">
        <f>IF(IFERROR(HLOOKUP(E$2,States_Design!$4:112,ROW()-1,FALSE),0)=1,1,0)</f>
        <v>0</v>
      </c>
      <c r="F110" s="9">
        <f>IF(IFERROR(HLOOKUP(F$2,States_Design!$4:112,ROW()-1,FALSE),0)=1,1,0)</f>
        <v>0</v>
      </c>
      <c r="G110" s="9">
        <f>IF(IFERROR(HLOOKUP(G$2,States_Design!$4:112,ROW()-1,FALSE),0)=1,1,0)</f>
        <v>0</v>
      </c>
      <c r="H110" s="9">
        <f>IF(IFERROR(HLOOKUP(H$2,States_Design!$4:112,ROW()-1,FALSE),0)=1,1,0)</f>
        <v>0</v>
      </c>
      <c r="I110" s="9">
        <f>IF(IFERROR(HLOOKUP(I$2,States_Design!$4:112,ROW()-1,FALSE),0)=1,1,0)</f>
        <v>0</v>
      </c>
      <c r="J110" s="9">
        <f>IF(IFERROR(HLOOKUP(J$2,States_Design!$4:112,ROW()-1,FALSE),0)=1,1,0)</f>
        <v>0</v>
      </c>
      <c r="K110" s="9">
        <f>IF(IFERROR(HLOOKUP(K$2,States_Design!$4:112,ROW()-1,FALSE),0)=1,1,0)</f>
        <v>0</v>
      </c>
      <c r="L110" s="9">
        <f>IF(IFERROR(HLOOKUP(L$2,States_Design!$4:112,ROW()-1,FALSE),0)=1,1,0)</f>
        <v>0</v>
      </c>
      <c r="M110" s="9">
        <f>IF(IFERROR(HLOOKUP(M$2,States_Design!$4:112,ROW()-1,FALSE),0)=1,1,0)</f>
        <v>0</v>
      </c>
      <c r="N110" s="9">
        <f>IF(IFERROR(HLOOKUP(N$2,States_Design!$4:112,ROW()-1,FALSE),0)=1,1,0)</f>
        <v>0</v>
      </c>
      <c r="O110" s="9">
        <f>IF(IFERROR(HLOOKUP(O$2,States_Design!$4:112,ROW()-1,FALSE),0)=1,1,0)</f>
        <v>0</v>
      </c>
      <c r="P110" s="9">
        <f>IF(IFERROR(HLOOKUP(P$2,States_Design!$4:112,ROW()-1,FALSE),0)=1,1,0)</f>
        <v>0</v>
      </c>
      <c r="Q110" s="9">
        <f>IF(IFERROR(HLOOKUP(Q$2,States_Design!$4:112,ROW()-1,FALSE),0)=1,1,0)</f>
        <v>0</v>
      </c>
      <c r="R110" s="9">
        <f>IF(IFERROR(HLOOKUP(R$2,States_Design!$4:112,ROW()-1,FALSE),0)=1,1,0)</f>
        <v>0</v>
      </c>
      <c r="T110" s="9">
        <f>IF(IFERROR(HLOOKUP(C$2,States_Design!$4:112,ROW()-1,FALSE),0)=2,1,0)</f>
        <v>0</v>
      </c>
      <c r="U110" s="9">
        <f>IF(IFERROR(HLOOKUP(D$2,States_Design!$4:112,ROW()-1,FALSE),0)=2,1,0)</f>
        <v>0</v>
      </c>
      <c r="V110" s="9">
        <f>IF(IFERROR(HLOOKUP(E$2,States_Design!$4:112,ROW()-1,FALSE),0)=2,1,0)</f>
        <v>0</v>
      </c>
      <c r="W110" s="9">
        <f>IF(IFERROR(HLOOKUP(F$2,States_Design!$4:112,ROW()-1,FALSE),0)=2,1,0)</f>
        <v>0</v>
      </c>
      <c r="X110" s="9">
        <f>IF(IFERROR(HLOOKUP(G$2,States_Design!$4:112,ROW()-1,FALSE),0)=2,1,0)</f>
        <v>0</v>
      </c>
      <c r="Y110" s="9">
        <f>IF(IFERROR(HLOOKUP(H$2,States_Design!$4:112,ROW()-1,FALSE),0)=2,1,0)</f>
        <v>0</v>
      </c>
      <c r="Z110" s="9">
        <f>IF(IFERROR(HLOOKUP(I$2,States_Design!$4:112,ROW()-1,FALSE),0)=2,1,0)</f>
        <v>0</v>
      </c>
      <c r="AA110" s="9">
        <f>IF(IFERROR(HLOOKUP(J$2,States_Design!$4:112,ROW()-1,FALSE),0)=2,1,0)</f>
        <v>0</v>
      </c>
      <c r="AB110" s="9">
        <f>IF(IFERROR(HLOOKUP(K$2,States_Design!$4:112,ROW()-1,FALSE),0)=2,1,0)</f>
        <v>0</v>
      </c>
      <c r="AC110" s="9">
        <f>IF(IFERROR(HLOOKUP(L$2,States_Design!$4:112,ROW()-1,FALSE),0)=2,1,0)</f>
        <v>0</v>
      </c>
      <c r="AD110" s="9">
        <f>IF(IFERROR(HLOOKUP(M$2,States_Design!$4:112,ROW()-1,FALSE),0)=2,1,0)</f>
        <v>0</v>
      </c>
      <c r="AE110" s="9">
        <f>IF(IFERROR(HLOOKUP(N$2,States_Design!$4:112,ROW()-1,FALSE),0)=2,1,0)</f>
        <v>0</v>
      </c>
      <c r="AF110" s="9">
        <f>IF(IFERROR(HLOOKUP(O$2,States_Design!$4:112,ROW()-1,FALSE),0)=2,1,0)</f>
        <v>0</v>
      </c>
      <c r="AG110" s="9">
        <f>IF(IFERROR(HLOOKUP(P$2,States_Design!$4:112,ROW()-1,FALSE),0)=2,1,0)</f>
        <v>0</v>
      </c>
      <c r="AH110" s="9">
        <f>IF(IFERROR(HLOOKUP(Q$2,States_Design!$4:112,ROW()-1,FALSE),0)=2,1,0)</f>
        <v>0</v>
      </c>
      <c r="AI110" s="9">
        <f>IF(IFERROR(HLOOKUP(R$2,States_Design!$4:112,ROW()-1,FALSE),0)=2,1,0)</f>
        <v>0</v>
      </c>
      <c r="AK110" s="9" t="str">
        <f t="shared" si="28"/>
        <v>0x00</v>
      </c>
      <c r="AL110" s="9" t="str">
        <f t="shared" si="29"/>
        <v>0x00</v>
      </c>
      <c r="AN110" s="9" t="str">
        <f t="shared" si="30"/>
        <v>0x00</v>
      </c>
      <c r="AO110" s="9" t="str">
        <f t="shared" si="31"/>
        <v>0x00</v>
      </c>
      <c r="AQ110" s="9" t="str">
        <f t="shared" si="27"/>
        <v xml:space="preserve">0, 0x00, 0x00, 0x00, 0x00, </v>
      </c>
      <c r="AR11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9">
        <f>States_Design!D113</f>
        <v>0</v>
      </c>
      <c r="C111" s="9">
        <f>IF(IFERROR(HLOOKUP(C$2,States_Design!$4:113,ROW()-1,FALSE),0)=1,1,0)</f>
        <v>0</v>
      </c>
      <c r="D111" s="9">
        <f>IF(IFERROR(HLOOKUP(D$2,States_Design!$4:113,ROW()-1,FALSE),0)=1,1,0)</f>
        <v>0</v>
      </c>
      <c r="E111" s="9">
        <f>IF(IFERROR(HLOOKUP(E$2,States_Design!$4:113,ROW()-1,FALSE),0)=1,1,0)</f>
        <v>0</v>
      </c>
      <c r="F111" s="9">
        <f>IF(IFERROR(HLOOKUP(F$2,States_Design!$4:113,ROW()-1,FALSE),0)=1,1,0)</f>
        <v>0</v>
      </c>
      <c r="G111" s="9">
        <f>IF(IFERROR(HLOOKUP(G$2,States_Design!$4:113,ROW()-1,FALSE),0)=1,1,0)</f>
        <v>0</v>
      </c>
      <c r="H111" s="9">
        <f>IF(IFERROR(HLOOKUP(H$2,States_Design!$4:113,ROW()-1,FALSE),0)=1,1,0)</f>
        <v>0</v>
      </c>
      <c r="I111" s="9">
        <f>IF(IFERROR(HLOOKUP(I$2,States_Design!$4:113,ROW()-1,FALSE),0)=1,1,0)</f>
        <v>0</v>
      </c>
      <c r="J111" s="9">
        <f>IF(IFERROR(HLOOKUP(J$2,States_Design!$4:113,ROW()-1,FALSE),0)=1,1,0)</f>
        <v>0</v>
      </c>
      <c r="K111" s="9">
        <f>IF(IFERROR(HLOOKUP(K$2,States_Design!$4:113,ROW()-1,FALSE),0)=1,1,0)</f>
        <v>0</v>
      </c>
      <c r="L111" s="9">
        <f>IF(IFERROR(HLOOKUP(L$2,States_Design!$4:113,ROW()-1,FALSE),0)=1,1,0)</f>
        <v>0</v>
      </c>
      <c r="M111" s="9">
        <f>IF(IFERROR(HLOOKUP(M$2,States_Design!$4:113,ROW()-1,FALSE),0)=1,1,0)</f>
        <v>0</v>
      </c>
      <c r="N111" s="9">
        <f>IF(IFERROR(HLOOKUP(N$2,States_Design!$4:113,ROW()-1,FALSE),0)=1,1,0)</f>
        <v>0</v>
      </c>
      <c r="O111" s="9">
        <f>IF(IFERROR(HLOOKUP(O$2,States_Design!$4:113,ROW()-1,FALSE),0)=1,1,0)</f>
        <v>0</v>
      </c>
      <c r="P111" s="9">
        <f>IF(IFERROR(HLOOKUP(P$2,States_Design!$4:113,ROW()-1,FALSE),0)=1,1,0)</f>
        <v>0</v>
      </c>
      <c r="Q111" s="9">
        <f>IF(IFERROR(HLOOKUP(Q$2,States_Design!$4:113,ROW()-1,FALSE),0)=1,1,0)</f>
        <v>0</v>
      </c>
      <c r="R111" s="9">
        <f>IF(IFERROR(HLOOKUP(R$2,States_Design!$4:113,ROW()-1,FALSE),0)=1,1,0)</f>
        <v>0</v>
      </c>
      <c r="T111" s="9">
        <f>IF(IFERROR(HLOOKUP(C$2,States_Design!$4:113,ROW()-1,FALSE),0)=2,1,0)</f>
        <v>0</v>
      </c>
      <c r="U111" s="9">
        <f>IF(IFERROR(HLOOKUP(D$2,States_Design!$4:113,ROW()-1,FALSE),0)=2,1,0)</f>
        <v>0</v>
      </c>
      <c r="V111" s="9">
        <f>IF(IFERROR(HLOOKUP(E$2,States_Design!$4:113,ROW()-1,FALSE),0)=2,1,0)</f>
        <v>0</v>
      </c>
      <c r="W111" s="9">
        <f>IF(IFERROR(HLOOKUP(F$2,States_Design!$4:113,ROW()-1,FALSE),0)=2,1,0)</f>
        <v>0</v>
      </c>
      <c r="X111" s="9">
        <f>IF(IFERROR(HLOOKUP(G$2,States_Design!$4:113,ROW()-1,FALSE),0)=2,1,0)</f>
        <v>0</v>
      </c>
      <c r="Y111" s="9">
        <f>IF(IFERROR(HLOOKUP(H$2,States_Design!$4:113,ROW()-1,FALSE),0)=2,1,0)</f>
        <v>0</v>
      </c>
      <c r="Z111" s="9">
        <f>IF(IFERROR(HLOOKUP(I$2,States_Design!$4:113,ROW()-1,FALSE),0)=2,1,0)</f>
        <v>0</v>
      </c>
      <c r="AA111" s="9">
        <f>IF(IFERROR(HLOOKUP(J$2,States_Design!$4:113,ROW()-1,FALSE),0)=2,1,0)</f>
        <v>0</v>
      </c>
      <c r="AB111" s="9">
        <f>IF(IFERROR(HLOOKUP(K$2,States_Design!$4:113,ROW()-1,FALSE),0)=2,1,0)</f>
        <v>0</v>
      </c>
      <c r="AC111" s="9">
        <f>IF(IFERROR(HLOOKUP(L$2,States_Design!$4:113,ROW()-1,FALSE),0)=2,1,0)</f>
        <v>0</v>
      </c>
      <c r="AD111" s="9">
        <f>IF(IFERROR(HLOOKUP(M$2,States_Design!$4:113,ROW()-1,FALSE),0)=2,1,0)</f>
        <v>0</v>
      </c>
      <c r="AE111" s="9">
        <f>IF(IFERROR(HLOOKUP(N$2,States_Design!$4:113,ROW()-1,FALSE),0)=2,1,0)</f>
        <v>0</v>
      </c>
      <c r="AF111" s="9">
        <f>IF(IFERROR(HLOOKUP(O$2,States_Design!$4:113,ROW()-1,FALSE),0)=2,1,0)</f>
        <v>0</v>
      </c>
      <c r="AG111" s="9">
        <f>IF(IFERROR(HLOOKUP(P$2,States_Design!$4:113,ROW()-1,FALSE),0)=2,1,0)</f>
        <v>0</v>
      </c>
      <c r="AH111" s="9">
        <f>IF(IFERROR(HLOOKUP(Q$2,States_Design!$4:113,ROW()-1,FALSE),0)=2,1,0)</f>
        <v>0</v>
      </c>
      <c r="AI111" s="9">
        <f>IF(IFERROR(HLOOKUP(R$2,States_Design!$4:113,ROW()-1,FALSE),0)=2,1,0)</f>
        <v>0</v>
      </c>
      <c r="AK111" s="9" t="str">
        <f t="shared" si="28"/>
        <v>0x00</v>
      </c>
      <c r="AL111" s="9" t="str">
        <f t="shared" si="29"/>
        <v>0x00</v>
      </c>
      <c r="AN111" s="9" t="str">
        <f t="shared" si="30"/>
        <v>0x00</v>
      </c>
      <c r="AO111" s="9" t="str">
        <f t="shared" si="31"/>
        <v>0x00</v>
      </c>
      <c r="AQ111" s="9" t="str">
        <f t="shared" si="27"/>
        <v xml:space="preserve">0, 0x00, 0x00, 0x00, 0x00, </v>
      </c>
      <c r="AR11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9">
        <f>States_Design!D114</f>
        <v>0</v>
      </c>
      <c r="C112" s="9">
        <f>IF(IFERROR(HLOOKUP(C$2,States_Design!$4:114,ROW()-1,FALSE),0)=1,1,0)</f>
        <v>0</v>
      </c>
      <c r="D112" s="9">
        <f>IF(IFERROR(HLOOKUP(D$2,States_Design!$4:114,ROW()-1,FALSE),0)=1,1,0)</f>
        <v>0</v>
      </c>
      <c r="E112" s="9">
        <f>IF(IFERROR(HLOOKUP(E$2,States_Design!$4:114,ROW()-1,FALSE),0)=1,1,0)</f>
        <v>0</v>
      </c>
      <c r="F112" s="9">
        <f>IF(IFERROR(HLOOKUP(F$2,States_Design!$4:114,ROW()-1,FALSE),0)=1,1,0)</f>
        <v>0</v>
      </c>
      <c r="G112" s="9">
        <f>IF(IFERROR(HLOOKUP(G$2,States_Design!$4:114,ROW()-1,FALSE),0)=1,1,0)</f>
        <v>0</v>
      </c>
      <c r="H112" s="9">
        <f>IF(IFERROR(HLOOKUP(H$2,States_Design!$4:114,ROW()-1,FALSE),0)=1,1,0)</f>
        <v>0</v>
      </c>
      <c r="I112" s="9">
        <f>IF(IFERROR(HLOOKUP(I$2,States_Design!$4:114,ROW()-1,FALSE),0)=1,1,0)</f>
        <v>0</v>
      </c>
      <c r="J112" s="9">
        <f>IF(IFERROR(HLOOKUP(J$2,States_Design!$4:114,ROW()-1,FALSE),0)=1,1,0)</f>
        <v>0</v>
      </c>
      <c r="K112" s="9">
        <f>IF(IFERROR(HLOOKUP(K$2,States_Design!$4:114,ROW()-1,FALSE),0)=1,1,0)</f>
        <v>0</v>
      </c>
      <c r="L112" s="9">
        <f>IF(IFERROR(HLOOKUP(L$2,States_Design!$4:114,ROW()-1,FALSE),0)=1,1,0)</f>
        <v>0</v>
      </c>
      <c r="M112" s="9">
        <f>IF(IFERROR(HLOOKUP(M$2,States_Design!$4:114,ROW()-1,FALSE),0)=1,1,0)</f>
        <v>0</v>
      </c>
      <c r="N112" s="9">
        <f>IF(IFERROR(HLOOKUP(N$2,States_Design!$4:114,ROW()-1,FALSE),0)=1,1,0)</f>
        <v>0</v>
      </c>
      <c r="O112" s="9">
        <f>IF(IFERROR(HLOOKUP(O$2,States_Design!$4:114,ROW()-1,FALSE),0)=1,1,0)</f>
        <v>0</v>
      </c>
      <c r="P112" s="9">
        <f>IF(IFERROR(HLOOKUP(P$2,States_Design!$4:114,ROW()-1,FALSE),0)=1,1,0)</f>
        <v>0</v>
      </c>
      <c r="Q112" s="9">
        <f>IF(IFERROR(HLOOKUP(Q$2,States_Design!$4:114,ROW()-1,FALSE),0)=1,1,0)</f>
        <v>0</v>
      </c>
      <c r="R112" s="9">
        <f>IF(IFERROR(HLOOKUP(R$2,States_Design!$4:114,ROW()-1,FALSE),0)=1,1,0)</f>
        <v>0</v>
      </c>
      <c r="T112" s="9">
        <f>IF(IFERROR(HLOOKUP(C$2,States_Design!$4:114,ROW()-1,FALSE),0)=2,1,0)</f>
        <v>0</v>
      </c>
      <c r="U112" s="9">
        <f>IF(IFERROR(HLOOKUP(D$2,States_Design!$4:114,ROW()-1,FALSE),0)=2,1,0)</f>
        <v>0</v>
      </c>
      <c r="V112" s="9">
        <f>IF(IFERROR(HLOOKUP(E$2,States_Design!$4:114,ROW()-1,FALSE),0)=2,1,0)</f>
        <v>0</v>
      </c>
      <c r="W112" s="9">
        <f>IF(IFERROR(HLOOKUP(F$2,States_Design!$4:114,ROW()-1,FALSE),0)=2,1,0)</f>
        <v>0</v>
      </c>
      <c r="X112" s="9">
        <f>IF(IFERROR(HLOOKUP(G$2,States_Design!$4:114,ROW()-1,FALSE),0)=2,1,0)</f>
        <v>0</v>
      </c>
      <c r="Y112" s="9">
        <f>IF(IFERROR(HLOOKUP(H$2,States_Design!$4:114,ROW()-1,FALSE),0)=2,1,0)</f>
        <v>0</v>
      </c>
      <c r="Z112" s="9">
        <f>IF(IFERROR(HLOOKUP(I$2,States_Design!$4:114,ROW()-1,FALSE),0)=2,1,0)</f>
        <v>0</v>
      </c>
      <c r="AA112" s="9">
        <f>IF(IFERROR(HLOOKUP(J$2,States_Design!$4:114,ROW()-1,FALSE),0)=2,1,0)</f>
        <v>0</v>
      </c>
      <c r="AB112" s="9">
        <f>IF(IFERROR(HLOOKUP(K$2,States_Design!$4:114,ROW()-1,FALSE),0)=2,1,0)</f>
        <v>0</v>
      </c>
      <c r="AC112" s="9">
        <f>IF(IFERROR(HLOOKUP(L$2,States_Design!$4:114,ROW()-1,FALSE),0)=2,1,0)</f>
        <v>0</v>
      </c>
      <c r="AD112" s="9">
        <f>IF(IFERROR(HLOOKUP(M$2,States_Design!$4:114,ROW()-1,FALSE),0)=2,1,0)</f>
        <v>0</v>
      </c>
      <c r="AE112" s="9">
        <f>IF(IFERROR(HLOOKUP(N$2,States_Design!$4:114,ROW()-1,FALSE),0)=2,1,0)</f>
        <v>0</v>
      </c>
      <c r="AF112" s="9">
        <f>IF(IFERROR(HLOOKUP(O$2,States_Design!$4:114,ROW()-1,FALSE),0)=2,1,0)</f>
        <v>0</v>
      </c>
      <c r="AG112" s="9">
        <f>IF(IFERROR(HLOOKUP(P$2,States_Design!$4:114,ROW()-1,FALSE),0)=2,1,0)</f>
        <v>0</v>
      </c>
      <c r="AH112" s="9">
        <f>IF(IFERROR(HLOOKUP(Q$2,States_Design!$4:114,ROW()-1,FALSE),0)=2,1,0)</f>
        <v>0</v>
      </c>
      <c r="AI112" s="9">
        <f>IF(IFERROR(HLOOKUP(R$2,States_Design!$4:114,ROW()-1,FALSE),0)=2,1,0)</f>
        <v>0</v>
      </c>
      <c r="AK112" s="9" t="str">
        <f t="shared" si="28"/>
        <v>0x00</v>
      </c>
      <c r="AL112" s="9" t="str">
        <f t="shared" si="29"/>
        <v>0x00</v>
      </c>
      <c r="AN112" s="9" t="str">
        <f t="shared" si="30"/>
        <v>0x00</v>
      </c>
      <c r="AO112" s="9" t="str">
        <f t="shared" si="31"/>
        <v>0x00</v>
      </c>
      <c r="AQ112" s="9" t="str">
        <f t="shared" si="27"/>
        <v xml:space="preserve">0, 0x00, 0x00, 0x00, 0x00, </v>
      </c>
      <c r="AR11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9">
        <f>States_Design!D115</f>
        <v>0</v>
      </c>
      <c r="C113" s="9">
        <f>IF(IFERROR(HLOOKUP(C$2,States_Design!$4:115,ROW()-1,FALSE),0)=1,1,0)</f>
        <v>0</v>
      </c>
      <c r="D113" s="9">
        <f>IF(IFERROR(HLOOKUP(D$2,States_Design!$4:115,ROW()-1,FALSE),0)=1,1,0)</f>
        <v>0</v>
      </c>
      <c r="E113" s="9">
        <f>IF(IFERROR(HLOOKUP(E$2,States_Design!$4:115,ROW()-1,FALSE),0)=1,1,0)</f>
        <v>0</v>
      </c>
      <c r="F113" s="9">
        <f>IF(IFERROR(HLOOKUP(F$2,States_Design!$4:115,ROW()-1,FALSE),0)=1,1,0)</f>
        <v>0</v>
      </c>
      <c r="G113" s="9">
        <f>IF(IFERROR(HLOOKUP(G$2,States_Design!$4:115,ROW()-1,FALSE),0)=1,1,0)</f>
        <v>0</v>
      </c>
      <c r="H113" s="9">
        <f>IF(IFERROR(HLOOKUP(H$2,States_Design!$4:115,ROW()-1,FALSE),0)=1,1,0)</f>
        <v>0</v>
      </c>
      <c r="I113" s="9">
        <f>IF(IFERROR(HLOOKUP(I$2,States_Design!$4:115,ROW()-1,FALSE),0)=1,1,0)</f>
        <v>0</v>
      </c>
      <c r="J113" s="9">
        <f>IF(IFERROR(HLOOKUP(J$2,States_Design!$4:115,ROW()-1,FALSE),0)=1,1,0)</f>
        <v>0</v>
      </c>
      <c r="K113" s="9">
        <f>IF(IFERROR(HLOOKUP(K$2,States_Design!$4:115,ROW()-1,FALSE),0)=1,1,0)</f>
        <v>0</v>
      </c>
      <c r="L113" s="9">
        <f>IF(IFERROR(HLOOKUP(L$2,States_Design!$4:115,ROW()-1,FALSE),0)=1,1,0)</f>
        <v>0</v>
      </c>
      <c r="M113" s="9">
        <f>IF(IFERROR(HLOOKUP(M$2,States_Design!$4:115,ROW()-1,FALSE),0)=1,1,0)</f>
        <v>0</v>
      </c>
      <c r="N113" s="9">
        <f>IF(IFERROR(HLOOKUP(N$2,States_Design!$4:115,ROW()-1,FALSE),0)=1,1,0)</f>
        <v>0</v>
      </c>
      <c r="O113" s="9">
        <f>IF(IFERROR(HLOOKUP(O$2,States_Design!$4:115,ROW()-1,FALSE),0)=1,1,0)</f>
        <v>0</v>
      </c>
      <c r="P113" s="9">
        <f>IF(IFERROR(HLOOKUP(P$2,States_Design!$4:115,ROW()-1,FALSE),0)=1,1,0)</f>
        <v>0</v>
      </c>
      <c r="Q113" s="9">
        <f>IF(IFERROR(HLOOKUP(Q$2,States_Design!$4:115,ROW()-1,FALSE),0)=1,1,0)</f>
        <v>0</v>
      </c>
      <c r="R113" s="9">
        <f>IF(IFERROR(HLOOKUP(R$2,States_Design!$4:115,ROW()-1,FALSE),0)=1,1,0)</f>
        <v>0</v>
      </c>
      <c r="T113" s="9">
        <f>IF(IFERROR(HLOOKUP(C$2,States_Design!$4:115,ROW()-1,FALSE),0)=2,1,0)</f>
        <v>0</v>
      </c>
      <c r="U113" s="9">
        <f>IF(IFERROR(HLOOKUP(D$2,States_Design!$4:115,ROW()-1,FALSE),0)=2,1,0)</f>
        <v>0</v>
      </c>
      <c r="V113" s="9">
        <f>IF(IFERROR(HLOOKUP(E$2,States_Design!$4:115,ROW()-1,FALSE),0)=2,1,0)</f>
        <v>0</v>
      </c>
      <c r="W113" s="9">
        <f>IF(IFERROR(HLOOKUP(F$2,States_Design!$4:115,ROW()-1,FALSE),0)=2,1,0)</f>
        <v>0</v>
      </c>
      <c r="X113" s="9">
        <f>IF(IFERROR(HLOOKUP(G$2,States_Design!$4:115,ROW()-1,FALSE),0)=2,1,0)</f>
        <v>0</v>
      </c>
      <c r="Y113" s="9">
        <f>IF(IFERROR(HLOOKUP(H$2,States_Design!$4:115,ROW()-1,FALSE),0)=2,1,0)</f>
        <v>0</v>
      </c>
      <c r="Z113" s="9">
        <f>IF(IFERROR(HLOOKUP(I$2,States_Design!$4:115,ROW()-1,FALSE),0)=2,1,0)</f>
        <v>0</v>
      </c>
      <c r="AA113" s="9">
        <f>IF(IFERROR(HLOOKUP(J$2,States_Design!$4:115,ROW()-1,FALSE),0)=2,1,0)</f>
        <v>0</v>
      </c>
      <c r="AB113" s="9">
        <f>IF(IFERROR(HLOOKUP(K$2,States_Design!$4:115,ROW()-1,FALSE),0)=2,1,0)</f>
        <v>0</v>
      </c>
      <c r="AC113" s="9">
        <f>IF(IFERROR(HLOOKUP(L$2,States_Design!$4:115,ROW()-1,FALSE),0)=2,1,0)</f>
        <v>0</v>
      </c>
      <c r="AD113" s="9">
        <f>IF(IFERROR(HLOOKUP(M$2,States_Design!$4:115,ROW()-1,FALSE),0)=2,1,0)</f>
        <v>0</v>
      </c>
      <c r="AE113" s="9">
        <f>IF(IFERROR(HLOOKUP(N$2,States_Design!$4:115,ROW()-1,FALSE),0)=2,1,0)</f>
        <v>0</v>
      </c>
      <c r="AF113" s="9">
        <f>IF(IFERROR(HLOOKUP(O$2,States_Design!$4:115,ROW()-1,FALSE),0)=2,1,0)</f>
        <v>0</v>
      </c>
      <c r="AG113" s="9">
        <f>IF(IFERROR(HLOOKUP(P$2,States_Design!$4:115,ROW()-1,FALSE),0)=2,1,0)</f>
        <v>0</v>
      </c>
      <c r="AH113" s="9">
        <f>IF(IFERROR(HLOOKUP(Q$2,States_Design!$4:115,ROW()-1,FALSE),0)=2,1,0)</f>
        <v>0</v>
      </c>
      <c r="AI113" s="9">
        <f>IF(IFERROR(HLOOKUP(R$2,States_Design!$4:115,ROW()-1,FALSE),0)=2,1,0)</f>
        <v>0</v>
      </c>
      <c r="AK113" s="9" t="str">
        <f t="shared" si="28"/>
        <v>0x00</v>
      </c>
      <c r="AL113" s="9" t="str">
        <f t="shared" si="29"/>
        <v>0x00</v>
      </c>
      <c r="AN113" s="9" t="str">
        <f t="shared" si="30"/>
        <v>0x00</v>
      </c>
      <c r="AO113" s="9" t="str">
        <f t="shared" si="31"/>
        <v>0x00</v>
      </c>
      <c r="AQ113" s="9" t="str">
        <f t="shared" si="27"/>
        <v xml:space="preserve">0, 0x00, 0x00, 0x00, 0x00, </v>
      </c>
      <c r="AR11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9">
        <f>States_Design!D116</f>
        <v>0</v>
      </c>
      <c r="C114" s="9">
        <f>IF(IFERROR(HLOOKUP(C$2,States_Design!$4:116,ROW()-1,FALSE),0)=1,1,0)</f>
        <v>0</v>
      </c>
      <c r="D114" s="9">
        <f>IF(IFERROR(HLOOKUP(D$2,States_Design!$4:116,ROW()-1,FALSE),0)=1,1,0)</f>
        <v>0</v>
      </c>
      <c r="E114" s="9">
        <f>IF(IFERROR(HLOOKUP(E$2,States_Design!$4:116,ROW()-1,FALSE),0)=1,1,0)</f>
        <v>0</v>
      </c>
      <c r="F114" s="9">
        <f>IF(IFERROR(HLOOKUP(F$2,States_Design!$4:116,ROW()-1,FALSE),0)=1,1,0)</f>
        <v>0</v>
      </c>
      <c r="G114" s="9">
        <f>IF(IFERROR(HLOOKUP(G$2,States_Design!$4:116,ROW()-1,FALSE),0)=1,1,0)</f>
        <v>0</v>
      </c>
      <c r="H114" s="9">
        <f>IF(IFERROR(HLOOKUP(H$2,States_Design!$4:116,ROW()-1,FALSE),0)=1,1,0)</f>
        <v>0</v>
      </c>
      <c r="I114" s="9">
        <f>IF(IFERROR(HLOOKUP(I$2,States_Design!$4:116,ROW()-1,FALSE),0)=1,1,0)</f>
        <v>0</v>
      </c>
      <c r="J114" s="9">
        <f>IF(IFERROR(HLOOKUP(J$2,States_Design!$4:116,ROW()-1,FALSE),0)=1,1,0)</f>
        <v>0</v>
      </c>
      <c r="K114" s="9">
        <f>IF(IFERROR(HLOOKUP(K$2,States_Design!$4:116,ROW()-1,FALSE),0)=1,1,0)</f>
        <v>0</v>
      </c>
      <c r="L114" s="9">
        <f>IF(IFERROR(HLOOKUP(L$2,States_Design!$4:116,ROW()-1,FALSE),0)=1,1,0)</f>
        <v>0</v>
      </c>
      <c r="M114" s="9">
        <f>IF(IFERROR(HLOOKUP(M$2,States_Design!$4:116,ROW()-1,FALSE),0)=1,1,0)</f>
        <v>0</v>
      </c>
      <c r="N114" s="9">
        <f>IF(IFERROR(HLOOKUP(N$2,States_Design!$4:116,ROW()-1,FALSE),0)=1,1,0)</f>
        <v>0</v>
      </c>
      <c r="O114" s="9">
        <f>IF(IFERROR(HLOOKUP(O$2,States_Design!$4:116,ROW()-1,FALSE),0)=1,1,0)</f>
        <v>0</v>
      </c>
      <c r="P114" s="9">
        <f>IF(IFERROR(HLOOKUP(P$2,States_Design!$4:116,ROW()-1,FALSE),0)=1,1,0)</f>
        <v>0</v>
      </c>
      <c r="Q114" s="9">
        <f>IF(IFERROR(HLOOKUP(Q$2,States_Design!$4:116,ROW()-1,FALSE),0)=1,1,0)</f>
        <v>0</v>
      </c>
      <c r="R114" s="9">
        <f>IF(IFERROR(HLOOKUP(R$2,States_Design!$4:116,ROW()-1,FALSE),0)=1,1,0)</f>
        <v>0</v>
      </c>
      <c r="T114" s="9">
        <f>IF(IFERROR(HLOOKUP(C$2,States_Design!$4:116,ROW()-1,FALSE),0)=2,1,0)</f>
        <v>0</v>
      </c>
      <c r="U114" s="9">
        <f>IF(IFERROR(HLOOKUP(D$2,States_Design!$4:116,ROW()-1,FALSE),0)=2,1,0)</f>
        <v>0</v>
      </c>
      <c r="V114" s="9">
        <f>IF(IFERROR(HLOOKUP(E$2,States_Design!$4:116,ROW()-1,FALSE),0)=2,1,0)</f>
        <v>0</v>
      </c>
      <c r="W114" s="9">
        <f>IF(IFERROR(HLOOKUP(F$2,States_Design!$4:116,ROW()-1,FALSE),0)=2,1,0)</f>
        <v>0</v>
      </c>
      <c r="X114" s="9">
        <f>IF(IFERROR(HLOOKUP(G$2,States_Design!$4:116,ROW()-1,FALSE),0)=2,1,0)</f>
        <v>0</v>
      </c>
      <c r="Y114" s="9">
        <f>IF(IFERROR(HLOOKUP(H$2,States_Design!$4:116,ROW()-1,FALSE),0)=2,1,0)</f>
        <v>0</v>
      </c>
      <c r="Z114" s="9">
        <f>IF(IFERROR(HLOOKUP(I$2,States_Design!$4:116,ROW()-1,FALSE),0)=2,1,0)</f>
        <v>0</v>
      </c>
      <c r="AA114" s="9">
        <f>IF(IFERROR(HLOOKUP(J$2,States_Design!$4:116,ROW()-1,FALSE),0)=2,1,0)</f>
        <v>0</v>
      </c>
      <c r="AB114" s="9">
        <f>IF(IFERROR(HLOOKUP(K$2,States_Design!$4:116,ROW()-1,FALSE),0)=2,1,0)</f>
        <v>0</v>
      </c>
      <c r="AC114" s="9">
        <f>IF(IFERROR(HLOOKUP(L$2,States_Design!$4:116,ROW()-1,FALSE),0)=2,1,0)</f>
        <v>0</v>
      </c>
      <c r="AD114" s="9">
        <f>IF(IFERROR(HLOOKUP(M$2,States_Design!$4:116,ROW()-1,FALSE),0)=2,1,0)</f>
        <v>0</v>
      </c>
      <c r="AE114" s="9">
        <f>IF(IFERROR(HLOOKUP(N$2,States_Design!$4:116,ROW()-1,FALSE),0)=2,1,0)</f>
        <v>0</v>
      </c>
      <c r="AF114" s="9">
        <f>IF(IFERROR(HLOOKUP(O$2,States_Design!$4:116,ROW()-1,FALSE),0)=2,1,0)</f>
        <v>0</v>
      </c>
      <c r="AG114" s="9">
        <f>IF(IFERROR(HLOOKUP(P$2,States_Design!$4:116,ROW()-1,FALSE),0)=2,1,0)</f>
        <v>0</v>
      </c>
      <c r="AH114" s="9">
        <f>IF(IFERROR(HLOOKUP(Q$2,States_Design!$4:116,ROW()-1,FALSE),0)=2,1,0)</f>
        <v>0</v>
      </c>
      <c r="AI114" s="9">
        <f>IF(IFERROR(HLOOKUP(R$2,States_Design!$4:116,ROW()-1,FALSE),0)=2,1,0)</f>
        <v>0</v>
      </c>
      <c r="AK114" s="9" t="str">
        <f t="shared" si="28"/>
        <v>0x00</v>
      </c>
      <c r="AL114" s="9" t="str">
        <f t="shared" si="29"/>
        <v>0x00</v>
      </c>
      <c r="AN114" s="9" t="str">
        <f t="shared" si="30"/>
        <v>0x00</v>
      </c>
      <c r="AO114" s="9" t="str">
        <f t="shared" si="31"/>
        <v>0x00</v>
      </c>
      <c r="AQ114" s="9" t="str">
        <f t="shared" si="27"/>
        <v xml:space="preserve">0, 0x00, 0x00, 0x00, 0x00, </v>
      </c>
      <c r="AR11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9">
        <f>States_Design!D117</f>
        <v>0</v>
      </c>
      <c r="C115" s="9">
        <f>IF(IFERROR(HLOOKUP(C$2,States_Design!$4:117,ROW()-1,FALSE),0)=1,1,0)</f>
        <v>0</v>
      </c>
      <c r="D115" s="9">
        <f>IF(IFERROR(HLOOKUP(D$2,States_Design!$4:117,ROW()-1,FALSE),0)=1,1,0)</f>
        <v>0</v>
      </c>
      <c r="E115" s="9">
        <f>IF(IFERROR(HLOOKUP(E$2,States_Design!$4:117,ROW()-1,FALSE),0)=1,1,0)</f>
        <v>0</v>
      </c>
      <c r="F115" s="9">
        <f>IF(IFERROR(HLOOKUP(F$2,States_Design!$4:117,ROW()-1,FALSE),0)=1,1,0)</f>
        <v>0</v>
      </c>
      <c r="G115" s="9">
        <f>IF(IFERROR(HLOOKUP(G$2,States_Design!$4:117,ROW()-1,FALSE),0)=1,1,0)</f>
        <v>0</v>
      </c>
      <c r="H115" s="9">
        <f>IF(IFERROR(HLOOKUP(H$2,States_Design!$4:117,ROW()-1,FALSE),0)=1,1,0)</f>
        <v>0</v>
      </c>
      <c r="I115" s="9">
        <f>IF(IFERROR(HLOOKUP(I$2,States_Design!$4:117,ROW()-1,FALSE),0)=1,1,0)</f>
        <v>0</v>
      </c>
      <c r="J115" s="9">
        <f>IF(IFERROR(HLOOKUP(J$2,States_Design!$4:117,ROW()-1,FALSE),0)=1,1,0)</f>
        <v>0</v>
      </c>
      <c r="K115" s="9">
        <f>IF(IFERROR(HLOOKUP(K$2,States_Design!$4:117,ROW()-1,FALSE),0)=1,1,0)</f>
        <v>0</v>
      </c>
      <c r="L115" s="9">
        <f>IF(IFERROR(HLOOKUP(L$2,States_Design!$4:117,ROW()-1,FALSE),0)=1,1,0)</f>
        <v>0</v>
      </c>
      <c r="M115" s="9">
        <f>IF(IFERROR(HLOOKUP(M$2,States_Design!$4:117,ROW()-1,FALSE),0)=1,1,0)</f>
        <v>0</v>
      </c>
      <c r="N115" s="9">
        <f>IF(IFERROR(HLOOKUP(N$2,States_Design!$4:117,ROW()-1,FALSE),0)=1,1,0)</f>
        <v>0</v>
      </c>
      <c r="O115" s="9">
        <f>IF(IFERROR(HLOOKUP(O$2,States_Design!$4:117,ROW()-1,FALSE),0)=1,1,0)</f>
        <v>0</v>
      </c>
      <c r="P115" s="9">
        <f>IF(IFERROR(HLOOKUP(P$2,States_Design!$4:117,ROW()-1,FALSE),0)=1,1,0)</f>
        <v>0</v>
      </c>
      <c r="Q115" s="9">
        <f>IF(IFERROR(HLOOKUP(Q$2,States_Design!$4:117,ROW()-1,FALSE),0)=1,1,0)</f>
        <v>0</v>
      </c>
      <c r="R115" s="9">
        <f>IF(IFERROR(HLOOKUP(R$2,States_Design!$4:117,ROW()-1,FALSE),0)=1,1,0)</f>
        <v>0</v>
      </c>
      <c r="T115" s="9">
        <f>IF(IFERROR(HLOOKUP(C$2,States_Design!$4:117,ROW()-1,FALSE),0)=2,1,0)</f>
        <v>0</v>
      </c>
      <c r="U115" s="9">
        <f>IF(IFERROR(HLOOKUP(D$2,States_Design!$4:117,ROW()-1,FALSE),0)=2,1,0)</f>
        <v>0</v>
      </c>
      <c r="V115" s="9">
        <f>IF(IFERROR(HLOOKUP(E$2,States_Design!$4:117,ROW()-1,FALSE),0)=2,1,0)</f>
        <v>0</v>
      </c>
      <c r="W115" s="9">
        <f>IF(IFERROR(HLOOKUP(F$2,States_Design!$4:117,ROW()-1,FALSE),0)=2,1,0)</f>
        <v>0</v>
      </c>
      <c r="X115" s="9">
        <f>IF(IFERROR(HLOOKUP(G$2,States_Design!$4:117,ROW()-1,FALSE),0)=2,1,0)</f>
        <v>0</v>
      </c>
      <c r="Y115" s="9">
        <f>IF(IFERROR(HLOOKUP(H$2,States_Design!$4:117,ROW()-1,FALSE),0)=2,1,0)</f>
        <v>0</v>
      </c>
      <c r="Z115" s="9">
        <f>IF(IFERROR(HLOOKUP(I$2,States_Design!$4:117,ROW()-1,FALSE),0)=2,1,0)</f>
        <v>0</v>
      </c>
      <c r="AA115" s="9">
        <f>IF(IFERROR(HLOOKUP(J$2,States_Design!$4:117,ROW()-1,FALSE),0)=2,1,0)</f>
        <v>0</v>
      </c>
      <c r="AB115" s="9">
        <f>IF(IFERROR(HLOOKUP(K$2,States_Design!$4:117,ROW()-1,FALSE),0)=2,1,0)</f>
        <v>0</v>
      </c>
      <c r="AC115" s="9">
        <f>IF(IFERROR(HLOOKUP(L$2,States_Design!$4:117,ROW()-1,FALSE),0)=2,1,0)</f>
        <v>0</v>
      </c>
      <c r="AD115" s="9">
        <f>IF(IFERROR(HLOOKUP(M$2,States_Design!$4:117,ROW()-1,FALSE),0)=2,1,0)</f>
        <v>0</v>
      </c>
      <c r="AE115" s="9">
        <f>IF(IFERROR(HLOOKUP(N$2,States_Design!$4:117,ROW()-1,FALSE),0)=2,1,0)</f>
        <v>0</v>
      </c>
      <c r="AF115" s="9">
        <f>IF(IFERROR(HLOOKUP(O$2,States_Design!$4:117,ROW()-1,FALSE),0)=2,1,0)</f>
        <v>0</v>
      </c>
      <c r="AG115" s="9">
        <f>IF(IFERROR(HLOOKUP(P$2,States_Design!$4:117,ROW()-1,FALSE),0)=2,1,0)</f>
        <v>0</v>
      </c>
      <c r="AH115" s="9">
        <f>IF(IFERROR(HLOOKUP(Q$2,States_Design!$4:117,ROW()-1,FALSE),0)=2,1,0)</f>
        <v>0</v>
      </c>
      <c r="AI115" s="9">
        <f>IF(IFERROR(HLOOKUP(R$2,States_Design!$4:117,ROW()-1,FALSE),0)=2,1,0)</f>
        <v>0</v>
      </c>
      <c r="AK115" s="9" t="str">
        <f t="shared" si="28"/>
        <v>0x00</v>
      </c>
      <c r="AL115" s="9" t="str">
        <f t="shared" si="29"/>
        <v>0x00</v>
      </c>
      <c r="AN115" s="9" t="str">
        <f t="shared" si="30"/>
        <v>0x00</v>
      </c>
      <c r="AO115" s="9" t="str">
        <f t="shared" si="31"/>
        <v>0x00</v>
      </c>
      <c r="AQ115" s="9" t="str">
        <f t="shared" si="27"/>
        <v xml:space="preserve">0, 0x00, 0x00, 0x00, 0x00, </v>
      </c>
      <c r="AR11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9">
        <f>States_Design!D118</f>
        <v>0</v>
      </c>
      <c r="C116" s="9">
        <f>IF(IFERROR(HLOOKUP(C$2,States_Design!$4:118,ROW()-1,FALSE),0)=1,1,0)</f>
        <v>0</v>
      </c>
      <c r="D116" s="9">
        <f>IF(IFERROR(HLOOKUP(D$2,States_Design!$4:118,ROW()-1,FALSE),0)=1,1,0)</f>
        <v>0</v>
      </c>
      <c r="E116" s="9">
        <f>IF(IFERROR(HLOOKUP(E$2,States_Design!$4:118,ROW()-1,FALSE),0)=1,1,0)</f>
        <v>0</v>
      </c>
      <c r="F116" s="9">
        <f>IF(IFERROR(HLOOKUP(F$2,States_Design!$4:118,ROW()-1,FALSE),0)=1,1,0)</f>
        <v>0</v>
      </c>
      <c r="G116" s="9">
        <f>IF(IFERROR(HLOOKUP(G$2,States_Design!$4:118,ROW()-1,FALSE),0)=1,1,0)</f>
        <v>0</v>
      </c>
      <c r="H116" s="9">
        <f>IF(IFERROR(HLOOKUP(H$2,States_Design!$4:118,ROW()-1,FALSE),0)=1,1,0)</f>
        <v>0</v>
      </c>
      <c r="I116" s="9">
        <f>IF(IFERROR(HLOOKUP(I$2,States_Design!$4:118,ROW()-1,FALSE),0)=1,1,0)</f>
        <v>0</v>
      </c>
      <c r="J116" s="9">
        <f>IF(IFERROR(HLOOKUP(J$2,States_Design!$4:118,ROW()-1,FALSE),0)=1,1,0)</f>
        <v>0</v>
      </c>
      <c r="K116" s="9">
        <f>IF(IFERROR(HLOOKUP(K$2,States_Design!$4:118,ROW()-1,FALSE),0)=1,1,0)</f>
        <v>0</v>
      </c>
      <c r="L116" s="9">
        <f>IF(IFERROR(HLOOKUP(L$2,States_Design!$4:118,ROW()-1,FALSE),0)=1,1,0)</f>
        <v>0</v>
      </c>
      <c r="M116" s="9">
        <f>IF(IFERROR(HLOOKUP(M$2,States_Design!$4:118,ROW()-1,FALSE),0)=1,1,0)</f>
        <v>0</v>
      </c>
      <c r="N116" s="9">
        <f>IF(IFERROR(HLOOKUP(N$2,States_Design!$4:118,ROW()-1,FALSE),0)=1,1,0)</f>
        <v>0</v>
      </c>
      <c r="O116" s="9">
        <f>IF(IFERROR(HLOOKUP(O$2,States_Design!$4:118,ROW()-1,FALSE),0)=1,1,0)</f>
        <v>0</v>
      </c>
      <c r="P116" s="9">
        <f>IF(IFERROR(HLOOKUP(P$2,States_Design!$4:118,ROW()-1,FALSE),0)=1,1,0)</f>
        <v>0</v>
      </c>
      <c r="Q116" s="9">
        <f>IF(IFERROR(HLOOKUP(Q$2,States_Design!$4:118,ROW()-1,FALSE),0)=1,1,0)</f>
        <v>0</v>
      </c>
      <c r="R116" s="9">
        <f>IF(IFERROR(HLOOKUP(R$2,States_Design!$4:118,ROW()-1,FALSE),0)=1,1,0)</f>
        <v>0</v>
      </c>
      <c r="T116" s="9">
        <f>IF(IFERROR(HLOOKUP(C$2,States_Design!$4:118,ROW()-1,FALSE),0)=2,1,0)</f>
        <v>0</v>
      </c>
      <c r="U116" s="9">
        <f>IF(IFERROR(HLOOKUP(D$2,States_Design!$4:118,ROW()-1,FALSE),0)=2,1,0)</f>
        <v>0</v>
      </c>
      <c r="V116" s="9">
        <f>IF(IFERROR(HLOOKUP(E$2,States_Design!$4:118,ROW()-1,FALSE),0)=2,1,0)</f>
        <v>0</v>
      </c>
      <c r="W116" s="9">
        <f>IF(IFERROR(HLOOKUP(F$2,States_Design!$4:118,ROW()-1,FALSE),0)=2,1,0)</f>
        <v>0</v>
      </c>
      <c r="X116" s="9">
        <f>IF(IFERROR(HLOOKUP(G$2,States_Design!$4:118,ROW()-1,FALSE),0)=2,1,0)</f>
        <v>0</v>
      </c>
      <c r="Y116" s="9">
        <f>IF(IFERROR(HLOOKUP(H$2,States_Design!$4:118,ROW()-1,FALSE),0)=2,1,0)</f>
        <v>0</v>
      </c>
      <c r="Z116" s="9">
        <f>IF(IFERROR(HLOOKUP(I$2,States_Design!$4:118,ROW()-1,FALSE),0)=2,1,0)</f>
        <v>0</v>
      </c>
      <c r="AA116" s="9">
        <f>IF(IFERROR(HLOOKUP(J$2,States_Design!$4:118,ROW()-1,FALSE),0)=2,1,0)</f>
        <v>0</v>
      </c>
      <c r="AB116" s="9">
        <f>IF(IFERROR(HLOOKUP(K$2,States_Design!$4:118,ROW()-1,FALSE),0)=2,1,0)</f>
        <v>0</v>
      </c>
      <c r="AC116" s="9">
        <f>IF(IFERROR(HLOOKUP(L$2,States_Design!$4:118,ROW()-1,FALSE),0)=2,1,0)</f>
        <v>0</v>
      </c>
      <c r="AD116" s="9">
        <f>IF(IFERROR(HLOOKUP(M$2,States_Design!$4:118,ROW()-1,FALSE),0)=2,1,0)</f>
        <v>0</v>
      </c>
      <c r="AE116" s="9">
        <f>IF(IFERROR(HLOOKUP(N$2,States_Design!$4:118,ROW()-1,FALSE),0)=2,1,0)</f>
        <v>0</v>
      </c>
      <c r="AF116" s="9">
        <f>IF(IFERROR(HLOOKUP(O$2,States_Design!$4:118,ROW()-1,FALSE),0)=2,1,0)</f>
        <v>0</v>
      </c>
      <c r="AG116" s="9">
        <f>IF(IFERROR(HLOOKUP(P$2,States_Design!$4:118,ROW()-1,FALSE),0)=2,1,0)</f>
        <v>0</v>
      </c>
      <c r="AH116" s="9">
        <f>IF(IFERROR(HLOOKUP(Q$2,States_Design!$4:118,ROW()-1,FALSE),0)=2,1,0)</f>
        <v>0</v>
      </c>
      <c r="AI116" s="9">
        <f>IF(IFERROR(HLOOKUP(R$2,States_Design!$4:118,ROW()-1,FALSE),0)=2,1,0)</f>
        <v>0</v>
      </c>
      <c r="AK116" s="9" t="str">
        <f t="shared" si="28"/>
        <v>0x00</v>
      </c>
      <c r="AL116" s="9" t="str">
        <f t="shared" si="29"/>
        <v>0x00</v>
      </c>
      <c r="AN116" s="9" t="str">
        <f t="shared" si="30"/>
        <v>0x00</v>
      </c>
      <c r="AO116" s="9" t="str">
        <f t="shared" si="31"/>
        <v>0x00</v>
      </c>
      <c r="AQ116" s="9" t="str">
        <f t="shared" si="27"/>
        <v xml:space="preserve">0, 0x00, 0x00, 0x00, 0x00, </v>
      </c>
      <c r="AR11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9">
        <f>States_Design!D119</f>
        <v>0</v>
      </c>
      <c r="C117" s="9">
        <f>IF(IFERROR(HLOOKUP(C$2,States_Design!$4:119,ROW()-1,FALSE),0)=1,1,0)</f>
        <v>0</v>
      </c>
      <c r="D117" s="9">
        <f>IF(IFERROR(HLOOKUP(D$2,States_Design!$4:119,ROW()-1,FALSE),0)=1,1,0)</f>
        <v>0</v>
      </c>
      <c r="E117" s="9">
        <f>IF(IFERROR(HLOOKUP(E$2,States_Design!$4:119,ROW()-1,FALSE),0)=1,1,0)</f>
        <v>0</v>
      </c>
      <c r="F117" s="9">
        <f>IF(IFERROR(HLOOKUP(F$2,States_Design!$4:119,ROW()-1,FALSE),0)=1,1,0)</f>
        <v>0</v>
      </c>
      <c r="G117" s="9">
        <f>IF(IFERROR(HLOOKUP(G$2,States_Design!$4:119,ROW()-1,FALSE),0)=1,1,0)</f>
        <v>0</v>
      </c>
      <c r="H117" s="9">
        <f>IF(IFERROR(HLOOKUP(H$2,States_Design!$4:119,ROW()-1,FALSE),0)=1,1,0)</f>
        <v>0</v>
      </c>
      <c r="I117" s="9">
        <f>IF(IFERROR(HLOOKUP(I$2,States_Design!$4:119,ROW()-1,FALSE),0)=1,1,0)</f>
        <v>0</v>
      </c>
      <c r="J117" s="9">
        <f>IF(IFERROR(HLOOKUP(J$2,States_Design!$4:119,ROW()-1,FALSE),0)=1,1,0)</f>
        <v>0</v>
      </c>
      <c r="K117" s="9">
        <f>IF(IFERROR(HLOOKUP(K$2,States_Design!$4:119,ROW()-1,FALSE),0)=1,1,0)</f>
        <v>0</v>
      </c>
      <c r="L117" s="9">
        <f>IF(IFERROR(HLOOKUP(L$2,States_Design!$4:119,ROW()-1,FALSE),0)=1,1,0)</f>
        <v>0</v>
      </c>
      <c r="M117" s="9">
        <f>IF(IFERROR(HLOOKUP(M$2,States_Design!$4:119,ROW()-1,FALSE),0)=1,1,0)</f>
        <v>0</v>
      </c>
      <c r="N117" s="9">
        <f>IF(IFERROR(HLOOKUP(N$2,States_Design!$4:119,ROW()-1,FALSE),0)=1,1,0)</f>
        <v>0</v>
      </c>
      <c r="O117" s="9">
        <f>IF(IFERROR(HLOOKUP(O$2,States_Design!$4:119,ROW()-1,FALSE),0)=1,1,0)</f>
        <v>0</v>
      </c>
      <c r="P117" s="9">
        <f>IF(IFERROR(HLOOKUP(P$2,States_Design!$4:119,ROW()-1,FALSE),0)=1,1,0)</f>
        <v>0</v>
      </c>
      <c r="Q117" s="9">
        <f>IF(IFERROR(HLOOKUP(Q$2,States_Design!$4:119,ROW()-1,FALSE),0)=1,1,0)</f>
        <v>0</v>
      </c>
      <c r="R117" s="9">
        <f>IF(IFERROR(HLOOKUP(R$2,States_Design!$4:119,ROW()-1,FALSE),0)=1,1,0)</f>
        <v>0</v>
      </c>
      <c r="T117" s="9">
        <f>IF(IFERROR(HLOOKUP(C$2,States_Design!$4:119,ROW()-1,FALSE),0)=2,1,0)</f>
        <v>0</v>
      </c>
      <c r="U117" s="9">
        <f>IF(IFERROR(HLOOKUP(D$2,States_Design!$4:119,ROW()-1,FALSE),0)=2,1,0)</f>
        <v>0</v>
      </c>
      <c r="V117" s="9">
        <f>IF(IFERROR(HLOOKUP(E$2,States_Design!$4:119,ROW()-1,FALSE),0)=2,1,0)</f>
        <v>0</v>
      </c>
      <c r="W117" s="9">
        <f>IF(IFERROR(HLOOKUP(F$2,States_Design!$4:119,ROW()-1,FALSE),0)=2,1,0)</f>
        <v>0</v>
      </c>
      <c r="X117" s="9">
        <f>IF(IFERROR(HLOOKUP(G$2,States_Design!$4:119,ROW()-1,FALSE),0)=2,1,0)</f>
        <v>0</v>
      </c>
      <c r="Y117" s="9">
        <f>IF(IFERROR(HLOOKUP(H$2,States_Design!$4:119,ROW()-1,FALSE),0)=2,1,0)</f>
        <v>0</v>
      </c>
      <c r="Z117" s="9">
        <f>IF(IFERROR(HLOOKUP(I$2,States_Design!$4:119,ROW()-1,FALSE),0)=2,1,0)</f>
        <v>0</v>
      </c>
      <c r="AA117" s="9">
        <f>IF(IFERROR(HLOOKUP(J$2,States_Design!$4:119,ROW()-1,FALSE),0)=2,1,0)</f>
        <v>0</v>
      </c>
      <c r="AB117" s="9">
        <f>IF(IFERROR(HLOOKUP(K$2,States_Design!$4:119,ROW()-1,FALSE),0)=2,1,0)</f>
        <v>0</v>
      </c>
      <c r="AC117" s="9">
        <f>IF(IFERROR(HLOOKUP(L$2,States_Design!$4:119,ROW()-1,FALSE),0)=2,1,0)</f>
        <v>0</v>
      </c>
      <c r="AD117" s="9">
        <f>IF(IFERROR(HLOOKUP(M$2,States_Design!$4:119,ROW()-1,FALSE),0)=2,1,0)</f>
        <v>0</v>
      </c>
      <c r="AE117" s="9">
        <f>IF(IFERROR(HLOOKUP(N$2,States_Design!$4:119,ROW()-1,FALSE),0)=2,1,0)</f>
        <v>0</v>
      </c>
      <c r="AF117" s="9">
        <f>IF(IFERROR(HLOOKUP(O$2,States_Design!$4:119,ROW()-1,FALSE),0)=2,1,0)</f>
        <v>0</v>
      </c>
      <c r="AG117" s="9">
        <f>IF(IFERROR(HLOOKUP(P$2,States_Design!$4:119,ROW()-1,FALSE),0)=2,1,0)</f>
        <v>0</v>
      </c>
      <c r="AH117" s="9">
        <f>IF(IFERROR(HLOOKUP(Q$2,States_Design!$4:119,ROW()-1,FALSE),0)=2,1,0)</f>
        <v>0</v>
      </c>
      <c r="AI117" s="9">
        <f>IF(IFERROR(HLOOKUP(R$2,States_Design!$4:119,ROW()-1,FALSE),0)=2,1,0)</f>
        <v>0</v>
      </c>
      <c r="AK117" s="9" t="str">
        <f t="shared" si="28"/>
        <v>0x00</v>
      </c>
      <c r="AL117" s="9" t="str">
        <f t="shared" si="29"/>
        <v>0x00</v>
      </c>
      <c r="AN117" s="9" t="str">
        <f t="shared" si="30"/>
        <v>0x00</v>
      </c>
      <c r="AO117" s="9" t="str">
        <f t="shared" si="31"/>
        <v>0x00</v>
      </c>
      <c r="AQ117" s="9" t="str">
        <f t="shared" si="27"/>
        <v xml:space="preserve">0, 0x00, 0x00, 0x00, 0x00, </v>
      </c>
      <c r="AR11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9">
        <f>States_Design!D120</f>
        <v>0</v>
      </c>
      <c r="C118" s="9">
        <f>IF(IFERROR(HLOOKUP(C$2,States_Design!$4:120,ROW()-1,FALSE),0)=1,1,0)</f>
        <v>0</v>
      </c>
      <c r="D118" s="9">
        <f>IF(IFERROR(HLOOKUP(D$2,States_Design!$4:120,ROW()-1,FALSE),0)=1,1,0)</f>
        <v>0</v>
      </c>
      <c r="E118" s="9">
        <f>IF(IFERROR(HLOOKUP(E$2,States_Design!$4:120,ROW()-1,FALSE),0)=1,1,0)</f>
        <v>0</v>
      </c>
      <c r="F118" s="9">
        <f>IF(IFERROR(HLOOKUP(F$2,States_Design!$4:120,ROW()-1,FALSE),0)=1,1,0)</f>
        <v>0</v>
      </c>
      <c r="G118" s="9">
        <f>IF(IFERROR(HLOOKUP(G$2,States_Design!$4:120,ROW()-1,FALSE),0)=1,1,0)</f>
        <v>0</v>
      </c>
      <c r="H118" s="9">
        <f>IF(IFERROR(HLOOKUP(H$2,States_Design!$4:120,ROW()-1,FALSE),0)=1,1,0)</f>
        <v>0</v>
      </c>
      <c r="I118" s="9">
        <f>IF(IFERROR(HLOOKUP(I$2,States_Design!$4:120,ROW()-1,FALSE),0)=1,1,0)</f>
        <v>0</v>
      </c>
      <c r="J118" s="9">
        <f>IF(IFERROR(HLOOKUP(J$2,States_Design!$4:120,ROW()-1,FALSE),0)=1,1,0)</f>
        <v>0</v>
      </c>
      <c r="K118" s="9">
        <f>IF(IFERROR(HLOOKUP(K$2,States_Design!$4:120,ROW()-1,FALSE),0)=1,1,0)</f>
        <v>0</v>
      </c>
      <c r="L118" s="9">
        <f>IF(IFERROR(HLOOKUP(L$2,States_Design!$4:120,ROW()-1,FALSE),0)=1,1,0)</f>
        <v>0</v>
      </c>
      <c r="M118" s="9">
        <f>IF(IFERROR(HLOOKUP(M$2,States_Design!$4:120,ROW()-1,FALSE),0)=1,1,0)</f>
        <v>0</v>
      </c>
      <c r="N118" s="9">
        <f>IF(IFERROR(HLOOKUP(N$2,States_Design!$4:120,ROW()-1,FALSE),0)=1,1,0)</f>
        <v>0</v>
      </c>
      <c r="O118" s="9">
        <f>IF(IFERROR(HLOOKUP(O$2,States_Design!$4:120,ROW()-1,FALSE),0)=1,1,0)</f>
        <v>0</v>
      </c>
      <c r="P118" s="9">
        <f>IF(IFERROR(HLOOKUP(P$2,States_Design!$4:120,ROW()-1,FALSE),0)=1,1,0)</f>
        <v>0</v>
      </c>
      <c r="Q118" s="9">
        <f>IF(IFERROR(HLOOKUP(Q$2,States_Design!$4:120,ROW()-1,FALSE),0)=1,1,0)</f>
        <v>0</v>
      </c>
      <c r="R118" s="9">
        <f>IF(IFERROR(HLOOKUP(R$2,States_Design!$4:120,ROW()-1,FALSE),0)=1,1,0)</f>
        <v>0</v>
      </c>
      <c r="T118" s="9">
        <f>IF(IFERROR(HLOOKUP(C$2,States_Design!$4:120,ROW()-1,FALSE),0)=2,1,0)</f>
        <v>0</v>
      </c>
      <c r="U118" s="9">
        <f>IF(IFERROR(HLOOKUP(D$2,States_Design!$4:120,ROW()-1,FALSE),0)=2,1,0)</f>
        <v>0</v>
      </c>
      <c r="V118" s="9">
        <f>IF(IFERROR(HLOOKUP(E$2,States_Design!$4:120,ROW()-1,FALSE),0)=2,1,0)</f>
        <v>0</v>
      </c>
      <c r="W118" s="9">
        <f>IF(IFERROR(HLOOKUP(F$2,States_Design!$4:120,ROW()-1,FALSE),0)=2,1,0)</f>
        <v>0</v>
      </c>
      <c r="X118" s="9">
        <f>IF(IFERROR(HLOOKUP(G$2,States_Design!$4:120,ROW()-1,FALSE),0)=2,1,0)</f>
        <v>0</v>
      </c>
      <c r="Y118" s="9">
        <f>IF(IFERROR(HLOOKUP(H$2,States_Design!$4:120,ROW()-1,FALSE),0)=2,1,0)</f>
        <v>0</v>
      </c>
      <c r="Z118" s="9">
        <f>IF(IFERROR(HLOOKUP(I$2,States_Design!$4:120,ROW()-1,FALSE),0)=2,1,0)</f>
        <v>0</v>
      </c>
      <c r="AA118" s="9">
        <f>IF(IFERROR(HLOOKUP(J$2,States_Design!$4:120,ROW()-1,FALSE),0)=2,1,0)</f>
        <v>0</v>
      </c>
      <c r="AB118" s="9">
        <f>IF(IFERROR(HLOOKUP(K$2,States_Design!$4:120,ROW()-1,FALSE),0)=2,1,0)</f>
        <v>0</v>
      </c>
      <c r="AC118" s="9">
        <f>IF(IFERROR(HLOOKUP(L$2,States_Design!$4:120,ROW()-1,FALSE),0)=2,1,0)</f>
        <v>0</v>
      </c>
      <c r="AD118" s="9">
        <f>IF(IFERROR(HLOOKUP(M$2,States_Design!$4:120,ROW()-1,FALSE),0)=2,1,0)</f>
        <v>0</v>
      </c>
      <c r="AE118" s="9">
        <f>IF(IFERROR(HLOOKUP(N$2,States_Design!$4:120,ROW()-1,FALSE),0)=2,1,0)</f>
        <v>0</v>
      </c>
      <c r="AF118" s="9">
        <f>IF(IFERROR(HLOOKUP(O$2,States_Design!$4:120,ROW()-1,FALSE),0)=2,1,0)</f>
        <v>0</v>
      </c>
      <c r="AG118" s="9">
        <f>IF(IFERROR(HLOOKUP(P$2,States_Design!$4:120,ROW()-1,FALSE),0)=2,1,0)</f>
        <v>0</v>
      </c>
      <c r="AH118" s="9">
        <f>IF(IFERROR(HLOOKUP(Q$2,States_Design!$4:120,ROW()-1,FALSE),0)=2,1,0)</f>
        <v>0</v>
      </c>
      <c r="AI118" s="9">
        <f>IF(IFERROR(HLOOKUP(R$2,States_Design!$4:120,ROW()-1,FALSE),0)=2,1,0)</f>
        <v>0</v>
      </c>
      <c r="AK118" s="9" t="str">
        <f t="shared" si="28"/>
        <v>0x00</v>
      </c>
      <c r="AL118" s="9" t="str">
        <f t="shared" si="29"/>
        <v>0x00</v>
      </c>
      <c r="AN118" s="9" t="str">
        <f t="shared" si="30"/>
        <v>0x00</v>
      </c>
      <c r="AO118" s="9" t="str">
        <f t="shared" si="31"/>
        <v>0x00</v>
      </c>
      <c r="AQ118" s="9" t="str">
        <f t="shared" si="27"/>
        <v xml:space="preserve">0, 0x00, 0x00, 0x00, 0x00, </v>
      </c>
      <c r="AR11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9">
        <f>States_Design!D121</f>
        <v>0</v>
      </c>
      <c r="C119" s="9">
        <f>IF(IFERROR(HLOOKUP(C$2,States_Design!$4:121,ROW()-1,FALSE),0)=1,1,0)</f>
        <v>0</v>
      </c>
      <c r="D119" s="9">
        <f>IF(IFERROR(HLOOKUP(D$2,States_Design!$4:121,ROW()-1,FALSE),0)=1,1,0)</f>
        <v>0</v>
      </c>
      <c r="E119" s="9">
        <f>IF(IFERROR(HLOOKUP(E$2,States_Design!$4:121,ROW()-1,FALSE),0)=1,1,0)</f>
        <v>0</v>
      </c>
      <c r="F119" s="9">
        <f>IF(IFERROR(HLOOKUP(F$2,States_Design!$4:121,ROW()-1,FALSE),0)=1,1,0)</f>
        <v>0</v>
      </c>
      <c r="G119" s="9">
        <f>IF(IFERROR(HLOOKUP(G$2,States_Design!$4:121,ROW()-1,FALSE),0)=1,1,0)</f>
        <v>0</v>
      </c>
      <c r="H119" s="9">
        <f>IF(IFERROR(HLOOKUP(H$2,States_Design!$4:121,ROW()-1,FALSE),0)=1,1,0)</f>
        <v>0</v>
      </c>
      <c r="I119" s="9">
        <f>IF(IFERROR(HLOOKUP(I$2,States_Design!$4:121,ROW()-1,FALSE),0)=1,1,0)</f>
        <v>0</v>
      </c>
      <c r="J119" s="9">
        <f>IF(IFERROR(HLOOKUP(J$2,States_Design!$4:121,ROW()-1,FALSE),0)=1,1,0)</f>
        <v>0</v>
      </c>
      <c r="K119" s="9">
        <f>IF(IFERROR(HLOOKUP(K$2,States_Design!$4:121,ROW()-1,FALSE),0)=1,1,0)</f>
        <v>0</v>
      </c>
      <c r="L119" s="9">
        <f>IF(IFERROR(HLOOKUP(L$2,States_Design!$4:121,ROW()-1,FALSE),0)=1,1,0)</f>
        <v>0</v>
      </c>
      <c r="M119" s="9">
        <f>IF(IFERROR(HLOOKUP(M$2,States_Design!$4:121,ROW()-1,FALSE),0)=1,1,0)</f>
        <v>0</v>
      </c>
      <c r="N119" s="9">
        <f>IF(IFERROR(HLOOKUP(N$2,States_Design!$4:121,ROW()-1,FALSE),0)=1,1,0)</f>
        <v>0</v>
      </c>
      <c r="O119" s="9">
        <f>IF(IFERROR(HLOOKUP(O$2,States_Design!$4:121,ROW()-1,FALSE),0)=1,1,0)</f>
        <v>0</v>
      </c>
      <c r="P119" s="9">
        <f>IF(IFERROR(HLOOKUP(P$2,States_Design!$4:121,ROW()-1,FALSE),0)=1,1,0)</f>
        <v>0</v>
      </c>
      <c r="Q119" s="9">
        <f>IF(IFERROR(HLOOKUP(Q$2,States_Design!$4:121,ROW()-1,FALSE),0)=1,1,0)</f>
        <v>0</v>
      </c>
      <c r="R119" s="9">
        <f>IF(IFERROR(HLOOKUP(R$2,States_Design!$4:121,ROW()-1,FALSE),0)=1,1,0)</f>
        <v>0</v>
      </c>
      <c r="T119" s="9">
        <f>IF(IFERROR(HLOOKUP(C$2,States_Design!$4:121,ROW()-1,FALSE),0)=2,1,0)</f>
        <v>0</v>
      </c>
      <c r="U119" s="9">
        <f>IF(IFERROR(HLOOKUP(D$2,States_Design!$4:121,ROW()-1,FALSE),0)=2,1,0)</f>
        <v>0</v>
      </c>
      <c r="V119" s="9">
        <f>IF(IFERROR(HLOOKUP(E$2,States_Design!$4:121,ROW()-1,FALSE),0)=2,1,0)</f>
        <v>0</v>
      </c>
      <c r="W119" s="9">
        <f>IF(IFERROR(HLOOKUP(F$2,States_Design!$4:121,ROW()-1,FALSE),0)=2,1,0)</f>
        <v>0</v>
      </c>
      <c r="X119" s="9">
        <f>IF(IFERROR(HLOOKUP(G$2,States_Design!$4:121,ROW()-1,FALSE),0)=2,1,0)</f>
        <v>0</v>
      </c>
      <c r="Y119" s="9">
        <f>IF(IFERROR(HLOOKUP(H$2,States_Design!$4:121,ROW()-1,FALSE),0)=2,1,0)</f>
        <v>0</v>
      </c>
      <c r="Z119" s="9">
        <f>IF(IFERROR(HLOOKUP(I$2,States_Design!$4:121,ROW()-1,FALSE),0)=2,1,0)</f>
        <v>0</v>
      </c>
      <c r="AA119" s="9">
        <f>IF(IFERROR(HLOOKUP(J$2,States_Design!$4:121,ROW()-1,FALSE),0)=2,1,0)</f>
        <v>0</v>
      </c>
      <c r="AB119" s="9">
        <f>IF(IFERROR(HLOOKUP(K$2,States_Design!$4:121,ROW()-1,FALSE),0)=2,1,0)</f>
        <v>0</v>
      </c>
      <c r="AC119" s="9">
        <f>IF(IFERROR(HLOOKUP(L$2,States_Design!$4:121,ROW()-1,FALSE),0)=2,1,0)</f>
        <v>0</v>
      </c>
      <c r="AD119" s="9">
        <f>IF(IFERROR(HLOOKUP(M$2,States_Design!$4:121,ROW()-1,FALSE),0)=2,1,0)</f>
        <v>0</v>
      </c>
      <c r="AE119" s="9">
        <f>IF(IFERROR(HLOOKUP(N$2,States_Design!$4:121,ROW()-1,FALSE),0)=2,1,0)</f>
        <v>0</v>
      </c>
      <c r="AF119" s="9">
        <f>IF(IFERROR(HLOOKUP(O$2,States_Design!$4:121,ROW()-1,FALSE),0)=2,1,0)</f>
        <v>0</v>
      </c>
      <c r="AG119" s="9">
        <f>IF(IFERROR(HLOOKUP(P$2,States_Design!$4:121,ROW()-1,FALSE),0)=2,1,0)</f>
        <v>0</v>
      </c>
      <c r="AH119" s="9">
        <f>IF(IFERROR(HLOOKUP(Q$2,States_Design!$4:121,ROW()-1,FALSE),0)=2,1,0)</f>
        <v>0</v>
      </c>
      <c r="AI119" s="9">
        <f>IF(IFERROR(HLOOKUP(R$2,States_Design!$4:121,ROW()-1,FALSE),0)=2,1,0)</f>
        <v>0</v>
      </c>
      <c r="AK119" s="9" t="str">
        <f t="shared" si="28"/>
        <v>0x00</v>
      </c>
      <c r="AL119" s="9" t="str">
        <f t="shared" si="29"/>
        <v>0x00</v>
      </c>
      <c r="AN119" s="9" t="str">
        <f t="shared" si="30"/>
        <v>0x00</v>
      </c>
      <c r="AO119" s="9" t="str">
        <f t="shared" si="31"/>
        <v>0x00</v>
      </c>
      <c r="AQ119" s="9" t="str">
        <f t="shared" si="27"/>
        <v xml:space="preserve">0, 0x00, 0x00, 0x00, 0x00, </v>
      </c>
      <c r="AR11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9">
        <f>States_Design!D122</f>
        <v>0</v>
      </c>
      <c r="C120" s="9">
        <f>IF(IFERROR(HLOOKUP(C$2,States_Design!$4:122,ROW()-1,FALSE),0)=1,1,0)</f>
        <v>0</v>
      </c>
      <c r="D120" s="9">
        <f>IF(IFERROR(HLOOKUP(D$2,States_Design!$4:122,ROW()-1,FALSE),0)=1,1,0)</f>
        <v>0</v>
      </c>
      <c r="E120" s="9">
        <f>IF(IFERROR(HLOOKUP(E$2,States_Design!$4:122,ROW()-1,FALSE),0)=1,1,0)</f>
        <v>0</v>
      </c>
      <c r="F120" s="9">
        <f>IF(IFERROR(HLOOKUP(F$2,States_Design!$4:122,ROW()-1,FALSE),0)=1,1,0)</f>
        <v>0</v>
      </c>
      <c r="G120" s="9">
        <f>IF(IFERROR(HLOOKUP(G$2,States_Design!$4:122,ROW()-1,FALSE),0)=1,1,0)</f>
        <v>0</v>
      </c>
      <c r="H120" s="9">
        <f>IF(IFERROR(HLOOKUP(H$2,States_Design!$4:122,ROW()-1,FALSE),0)=1,1,0)</f>
        <v>0</v>
      </c>
      <c r="I120" s="9">
        <f>IF(IFERROR(HLOOKUP(I$2,States_Design!$4:122,ROW()-1,FALSE),0)=1,1,0)</f>
        <v>0</v>
      </c>
      <c r="J120" s="9">
        <f>IF(IFERROR(HLOOKUP(J$2,States_Design!$4:122,ROW()-1,FALSE),0)=1,1,0)</f>
        <v>0</v>
      </c>
      <c r="K120" s="9">
        <f>IF(IFERROR(HLOOKUP(K$2,States_Design!$4:122,ROW()-1,FALSE),0)=1,1,0)</f>
        <v>0</v>
      </c>
      <c r="L120" s="9">
        <f>IF(IFERROR(HLOOKUP(L$2,States_Design!$4:122,ROW()-1,FALSE),0)=1,1,0)</f>
        <v>0</v>
      </c>
      <c r="M120" s="9">
        <f>IF(IFERROR(HLOOKUP(M$2,States_Design!$4:122,ROW()-1,FALSE),0)=1,1,0)</f>
        <v>0</v>
      </c>
      <c r="N120" s="9">
        <f>IF(IFERROR(HLOOKUP(N$2,States_Design!$4:122,ROW()-1,FALSE),0)=1,1,0)</f>
        <v>0</v>
      </c>
      <c r="O120" s="9">
        <f>IF(IFERROR(HLOOKUP(O$2,States_Design!$4:122,ROW()-1,FALSE),0)=1,1,0)</f>
        <v>0</v>
      </c>
      <c r="P120" s="9">
        <f>IF(IFERROR(HLOOKUP(P$2,States_Design!$4:122,ROW()-1,FALSE),0)=1,1,0)</f>
        <v>0</v>
      </c>
      <c r="Q120" s="9">
        <f>IF(IFERROR(HLOOKUP(Q$2,States_Design!$4:122,ROW()-1,FALSE),0)=1,1,0)</f>
        <v>0</v>
      </c>
      <c r="R120" s="9">
        <f>IF(IFERROR(HLOOKUP(R$2,States_Design!$4:122,ROW()-1,FALSE),0)=1,1,0)</f>
        <v>0</v>
      </c>
      <c r="T120" s="9">
        <f>IF(IFERROR(HLOOKUP(C$2,States_Design!$4:122,ROW()-1,FALSE),0)=2,1,0)</f>
        <v>0</v>
      </c>
      <c r="U120" s="9">
        <f>IF(IFERROR(HLOOKUP(D$2,States_Design!$4:122,ROW()-1,FALSE),0)=2,1,0)</f>
        <v>0</v>
      </c>
      <c r="V120" s="9">
        <f>IF(IFERROR(HLOOKUP(E$2,States_Design!$4:122,ROW()-1,FALSE),0)=2,1,0)</f>
        <v>0</v>
      </c>
      <c r="W120" s="9">
        <f>IF(IFERROR(HLOOKUP(F$2,States_Design!$4:122,ROW()-1,FALSE),0)=2,1,0)</f>
        <v>0</v>
      </c>
      <c r="X120" s="9">
        <f>IF(IFERROR(HLOOKUP(G$2,States_Design!$4:122,ROW()-1,FALSE),0)=2,1,0)</f>
        <v>0</v>
      </c>
      <c r="Y120" s="9">
        <f>IF(IFERROR(HLOOKUP(H$2,States_Design!$4:122,ROW()-1,FALSE),0)=2,1,0)</f>
        <v>0</v>
      </c>
      <c r="Z120" s="9">
        <f>IF(IFERROR(HLOOKUP(I$2,States_Design!$4:122,ROW()-1,FALSE),0)=2,1,0)</f>
        <v>0</v>
      </c>
      <c r="AA120" s="9">
        <f>IF(IFERROR(HLOOKUP(J$2,States_Design!$4:122,ROW()-1,FALSE),0)=2,1,0)</f>
        <v>0</v>
      </c>
      <c r="AB120" s="9">
        <f>IF(IFERROR(HLOOKUP(K$2,States_Design!$4:122,ROW()-1,FALSE),0)=2,1,0)</f>
        <v>0</v>
      </c>
      <c r="AC120" s="9">
        <f>IF(IFERROR(HLOOKUP(L$2,States_Design!$4:122,ROW()-1,FALSE),0)=2,1,0)</f>
        <v>0</v>
      </c>
      <c r="AD120" s="9">
        <f>IF(IFERROR(HLOOKUP(M$2,States_Design!$4:122,ROW()-1,FALSE),0)=2,1,0)</f>
        <v>0</v>
      </c>
      <c r="AE120" s="9">
        <f>IF(IFERROR(HLOOKUP(N$2,States_Design!$4:122,ROW()-1,FALSE),0)=2,1,0)</f>
        <v>0</v>
      </c>
      <c r="AF120" s="9">
        <f>IF(IFERROR(HLOOKUP(O$2,States_Design!$4:122,ROW()-1,FALSE),0)=2,1,0)</f>
        <v>0</v>
      </c>
      <c r="AG120" s="9">
        <f>IF(IFERROR(HLOOKUP(P$2,States_Design!$4:122,ROW()-1,FALSE),0)=2,1,0)</f>
        <v>0</v>
      </c>
      <c r="AH120" s="9">
        <f>IF(IFERROR(HLOOKUP(Q$2,States_Design!$4:122,ROW()-1,FALSE),0)=2,1,0)</f>
        <v>0</v>
      </c>
      <c r="AI120" s="9">
        <f>IF(IFERROR(HLOOKUP(R$2,States_Design!$4:122,ROW()-1,FALSE),0)=2,1,0)</f>
        <v>0</v>
      </c>
      <c r="AK120" s="9" t="str">
        <f t="shared" si="28"/>
        <v>0x00</v>
      </c>
      <c r="AL120" s="9" t="str">
        <f t="shared" si="29"/>
        <v>0x00</v>
      </c>
      <c r="AN120" s="9" t="str">
        <f t="shared" si="30"/>
        <v>0x00</v>
      </c>
      <c r="AO120" s="9" t="str">
        <f t="shared" si="31"/>
        <v>0x00</v>
      </c>
      <c r="AQ120" s="9" t="str">
        <f t="shared" si="27"/>
        <v xml:space="preserve">0, 0x00, 0x00, 0x00, 0x00, </v>
      </c>
      <c r="AR12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9">
        <f>States_Design!D123</f>
        <v>0</v>
      </c>
      <c r="C121" s="9">
        <f>IF(IFERROR(HLOOKUP(C$2,States_Design!$4:123,ROW()-1,FALSE),0)=1,1,0)</f>
        <v>0</v>
      </c>
      <c r="D121" s="9">
        <f>IF(IFERROR(HLOOKUP(D$2,States_Design!$4:123,ROW()-1,FALSE),0)=1,1,0)</f>
        <v>0</v>
      </c>
      <c r="E121" s="9">
        <f>IF(IFERROR(HLOOKUP(E$2,States_Design!$4:123,ROW()-1,FALSE),0)=1,1,0)</f>
        <v>0</v>
      </c>
      <c r="F121" s="9">
        <f>IF(IFERROR(HLOOKUP(F$2,States_Design!$4:123,ROW()-1,FALSE),0)=1,1,0)</f>
        <v>0</v>
      </c>
      <c r="G121" s="9">
        <f>IF(IFERROR(HLOOKUP(G$2,States_Design!$4:123,ROW()-1,FALSE),0)=1,1,0)</f>
        <v>0</v>
      </c>
      <c r="H121" s="9">
        <f>IF(IFERROR(HLOOKUP(H$2,States_Design!$4:123,ROW()-1,FALSE),0)=1,1,0)</f>
        <v>0</v>
      </c>
      <c r="I121" s="9">
        <f>IF(IFERROR(HLOOKUP(I$2,States_Design!$4:123,ROW()-1,FALSE),0)=1,1,0)</f>
        <v>0</v>
      </c>
      <c r="J121" s="9">
        <f>IF(IFERROR(HLOOKUP(J$2,States_Design!$4:123,ROW()-1,FALSE),0)=1,1,0)</f>
        <v>0</v>
      </c>
      <c r="K121" s="9">
        <f>IF(IFERROR(HLOOKUP(K$2,States_Design!$4:123,ROW()-1,FALSE),0)=1,1,0)</f>
        <v>0</v>
      </c>
      <c r="L121" s="9">
        <f>IF(IFERROR(HLOOKUP(L$2,States_Design!$4:123,ROW()-1,FALSE),0)=1,1,0)</f>
        <v>0</v>
      </c>
      <c r="M121" s="9">
        <f>IF(IFERROR(HLOOKUP(M$2,States_Design!$4:123,ROW()-1,FALSE),0)=1,1,0)</f>
        <v>0</v>
      </c>
      <c r="N121" s="9">
        <f>IF(IFERROR(HLOOKUP(N$2,States_Design!$4:123,ROW()-1,FALSE),0)=1,1,0)</f>
        <v>0</v>
      </c>
      <c r="O121" s="9">
        <f>IF(IFERROR(HLOOKUP(O$2,States_Design!$4:123,ROW()-1,FALSE),0)=1,1,0)</f>
        <v>0</v>
      </c>
      <c r="P121" s="9">
        <f>IF(IFERROR(HLOOKUP(P$2,States_Design!$4:123,ROW()-1,FALSE),0)=1,1,0)</f>
        <v>0</v>
      </c>
      <c r="Q121" s="9">
        <f>IF(IFERROR(HLOOKUP(Q$2,States_Design!$4:123,ROW()-1,FALSE),0)=1,1,0)</f>
        <v>0</v>
      </c>
      <c r="R121" s="9">
        <f>IF(IFERROR(HLOOKUP(R$2,States_Design!$4:123,ROW()-1,FALSE),0)=1,1,0)</f>
        <v>0</v>
      </c>
      <c r="T121" s="9">
        <f>IF(IFERROR(HLOOKUP(C$2,States_Design!$4:123,ROW()-1,FALSE),0)=2,1,0)</f>
        <v>0</v>
      </c>
      <c r="U121" s="9">
        <f>IF(IFERROR(HLOOKUP(D$2,States_Design!$4:123,ROW()-1,FALSE),0)=2,1,0)</f>
        <v>0</v>
      </c>
      <c r="V121" s="9">
        <f>IF(IFERROR(HLOOKUP(E$2,States_Design!$4:123,ROW()-1,FALSE),0)=2,1,0)</f>
        <v>0</v>
      </c>
      <c r="W121" s="9">
        <f>IF(IFERROR(HLOOKUP(F$2,States_Design!$4:123,ROW()-1,FALSE),0)=2,1,0)</f>
        <v>0</v>
      </c>
      <c r="X121" s="9">
        <f>IF(IFERROR(HLOOKUP(G$2,States_Design!$4:123,ROW()-1,FALSE),0)=2,1,0)</f>
        <v>0</v>
      </c>
      <c r="Y121" s="9">
        <f>IF(IFERROR(HLOOKUP(H$2,States_Design!$4:123,ROW()-1,FALSE),0)=2,1,0)</f>
        <v>0</v>
      </c>
      <c r="Z121" s="9">
        <f>IF(IFERROR(HLOOKUP(I$2,States_Design!$4:123,ROW()-1,FALSE),0)=2,1,0)</f>
        <v>0</v>
      </c>
      <c r="AA121" s="9">
        <f>IF(IFERROR(HLOOKUP(J$2,States_Design!$4:123,ROW()-1,FALSE),0)=2,1,0)</f>
        <v>0</v>
      </c>
      <c r="AB121" s="9">
        <f>IF(IFERROR(HLOOKUP(K$2,States_Design!$4:123,ROW()-1,FALSE),0)=2,1,0)</f>
        <v>0</v>
      </c>
      <c r="AC121" s="9">
        <f>IF(IFERROR(HLOOKUP(L$2,States_Design!$4:123,ROW()-1,FALSE),0)=2,1,0)</f>
        <v>0</v>
      </c>
      <c r="AD121" s="9">
        <f>IF(IFERROR(HLOOKUP(M$2,States_Design!$4:123,ROW()-1,FALSE),0)=2,1,0)</f>
        <v>0</v>
      </c>
      <c r="AE121" s="9">
        <f>IF(IFERROR(HLOOKUP(N$2,States_Design!$4:123,ROW()-1,FALSE),0)=2,1,0)</f>
        <v>0</v>
      </c>
      <c r="AF121" s="9">
        <f>IF(IFERROR(HLOOKUP(O$2,States_Design!$4:123,ROW()-1,FALSE),0)=2,1,0)</f>
        <v>0</v>
      </c>
      <c r="AG121" s="9">
        <f>IF(IFERROR(HLOOKUP(P$2,States_Design!$4:123,ROW()-1,FALSE),0)=2,1,0)</f>
        <v>0</v>
      </c>
      <c r="AH121" s="9">
        <f>IF(IFERROR(HLOOKUP(Q$2,States_Design!$4:123,ROW()-1,FALSE),0)=2,1,0)</f>
        <v>0</v>
      </c>
      <c r="AI121" s="9">
        <f>IF(IFERROR(HLOOKUP(R$2,States_Design!$4:123,ROW()-1,FALSE),0)=2,1,0)</f>
        <v>0</v>
      </c>
      <c r="AK121" s="9" t="str">
        <f t="shared" si="28"/>
        <v>0x00</v>
      </c>
      <c r="AL121" s="9" t="str">
        <f t="shared" si="29"/>
        <v>0x00</v>
      </c>
      <c r="AN121" s="9" t="str">
        <f t="shared" si="30"/>
        <v>0x00</v>
      </c>
      <c r="AO121" s="9" t="str">
        <f t="shared" si="31"/>
        <v>0x00</v>
      </c>
      <c r="AQ121" s="9" t="str">
        <f t="shared" si="27"/>
        <v xml:space="preserve">0, 0x00, 0x00, 0x00, 0x00, </v>
      </c>
      <c r="AR12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9">
        <f>States_Design!D124</f>
        <v>0</v>
      </c>
      <c r="C122" s="9">
        <f>IF(IFERROR(HLOOKUP(C$2,States_Design!$4:124,ROW()-1,FALSE),0)=1,1,0)</f>
        <v>0</v>
      </c>
      <c r="D122" s="9">
        <f>IF(IFERROR(HLOOKUP(D$2,States_Design!$4:124,ROW()-1,FALSE),0)=1,1,0)</f>
        <v>0</v>
      </c>
      <c r="E122" s="9">
        <f>IF(IFERROR(HLOOKUP(E$2,States_Design!$4:124,ROW()-1,FALSE),0)=1,1,0)</f>
        <v>0</v>
      </c>
      <c r="F122" s="9">
        <f>IF(IFERROR(HLOOKUP(F$2,States_Design!$4:124,ROW()-1,FALSE),0)=1,1,0)</f>
        <v>0</v>
      </c>
      <c r="G122" s="9">
        <f>IF(IFERROR(HLOOKUP(G$2,States_Design!$4:124,ROW()-1,FALSE),0)=1,1,0)</f>
        <v>0</v>
      </c>
      <c r="H122" s="9">
        <f>IF(IFERROR(HLOOKUP(H$2,States_Design!$4:124,ROW()-1,FALSE),0)=1,1,0)</f>
        <v>0</v>
      </c>
      <c r="I122" s="9">
        <f>IF(IFERROR(HLOOKUP(I$2,States_Design!$4:124,ROW()-1,FALSE),0)=1,1,0)</f>
        <v>0</v>
      </c>
      <c r="J122" s="9">
        <f>IF(IFERROR(HLOOKUP(J$2,States_Design!$4:124,ROW()-1,FALSE),0)=1,1,0)</f>
        <v>0</v>
      </c>
      <c r="K122" s="9">
        <f>IF(IFERROR(HLOOKUP(K$2,States_Design!$4:124,ROW()-1,FALSE),0)=1,1,0)</f>
        <v>0</v>
      </c>
      <c r="L122" s="9">
        <f>IF(IFERROR(HLOOKUP(L$2,States_Design!$4:124,ROW()-1,FALSE),0)=1,1,0)</f>
        <v>0</v>
      </c>
      <c r="M122" s="9">
        <f>IF(IFERROR(HLOOKUP(M$2,States_Design!$4:124,ROW()-1,FALSE),0)=1,1,0)</f>
        <v>0</v>
      </c>
      <c r="N122" s="9">
        <f>IF(IFERROR(HLOOKUP(N$2,States_Design!$4:124,ROW()-1,FALSE),0)=1,1,0)</f>
        <v>0</v>
      </c>
      <c r="O122" s="9">
        <f>IF(IFERROR(HLOOKUP(O$2,States_Design!$4:124,ROW()-1,FALSE),0)=1,1,0)</f>
        <v>0</v>
      </c>
      <c r="P122" s="9">
        <f>IF(IFERROR(HLOOKUP(P$2,States_Design!$4:124,ROW()-1,FALSE),0)=1,1,0)</f>
        <v>0</v>
      </c>
      <c r="Q122" s="9">
        <f>IF(IFERROR(HLOOKUP(Q$2,States_Design!$4:124,ROW()-1,FALSE),0)=1,1,0)</f>
        <v>0</v>
      </c>
      <c r="R122" s="9">
        <f>IF(IFERROR(HLOOKUP(R$2,States_Design!$4:124,ROW()-1,FALSE),0)=1,1,0)</f>
        <v>0</v>
      </c>
      <c r="T122" s="9">
        <f>IF(IFERROR(HLOOKUP(C$2,States_Design!$4:124,ROW()-1,FALSE),0)=2,1,0)</f>
        <v>0</v>
      </c>
      <c r="U122" s="9">
        <f>IF(IFERROR(HLOOKUP(D$2,States_Design!$4:124,ROW()-1,FALSE),0)=2,1,0)</f>
        <v>0</v>
      </c>
      <c r="V122" s="9">
        <f>IF(IFERROR(HLOOKUP(E$2,States_Design!$4:124,ROW()-1,FALSE),0)=2,1,0)</f>
        <v>0</v>
      </c>
      <c r="W122" s="9">
        <f>IF(IFERROR(HLOOKUP(F$2,States_Design!$4:124,ROW()-1,FALSE),0)=2,1,0)</f>
        <v>0</v>
      </c>
      <c r="X122" s="9">
        <f>IF(IFERROR(HLOOKUP(G$2,States_Design!$4:124,ROW()-1,FALSE),0)=2,1,0)</f>
        <v>0</v>
      </c>
      <c r="Y122" s="9">
        <f>IF(IFERROR(HLOOKUP(H$2,States_Design!$4:124,ROW()-1,FALSE),0)=2,1,0)</f>
        <v>0</v>
      </c>
      <c r="Z122" s="9">
        <f>IF(IFERROR(HLOOKUP(I$2,States_Design!$4:124,ROW()-1,FALSE),0)=2,1,0)</f>
        <v>0</v>
      </c>
      <c r="AA122" s="9">
        <f>IF(IFERROR(HLOOKUP(J$2,States_Design!$4:124,ROW()-1,FALSE),0)=2,1,0)</f>
        <v>0</v>
      </c>
      <c r="AB122" s="9">
        <f>IF(IFERROR(HLOOKUP(K$2,States_Design!$4:124,ROW()-1,FALSE),0)=2,1,0)</f>
        <v>0</v>
      </c>
      <c r="AC122" s="9">
        <f>IF(IFERROR(HLOOKUP(L$2,States_Design!$4:124,ROW()-1,FALSE),0)=2,1,0)</f>
        <v>0</v>
      </c>
      <c r="AD122" s="9">
        <f>IF(IFERROR(HLOOKUP(M$2,States_Design!$4:124,ROW()-1,FALSE),0)=2,1,0)</f>
        <v>0</v>
      </c>
      <c r="AE122" s="9">
        <f>IF(IFERROR(HLOOKUP(N$2,States_Design!$4:124,ROW()-1,FALSE),0)=2,1,0)</f>
        <v>0</v>
      </c>
      <c r="AF122" s="9">
        <f>IF(IFERROR(HLOOKUP(O$2,States_Design!$4:124,ROW()-1,FALSE),0)=2,1,0)</f>
        <v>0</v>
      </c>
      <c r="AG122" s="9">
        <f>IF(IFERROR(HLOOKUP(P$2,States_Design!$4:124,ROW()-1,FALSE),0)=2,1,0)</f>
        <v>0</v>
      </c>
      <c r="AH122" s="9">
        <f>IF(IFERROR(HLOOKUP(Q$2,States_Design!$4:124,ROW()-1,FALSE),0)=2,1,0)</f>
        <v>0</v>
      </c>
      <c r="AI122" s="9">
        <f>IF(IFERROR(HLOOKUP(R$2,States_Design!$4:124,ROW()-1,FALSE),0)=2,1,0)</f>
        <v>0</v>
      </c>
      <c r="AK122" s="9" t="str">
        <f t="shared" si="28"/>
        <v>0x00</v>
      </c>
      <c r="AL122" s="9" t="str">
        <f t="shared" si="29"/>
        <v>0x00</v>
      </c>
      <c r="AN122" s="9" t="str">
        <f t="shared" si="30"/>
        <v>0x00</v>
      </c>
      <c r="AO122" s="9" t="str">
        <f t="shared" si="31"/>
        <v>0x00</v>
      </c>
      <c r="AQ122" s="9" t="str">
        <f t="shared" si="27"/>
        <v xml:space="preserve">0, 0x00, 0x00, 0x00, 0x00, </v>
      </c>
      <c r="AR12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9">
        <f>States_Design!D125</f>
        <v>0</v>
      </c>
      <c r="C123" s="9">
        <f>IF(IFERROR(HLOOKUP(C$2,States_Design!$4:125,ROW()-1,FALSE),0)=1,1,0)</f>
        <v>0</v>
      </c>
      <c r="D123" s="9">
        <f>IF(IFERROR(HLOOKUP(D$2,States_Design!$4:125,ROW()-1,FALSE),0)=1,1,0)</f>
        <v>0</v>
      </c>
      <c r="E123" s="9">
        <f>IF(IFERROR(HLOOKUP(E$2,States_Design!$4:125,ROW()-1,FALSE),0)=1,1,0)</f>
        <v>0</v>
      </c>
      <c r="F123" s="9">
        <f>IF(IFERROR(HLOOKUP(F$2,States_Design!$4:125,ROW()-1,FALSE),0)=1,1,0)</f>
        <v>0</v>
      </c>
      <c r="G123" s="9">
        <f>IF(IFERROR(HLOOKUP(G$2,States_Design!$4:125,ROW()-1,FALSE),0)=1,1,0)</f>
        <v>0</v>
      </c>
      <c r="H123" s="9">
        <f>IF(IFERROR(HLOOKUP(H$2,States_Design!$4:125,ROW()-1,FALSE),0)=1,1,0)</f>
        <v>0</v>
      </c>
      <c r="I123" s="9">
        <f>IF(IFERROR(HLOOKUP(I$2,States_Design!$4:125,ROW()-1,FALSE),0)=1,1,0)</f>
        <v>0</v>
      </c>
      <c r="J123" s="9">
        <f>IF(IFERROR(HLOOKUP(J$2,States_Design!$4:125,ROW()-1,FALSE),0)=1,1,0)</f>
        <v>0</v>
      </c>
      <c r="K123" s="9">
        <f>IF(IFERROR(HLOOKUP(K$2,States_Design!$4:125,ROW()-1,FALSE),0)=1,1,0)</f>
        <v>0</v>
      </c>
      <c r="L123" s="9">
        <f>IF(IFERROR(HLOOKUP(L$2,States_Design!$4:125,ROW()-1,FALSE),0)=1,1,0)</f>
        <v>0</v>
      </c>
      <c r="M123" s="9">
        <f>IF(IFERROR(HLOOKUP(M$2,States_Design!$4:125,ROW()-1,FALSE),0)=1,1,0)</f>
        <v>0</v>
      </c>
      <c r="N123" s="9">
        <f>IF(IFERROR(HLOOKUP(N$2,States_Design!$4:125,ROW()-1,FALSE),0)=1,1,0)</f>
        <v>0</v>
      </c>
      <c r="O123" s="9">
        <f>IF(IFERROR(HLOOKUP(O$2,States_Design!$4:125,ROW()-1,FALSE),0)=1,1,0)</f>
        <v>0</v>
      </c>
      <c r="P123" s="9">
        <f>IF(IFERROR(HLOOKUP(P$2,States_Design!$4:125,ROW()-1,FALSE),0)=1,1,0)</f>
        <v>0</v>
      </c>
      <c r="Q123" s="9">
        <f>IF(IFERROR(HLOOKUP(Q$2,States_Design!$4:125,ROW()-1,FALSE),0)=1,1,0)</f>
        <v>0</v>
      </c>
      <c r="R123" s="9">
        <f>IF(IFERROR(HLOOKUP(R$2,States_Design!$4:125,ROW()-1,FALSE),0)=1,1,0)</f>
        <v>0</v>
      </c>
      <c r="T123" s="9">
        <f>IF(IFERROR(HLOOKUP(C$2,States_Design!$4:125,ROW()-1,FALSE),0)=2,1,0)</f>
        <v>0</v>
      </c>
      <c r="U123" s="9">
        <f>IF(IFERROR(HLOOKUP(D$2,States_Design!$4:125,ROW()-1,FALSE),0)=2,1,0)</f>
        <v>0</v>
      </c>
      <c r="V123" s="9">
        <f>IF(IFERROR(HLOOKUP(E$2,States_Design!$4:125,ROW()-1,FALSE),0)=2,1,0)</f>
        <v>0</v>
      </c>
      <c r="W123" s="9">
        <f>IF(IFERROR(HLOOKUP(F$2,States_Design!$4:125,ROW()-1,FALSE),0)=2,1,0)</f>
        <v>0</v>
      </c>
      <c r="X123" s="9">
        <f>IF(IFERROR(HLOOKUP(G$2,States_Design!$4:125,ROW()-1,FALSE),0)=2,1,0)</f>
        <v>0</v>
      </c>
      <c r="Y123" s="9">
        <f>IF(IFERROR(HLOOKUP(H$2,States_Design!$4:125,ROW()-1,FALSE),0)=2,1,0)</f>
        <v>0</v>
      </c>
      <c r="Z123" s="9">
        <f>IF(IFERROR(HLOOKUP(I$2,States_Design!$4:125,ROW()-1,FALSE),0)=2,1,0)</f>
        <v>0</v>
      </c>
      <c r="AA123" s="9">
        <f>IF(IFERROR(HLOOKUP(J$2,States_Design!$4:125,ROW()-1,FALSE),0)=2,1,0)</f>
        <v>0</v>
      </c>
      <c r="AB123" s="9">
        <f>IF(IFERROR(HLOOKUP(K$2,States_Design!$4:125,ROW()-1,FALSE),0)=2,1,0)</f>
        <v>0</v>
      </c>
      <c r="AC123" s="9">
        <f>IF(IFERROR(HLOOKUP(L$2,States_Design!$4:125,ROW()-1,FALSE),0)=2,1,0)</f>
        <v>0</v>
      </c>
      <c r="AD123" s="9">
        <f>IF(IFERROR(HLOOKUP(M$2,States_Design!$4:125,ROW()-1,FALSE),0)=2,1,0)</f>
        <v>0</v>
      </c>
      <c r="AE123" s="9">
        <f>IF(IFERROR(HLOOKUP(N$2,States_Design!$4:125,ROW()-1,FALSE),0)=2,1,0)</f>
        <v>0</v>
      </c>
      <c r="AF123" s="9">
        <f>IF(IFERROR(HLOOKUP(O$2,States_Design!$4:125,ROW()-1,FALSE),0)=2,1,0)</f>
        <v>0</v>
      </c>
      <c r="AG123" s="9">
        <f>IF(IFERROR(HLOOKUP(P$2,States_Design!$4:125,ROW()-1,FALSE),0)=2,1,0)</f>
        <v>0</v>
      </c>
      <c r="AH123" s="9">
        <f>IF(IFERROR(HLOOKUP(Q$2,States_Design!$4:125,ROW()-1,FALSE),0)=2,1,0)</f>
        <v>0</v>
      </c>
      <c r="AI123" s="9">
        <f>IF(IFERROR(HLOOKUP(R$2,States_Design!$4:125,ROW()-1,FALSE),0)=2,1,0)</f>
        <v>0</v>
      </c>
      <c r="AK123" s="9" t="str">
        <f t="shared" si="28"/>
        <v>0x00</v>
      </c>
      <c r="AL123" s="9" t="str">
        <f t="shared" si="29"/>
        <v>0x00</v>
      </c>
      <c r="AN123" s="9" t="str">
        <f t="shared" si="30"/>
        <v>0x00</v>
      </c>
      <c r="AO123" s="9" t="str">
        <f t="shared" si="31"/>
        <v>0x00</v>
      </c>
      <c r="AQ123" s="9" t="str">
        <f t="shared" si="27"/>
        <v xml:space="preserve">0, 0x00, 0x00, 0x00, 0x00, </v>
      </c>
      <c r="AR12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9">
        <f>States_Design!D126</f>
        <v>0</v>
      </c>
      <c r="C124" s="9">
        <f>IF(IFERROR(HLOOKUP(C$2,States_Design!$4:126,ROW()-1,FALSE),0)=1,1,0)</f>
        <v>0</v>
      </c>
      <c r="D124" s="9">
        <f>IF(IFERROR(HLOOKUP(D$2,States_Design!$4:126,ROW()-1,FALSE),0)=1,1,0)</f>
        <v>0</v>
      </c>
      <c r="E124" s="9">
        <f>IF(IFERROR(HLOOKUP(E$2,States_Design!$4:126,ROW()-1,FALSE),0)=1,1,0)</f>
        <v>0</v>
      </c>
      <c r="F124" s="9">
        <f>IF(IFERROR(HLOOKUP(F$2,States_Design!$4:126,ROW()-1,FALSE),0)=1,1,0)</f>
        <v>0</v>
      </c>
      <c r="G124" s="9">
        <f>IF(IFERROR(HLOOKUP(G$2,States_Design!$4:126,ROW()-1,FALSE),0)=1,1,0)</f>
        <v>0</v>
      </c>
      <c r="H124" s="9">
        <f>IF(IFERROR(HLOOKUP(H$2,States_Design!$4:126,ROW()-1,FALSE),0)=1,1,0)</f>
        <v>0</v>
      </c>
      <c r="I124" s="9">
        <f>IF(IFERROR(HLOOKUP(I$2,States_Design!$4:126,ROW()-1,FALSE),0)=1,1,0)</f>
        <v>0</v>
      </c>
      <c r="J124" s="9">
        <f>IF(IFERROR(HLOOKUP(J$2,States_Design!$4:126,ROW()-1,FALSE),0)=1,1,0)</f>
        <v>0</v>
      </c>
      <c r="K124" s="9">
        <f>IF(IFERROR(HLOOKUP(K$2,States_Design!$4:126,ROW()-1,FALSE),0)=1,1,0)</f>
        <v>0</v>
      </c>
      <c r="L124" s="9">
        <f>IF(IFERROR(HLOOKUP(L$2,States_Design!$4:126,ROW()-1,FALSE),0)=1,1,0)</f>
        <v>0</v>
      </c>
      <c r="M124" s="9">
        <f>IF(IFERROR(HLOOKUP(M$2,States_Design!$4:126,ROW()-1,FALSE),0)=1,1,0)</f>
        <v>0</v>
      </c>
      <c r="N124" s="9">
        <f>IF(IFERROR(HLOOKUP(N$2,States_Design!$4:126,ROW()-1,FALSE),0)=1,1,0)</f>
        <v>0</v>
      </c>
      <c r="O124" s="9">
        <f>IF(IFERROR(HLOOKUP(O$2,States_Design!$4:126,ROW()-1,FALSE),0)=1,1,0)</f>
        <v>0</v>
      </c>
      <c r="P124" s="9">
        <f>IF(IFERROR(HLOOKUP(P$2,States_Design!$4:126,ROW()-1,FALSE),0)=1,1,0)</f>
        <v>0</v>
      </c>
      <c r="Q124" s="9">
        <f>IF(IFERROR(HLOOKUP(Q$2,States_Design!$4:126,ROW()-1,FALSE),0)=1,1,0)</f>
        <v>0</v>
      </c>
      <c r="R124" s="9">
        <f>IF(IFERROR(HLOOKUP(R$2,States_Design!$4:126,ROW()-1,FALSE),0)=1,1,0)</f>
        <v>0</v>
      </c>
      <c r="T124" s="9">
        <f>IF(IFERROR(HLOOKUP(C$2,States_Design!$4:126,ROW()-1,FALSE),0)=2,1,0)</f>
        <v>0</v>
      </c>
      <c r="U124" s="9">
        <f>IF(IFERROR(HLOOKUP(D$2,States_Design!$4:126,ROW()-1,FALSE),0)=2,1,0)</f>
        <v>0</v>
      </c>
      <c r="V124" s="9">
        <f>IF(IFERROR(HLOOKUP(E$2,States_Design!$4:126,ROW()-1,FALSE),0)=2,1,0)</f>
        <v>0</v>
      </c>
      <c r="W124" s="9">
        <f>IF(IFERROR(HLOOKUP(F$2,States_Design!$4:126,ROW()-1,FALSE),0)=2,1,0)</f>
        <v>0</v>
      </c>
      <c r="X124" s="9">
        <f>IF(IFERROR(HLOOKUP(G$2,States_Design!$4:126,ROW()-1,FALSE),0)=2,1,0)</f>
        <v>0</v>
      </c>
      <c r="Y124" s="9">
        <f>IF(IFERROR(HLOOKUP(H$2,States_Design!$4:126,ROW()-1,FALSE),0)=2,1,0)</f>
        <v>0</v>
      </c>
      <c r="Z124" s="9">
        <f>IF(IFERROR(HLOOKUP(I$2,States_Design!$4:126,ROW()-1,FALSE),0)=2,1,0)</f>
        <v>0</v>
      </c>
      <c r="AA124" s="9">
        <f>IF(IFERROR(HLOOKUP(J$2,States_Design!$4:126,ROW()-1,FALSE),0)=2,1,0)</f>
        <v>0</v>
      </c>
      <c r="AB124" s="9">
        <f>IF(IFERROR(HLOOKUP(K$2,States_Design!$4:126,ROW()-1,FALSE),0)=2,1,0)</f>
        <v>0</v>
      </c>
      <c r="AC124" s="9">
        <f>IF(IFERROR(HLOOKUP(L$2,States_Design!$4:126,ROW()-1,FALSE),0)=2,1,0)</f>
        <v>0</v>
      </c>
      <c r="AD124" s="9">
        <f>IF(IFERROR(HLOOKUP(M$2,States_Design!$4:126,ROW()-1,FALSE),0)=2,1,0)</f>
        <v>0</v>
      </c>
      <c r="AE124" s="9">
        <f>IF(IFERROR(HLOOKUP(N$2,States_Design!$4:126,ROW()-1,FALSE),0)=2,1,0)</f>
        <v>0</v>
      </c>
      <c r="AF124" s="9">
        <f>IF(IFERROR(HLOOKUP(O$2,States_Design!$4:126,ROW()-1,FALSE),0)=2,1,0)</f>
        <v>0</v>
      </c>
      <c r="AG124" s="9">
        <f>IF(IFERROR(HLOOKUP(P$2,States_Design!$4:126,ROW()-1,FALSE),0)=2,1,0)</f>
        <v>0</v>
      </c>
      <c r="AH124" s="9">
        <f>IF(IFERROR(HLOOKUP(Q$2,States_Design!$4:126,ROW()-1,FALSE),0)=2,1,0)</f>
        <v>0</v>
      </c>
      <c r="AI124" s="9">
        <f>IF(IFERROR(HLOOKUP(R$2,States_Design!$4:126,ROW()-1,FALSE),0)=2,1,0)</f>
        <v>0</v>
      </c>
      <c r="AK124" s="9" t="str">
        <f t="shared" si="28"/>
        <v>0x00</v>
      </c>
      <c r="AL124" s="9" t="str">
        <f t="shared" si="29"/>
        <v>0x00</v>
      </c>
      <c r="AN124" s="9" t="str">
        <f t="shared" si="30"/>
        <v>0x00</v>
      </c>
      <c r="AO124" s="9" t="str">
        <f t="shared" si="31"/>
        <v>0x00</v>
      </c>
      <c r="AQ124" s="9" t="str">
        <f t="shared" si="27"/>
        <v xml:space="preserve">0, 0x00, 0x00, 0x00, 0x00, </v>
      </c>
      <c r="AR12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9">
        <f>States_Design!D127</f>
        <v>0</v>
      </c>
      <c r="C125" s="9">
        <f>IF(IFERROR(HLOOKUP(C$2,States_Design!$4:127,ROW()-1,FALSE),0)=1,1,0)</f>
        <v>0</v>
      </c>
      <c r="D125" s="9">
        <f>IF(IFERROR(HLOOKUP(D$2,States_Design!$4:127,ROW()-1,FALSE),0)=1,1,0)</f>
        <v>0</v>
      </c>
      <c r="E125" s="9">
        <f>IF(IFERROR(HLOOKUP(E$2,States_Design!$4:127,ROW()-1,FALSE),0)=1,1,0)</f>
        <v>0</v>
      </c>
      <c r="F125" s="9">
        <f>IF(IFERROR(HLOOKUP(F$2,States_Design!$4:127,ROW()-1,FALSE),0)=1,1,0)</f>
        <v>0</v>
      </c>
      <c r="G125" s="9">
        <f>IF(IFERROR(HLOOKUP(G$2,States_Design!$4:127,ROW()-1,FALSE),0)=1,1,0)</f>
        <v>0</v>
      </c>
      <c r="H125" s="9">
        <f>IF(IFERROR(HLOOKUP(H$2,States_Design!$4:127,ROW()-1,FALSE),0)=1,1,0)</f>
        <v>0</v>
      </c>
      <c r="I125" s="9">
        <f>IF(IFERROR(HLOOKUP(I$2,States_Design!$4:127,ROW()-1,FALSE),0)=1,1,0)</f>
        <v>0</v>
      </c>
      <c r="J125" s="9">
        <f>IF(IFERROR(HLOOKUP(J$2,States_Design!$4:127,ROW()-1,FALSE),0)=1,1,0)</f>
        <v>0</v>
      </c>
      <c r="K125" s="9">
        <f>IF(IFERROR(HLOOKUP(K$2,States_Design!$4:127,ROW()-1,FALSE),0)=1,1,0)</f>
        <v>0</v>
      </c>
      <c r="L125" s="9">
        <f>IF(IFERROR(HLOOKUP(L$2,States_Design!$4:127,ROW()-1,FALSE),0)=1,1,0)</f>
        <v>0</v>
      </c>
      <c r="M125" s="9">
        <f>IF(IFERROR(HLOOKUP(M$2,States_Design!$4:127,ROW()-1,FALSE),0)=1,1,0)</f>
        <v>0</v>
      </c>
      <c r="N125" s="9">
        <f>IF(IFERROR(HLOOKUP(N$2,States_Design!$4:127,ROW()-1,FALSE),0)=1,1,0)</f>
        <v>0</v>
      </c>
      <c r="O125" s="9">
        <f>IF(IFERROR(HLOOKUP(O$2,States_Design!$4:127,ROW()-1,FALSE),0)=1,1,0)</f>
        <v>0</v>
      </c>
      <c r="P125" s="9">
        <f>IF(IFERROR(HLOOKUP(P$2,States_Design!$4:127,ROW()-1,FALSE),0)=1,1,0)</f>
        <v>0</v>
      </c>
      <c r="Q125" s="9">
        <f>IF(IFERROR(HLOOKUP(Q$2,States_Design!$4:127,ROW()-1,FALSE),0)=1,1,0)</f>
        <v>0</v>
      </c>
      <c r="R125" s="9">
        <f>IF(IFERROR(HLOOKUP(R$2,States_Design!$4:127,ROW()-1,FALSE),0)=1,1,0)</f>
        <v>0</v>
      </c>
      <c r="T125" s="9">
        <f>IF(IFERROR(HLOOKUP(C$2,States_Design!$4:127,ROW()-1,FALSE),0)=2,1,0)</f>
        <v>0</v>
      </c>
      <c r="U125" s="9">
        <f>IF(IFERROR(HLOOKUP(D$2,States_Design!$4:127,ROW()-1,FALSE),0)=2,1,0)</f>
        <v>0</v>
      </c>
      <c r="V125" s="9">
        <f>IF(IFERROR(HLOOKUP(E$2,States_Design!$4:127,ROW()-1,FALSE),0)=2,1,0)</f>
        <v>0</v>
      </c>
      <c r="W125" s="9">
        <f>IF(IFERROR(HLOOKUP(F$2,States_Design!$4:127,ROW()-1,FALSE),0)=2,1,0)</f>
        <v>0</v>
      </c>
      <c r="X125" s="9">
        <f>IF(IFERROR(HLOOKUP(G$2,States_Design!$4:127,ROW()-1,FALSE),0)=2,1,0)</f>
        <v>0</v>
      </c>
      <c r="Y125" s="9">
        <f>IF(IFERROR(HLOOKUP(H$2,States_Design!$4:127,ROW()-1,FALSE),0)=2,1,0)</f>
        <v>0</v>
      </c>
      <c r="Z125" s="9">
        <f>IF(IFERROR(HLOOKUP(I$2,States_Design!$4:127,ROW()-1,FALSE),0)=2,1,0)</f>
        <v>0</v>
      </c>
      <c r="AA125" s="9">
        <f>IF(IFERROR(HLOOKUP(J$2,States_Design!$4:127,ROW()-1,FALSE),0)=2,1,0)</f>
        <v>0</v>
      </c>
      <c r="AB125" s="9">
        <f>IF(IFERROR(HLOOKUP(K$2,States_Design!$4:127,ROW()-1,FALSE),0)=2,1,0)</f>
        <v>0</v>
      </c>
      <c r="AC125" s="9">
        <f>IF(IFERROR(HLOOKUP(L$2,States_Design!$4:127,ROW()-1,FALSE),0)=2,1,0)</f>
        <v>0</v>
      </c>
      <c r="AD125" s="9">
        <f>IF(IFERROR(HLOOKUP(M$2,States_Design!$4:127,ROW()-1,FALSE),0)=2,1,0)</f>
        <v>0</v>
      </c>
      <c r="AE125" s="9">
        <f>IF(IFERROR(HLOOKUP(N$2,States_Design!$4:127,ROW()-1,FALSE),0)=2,1,0)</f>
        <v>0</v>
      </c>
      <c r="AF125" s="9">
        <f>IF(IFERROR(HLOOKUP(O$2,States_Design!$4:127,ROW()-1,FALSE),0)=2,1,0)</f>
        <v>0</v>
      </c>
      <c r="AG125" s="9">
        <f>IF(IFERROR(HLOOKUP(P$2,States_Design!$4:127,ROW()-1,FALSE),0)=2,1,0)</f>
        <v>0</v>
      </c>
      <c r="AH125" s="9">
        <f>IF(IFERROR(HLOOKUP(Q$2,States_Design!$4:127,ROW()-1,FALSE),0)=2,1,0)</f>
        <v>0</v>
      </c>
      <c r="AI125" s="9">
        <f>IF(IFERROR(HLOOKUP(R$2,States_Design!$4:127,ROW()-1,FALSE),0)=2,1,0)</f>
        <v>0</v>
      </c>
      <c r="AK125" s="9" t="str">
        <f t="shared" si="28"/>
        <v>0x00</v>
      </c>
      <c r="AL125" s="9" t="str">
        <f t="shared" si="29"/>
        <v>0x00</v>
      </c>
      <c r="AN125" s="9" t="str">
        <f t="shared" si="30"/>
        <v>0x00</v>
      </c>
      <c r="AO125" s="9" t="str">
        <f t="shared" si="31"/>
        <v>0x00</v>
      </c>
      <c r="AQ125" s="9" t="str">
        <f t="shared" si="27"/>
        <v xml:space="preserve">0, 0x00, 0x00, 0x00, 0x00, </v>
      </c>
      <c r="AR12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9">
        <f>States_Design!D128</f>
        <v>0</v>
      </c>
      <c r="C126" s="9">
        <f>IF(IFERROR(HLOOKUP(C$2,States_Design!$4:128,ROW()-1,FALSE),0)=1,1,0)</f>
        <v>0</v>
      </c>
      <c r="D126" s="9">
        <f>IF(IFERROR(HLOOKUP(D$2,States_Design!$4:128,ROW()-1,FALSE),0)=1,1,0)</f>
        <v>0</v>
      </c>
      <c r="E126" s="9">
        <f>IF(IFERROR(HLOOKUP(E$2,States_Design!$4:128,ROW()-1,FALSE),0)=1,1,0)</f>
        <v>0</v>
      </c>
      <c r="F126" s="9">
        <f>IF(IFERROR(HLOOKUP(F$2,States_Design!$4:128,ROW()-1,FALSE),0)=1,1,0)</f>
        <v>0</v>
      </c>
      <c r="G126" s="9">
        <f>IF(IFERROR(HLOOKUP(G$2,States_Design!$4:128,ROW()-1,FALSE),0)=1,1,0)</f>
        <v>0</v>
      </c>
      <c r="H126" s="9">
        <f>IF(IFERROR(HLOOKUP(H$2,States_Design!$4:128,ROW()-1,FALSE),0)=1,1,0)</f>
        <v>0</v>
      </c>
      <c r="I126" s="9">
        <f>IF(IFERROR(HLOOKUP(I$2,States_Design!$4:128,ROW()-1,FALSE),0)=1,1,0)</f>
        <v>0</v>
      </c>
      <c r="J126" s="9">
        <f>IF(IFERROR(HLOOKUP(J$2,States_Design!$4:128,ROW()-1,FALSE),0)=1,1,0)</f>
        <v>0</v>
      </c>
      <c r="K126" s="9">
        <f>IF(IFERROR(HLOOKUP(K$2,States_Design!$4:128,ROW()-1,FALSE),0)=1,1,0)</f>
        <v>0</v>
      </c>
      <c r="L126" s="9">
        <f>IF(IFERROR(HLOOKUP(L$2,States_Design!$4:128,ROW()-1,FALSE),0)=1,1,0)</f>
        <v>0</v>
      </c>
      <c r="M126" s="9">
        <f>IF(IFERROR(HLOOKUP(M$2,States_Design!$4:128,ROW()-1,FALSE),0)=1,1,0)</f>
        <v>0</v>
      </c>
      <c r="N126" s="9">
        <f>IF(IFERROR(HLOOKUP(N$2,States_Design!$4:128,ROW()-1,FALSE),0)=1,1,0)</f>
        <v>0</v>
      </c>
      <c r="O126" s="9">
        <f>IF(IFERROR(HLOOKUP(O$2,States_Design!$4:128,ROW()-1,FALSE),0)=1,1,0)</f>
        <v>0</v>
      </c>
      <c r="P126" s="9">
        <f>IF(IFERROR(HLOOKUP(P$2,States_Design!$4:128,ROW()-1,FALSE),0)=1,1,0)</f>
        <v>0</v>
      </c>
      <c r="Q126" s="9">
        <f>IF(IFERROR(HLOOKUP(Q$2,States_Design!$4:128,ROW()-1,FALSE),0)=1,1,0)</f>
        <v>0</v>
      </c>
      <c r="R126" s="9">
        <f>IF(IFERROR(HLOOKUP(R$2,States_Design!$4:128,ROW()-1,FALSE),0)=1,1,0)</f>
        <v>0</v>
      </c>
      <c r="T126" s="9">
        <f>IF(IFERROR(HLOOKUP(C$2,States_Design!$4:128,ROW()-1,FALSE),0)=2,1,0)</f>
        <v>0</v>
      </c>
      <c r="U126" s="9">
        <f>IF(IFERROR(HLOOKUP(D$2,States_Design!$4:128,ROW()-1,FALSE),0)=2,1,0)</f>
        <v>0</v>
      </c>
      <c r="V126" s="9">
        <f>IF(IFERROR(HLOOKUP(E$2,States_Design!$4:128,ROW()-1,FALSE),0)=2,1,0)</f>
        <v>0</v>
      </c>
      <c r="W126" s="9">
        <f>IF(IFERROR(HLOOKUP(F$2,States_Design!$4:128,ROW()-1,FALSE),0)=2,1,0)</f>
        <v>0</v>
      </c>
      <c r="X126" s="9">
        <f>IF(IFERROR(HLOOKUP(G$2,States_Design!$4:128,ROW()-1,FALSE),0)=2,1,0)</f>
        <v>0</v>
      </c>
      <c r="Y126" s="9">
        <f>IF(IFERROR(HLOOKUP(H$2,States_Design!$4:128,ROW()-1,FALSE),0)=2,1,0)</f>
        <v>0</v>
      </c>
      <c r="Z126" s="9">
        <f>IF(IFERROR(HLOOKUP(I$2,States_Design!$4:128,ROW()-1,FALSE),0)=2,1,0)</f>
        <v>0</v>
      </c>
      <c r="AA126" s="9">
        <f>IF(IFERROR(HLOOKUP(J$2,States_Design!$4:128,ROW()-1,FALSE),0)=2,1,0)</f>
        <v>0</v>
      </c>
      <c r="AB126" s="9">
        <f>IF(IFERROR(HLOOKUP(K$2,States_Design!$4:128,ROW()-1,FALSE),0)=2,1,0)</f>
        <v>0</v>
      </c>
      <c r="AC126" s="9">
        <f>IF(IFERROR(HLOOKUP(L$2,States_Design!$4:128,ROW()-1,FALSE),0)=2,1,0)</f>
        <v>0</v>
      </c>
      <c r="AD126" s="9">
        <f>IF(IFERROR(HLOOKUP(M$2,States_Design!$4:128,ROW()-1,FALSE),0)=2,1,0)</f>
        <v>0</v>
      </c>
      <c r="AE126" s="9">
        <f>IF(IFERROR(HLOOKUP(N$2,States_Design!$4:128,ROW()-1,FALSE),0)=2,1,0)</f>
        <v>0</v>
      </c>
      <c r="AF126" s="9">
        <f>IF(IFERROR(HLOOKUP(O$2,States_Design!$4:128,ROW()-1,FALSE),0)=2,1,0)</f>
        <v>0</v>
      </c>
      <c r="AG126" s="9">
        <f>IF(IFERROR(HLOOKUP(P$2,States_Design!$4:128,ROW()-1,FALSE),0)=2,1,0)</f>
        <v>0</v>
      </c>
      <c r="AH126" s="9">
        <f>IF(IFERROR(HLOOKUP(Q$2,States_Design!$4:128,ROW()-1,FALSE),0)=2,1,0)</f>
        <v>0</v>
      </c>
      <c r="AI126" s="9">
        <f>IF(IFERROR(HLOOKUP(R$2,States_Design!$4:128,ROW()-1,FALSE),0)=2,1,0)</f>
        <v>0</v>
      </c>
      <c r="AK126" s="9" t="str">
        <f t="shared" si="28"/>
        <v>0x00</v>
      </c>
      <c r="AL126" s="9" t="str">
        <f t="shared" si="29"/>
        <v>0x00</v>
      </c>
      <c r="AN126" s="9" t="str">
        <f t="shared" si="30"/>
        <v>0x00</v>
      </c>
      <c r="AO126" s="9" t="str">
        <f t="shared" si="31"/>
        <v>0x00</v>
      </c>
      <c r="AQ126" s="9" t="str">
        <f t="shared" si="27"/>
        <v xml:space="preserve">0, 0x00, 0x00, 0x00, 0x00, </v>
      </c>
      <c r="AR12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9">
        <f>States_Design!D129</f>
        <v>0</v>
      </c>
      <c r="C127" s="9">
        <f>IF(IFERROR(HLOOKUP(C$2,States_Design!$4:129,ROW()-1,FALSE),0)=1,1,0)</f>
        <v>0</v>
      </c>
      <c r="D127" s="9">
        <f>IF(IFERROR(HLOOKUP(D$2,States_Design!$4:129,ROW()-1,FALSE),0)=1,1,0)</f>
        <v>0</v>
      </c>
      <c r="E127" s="9">
        <f>IF(IFERROR(HLOOKUP(E$2,States_Design!$4:129,ROW()-1,FALSE),0)=1,1,0)</f>
        <v>0</v>
      </c>
      <c r="F127" s="9">
        <f>IF(IFERROR(HLOOKUP(F$2,States_Design!$4:129,ROW()-1,FALSE),0)=1,1,0)</f>
        <v>0</v>
      </c>
      <c r="G127" s="9">
        <f>IF(IFERROR(HLOOKUP(G$2,States_Design!$4:129,ROW()-1,FALSE),0)=1,1,0)</f>
        <v>0</v>
      </c>
      <c r="H127" s="9">
        <f>IF(IFERROR(HLOOKUP(H$2,States_Design!$4:129,ROW()-1,FALSE),0)=1,1,0)</f>
        <v>0</v>
      </c>
      <c r="I127" s="9">
        <f>IF(IFERROR(HLOOKUP(I$2,States_Design!$4:129,ROW()-1,FALSE),0)=1,1,0)</f>
        <v>0</v>
      </c>
      <c r="J127" s="9">
        <f>IF(IFERROR(HLOOKUP(J$2,States_Design!$4:129,ROW()-1,FALSE),0)=1,1,0)</f>
        <v>0</v>
      </c>
      <c r="K127" s="9">
        <f>IF(IFERROR(HLOOKUP(K$2,States_Design!$4:129,ROW()-1,FALSE),0)=1,1,0)</f>
        <v>0</v>
      </c>
      <c r="L127" s="9">
        <f>IF(IFERROR(HLOOKUP(L$2,States_Design!$4:129,ROW()-1,FALSE),0)=1,1,0)</f>
        <v>0</v>
      </c>
      <c r="M127" s="9">
        <f>IF(IFERROR(HLOOKUP(M$2,States_Design!$4:129,ROW()-1,FALSE),0)=1,1,0)</f>
        <v>0</v>
      </c>
      <c r="N127" s="9">
        <f>IF(IFERROR(HLOOKUP(N$2,States_Design!$4:129,ROW()-1,FALSE),0)=1,1,0)</f>
        <v>0</v>
      </c>
      <c r="O127" s="9">
        <f>IF(IFERROR(HLOOKUP(O$2,States_Design!$4:129,ROW()-1,FALSE),0)=1,1,0)</f>
        <v>0</v>
      </c>
      <c r="P127" s="9">
        <f>IF(IFERROR(HLOOKUP(P$2,States_Design!$4:129,ROW()-1,FALSE),0)=1,1,0)</f>
        <v>0</v>
      </c>
      <c r="Q127" s="9">
        <f>IF(IFERROR(HLOOKUP(Q$2,States_Design!$4:129,ROW()-1,FALSE),0)=1,1,0)</f>
        <v>0</v>
      </c>
      <c r="R127" s="9">
        <f>IF(IFERROR(HLOOKUP(R$2,States_Design!$4:129,ROW()-1,FALSE),0)=1,1,0)</f>
        <v>0</v>
      </c>
      <c r="T127" s="9">
        <f>IF(IFERROR(HLOOKUP(C$2,States_Design!$4:129,ROW()-1,FALSE),0)=2,1,0)</f>
        <v>0</v>
      </c>
      <c r="U127" s="9">
        <f>IF(IFERROR(HLOOKUP(D$2,States_Design!$4:129,ROW()-1,FALSE),0)=2,1,0)</f>
        <v>0</v>
      </c>
      <c r="V127" s="9">
        <f>IF(IFERROR(HLOOKUP(E$2,States_Design!$4:129,ROW()-1,FALSE),0)=2,1,0)</f>
        <v>0</v>
      </c>
      <c r="W127" s="9">
        <f>IF(IFERROR(HLOOKUP(F$2,States_Design!$4:129,ROW()-1,FALSE),0)=2,1,0)</f>
        <v>0</v>
      </c>
      <c r="X127" s="9">
        <f>IF(IFERROR(HLOOKUP(G$2,States_Design!$4:129,ROW()-1,FALSE),0)=2,1,0)</f>
        <v>0</v>
      </c>
      <c r="Y127" s="9">
        <f>IF(IFERROR(HLOOKUP(H$2,States_Design!$4:129,ROW()-1,FALSE),0)=2,1,0)</f>
        <v>0</v>
      </c>
      <c r="Z127" s="9">
        <f>IF(IFERROR(HLOOKUP(I$2,States_Design!$4:129,ROW()-1,FALSE),0)=2,1,0)</f>
        <v>0</v>
      </c>
      <c r="AA127" s="9">
        <f>IF(IFERROR(HLOOKUP(J$2,States_Design!$4:129,ROW()-1,FALSE),0)=2,1,0)</f>
        <v>0</v>
      </c>
      <c r="AB127" s="9">
        <f>IF(IFERROR(HLOOKUP(K$2,States_Design!$4:129,ROW()-1,FALSE),0)=2,1,0)</f>
        <v>0</v>
      </c>
      <c r="AC127" s="9">
        <f>IF(IFERROR(HLOOKUP(L$2,States_Design!$4:129,ROW()-1,FALSE),0)=2,1,0)</f>
        <v>0</v>
      </c>
      <c r="AD127" s="9">
        <f>IF(IFERROR(HLOOKUP(M$2,States_Design!$4:129,ROW()-1,FALSE),0)=2,1,0)</f>
        <v>0</v>
      </c>
      <c r="AE127" s="9">
        <f>IF(IFERROR(HLOOKUP(N$2,States_Design!$4:129,ROW()-1,FALSE),0)=2,1,0)</f>
        <v>0</v>
      </c>
      <c r="AF127" s="9">
        <f>IF(IFERROR(HLOOKUP(O$2,States_Design!$4:129,ROW()-1,FALSE),0)=2,1,0)</f>
        <v>0</v>
      </c>
      <c r="AG127" s="9">
        <f>IF(IFERROR(HLOOKUP(P$2,States_Design!$4:129,ROW()-1,FALSE),0)=2,1,0)</f>
        <v>0</v>
      </c>
      <c r="AH127" s="9">
        <f>IF(IFERROR(HLOOKUP(Q$2,States_Design!$4:129,ROW()-1,FALSE),0)=2,1,0)</f>
        <v>0</v>
      </c>
      <c r="AI127" s="9">
        <f>IF(IFERROR(HLOOKUP(R$2,States_Design!$4:129,ROW()-1,FALSE),0)=2,1,0)</f>
        <v>0</v>
      </c>
      <c r="AK127" s="9" t="str">
        <f t="shared" si="28"/>
        <v>0x00</v>
      </c>
      <c r="AL127" s="9" t="str">
        <f t="shared" si="29"/>
        <v>0x00</v>
      </c>
      <c r="AN127" s="9" t="str">
        <f t="shared" si="30"/>
        <v>0x00</v>
      </c>
      <c r="AO127" s="9" t="str">
        <f t="shared" si="31"/>
        <v>0x00</v>
      </c>
      <c r="AQ127" s="9" t="str">
        <f t="shared" si="27"/>
        <v xml:space="preserve">0, 0x00, 0x00, 0x00, 0x00, </v>
      </c>
      <c r="AR12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9">
        <f>States_Design!D130</f>
        <v>0</v>
      </c>
      <c r="C128" s="9">
        <f>IF(IFERROR(HLOOKUP(C$2,States_Design!$4:130,ROW()-1,FALSE),0)=1,1,0)</f>
        <v>0</v>
      </c>
      <c r="D128" s="9">
        <f>IF(IFERROR(HLOOKUP(D$2,States_Design!$4:130,ROW()-1,FALSE),0)=1,1,0)</f>
        <v>0</v>
      </c>
      <c r="E128" s="9">
        <f>IF(IFERROR(HLOOKUP(E$2,States_Design!$4:130,ROW()-1,FALSE),0)=1,1,0)</f>
        <v>0</v>
      </c>
      <c r="F128" s="9">
        <f>IF(IFERROR(HLOOKUP(F$2,States_Design!$4:130,ROW()-1,FALSE),0)=1,1,0)</f>
        <v>0</v>
      </c>
      <c r="G128" s="9">
        <f>IF(IFERROR(HLOOKUP(G$2,States_Design!$4:130,ROW()-1,FALSE),0)=1,1,0)</f>
        <v>0</v>
      </c>
      <c r="H128" s="9">
        <f>IF(IFERROR(HLOOKUP(H$2,States_Design!$4:130,ROW()-1,FALSE),0)=1,1,0)</f>
        <v>0</v>
      </c>
      <c r="I128" s="9">
        <f>IF(IFERROR(HLOOKUP(I$2,States_Design!$4:130,ROW()-1,FALSE),0)=1,1,0)</f>
        <v>0</v>
      </c>
      <c r="J128" s="9">
        <f>IF(IFERROR(HLOOKUP(J$2,States_Design!$4:130,ROW()-1,FALSE),0)=1,1,0)</f>
        <v>0</v>
      </c>
      <c r="K128" s="9">
        <f>IF(IFERROR(HLOOKUP(K$2,States_Design!$4:130,ROW()-1,FALSE),0)=1,1,0)</f>
        <v>0</v>
      </c>
      <c r="L128" s="9">
        <f>IF(IFERROR(HLOOKUP(L$2,States_Design!$4:130,ROW()-1,FALSE),0)=1,1,0)</f>
        <v>0</v>
      </c>
      <c r="M128" s="9">
        <f>IF(IFERROR(HLOOKUP(M$2,States_Design!$4:130,ROW()-1,FALSE),0)=1,1,0)</f>
        <v>0</v>
      </c>
      <c r="N128" s="9">
        <f>IF(IFERROR(HLOOKUP(N$2,States_Design!$4:130,ROW()-1,FALSE),0)=1,1,0)</f>
        <v>0</v>
      </c>
      <c r="O128" s="9">
        <f>IF(IFERROR(HLOOKUP(O$2,States_Design!$4:130,ROW()-1,FALSE),0)=1,1,0)</f>
        <v>0</v>
      </c>
      <c r="P128" s="9">
        <f>IF(IFERROR(HLOOKUP(P$2,States_Design!$4:130,ROW()-1,FALSE),0)=1,1,0)</f>
        <v>0</v>
      </c>
      <c r="Q128" s="9">
        <f>IF(IFERROR(HLOOKUP(Q$2,States_Design!$4:130,ROW()-1,FALSE),0)=1,1,0)</f>
        <v>0</v>
      </c>
      <c r="R128" s="9">
        <f>IF(IFERROR(HLOOKUP(R$2,States_Design!$4:130,ROW()-1,FALSE),0)=1,1,0)</f>
        <v>0</v>
      </c>
      <c r="T128" s="9">
        <f>IF(IFERROR(HLOOKUP(C$2,States_Design!$4:130,ROW()-1,FALSE),0)=2,1,0)</f>
        <v>0</v>
      </c>
      <c r="U128" s="9">
        <f>IF(IFERROR(HLOOKUP(D$2,States_Design!$4:130,ROW()-1,FALSE),0)=2,1,0)</f>
        <v>0</v>
      </c>
      <c r="V128" s="9">
        <f>IF(IFERROR(HLOOKUP(E$2,States_Design!$4:130,ROW()-1,FALSE),0)=2,1,0)</f>
        <v>0</v>
      </c>
      <c r="W128" s="9">
        <f>IF(IFERROR(HLOOKUP(F$2,States_Design!$4:130,ROW()-1,FALSE),0)=2,1,0)</f>
        <v>0</v>
      </c>
      <c r="X128" s="9">
        <f>IF(IFERROR(HLOOKUP(G$2,States_Design!$4:130,ROW()-1,FALSE),0)=2,1,0)</f>
        <v>0</v>
      </c>
      <c r="Y128" s="9">
        <f>IF(IFERROR(HLOOKUP(H$2,States_Design!$4:130,ROW()-1,FALSE),0)=2,1,0)</f>
        <v>0</v>
      </c>
      <c r="Z128" s="9">
        <f>IF(IFERROR(HLOOKUP(I$2,States_Design!$4:130,ROW()-1,FALSE),0)=2,1,0)</f>
        <v>0</v>
      </c>
      <c r="AA128" s="9">
        <f>IF(IFERROR(HLOOKUP(J$2,States_Design!$4:130,ROW()-1,FALSE),0)=2,1,0)</f>
        <v>0</v>
      </c>
      <c r="AB128" s="9">
        <f>IF(IFERROR(HLOOKUP(K$2,States_Design!$4:130,ROW()-1,FALSE),0)=2,1,0)</f>
        <v>0</v>
      </c>
      <c r="AC128" s="9">
        <f>IF(IFERROR(HLOOKUP(L$2,States_Design!$4:130,ROW()-1,FALSE),0)=2,1,0)</f>
        <v>0</v>
      </c>
      <c r="AD128" s="9">
        <f>IF(IFERROR(HLOOKUP(M$2,States_Design!$4:130,ROW()-1,FALSE),0)=2,1,0)</f>
        <v>0</v>
      </c>
      <c r="AE128" s="9">
        <f>IF(IFERROR(HLOOKUP(N$2,States_Design!$4:130,ROW()-1,FALSE),0)=2,1,0)</f>
        <v>0</v>
      </c>
      <c r="AF128" s="9">
        <f>IF(IFERROR(HLOOKUP(O$2,States_Design!$4:130,ROW()-1,FALSE),0)=2,1,0)</f>
        <v>0</v>
      </c>
      <c r="AG128" s="9">
        <f>IF(IFERROR(HLOOKUP(P$2,States_Design!$4:130,ROW()-1,FALSE),0)=2,1,0)</f>
        <v>0</v>
      </c>
      <c r="AH128" s="9">
        <f>IF(IFERROR(HLOOKUP(Q$2,States_Design!$4:130,ROW()-1,FALSE),0)=2,1,0)</f>
        <v>0</v>
      </c>
      <c r="AI128" s="9">
        <f>IF(IFERROR(HLOOKUP(R$2,States_Design!$4:130,ROW()-1,FALSE),0)=2,1,0)</f>
        <v>0</v>
      </c>
      <c r="AK128" s="9" t="str">
        <f t="shared" si="28"/>
        <v>0x00</v>
      </c>
      <c r="AL128" s="9" t="str">
        <f t="shared" si="29"/>
        <v>0x00</v>
      </c>
      <c r="AN128" s="9" t="str">
        <f t="shared" si="30"/>
        <v>0x00</v>
      </c>
      <c r="AO128" s="9" t="str">
        <f t="shared" si="31"/>
        <v>0x00</v>
      </c>
      <c r="AQ128" s="9" t="str">
        <f t="shared" si="27"/>
        <v xml:space="preserve">0, 0x00, 0x00, 0x00, 0x00, </v>
      </c>
      <c r="AR12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9">
        <f>States_Design!D131</f>
        <v>0</v>
      </c>
      <c r="C129" s="9">
        <f>IF(IFERROR(HLOOKUP(C$2,States_Design!$4:131,ROW()-1,FALSE),0)=1,1,0)</f>
        <v>0</v>
      </c>
      <c r="D129" s="9">
        <f>IF(IFERROR(HLOOKUP(D$2,States_Design!$4:131,ROW()-1,FALSE),0)=1,1,0)</f>
        <v>0</v>
      </c>
      <c r="E129" s="9">
        <f>IF(IFERROR(HLOOKUP(E$2,States_Design!$4:131,ROW()-1,FALSE),0)=1,1,0)</f>
        <v>0</v>
      </c>
      <c r="F129" s="9">
        <f>IF(IFERROR(HLOOKUP(F$2,States_Design!$4:131,ROW()-1,FALSE),0)=1,1,0)</f>
        <v>0</v>
      </c>
      <c r="G129" s="9">
        <f>IF(IFERROR(HLOOKUP(G$2,States_Design!$4:131,ROW()-1,FALSE),0)=1,1,0)</f>
        <v>0</v>
      </c>
      <c r="H129" s="9">
        <f>IF(IFERROR(HLOOKUP(H$2,States_Design!$4:131,ROW()-1,FALSE),0)=1,1,0)</f>
        <v>0</v>
      </c>
      <c r="I129" s="9">
        <f>IF(IFERROR(HLOOKUP(I$2,States_Design!$4:131,ROW()-1,FALSE),0)=1,1,0)</f>
        <v>0</v>
      </c>
      <c r="J129" s="9">
        <f>IF(IFERROR(HLOOKUP(J$2,States_Design!$4:131,ROW()-1,FALSE),0)=1,1,0)</f>
        <v>0</v>
      </c>
      <c r="K129" s="9">
        <f>IF(IFERROR(HLOOKUP(K$2,States_Design!$4:131,ROW()-1,FALSE),0)=1,1,0)</f>
        <v>0</v>
      </c>
      <c r="L129" s="9">
        <f>IF(IFERROR(HLOOKUP(L$2,States_Design!$4:131,ROW()-1,FALSE),0)=1,1,0)</f>
        <v>0</v>
      </c>
      <c r="M129" s="9">
        <f>IF(IFERROR(HLOOKUP(M$2,States_Design!$4:131,ROW()-1,FALSE),0)=1,1,0)</f>
        <v>0</v>
      </c>
      <c r="N129" s="9">
        <f>IF(IFERROR(HLOOKUP(N$2,States_Design!$4:131,ROW()-1,FALSE),0)=1,1,0)</f>
        <v>0</v>
      </c>
      <c r="O129" s="9">
        <f>IF(IFERROR(HLOOKUP(O$2,States_Design!$4:131,ROW()-1,FALSE),0)=1,1,0)</f>
        <v>0</v>
      </c>
      <c r="P129" s="9">
        <f>IF(IFERROR(HLOOKUP(P$2,States_Design!$4:131,ROW()-1,FALSE),0)=1,1,0)</f>
        <v>0</v>
      </c>
      <c r="Q129" s="9">
        <f>IF(IFERROR(HLOOKUP(Q$2,States_Design!$4:131,ROW()-1,FALSE),0)=1,1,0)</f>
        <v>0</v>
      </c>
      <c r="R129" s="9">
        <f>IF(IFERROR(HLOOKUP(R$2,States_Design!$4:131,ROW()-1,FALSE),0)=1,1,0)</f>
        <v>0</v>
      </c>
      <c r="T129" s="9">
        <f>IF(IFERROR(HLOOKUP(C$2,States_Design!$4:131,ROW()-1,FALSE),0)=2,1,0)</f>
        <v>0</v>
      </c>
      <c r="U129" s="9">
        <f>IF(IFERROR(HLOOKUP(D$2,States_Design!$4:131,ROW()-1,FALSE),0)=2,1,0)</f>
        <v>0</v>
      </c>
      <c r="V129" s="9">
        <f>IF(IFERROR(HLOOKUP(E$2,States_Design!$4:131,ROW()-1,FALSE),0)=2,1,0)</f>
        <v>0</v>
      </c>
      <c r="W129" s="9">
        <f>IF(IFERROR(HLOOKUP(F$2,States_Design!$4:131,ROW()-1,FALSE),0)=2,1,0)</f>
        <v>0</v>
      </c>
      <c r="X129" s="9">
        <f>IF(IFERROR(HLOOKUP(G$2,States_Design!$4:131,ROW()-1,FALSE),0)=2,1,0)</f>
        <v>0</v>
      </c>
      <c r="Y129" s="9">
        <f>IF(IFERROR(HLOOKUP(H$2,States_Design!$4:131,ROW()-1,FALSE),0)=2,1,0)</f>
        <v>0</v>
      </c>
      <c r="Z129" s="9">
        <f>IF(IFERROR(HLOOKUP(I$2,States_Design!$4:131,ROW()-1,FALSE),0)=2,1,0)</f>
        <v>0</v>
      </c>
      <c r="AA129" s="9">
        <f>IF(IFERROR(HLOOKUP(J$2,States_Design!$4:131,ROW()-1,FALSE),0)=2,1,0)</f>
        <v>0</v>
      </c>
      <c r="AB129" s="9">
        <f>IF(IFERROR(HLOOKUP(K$2,States_Design!$4:131,ROW()-1,FALSE),0)=2,1,0)</f>
        <v>0</v>
      </c>
      <c r="AC129" s="9">
        <f>IF(IFERROR(HLOOKUP(L$2,States_Design!$4:131,ROW()-1,FALSE),0)=2,1,0)</f>
        <v>0</v>
      </c>
      <c r="AD129" s="9">
        <f>IF(IFERROR(HLOOKUP(M$2,States_Design!$4:131,ROW()-1,FALSE),0)=2,1,0)</f>
        <v>0</v>
      </c>
      <c r="AE129" s="9">
        <f>IF(IFERROR(HLOOKUP(N$2,States_Design!$4:131,ROW()-1,FALSE),0)=2,1,0)</f>
        <v>0</v>
      </c>
      <c r="AF129" s="9">
        <f>IF(IFERROR(HLOOKUP(O$2,States_Design!$4:131,ROW()-1,FALSE),0)=2,1,0)</f>
        <v>0</v>
      </c>
      <c r="AG129" s="9">
        <f>IF(IFERROR(HLOOKUP(P$2,States_Design!$4:131,ROW()-1,FALSE),0)=2,1,0)</f>
        <v>0</v>
      </c>
      <c r="AH129" s="9">
        <f>IF(IFERROR(HLOOKUP(Q$2,States_Design!$4:131,ROW()-1,FALSE),0)=2,1,0)</f>
        <v>0</v>
      </c>
      <c r="AI129" s="9">
        <f>IF(IFERROR(HLOOKUP(R$2,States_Design!$4:131,ROW()-1,FALSE),0)=2,1,0)</f>
        <v>0</v>
      </c>
      <c r="AK129" s="9" t="str">
        <f t="shared" si="28"/>
        <v>0x00</v>
      </c>
      <c r="AL129" s="9" t="str">
        <f t="shared" si="29"/>
        <v>0x00</v>
      </c>
      <c r="AN129" s="9" t="str">
        <f t="shared" si="30"/>
        <v>0x00</v>
      </c>
      <c r="AO129" s="9" t="str">
        <f t="shared" si="31"/>
        <v>0x00</v>
      </c>
      <c r="AQ129" s="9" t="str">
        <f t="shared" si="27"/>
        <v xml:space="preserve">0, 0x00, 0x00, 0x00, 0x00, </v>
      </c>
      <c r="AR12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9">
        <f>States_Design!D132</f>
        <v>0</v>
      </c>
      <c r="C130" s="9">
        <f>IF(IFERROR(HLOOKUP(C$2,States_Design!$4:132,ROW()-1,FALSE),0)=1,1,0)</f>
        <v>0</v>
      </c>
      <c r="D130" s="9">
        <f>IF(IFERROR(HLOOKUP(D$2,States_Design!$4:132,ROW()-1,FALSE),0)=1,1,0)</f>
        <v>0</v>
      </c>
      <c r="E130" s="9">
        <f>IF(IFERROR(HLOOKUP(E$2,States_Design!$4:132,ROW()-1,FALSE),0)=1,1,0)</f>
        <v>0</v>
      </c>
      <c r="F130" s="9">
        <f>IF(IFERROR(HLOOKUP(F$2,States_Design!$4:132,ROW()-1,FALSE),0)=1,1,0)</f>
        <v>0</v>
      </c>
      <c r="G130" s="9">
        <f>IF(IFERROR(HLOOKUP(G$2,States_Design!$4:132,ROW()-1,FALSE),0)=1,1,0)</f>
        <v>0</v>
      </c>
      <c r="H130" s="9">
        <f>IF(IFERROR(HLOOKUP(H$2,States_Design!$4:132,ROW()-1,FALSE),0)=1,1,0)</f>
        <v>0</v>
      </c>
      <c r="I130" s="9">
        <f>IF(IFERROR(HLOOKUP(I$2,States_Design!$4:132,ROW()-1,FALSE),0)=1,1,0)</f>
        <v>0</v>
      </c>
      <c r="J130" s="9">
        <f>IF(IFERROR(HLOOKUP(J$2,States_Design!$4:132,ROW()-1,FALSE),0)=1,1,0)</f>
        <v>0</v>
      </c>
      <c r="K130" s="9">
        <f>IF(IFERROR(HLOOKUP(K$2,States_Design!$4:132,ROW()-1,FALSE),0)=1,1,0)</f>
        <v>0</v>
      </c>
      <c r="L130" s="9">
        <f>IF(IFERROR(HLOOKUP(L$2,States_Design!$4:132,ROW()-1,FALSE),0)=1,1,0)</f>
        <v>0</v>
      </c>
      <c r="M130" s="9">
        <f>IF(IFERROR(HLOOKUP(M$2,States_Design!$4:132,ROW()-1,FALSE),0)=1,1,0)</f>
        <v>0</v>
      </c>
      <c r="N130" s="9">
        <f>IF(IFERROR(HLOOKUP(N$2,States_Design!$4:132,ROW()-1,FALSE),0)=1,1,0)</f>
        <v>0</v>
      </c>
      <c r="O130" s="9">
        <f>IF(IFERROR(HLOOKUP(O$2,States_Design!$4:132,ROW()-1,FALSE),0)=1,1,0)</f>
        <v>0</v>
      </c>
      <c r="P130" s="9">
        <f>IF(IFERROR(HLOOKUP(P$2,States_Design!$4:132,ROW()-1,FALSE),0)=1,1,0)</f>
        <v>0</v>
      </c>
      <c r="Q130" s="9">
        <f>IF(IFERROR(HLOOKUP(Q$2,States_Design!$4:132,ROW()-1,FALSE),0)=1,1,0)</f>
        <v>0</v>
      </c>
      <c r="R130" s="9">
        <f>IF(IFERROR(HLOOKUP(R$2,States_Design!$4:132,ROW()-1,FALSE),0)=1,1,0)</f>
        <v>0</v>
      </c>
      <c r="T130" s="9">
        <f>IF(IFERROR(HLOOKUP(C$2,States_Design!$4:132,ROW()-1,FALSE),0)=2,1,0)</f>
        <v>0</v>
      </c>
      <c r="U130" s="9">
        <f>IF(IFERROR(HLOOKUP(D$2,States_Design!$4:132,ROW()-1,FALSE),0)=2,1,0)</f>
        <v>0</v>
      </c>
      <c r="V130" s="9">
        <f>IF(IFERROR(HLOOKUP(E$2,States_Design!$4:132,ROW()-1,FALSE),0)=2,1,0)</f>
        <v>0</v>
      </c>
      <c r="W130" s="9">
        <f>IF(IFERROR(HLOOKUP(F$2,States_Design!$4:132,ROW()-1,FALSE),0)=2,1,0)</f>
        <v>0</v>
      </c>
      <c r="X130" s="9">
        <f>IF(IFERROR(HLOOKUP(G$2,States_Design!$4:132,ROW()-1,FALSE),0)=2,1,0)</f>
        <v>0</v>
      </c>
      <c r="Y130" s="9">
        <f>IF(IFERROR(HLOOKUP(H$2,States_Design!$4:132,ROW()-1,FALSE),0)=2,1,0)</f>
        <v>0</v>
      </c>
      <c r="Z130" s="9">
        <f>IF(IFERROR(HLOOKUP(I$2,States_Design!$4:132,ROW()-1,FALSE),0)=2,1,0)</f>
        <v>0</v>
      </c>
      <c r="AA130" s="9">
        <f>IF(IFERROR(HLOOKUP(J$2,States_Design!$4:132,ROW()-1,FALSE),0)=2,1,0)</f>
        <v>0</v>
      </c>
      <c r="AB130" s="9">
        <f>IF(IFERROR(HLOOKUP(K$2,States_Design!$4:132,ROW()-1,FALSE),0)=2,1,0)</f>
        <v>0</v>
      </c>
      <c r="AC130" s="9">
        <f>IF(IFERROR(HLOOKUP(L$2,States_Design!$4:132,ROW()-1,FALSE),0)=2,1,0)</f>
        <v>0</v>
      </c>
      <c r="AD130" s="9">
        <f>IF(IFERROR(HLOOKUP(M$2,States_Design!$4:132,ROW()-1,FALSE),0)=2,1,0)</f>
        <v>0</v>
      </c>
      <c r="AE130" s="9">
        <f>IF(IFERROR(HLOOKUP(N$2,States_Design!$4:132,ROW()-1,FALSE),0)=2,1,0)</f>
        <v>0</v>
      </c>
      <c r="AF130" s="9">
        <f>IF(IFERROR(HLOOKUP(O$2,States_Design!$4:132,ROW()-1,FALSE),0)=2,1,0)</f>
        <v>0</v>
      </c>
      <c r="AG130" s="9">
        <f>IF(IFERROR(HLOOKUP(P$2,States_Design!$4:132,ROW()-1,FALSE),0)=2,1,0)</f>
        <v>0</v>
      </c>
      <c r="AH130" s="9">
        <f>IF(IFERROR(HLOOKUP(Q$2,States_Design!$4:132,ROW()-1,FALSE),0)=2,1,0)</f>
        <v>0</v>
      </c>
      <c r="AI130" s="9">
        <f>IF(IFERROR(HLOOKUP(R$2,States_Design!$4:132,ROW()-1,FALSE),0)=2,1,0)</f>
        <v>0</v>
      </c>
      <c r="AK130" s="9" t="str">
        <f t="shared" si="28"/>
        <v>0x00</v>
      </c>
      <c r="AL130" s="9" t="str">
        <f t="shared" si="29"/>
        <v>0x00</v>
      </c>
      <c r="AN130" s="9" t="str">
        <f t="shared" si="30"/>
        <v>0x00</v>
      </c>
      <c r="AO130" s="9" t="str">
        <f t="shared" si="31"/>
        <v>0x00</v>
      </c>
      <c r="AQ130" s="9" t="str">
        <f t="shared" si="27"/>
        <v xml:space="preserve">0, 0x00, 0x00, 0x00, 0x00, </v>
      </c>
      <c r="AR13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9">
        <f>States_Design!D133</f>
        <v>0</v>
      </c>
      <c r="C131" s="9">
        <f>IF(IFERROR(HLOOKUP(C$2,States_Design!$4:133,ROW()-1,FALSE),0)=1,1,0)</f>
        <v>0</v>
      </c>
      <c r="D131" s="9">
        <f>IF(IFERROR(HLOOKUP(D$2,States_Design!$4:133,ROW()-1,FALSE),0)=1,1,0)</f>
        <v>0</v>
      </c>
      <c r="E131" s="9">
        <f>IF(IFERROR(HLOOKUP(E$2,States_Design!$4:133,ROW()-1,FALSE),0)=1,1,0)</f>
        <v>0</v>
      </c>
      <c r="F131" s="9">
        <f>IF(IFERROR(HLOOKUP(F$2,States_Design!$4:133,ROW()-1,FALSE),0)=1,1,0)</f>
        <v>0</v>
      </c>
      <c r="G131" s="9">
        <f>IF(IFERROR(HLOOKUP(G$2,States_Design!$4:133,ROW()-1,FALSE),0)=1,1,0)</f>
        <v>0</v>
      </c>
      <c r="H131" s="9">
        <f>IF(IFERROR(HLOOKUP(H$2,States_Design!$4:133,ROW()-1,FALSE),0)=1,1,0)</f>
        <v>0</v>
      </c>
      <c r="I131" s="9">
        <f>IF(IFERROR(HLOOKUP(I$2,States_Design!$4:133,ROW()-1,FALSE),0)=1,1,0)</f>
        <v>0</v>
      </c>
      <c r="J131" s="9">
        <f>IF(IFERROR(HLOOKUP(J$2,States_Design!$4:133,ROW()-1,FALSE),0)=1,1,0)</f>
        <v>0</v>
      </c>
      <c r="K131" s="9">
        <f>IF(IFERROR(HLOOKUP(K$2,States_Design!$4:133,ROW()-1,FALSE),0)=1,1,0)</f>
        <v>0</v>
      </c>
      <c r="L131" s="9">
        <f>IF(IFERROR(HLOOKUP(L$2,States_Design!$4:133,ROW()-1,FALSE),0)=1,1,0)</f>
        <v>0</v>
      </c>
      <c r="M131" s="9">
        <f>IF(IFERROR(HLOOKUP(M$2,States_Design!$4:133,ROW()-1,FALSE),0)=1,1,0)</f>
        <v>0</v>
      </c>
      <c r="N131" s="9">
        <f>IF(IFERROR(HLOOKUP(N$2,States_Design!$4:133,ROW()-1,FALSE),0)=1,1,0)</f>
        <v>0</v>
      </c>
      <c r="O131" s="9">
        <f>IF(IFERROR(HLOOKUP(O$2,States_Design!$4:133,ROW()-1,FALSE),0)=1,1,0)</f>
        <v>0</v>
      </c>
      <c r="P131" s="9">
        <f>IF(IFERROR(HLOOKUP(P$2,States_Design!$4:133,ROW()-1,FALSE),0)=1,1,0)</f>
        <v>0</v>
      </c>
      <c r="Q131" s="9">
        <f>IF(IFERROR(HLOOKUP(Q$2,States_Design!$4:133,ROW()-1,FALSE),0)=1,1,0)</f>
        <v>0</v>
      </c>
      <c r="R131" s="9">
        <f>IF(IFERROR(HLOOKUP(R$2,States_Design!$4:133,ROW()-1,FALSE),0)=1,1,0)</f>
        <v>0</v>
      </c>
      <c r="T131" s="9">
        <f>IF(IFERROR(HLOOKUP(C$2,States_Design!$4:133,ROW()-1,FALSE),0)=2,1,0)</f>
        <v>0</v>
      </c>
      <c r="U131" s="9">
        <f>IF(IFERROR(HLOOKUP(D$2,States_Design!$4:133,ROW()-1,FALSE),0)=2,1,0)</f>
        <v>0</v>
      </c>
      <c r="V131" s="9">
        <f>IF(IFERROR(HLOOKUP(E$2,States_Design!$4:133,ROW()-1,FALSE),0)=2,1,0)</f>
        <v>0</v>
      </c>
      <c r="W131" s="9">
        <f>IF(IFERROR(HLOOKUP(F$2,States_Design!$4:133,ROW()-1,FALSE),0)=2,1,0)</f>
        <v>0</v>
      </c>
      <c r="X131" s="9">
        <f>IF(IFERROR(HLOOKUP(G$2,States_Design!$4:133,ROW()-1,FALSE),0)=2,1,0)</f>
        <v>0</v>
      </c>
      <c r="Y131" s="9">
        <f>IF(IFERROR(HLOOKUP(H$2,States_Design!$4:133,ROW()-1,FALSE),0)=2,1,0)</f>
        <v>0</v>
      </c>
      <c r="Z131" s="9">
        <f>IF(IFERROR(HLOOKUP(I$2,States_Design!$4:133,ROW()-1,FALSE),0)=2,1,0)</f>
        <v>0</v>
      </c>
      <c r="AA131" s="9">
        <f>IF(IFERROR(HLOOKUP(J$2,States_Design!$4:133,ROW()-1,FALSE),0)=2,1,0)</f>
        <v>0</v>
      </c>
      <c r="AB131" s="9">
        <f>IF(IFERROR(HLOOKUP(K$2,States_Design!$4:133,ROW()-1,FALSE),0)=2,1,0)</f>
        <v>0</v>
      </c>
      <c r="AC131" s="9">
        <f>IF(IFERROR(HLOOKUP(L$2,States_Design!$4:133,ROW()-1,FALSE),0)=2,1,0)</f>
        <v>0</v>
      </c>
      <c r="AD131" s="9">
        <f>IF(IFERROR(HLOOKUP(M$2,States_Design!$4:133,ROW()-1,FALSE),0)=2,1,0)</f>
        <v>0</v>
      </c>
      <c r="AE131" s="9">
        <f>IF(IFERROR(HLOOKUP(N$2,States_Design!$4:133,ROW()-1,FALSE),0)=2,1,0)</f>
        <v>0</v>
      </c>
      <c r="AF131" s="9">
        <f>IF(IFERROR(HLOOKUP(O$2,States_Design!$4:133,ROW()-1,FALSE),0)=2,1,0)</f>
        <v>0</v>
      </c>
      <c r="AG131" s="9">
        <f>IF(IFERROR(HLOOKUP(P$2,States_Design!$4:133,ROW()-1,FALSE),0)=2,1,0)</f>
        <v>0</v>
      </c>
      <c r="AH131" s="9">
        <f>IF(IFERROR(HLOOKUP(Q$2,States_Design!$4:133,ROW()-1,FALSE),0)=2,1,0)</f>
        <v>0</v>
      </c>
      <c r="AI131" s="9">
        <f>IF(IFERROR(HLOOKUP(R$2,States_Design!$4:133,ROW()-1,FALSE),0)=2,1,0)</f>
        <v>0</v>
      </c>
      <c r="AK131" s="9" t="str">
        <f t="shared" si="28"/>
        <v>0x00</v>
      </c>
      <c r="AL131" s="9" t="str">
        <f t="shared" si="29"/>
        <v>0x00</v>
      </c>
      <c r="AN131" s="9" t="str">
        <f t="shared" si="30"/>
        <v>0x00</v>
      </c>
      <c r="AO131" s="9" t="str">
        <f t="shared" si="31"/>
        <v>0x00</v>
      </c>
      <c r="AQ131" s="9" t="str">
        <f t="shared" si="27"/>
        <v xml:space="preserve">0, 0x00, 0x00, 0x00, 0x00, </v>
      </c>
      <c r="AR13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9">
        <f>States_Design!D134</f>
        <v>0</v>
      </c>
      <c r="C132" s="9">
        <f>IF(IFERROR(HLOOKUP(C$2,States_Design!$4:134,ROW()-1,FALSE),0)=1,1,0)</f>
        <v>0</v>
      </c>
      <c r="D132" s="9">
        <f>IF(IFERROR(HLOOKUP(D$2,States_Design!$4:134,ROW()-1,FALSE),0)=1,1,0)</f>
        <v>0</v>
      </c>
      <c r="E132" s="9">
        <f>IF(IFERROR(HLOOKUP(E$2,States_Design!$4:134,ROW()-1,FALSE),0)=1,1,0)</f>
        <v>0</v>
      </c>
      <c r="F132" s="9">
        <f>IF(IFERROR(HLOOKUP(F$2,States_Design!$4:134,ROW()-1,FALSE),0)=1,1,0)</f>
        <v>0</v>
      </c>
      <c r="G132" s="9">
        <f>IF(IFERROR(HLOOKUP(G$2,States_Design!$4:134,ROW()-1,FALSE),0)=1,1,0)</f>
        <v>0</v>
      </c>
      <c r="H132" s="9">
        <f>IF(IFERROR(HLOOKUP(H$2,States_Design!$4:134,ROW()-1,FALSE),0)=1,1,0)</f>
        <v>0</v>
      </c>
      <c r="I132" s="9">
        <f>IF(IFERROR(HLOOKUP(I$2,States_Design!$4:134,ROW()-1,FALSE),0)=1,1,0)</f>
        <v>0</v>
      </c>
      <c r="J132" s="9">
        <f>IF(IFERROR(HLOOKUP(J$2,States_Design!$4:134,ROW()-1,FALSE),0)=1,1,0)</f>
        <v>0</v>
      </c>
      <c r="K132" s="9">
        <f>IF(IFERROR(HLOOKUP(K$2,States_Design!$4:134,ROW()-1,FALSE),0)=1,1,0)</f>
        <v>0</v>
      </c>
      <c r="L132" s="9">
        <f>IF(IFERROR(HLOOKUP(L$2,States_Design!$4:134,ROW()-1,FALSE),0)=1,1,0)</f>
        <v>0</v>
      </c>
      <c r="M132" s="9">
        <f>IF(IFERROR(HLOOKUP(M$2,States_Design!$4:134,ROW()-1,FALSE),0)=1,1,0)</f>
        <v>0</v>
      </c>
      <c r="N132" s="9">
        <f>IF(IFERROR(HLOOKUP(N$2,States_Design!$4:134,ROW()-1,FALSE),0)=1,1,0)</f>
        <v>0</v>
      </c>
      <c r="O132" s="9">
        <f>IF(IFERROR(HLOOKUP(O$2,States_Design!$4:134,ROW()-1,FALSE),0)=1,1,0)</f>
        <v>0</v>
      </c>
      <c r="P132" s="9">
        <f>IF(IFERROR(HLOOKUP(P$2,States_Design!$4:134,ROW()-1,FALSE),0)=1,1,0)</f>
        <v>0</v>
      </c>
      <c r="Q132" s="9">
        <f>IF(IFERROR(HLOOKUP(Q$2,States_Design!$4:134,ROW()-1,FALSE),0)=1,1,0)</f>
        <v>0</v>
      </c>
      <c r="R132" s="9">
        <f>IF(IFERROR(HLOOKUP(R$2,States_Design!$4:134,ROW()-1,FALSE),0)=1,1,0)</f>
        <v>0</v>
      </c>
      <c r="T132" s="9">
        <f>IF(IFERROR(HLOOKUP(C$2,States_Design!$4:134,ROW()-1,FALSE),0)=2,1,0)</f>
        <v>0</v>
      </c>
      <c r="U132" s="9">
        <f>IF(IFERROR(HLOOKUP(D$2,States_Design!$4:134,ROW()-1,FALSE),0)=2,1,0)</f>
        <v>0</v>
      </c>
      <c r="V132" s="9">
        <f>IF(IFERROR(HLOOKUP(E$2,States_Design!$4:134,ROW()-1,FALSE),0)=2,1,0)</f>
        <v>0</v>
      </c>
      <c r="W132" s="9">
        <f>IF(IFERROR(HLOOKUP(F$2,States_Design!$4:134,ROW()-1,FALSE),0)=2,1,0)</f>
        <v>0</v>
      </c>
      <c r="X132" s="9">
        <f>IF(IFERROR(HLOOKUP(G$2,States_Design!$4:134,ROW()-1,FALSE),0)=2,1,0)</f>
        <v>0</v>
      </c>
      <c r="Y132" s="9">
        <f>IF(IFERROR(HLOOKUP(H$2,States_Design!$4:134,ROW()-1,FALSE),0)=2,1,0)</f>
        <v>0</v>
      </c>
      <c r="Z132" s="9">
        <f>IF(IFERROR(HLOOKUP(I$2,States_Design!$4:134,ROW()-1,FALSE),0)=2,1,0)</f>
        <v>0</v>
      </c>
      <c r="AA132" s="9">
        <f>IF(IFERROR(HLOOKUP(J$2,States_Design!$4:134,ROW()-1,FALSE),0)=2,1,0)</f>
        <v>0</v>
      </c>
      <c r="AB132" s="9">
        <f>IF(IFERROR(HLOOKUP(K$2,States_Design!$4:134,ROW()-1,FALSE),0)=2,1,0)</f>
        <v>0</v>
      </c>
      <c r="AC132" s="9">
        <f>IF(IFERROR(HLOOKUP(L$2,States_Design!$4:134,ROW()-1,FALSE),0)=2,1,0)</f>
        <v>0</v>
      </c>
      <c r="AD132" s="9">
        <f>IF(IFERROR(HLOOKUP(M$2,States_Design!$4:134,ROW()-1,FALSE),0)=2,1,0)</f>
        <v>0</v>
      </c>
      <c r="AE132" s="9">
        <f>IF(IFERROR(HLOOKUP(N$2,States_Design!$4:134,ROW()-1,FALSE),0)=2,1,0)</f>
        <v>0</v>
      </c>
      <c r="AF132" s="9">
        <f>IF(IFERROR(HLOOKUP(O$2,States_Design!$4:134,ROW()-1,FALSE),0)=2,1,0)</f>
        <v>0</v>
      </c>
      <c r="AG132" s="9">
        <f>IF(IFERROR(HLOOKUP(P$2,States_Design!$4:134,ROW()-1,FALSE),0)=2,1,0)</f>
        <v>0</v>
      </c>
      <c r="AH132" s="9">
        <f>IF(IFERROR(HLOOKUP(Q$2,States_Design!$4:134,ROW()-1,FALSE),0)=2,1,0)</f>
        <v>0</v>
      </c>
      <c r="AI132" s="9">
        <f>IF(IFERROR(HLOOKUP(R$2,States_Design!$4:134,ROW()-1,FALSE),0)=2,1,0)</f>
        <v>0</v>
      </c>
      <c r="AK132" s="9" t="str">
        <f t="shared" si="28"/>
        <v>0x00</v>
      </c>
      <c r="AL132" s="9" t="str">
        <f t="shared" si="29"/>
        <v>0x00</v>
      </c>
      <c r="AN132" s="9" t="str">
        <f t="shared" si="30"/>
        <v>0x00</v>
      </c>
      <c r="AO132" s="9" t="str">
        <f t="shared" si="31"/>
        <v>0x00</v>
      </c>
      <c r="AQ132" s="9" t="str">
        <f t="shared" ref="AQ132:AQ162" si="33">CONCATENATE(A132,", ",AK132,", ",AL132,", ",AN132,", ",AO132,", ")</f>
        <v xml:space="preserve">0, 0x00, 0x00, 0x00, 0x00, </v>
      </c>
      <c r="AR13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9">
        <f>States_Design!D135</f>
        <v>0</v>
      </c>
      <c r="C133" s="9">
        <f>IF(IFERROR(HLOOKUP(C$2,States_Design!$4:135,ROW()-1,FALSE),0)=1,1,0)</f>
        <v>0</v>
      </c>
      <c r="D133" s="9">
        <f>IF(IFERROR(HLOOKUP(D$2,States_Design!$4:135,ROW()-1,FALSE),0)=1,1,0)</f>
        <v>0</v>
      </c>
      <c r="E133" s="9">
        <f>IF(IFERROR(HLOOKUP(E$2,States_Design!$4:135,ROW()-1,FALSE),0)=1,1,0)</f>
        <v>0</v>
      </c>
      <c r="F133" s="9">
        <f>IF(IFERROR(HLOOKUP(F$2,States_Design!$4:135,ROW()-1,FALSE),0)=1,1,0)</f>
        <v>0</v>
      </c>
      <c r="G133" s="9">
        <f>IF(IFERROR(HLOOKUP(G$2,States_Design!$4:135,ROW()-1,FALSE),0)=1,1,0)</f>
        <v>0</v>
      </c>
      <c r="H133" s="9">
        <f>IF(IFERROR(HLOOKUP(H$2,States_Design!$4:135,ROW()-1,FALSE),0)=1,1,0)</f>
        <v>0</v>
      </c>
      <c r="I133" s="9">
        <f>IF(IFERROR(HLOOKUP(I$2,States_Design!$4:135,ROW()-1,FALSE),0)=1,1,0)</f>
        <v>0</v>
      </c>
      <c r="J133" s="9">
        <f>IF(IFERROR(HLOOKUP(J$2,States_Design!$4:135,ROW()-1,FALSE),0)=1,1,0)</f>
        <v>0</v>
      </c>
      <c r="K133" s="9">
        <f>IF(IFERROR(HLOOKUP(K$2,States_Design!$4:135,ROW()-1,FALSE),0)=1,1,0)</f>
        <v>0</v>
      </c>
      <c r="L133" s="9">
        <f>IF(IFERROR(HLOOKUP(L$2,States_Design!$4:135,ROW()-1,FALSE),0)=1,1,0)</f>
        <v>0</v>
      </c>
      <c r="M133" s="9">
        <f>IF(IFERROR(HLOOKUP(M$2,States_Design!$4:135,ROW()-1,FALSE),0)=1,1,0)</f>
        <v>0</v>
      </c>
      <c r="N133" s="9">
        <f>IF(IFERROR(HLOOKUP(N$2,States_Design!$4:135,ROW()-1,FALSE),0)=1,1,0)</f>
        <v>0</v>
      </c>
      <c r="O133" s="9">
        <f>IF(IFERROR(HLOOKUP(O$2,States_Design!$4:135,ROW()-1,FALSE),0)=1,1,0)</f>
        <v>0</v>
      </c>
      <c r="P133" s="9">
        <f>IF(IFERROR(HLOOKUP(P$2,States_Design!$4:135,ROW()-1,FALSE),0)=1,1,0)</f>
        <v>0</v>
      </c>
      <c r="Q133" s="9">
        <f>IF(IFERROR(HLOOKUP(Q$2,States_Design!$4:135,ROW()-1,FALSE),0)=1,1,0)</f>
        <v>0</v>
      </c>
      <c r="R133" s="9">
        <f>IF(IFERROR(HLOOKUP(R$2,States_Design!$4:135,ROW()-1,FALSE),0)=1,1,0)</f>
        <v>0</v>
      </c>
      <c r="T133" s="9">
        <f>IF(IFERROR(HLOOKUP(C$2,States_Design!$4:135,ROW()-1,FALSE),0)=2,1,0)</f>
        <v>0</v>
      </c>
      <c r="U133" s="9">
        <f>IF(IFERROR(HLOOKUP(D$2,States_Design!$4:135,ROW()-1,FALSE),0)=2,1,0)</f>
        <v>0</v>
      </c>
      <c r="V133" s="9">
        <f>IF(IFERROR(HLOOKUP(E$2,States_Design!$4:135,ROW()-1,FALSE),0)=2,1,0)</f>
        <v>0</v>
      </c>
      <c r="W133" s="9">
        <f>IF(IFERROR(HLOOKUP(F$2,States_Design!$4:135,ROW()-1,FALSE),0)=2,1,0)</f>
        <v>0</v>
      </c>
      <c r="X133" s="9">
        <f>IF(IFERROR(HLOOKUP(G$2,States_Design!$4:135,ROW()-1,FALSE),0)=2,1,0)</f>
        <v>0</v>
      </c>
      <c r="Y133" s="9">
        <f>IF(IFERROR(HLOOKUP(H$2,States_Design!$4:135,ROW()-1,FALSE),0)=2,1,0)</f>
        <v>0</v>
      </c>
      <c r="Z133" s="9">
        <f>IF(IFERROR(HLOOKUP(I$2,States_Design!$4:135,ROW()-1,FALSE),0)=2,1,0)</f>
        <v>0</v>
      </c>
      <c r="AA133" s="9">
        <f>IF(IFERROR(HLOOKUP(J$2,States_Design!$4:135,ROW()-1,FALSE),0)=2,1,0)</f>
        <v>0</v>
      </c>
      <c r="AB133" s="9">
        <f>IF(IFERROR(HLOOKUP(K$2,States_Design!$4:135,ROW()-1,FALSE),0)=2,1,0)</f>
        <v>0</v>
      </c>
      <c r="AC133" s="9">
        <f>IF(IFERROR(HLOOKUP(L$2,States_Design!$4:135,ROW()-1,FALSE),0)=2,1,0)</f>
        <v>0</v>
      </c>
      <c r="AD133" s="9">
        <f>IF(IFERROR(HLOOKUP(M$2,States_Design!$4:135,ROW()-1,FALSE),0)=2,1,0)</f>
        <v>0</v>
      </c>
      <c r="AE133" s="9">
        <f>IF(IFERROR(HLOOKUP(N$2,States_Design!$4:135,ROW()-1,FALSE),0)=2,1,0)</f>
        <v>0</v>
      </c>
      <c r="AF133" s="9">
        <f>IF(IFERROR(HLOOKUP(O$2,States_Design!$4:135,ROW()-1,FALSE),0)=2,1,0)</f>
        <v>0</v>
      </c>
      <c r="AG133" s="9">
        <f>IF(IFERROR(HLOOKUP(P$2,States_Design!$4:135,ROW()-1,FALSE),0)=2,1,0)</f>
        <v>0</v>
      </c>
      <c r="AH133" s="9">
        <f>IF(IFERROR(HLOOKUP(Q$2,States_Design!$4:135,ROW()-1,FALSE),0)=2,1,0)</f>
        <v>0</v>
      </c>
      <c r="AI133" s="9">
        <f>IF(IFERROR(HLOOKUP(R$2,States_Design!$4:135,ROW()-1,FALSE),0)=2,1,0)</f>
        <v>0</v>
      </c>
      <c r="AK133" s="9" t="str">
        <f t="shared" si="28"/>
        <v>0x00</v>
      </c>
      <c r="AL133" s="9" t="str">
        <f t="shared" si="29"/>
        <v>0x00</v>
      </c>
      <c r="AN133" s="9" t="str">
        <f t="shared" si="30"/>
        <v>0x00</v>
      </c>
      <c r="AO133" s="9" t="str">
        <f t="shared" si="31"/>
        <v>0x00</v>
      </c>
      <c r="AQ133" s="9" t="str">
        <f t="shared" si="33"/>
        <v xml:space="preserve">0, 0x00, 0x00, 0x00, 0x00, </v>
      </c>
      <c r="AR13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9">
        <f>States_Design!D136</f>
        <v>0</v>
      </c>
      <c r="C134" s="9">
        <f>IF(IFERROR(HLOOKUP(C$2,States_Design!$4:136,ROW()-1,FALSE),0)=1,1,0)</f>
        <v>0</v>
      </c>
      <c r="D134" s="9">
        <f>IF(IFERROR(HLOOKUP(D$2,States_Design!$4:136,ROW()-1,FALSE),0)=1,1,0)</f>
        <v>0</v>
      </c>
      <c r="E134" s="9">
        <f>IF(IFERROR(HLOOKUP(E$2,States_Design!$4:136,ROW()-1,FALSE),0)=1,1,0)</f>
        <v>0</v>
      </c>
      <c r="F134" s="9">
        <f>IF(IFERROR(HLOOKUP(F$2,States_Design!$4:136,ROW()-1,FALSE),0)=1,1,0)</f>
        <v>0</v>
      </c>
      <c r="G134" s="9">
        <f>IF(IFERROR(HLOOKUP(G$2,States_Design!$4:136,ROW()-1,FALSE),0)=1,1,0)</f>
        <v>0</v>
      </c>
      <c r="H134" s="9">
        <f>IF(IFERROR(HLOOKUP(H$2,States_Design!$4:136,ROW()-1,FALSE),0)=1,1,0)</f>
        <v>0</v>
      </c>
      <c r="I134" s="9">
        <f>IF(IFERROR(HLOOKUP(I$2,States_Design!$4:136,ROW()-1,FALSE),0)=1,1,0)</f>
        <v>0</v>
      </c>
      <c r="J134" s="9">
        <f>IF(IFERROR(HLOOKUP(J$2,States_Design!$4:136,ROW()-1,FALSE),0)=1,1,0)</f>
        <v>0</v>
      </c>
      <c r="K134" s="9">
        <f>IF(IFERROR(HLOOKUP(K$2,States_Design!$4:136,ROW()-1,FALSE),0)=1,1,0)</f>
        <v>0</v>
      </c>
      <c r="L134" s="9">
        <f>IF(IFERROR(HLOOKUP(L$2,States_Design!$4:136,ROW()-1,FALSE),0)=1,1,0)</f>
        <v>0</v>
      </c>
      <c r="M134" s="9">
        <f>IF(IFERROR(HLOOKUP(M$2,States_Design!$4:136,ROW()-1,FALSE),0)=1,1,0)</f>
        <v>0</v>
      </c>
      <c r="N134" s="9">
        <f>IF(IFERROR(HLOOKUP(N$2,States_Design!$4:136,ROW()-1,FALSE),0)=1,1,0)</f>
        <v>0</v>
      </c>
      <c r="O134" s="9">
        <f>IF(IFERROR(HLOOKUP(O$2,States_Design!$4:136,ROW()-1,FALSE),0)=1,1,0)</f>
        <v>0</v>
      </c>
      <c r="P134" s="9">
        <f>IF(IFERROR(HLOOKUP(P$2,States_Design!$4:136,ROW()-1,FALSE),0)=1,1,0)</f>
        <v>0</v>
      </c>
      <c r="Q134" s="9">
        <f>IF(IFERROR(HLOOKUP(Q$2,States_Design!$4:136,ROW()-1,FALSE),0)=1,1,0)</f>
        <v>0</v>
      </c>
      <c r="R134" s="9">
        <f>IF(IFERROR(HLOOKUP(R$2,States_Design!$4:136,ROW()-1,FALSE),0)=1,1,0)</f>
        <v>0</v>
      </c>
      <c r="T134" s="9">
        <f>IF(IFERROR(HLOOKUP(C$2,States_Design!$4:136,ROW()-1,FALSE),0)=2,1,0)</f>
        <v>0</v>
      </c>
      <c r="U134" s="9">
        <f>IF(IFERROR(HLOOKUP(D$2,States_Design!$4:136,ROW()-1,FALSE),0)=2,1,0)</f>
        <v>0</v>
      </c>
      <c r="V134" s="9">
        <f>IF(IFERROR(HLOOKUP(E$2,States_Design!$4:136,ROW()-1,FALSE),0)=2,1,0)</f>
        <v>0</v>
      </c>
      <c r="W134" s="9">
        <f>IF(IFERROR(HLOOKUP(F$2,States_Design!$4:136,ROW()-1,FALSE),0)=2,1,0)</f>
        <v>0</v>
      </c>
      <c r="X134" s="9">
        <f>IF(IFERROR(HLOOKUP(G$2,States_Design!$4:136,ROW()-1,FALSE),0)=2,1,0)</f>
        <v>0</v>
      </c>
      <c r="Y134" s="9">
        <f>IF(IFERROR(HLOOKUP(H$2,States_Design!$4:136,ROW()-1,FALSE),0)=2,1,0)</f>
        <v>0</v>
      </c>
      <c r="Z134" s="9">
        <f>IF(IFERROR(HLOOKUP(I$2,States_Design!$4:136,ROW()-1,FALSE),0)=2,1,0)</f>
        <v>0</v>
      </c>
      <c r="AA134" s="9">
        <f>IF(IFERROR(HLOOKUP(J$2,States_Design!$4:136,ROW()-1,FALSE),0)=2,1,0)</f>
        <v>0</v>
      </c>
      <c r="AB134" s="9">
        <f>IF(IFERROR(HLOOKUP(K$2,States_Design!$4:136,ROW()-1,FALSE),0)=2,1,0)</f>
        <v>0</v>
      </c>
      <c r="AC134" s="9">
        <f>IF(IFERROR(HLOOKUP(L$2,States_Design!$4:136,ROW()-1,FALSE),0)=2,1,0)</f>
        <v>0</v>
      </c>
      <c r="AD134" s="9">
        <f>IF(IFERROR(HLOOKUP(M$2,States_Design!$4:136,ROW()-1,FALSE),0)=2,1,0)</f>
        <v>0</v>
      </c>
      <c r="AE134" s="9">
        <f>IF(IFERROR(HLOOKUP(N$2,States_Design!$4:136,ROW()-1,FALSE),0)=2,1,0)</f>
        <v>0</v>
      </c>
      <c r="AF134" s="9">
        <f>IF(IFERROR(HLOOKUP(O$2,States_Design!$4:136,ROW()-1,FALSE),0)=2,1,0)</f>
        <v>0</v>
      </c>
      <c r="AG134" s="9">
        <f>IF(IFERROR(HLOOKUP(P$2,States_Design!$4:136,ROW()-1,FALSE),0)=2,1,0)</f>
        <v>0</v>
      </c>
      <c r="AH134" s="9">
        <f>IF(IFERROR(HLOOKUP(Q$2,States_Design!$4:136,ROW()-1,FALSE),0)=2,1,0)</f>
        <v>0</v>
      </c>
      <c r="AI134" s="9">
        <f>IF(IFERROR(HLOOKUP(R$2,States_Design!$4:136,ROW()-1,FALSE),0)=2,1,0)</f>
        <v>0</v>
      </c>
      <c r="AK134" s="9" t="str">
        <f t="shared" si="28"/>
        <v>0x00</v>
      </c>
      <c r="AL134" s="9" t="str">
        <f t="shared" si="29"/>
        <v>0x00</v>
      </c>
      <c r="AN134" s="9" t="str">
        <f t="shared" si="30"/>
        <v>0x00</v>
      </c>
      <c r="AO134" s="9" t="str">
        <f t="shared" si="31"/>
        <v>0x00</v>
      </c>
      <c r="AQ134" s="9" t="str">
        <f t="shared" si="33"/>
        <v xml:space="preserve">0, 0x00, 0x00, 0x00, 0x00, </v>
      </c>
      <c r="AR13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9">
        <f>States_Design!D137</f>
        <v>0</v>
      </c>
      <c r="C135" s="9">
        <f>IF(IFERROR(HLOOKUP(C$2,States_Design!$4:137,ROW()-1,FALSE),0)=1,1,0)</f>
        <v>0</v>
      </c>
      <c r="D135" s="9">
        <f>IF(IFERROR(HLOOKUP(D$2,States_Design!$4:137,ROW()-1,FALSE),0)=1,1,0)</f>
        <v>0</v>
      </c>
      <c r="E135" s="9">
        <f>IF(IFERROR(HLOOKUP(E$2,States_Design!$4:137,ROW()-1,FALSE),0)=1,1,0)</f>
        <v>0</v>
      </c>
      <c r="F135" s="9">
        <f>IF(IFERROR(HLOOKUP(F$2,States_Design!$4:137,ROW()-1,FALSE),0)=1,1,0)</f>
        <v>0</v>
      </c>
      <c r="G135" s="9">
        <f>IF(IFERROR(HLOOKUP(G$2,States_Design!$4:137,ROW()-1,FALSE),0)=1,1,0)</f>
        <v>0</v>
      </c>
      <c r="H135" s="9">
        <f>IF(IFERROR(HLOOKUP(H$2,States_Design!$4:137,ROW()-1,FALSE),0)=1,1,0)</f>
        <v>0</v>
      </c>
      <c r="I135" s="9">
        <f>IF(IFERROR(HLOOKUP(I$2,States_Design!$4:137,ROW()-1,FALSE),0)=1,1,0)</f>
        <v>0</v>
      </c>
      <c r="J135" s="9">
        <f>IF(IFERROR(HLOOKUP(J$2,States_Design!$4:137,ROW()-1,FALSE),0)=1,1,0)</f>
        <v>0</v>
      </c>
      <c r="K135" s="9">
        <f>IF(IFERROR(HLOOKUP(K$2,States_Design!$4:137,ROW()-1,FALSE),0)=1,1,0)</f>
        <v>0</v>
      </c>
      <c r="L135" s="9">
        <f>IF(IFERROR(HLOOKUP(L$2,States_Design!$4:137,ROW()-1,FALSE),0)=1,1,0)</f>
        <v>0</v>
      </c>
      <c r="M135" s="9">
        <f>IF(IFERROR(HLOOKUP(M$2,States_Design!$4:137,ROW()-1,FALSE),0)=1,1,0)</f>
        <v>0</v>
      </c>
      <c r="N135" s="9">
        <f>IF(IFERROR(HLOOKUP(N$2,States_Design!$4:137,ROW()-1,FALSE),0)=1,1,0)</f>
        <v>0</v>
      </c>
      <c r="O135" s="9">
        <f>IF(IFERROR(HLOOKUP(O$2,States_Design!$4:137,ROW()-1,FALSE),0)=1,1,0)</f>
        <v>0</v>
      </c>
      <c r="P135" s="9">
        <f>IF(IFERROR(HLOOKUP(P$2,States_Design!$4:137,ROW()-1,FALSE),0)=1,1,0)</f>
        <v>0</v>
      </c>
      <c r="Q135" s="9">
        <f>IF(IFERROR(HLOOKUP(Q$2,States_Design!$4:137,ROW()-1,FALSE),0)=1,1,0)</f>
        <v>0</v>
      </c>
      <c r="R135" s="9">
        <f>IF(IFERROR(HLOOKUP(R$2,States_Design!$4:137,ROW()-1,FALSE),0)=1,1,0)</f>
        <v>0</v>
      </c>
      <c r="T135" s="9">
        <f>IF(IFERROR(HLOOKUP(C$2,States_Design!$4:137,ROW()-1,FALSE),0)=2,1,0)</f>
        <v>0</v>
      </c>
      <c r="U135" s="9">
        <f>IF(IFERROR(HLOOKUP(D$2,States_Design!$4:137,ROW()-1,FALSE),0)=2,1,0)</f>
        <v>0</v>
      </c>
      <c r="V135" s="9">
        <f>IF(IFERROR(HLOOKUP(E$2,States_Design!$4:137,ROW()-1,FALSE),0)=2,1,0)</f>
        <v>0</v>
      </c>
      <c r="W135" s="9">
        <f>IF(IFERROR(HLOOKUP(F$2,States_Design!$4:137,ROW()-1,FALSE),0)=2,1,0)</f>
        <v>0</v>
      </c>
      <c r="X135" s="9">
        <f>IF(IFERROR(HLOOKUP(G$2,States_Design!$4:137,ROW()-1,FALSE),0)=2,1,0)</f>
        <v>0</v>
      </c>
      <c r="Y135" s="9">
        <f>IF(IFERROR(HLOOKUP(H$2,States_Design!$4:137,ROW()-1,FALSE),0)=2,1,0)</f>
        <v>0</v>
      </c>
      <c r="Z135" s="9">
        <f>IF(IFERROR(HLOOKUP(I$2,States_Design!$4:137,ROW()-1,FALSE),0)=2,1,0)</f>
        <v>0</v>
      </c>
      <c r="AA135" s="9">
        <f>IF(IFERROR(HLOOKUP(J$2,States_Design!$4:137,ROW()-1,FALSE),0)=2,1,0)</f>
        <v>0</v>
      </c>
      <c r="AB135" s="9">
        <f>IF(IFERROR(HLOOKUP(K$2,States_Design!$4:137,ROW()-1,FALSE),0)=2,1,0)</f>
        <v>0</v>
      </c>
      <c r="AC135" s="9">
        <f>IF(IFERROR(HLOOKUP(L$2,States_Design!$4:137,ROW()-1,FALSE),0)=2,1,0)</f>
        <v>0</v>
      </c>
      <c r="AD135" s="9">
        <f>IF(IFERROR(HLOOKUP(M$2,States_Design!$4:137,ROW()-1,FALSE),0)=2,1,0)</f>
        <v>0</v>
      </c>
      <c r="AE135" s="9">
        <f>IF(IFERROR(HLOOKUP(N$2,States_Design!$4:137,ROW()-1,FALSE),0)=2,1,0)</f>
        <v>0</v>
      </c>
      <c r="AF135" s="9">
        <f>IF(IFERROR(HLOOKUP(O$2,States_Design!$4:137,ROW()-1,FALSE),0)=2,1,0)</f>
        <v>0</v>
      </c>
      <c r="AG135" s="9">
        <f>IF(IFERROR(HLOOKUP(P$2,States_Design!$4:137,ROW()-1,FALSE),0)=2,1,0)</f>
        <v>0</v>
      </c>
      <c r="AH135" s="9">
        <f>IF(IFERROR(HLOOKUP(Q$2,States_Design!$4:137,ROW()-1,FALSE),0)=2,1,0)</f>
        <v>0</v>
      </c>
      <c r="AI135" s="9">
        <f>IF(IFERROR(HLOOKUP(R$2,States_Design!$4:137,ROW()-1,FALSE),0)=2,1,0)</f>
        <v>0</v>
      </c>
      <c r="AK135" s="9" t="str">
        <f t="shared" si="28"/>
        <v>0x00</v>
      </c>
      <c r="AL135" s="9" t="str">
        <f t="shared" si="29"/>
        <v>0x00</v>
      </c>
      <c r="AN135" s="9" t="str">
        <f t="shared" si="30"/>
        <v>0x00</v>
      </c>
      <c r="AO135" s="9" t="str">
        <f t="shared" si="31"/>
        <v>0x00</v>
      </c>
      <c r="AQ135" s="9" t="str">
        <f t="shared" si="33"/>
        <v xml:space="preserve">0, 0x00, 0x00, 0x00, 0x00, </v>
      </c>
      <c r="AR13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9">
        <f>States_Design!D138</f>
        <v>0</v>
      </c>
      <c r="C136" s="9">
        <f>IF(IFERROR(HLOOKUP(C$2,States_Design!$4:138,ROW()-1,FALSE),0)=1,1,0)</f>
        <v>0</v>
      </c>
      <c r="D136" s="9">
        <f>IF(IFERROR(HLOOKUP(D$2,States_Design!$4:138,ROW()-1,FALSE),0)=1,1,0)</f>
        <v>0</v>
      </c>
      <c r="E136" s="9">
        <f>IF(IFERROR(HLOOKUP(E$2,States_Design!$4:138,ROW()-1,FALSE),0)=1,1,0)</f>
        <v>0</v>
      </c>
      <c r="F136" s="9">
        <f>IF(IFERROR(HLOOKUP(F$2,States_Design!$4:138,ROW()-1,FALSE),0)=1,1,0)</f>
        <v>0</v>
      </c>
      <c r="G136" s="9">
        <f>IF(IFERROR(HLOOKUP(G$2,States_Design!$4:138,ROW()-1,FALSE),0)=1,1,0)</f>
        <v>0</v>
      </c>
      <c r="H136" s="9">
        <f>IF(IFERROR(HLOOKUP(H$2,States_Design!$4:138,ROW()-1,FALSE),0)=1,1,0)</f>
        <v>0</v>
      </c>
      <c r="I136" s="9">
        <f>IF(IFERROR(HLOOKUP(I$2,States_Design!$4:138,ROW()-1,FALSE),0)=1,1,0)</f>
        <v>0</v>
      </c>
      <c r="J136" s="9">
        <f>IF(IFERROR(HLOOKUP(J$2,States_Design!$4:138,ROW()-1,FALSE),0)=1,1,0)</f>
        <v>0</v>
      </c>
      <c r="K136" s="9">
        <f>IF(IFERROR(HLOOKUP(K$2,States_Design!$4:138,ROW()-1,FALSE),0)=1,1,0)</f>
        <v>0</v>
      </c>
      <c r="L136" s="9">
        <f>IF(IFERROR(HLOOKUP(L$2,States_Design!$4:138,ROW()-1,FALSE),0)=1,1,0)</f>
        <v>0</v>
      </c>
      <c r="M136" s="9">
        <f>IF(IFERROR(HLOOKUP(M$2,States_Design!$4:138,ROW()-1,FALSE),0)=1,1,0)</f>
        <v>0</v>
      </c>
      <c r="N136" s="9">
        <f>IF(IFERROR(HLOOKUP(N$2,States_Design!$4:138,ROW()-1,FALSE),0)=1,1,0)</f>
        <v>0</v>
      </c>
      <c r="O136" s="9">
        <f>IF(IFERROR(HLOOKUP(O$2,States_Design!$4:138,ROW()-1,FALSE),0)=1,1,0)</f>
        <v>0</v>
      </c>
      <c r="P136" s="9">
        <f>IF(IFERROR(HLOOKUP(P$2,States_Design!$4:138,ROW()-1,FALSE),0)=1,1,0)</f>
        <v>0</v>
      </c>
      <c r="Q136" s="9">
        <f>IF(IFERROR(HLOOKUP(Q$2,States_Design!$4:138,ROW()-1,FALSE),0)=1,1,0)</f>
        <v>0</v>
      </c>
      <c r="R136" s="9">
        <f>IF(IFERROR(HLOOKUP(R$2,States_Design!$4:138,ROW()-1,FALSE),0)=1,1,0)</f>
        <v>0</v>
      </c>
      <c r="T136" s="9">
        <f>IF(IFERROR(HLOOKUP(C$2,States_Design!$4:138,ROW()-1,FALSE),0)=2,1,0)</f>
        <v>0</v>
      </c>
      <c r="U136" s="9">
        <f>IF(IFERROR(HLOOKUP(D$2,States_Design!$4:138,ROW()-1,FALSE),0)=2,1,0)</f>
        <v>0</v>
      </c>
      <c r="V136" s="9">
        <f>IF(IFERROR(HLOOKUP(E$2,States_Design!$4:138,ROW()-1,FALSE),0)=2,1,0)</f>
        <v>0</v>
      </c>
      <c r="W136" s="9">
        <f>IF(IFERROR(HLOOKUP(F$2,States_Design!$4:138,ROW()-1,FALSE),0)=2,1,0)</f>
        <v>0</v>
      </c>
      <c r="X136" s="9">
        <f>IF(IFERROR(HLOOKUP(G$2,States_Design!$4:138,ROW()-1,FALSE),0)=2,1,0)</f>
        <v>0</v>
      </c>
      <c r="Y136" s="9">
        <f>IF(IFERROR(HLOOKUP(H$2,States_Design!$4:138,ROW()-1,FALSE),0)=2,1,0)</f>
        <v>0</v>
      </c>
      <c r="Z136" s="9">
        <f>IF(IFERROR(HLOOKUP(I$2,States_Design!$4:138,ROW()-1,FALSE),0)=2,1,0)</f>
        <v>0</v>
      </c>
      <c r="AA136" s="9">
        <f>IF(IFERROR(HLOOKUP(J$2,States_Design!$4:138,ROW()-1,FALSE),0)=2,1,0)</f>
        <v>0</v>
      </c>
      <c r="AB136" s="9">
        <f>IF(IFERROR(HLOOKUP(K$2,States_Design!$4:138,ROW()-1,FALSE),0)=2,1,0)</f>
        <v>0</v>
      </c>
      <c r="AC136" s="9">
        <f>IF(IFERROR(HLOOKUP(L$2,States_Design!$4:138,ROW()-1,FALSE),0)=2,1,0)</f>
        <v>0</v>
      </c>
      <c r="AD136" s="9">
        <f>IF(IFERROR(HLOOKUP(M$2,States_Design!$4:138,ROW()-1,FALSE),0)=2,1,0)</f>
        <v>0</v>
      </c>
      <c r="AE136" s="9">
        <f>IF(IFERROR(HLOOKUP(N$2,States_Design!$4:138,ROW()-1,FALSE),0)=2,1,0)</f>
        <v>0</v>
      </c>
      <c r="AF136" s="9">
        <f>IF(IFERROR(HLOOKUP(O$2,States_Design!$4:138,ROW()-1,FALSE),0)=2,1,0)</f>
        <v>0</v>
      </c>
      <c r="AG136" s="9">
        <f>IF(IFERROR(HLOOKUP(P$2,States_Design!$4:138,ROW()-1,FALSE),0)=2,1,0)</f>
        <v>0</v>
      </c>
      <c r="AH136" s="9">
        <f>IF(IFERROR(HLOOKUP(Q$2,States_Design!$4:138,ROW()-1,FALSE),0)=2,1,0)</f>
        <v>0</v>
      </c>
      <c r="AI136" s="9">
        <f>IF(IFERROR(HLOOKUP(R$2,States_Design!$4:138,ROW()-1,FALSE),0)=2,1,0)</f>
        <v>0</v>
      </c>
      <c r="AK136" s="9" t="str">
        <f t="shared" si="28"/>
        <v>0x00</v>
      </c>
      <c r="AL136" s="9" t="str">
        <f t="shared" si="29"/>
        <v>0x00</v>
      </c>
      <c r="AN136" s="9" t="str">
        <f t="shared" si="30"/>
        <v>0x00</v>
      </c>
      <c r="AO136" s="9" t="str">
        <f t="shared" si="31"/>
        <v>0x00</v>
      </c>
      <c r="AQ136" s="9" t="str">
        <f t="shared" si="33"/>
        <v xml:space="preserve">0, 0x00, 0x00, 0x00, 0x00, </v>
      </c>
      <c r="AR13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9">
        <f>States_Design!D139</f>
        <v>0</v>
      </c>
      <c r="C137" s="9">
        <f>IF(IFERROR(HLOOKUP(C$2,States_Design!$4:139,ROW()-1,FALSE),0)=1,1,0)</f>
        <v>0</v>
      </c>
      <c r="D137" s="9">
        <f>IF(IFERROR(HLOOKUP(D$2,States_Design!$4:139,ROW()-1,FALSE),0)=1,1,0)</f>
        <v>0</v>
      </c>
      <c r="E137" s="9">
        <f>IF(IFERROR(HLOOKUP(E$2,States_Design!$4:139,ROW()-1,FALSE),0)=1,1,0)</f>
        <v>0</v>
      </c>
      <c r="F137" s="9">
        <f>IF(IFERROR(HLOOKUP(F$2,States_Design!$4:139,ROW()-1,FALSE),0)=1,1,0)</f>
        <v>0</v>
      </c>
      <c r="G137" s="9">
        <f>IF(IFERROR(HLOOKUP(G$2,States_Design!$4:139,ROW()-1,FALSE),0)=1,1,0)</f>
        <v>0</v>
      </c>
      <c r="H137" s="9">
        <f>IF(IFERROR(HLOOKUP(H$2,States_Design!$4:139,ROW()-1,FALSE),0)=1,1,0)</f>
        <v>0</v>
      </c>
      <c r="I137" s="9">
        <f>IF(IFERROR(HLOOKUP(I$2,States_Design!$4:139,ROW()-1,FALSE),0)=1,1,0)</f>
        <v>0</v>
      </c>
      <c r="J137" s="9">
        <f>IF(IFERROR(HLOOKUP(J$2,States_Design!$4:139,ROW()-1,FALSE),0)=1,1,0)</f>
        <v>0</v>
      </c>
      <c r="K137" s="9">
        <f>IF(IFERROR(HLOOKUP(K$2,States_Design!$4:139,ROW()-1,FALSE),0)=1,1,0)</f>
        <v>0</v>
      </c>
      <c r="L137" s="9">
        <f>IF(IFERROR(HLOOKUP(L$2,States_Design!$4:139,ROW()-1,FALSE),0)=1,1,0)</f>
        <v>0</v>
      </c>
      <c r="M137" s="9">
        <f>IF(IFERROR(HLOOKUP(M$2,States_Design!$4:139,ROW()-1,FALSE),0)=1,1,0)</f>
        <v>0</v>
      </c>
      <c r="N137" s="9">
        <f>IF(IFERROR(HLOOKUP(N$2,States_Design!$4:139,ROW()-1,FALSE),0)=1,1,0)</f>
        <v>0</v>
      </c>
      <c r="O137" s="9">
        <f>IF(IFERROR(HLOOKUP(O$2,States_Design!$4:139,ROW()-1,FALSE),0)=1,1,0)</f>
        <v>0</v>
      </c>
      <c r="P137" s="9">
        <f>IF(IFERROR(HLOOKUP(P$2,States_Design!$4:139,ROW()-1,FALSE),0)=1,1,0)</f>
        <v>0</v>
      </c>
      <c r="Q137" s="9">
        <f>IF(IFERROR(HLOOKUP(Q$2,States_Design!$4:139,ROW()-1,FALSE),0)=1,1,0)</f>
        <v>0</v>
      </c>
      <c r="R137" s="9">
        <f>IF(IFERROR(HLOOKUP(R$2,States_Design!$4:139,ROW()-1,FALSE),0)=1,1,0)</f>
        <v>0</v>
      </c>
      <c r="T137" s="9">
        <f>IF(IFERROR(HLOOKUP(C$2,States_Design!$4:139,ROW()-1,FALSE),0)=2,1,0)</f>
        <v>0</v>
      </c>
      <c r="U137" s="9">
        <f>IF(IFERROR(HLOOKUP(D$2,States_Design!$4:139,ROW()-1,FALSE),0)=2,1,0)</f>
        <v>0</v>
      </c>
      <c r="V137" s="9">
        <f>IF(IFERROR(HLOOKUP(E$2,States_Design!$4:139,ROW()-1,FALSE),0)=2,1,0)</f>
        <v>0</v>
      </c>
      <c r="W137" s="9">
        <f>IF(IFERROR(HLOOKUP(F$2,States_Design!$4:139,ROW()-1,FALSE),0)=2,1,0)</f>
        <v>0</v>
      </c>
      <c r="X137" s="9">
        <f>IF(IFERROR(HLOOKUP(G$2,States_Design!$4:139,ROW()-1,FALSE),0)=2,1,0)</f>
        <v>0</v>
      </c>
      <c r="Y137" s="9">
        <f>IF(IFERROR(HLOOKUP(H$2,States_Design!$4:139,ROW()-1,FALSE),0)=2,1,0)</f>
        <v>0</v>
      </c>
      <c r="Z137" s="9">
        <f>IF(IFERROR(HLOOKUP(I$2,States_Design!$4:139,ROW()-1,FALSE),0)=2,1,0)</f>
        <v>0</v>
      </c>
      <c r="AA137" s="9">
        <f>IF(IFERROR(HLOOKUP(J$2,States_Design!$4:139,ROW()-1,FALSE),0)=2,1,0)</f>
        <v>0</v>
      </c>
      <c r="AB137" s="9">
        <f>IF(IFERROR(HLOOKUP(K$2,States_Design!$4:139,ROW()-1,FALSE),0)=2,1,0)</f>
        <v>0</v>
      </c>
      <c r="AC137" s="9">
        <f>IF(IFERROR(HLOOKUP(L$2,States_Design!$4:139,ROW()-1,FALSE),0)=2,1,0)</f>
        <v>0</v>
      </c>
      <c r="AD137" s="9">
        <f>IF(IFERROR(HLOOKUP(M$2,States_Design!$4:139,ROW()-1,FALSE),0)=2,1,0)</f>
        <v>0</v>
      </c>
      <c r="AE137" s="9">
        <f>IF(IFERROR(HLOOKUP(N$2,States_Design!$4:139,ROW()-1,FALSE),0)=2,1,0)</f>
        <v>0</v>
      </c>
      <c r="AF137" s="9">
        <f>IF(IFERROR(HLOOKUP(O$2,States_Design!$4:139,ROW()-1,FALSE),0)=2,1,0)</f>
        <v>0</v>
      </c>
      <c r="AG137" s="9">
        <f>IF(IFERROR(HLOOKUP(P$2,States_Design!$4:139,ROW()-1,FALSE),0)=2,1,0)</f>
        <v>0</v>
      </c>
      <c r="AH137" s="9">
        <f>IF(IFERROR(HLOOKUP(Q$2,States_Design!$4:139,ROW()-1,FALSE),0)=2,1,0)</f>
        <v>0</v>
      </c>
      <c r="AI137" s="9">
        <f>IF(IFERROR(HLOOKUP(R$2,States_Design!$4:139,ROW()-1,FALSE),0)=2,1,0)</f>
        <v>0</v>
      </c>
      <c r="AK137" s="9" t="str">
        <f t="shared" si="28"/>
        <v>0x00</v>
      </c>
      <c r="AL137" s="9" t="str">
        <f t="shared" si="29"/>
        <v>0x00</v>
      </c>
      <c r="AN137" s="9" t="str">
        <f t="shared" si="30"/>
        <v>0x00</v>
      </c>
      <c r="AO137" s="9" t="str">
        <f t="shared" si="31"/>
        <v>0x00</v>
      </c>
      <c r="AQ137" s="9" t="str">
        <f t="shared" si="33"/>
        <v xml:space="preserve">0, 0x00, 0x00, 0x00, 0x00, </v>
      </c>
      <c r="AR13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9">
        <f>States_Design!D140</f>
        <v>0</v>
      </c>
      <c r="C138" s="9">
        <f>IF(IFERROR(HLOOKUP(C$2,States_Design!$4:140,ROW()-1,FALSE),0)=1,1,0)</f>
        <v>0</v>
      </c>
      <c r="D138" s="9">
        <f>IF(IFERROR(HLOOKUP(D$2,States_Design!$4:140,ROW()-1,FALSE),0)=1,1,0)</f>
        <v>0</v>
      </c>
      <c r="E138" s="9">
        <f>IF(IFERROR(HLOOKUP(E$2,States_Design!$4:140,ROW()-1,FALSE),0)=1,1,0)</f>
        <v>0</v>
      </c>
      <c r="F138" s="9">
        <f>IF(IFERROR(HLOOKUP(F$2,States_Design!$4:140,ROW()-1,FALSE),0)=1,1,0)</f>
        <v>0</v>
      </c>
      <c r="G138" s="9">
        <f>IF(IFERROR(HLOOKUP(G$2,States_Design!$4:140,ROW()-1,FALSE),0)=1,1,0)</f>
        <v>0</v>
      </c>
      <c r="H138" s="9">
        <f>IF(IFERROR(HLOOKUP(H$2,States_Design!$4:140,ROW()-1,FALSE),0)=1,1,0)</f>
        <v>0</v>
      </c>
      <c r="I138" s="9">
        <f>IF(IFERROR(HLOOKUP(I$2,States_Design!$4:140,ROW()-1,FALSE),0)=1,1,0)</f>
        <v>0</v>
      </c>
      <c r="J138" s="9">
        <f>IF(IFERROR(HLOOKUP(J$2,States_Design!$4:140,ROW()-1,FALSE),0)=1,1,0)</f>
        <v>0</v>
      </c>
      <c r="K138" s="9">
        <f>IF(IFERROR(HLOOKUP(K$2,States_Design!$4:140,ROW()-1,FALSE),0)=1,1,0)</f>
        <v>0</v>
      </c>
      <c r="L138" s="9">
        <f>IF(IFERROR(HLOOKUP(L$2,States_Design!$4:140,ROW()-1,FALSE),0)=1,1,0)</f>
        <v>0</v>
      </c>
      <c r="M138" s="9">
        <f>IF(IFERROR(HLOOKUP(M$2,States_Design!$4:140,ROW()-1,FALSE),0)=1,1,0)</f>
        <v>0</v>
      </c>
      <c r="N138" s="9">
        <f>IF(IFERROR(HLOOKUP(N$2,States_Design!$4:140,ROW()-1,FALSE),0)=1,1,0)</f>
        <v>0</v>
      </c>
      <c r="O138" s="9">
        <f>IF(IFERROR(HLOOKUP(O$2,States_Design!$4:140,ROW()-1,FALSE),0)=1,1,0)</f>
        <v>0</v>
      </c>
      <c r="P138" s="9">
        <f>IF(IFERROR(HLOOKUP(P$2,States_Design!$4:140,ROW()-1,FALSE),0)=1,1,0)</f>
        <v>0</v>
      </c>
      <c r="Q138" s="9">
        <f>IF(IFERROR(HLOOKUP(Q$2,States_Design!$4:140,ROW()-1,FALSE),0)=1,1,0)</f>
        <v>0</v>
      </c>
      <c r="R138" s="9">
        <f>IF(IFERROR(HLOOKUP(R$2,States_Design!$4:140,ROW()-1,FALSE),0)=1,1,0)</f>
        <v>0</v>
      </c>
      <c r="T138" s="9">
        <f>IF(IFERROR(HLOOKUP(C$2,States_Design!$4:140,ROW()-1,FALSE),0)=2,1,0)</f>
        <v>0</v>
      </c>
      <c r="U138" s="9">
        <f>IF(IFERROR(HLOOKUP(D$2,States_Design!$4:140,ROW()-1,FALSE),0)=2,1,0)</f>
        <v>0</v>
      </c>
      <c r="V138" s="9">
        <f>IF(IFERROR(HLOOKUP(E$2,States_Design!$4:140,ROW()-1,FALSE),0)=2,1,0)</f>
        <v>0</v>
      </c>
      <c r="W138" s="9">
        <f>IF(IFERROR(HLOOKUP(F$2,States_Design!$4:140,ROW()-1,FALSE),0)=2,1,0)</f>
        <v>0</v>
      </c>
      <c r="X138" s="9">
        <f>IF(IFERROR(HLOOKUP(G$2,States_Design!$4:140,ROW()-1,FALSE),0)=2,1,0)</f>
        <v>0</v>
      </c>
      <c r="Y138" s="9">
        <f>IF(IFERROR(HLOOKUP(H$2,States_Design!$4:140,ROW()-1,FALSE),0)=2,1,0)</f>
        <v>0</v>
      </c>
      <c r="Z138" s="9">
        <f>IF(IFERROR(HLOOKUP(I$2,States_Design!$4:140,ROW()-1,FALSE),0)=2,1,0)</f>
        <v>0</v>
      </c>
      <c r="AA138" s="9">
        <f>IF(IFERROR(HLOOKUP(J$2,States_Design!$4:140,ROW()-1,FALSE),0)=2,1,0)</f>
        <v>0</v>
      </c>
      <c r="AB138" s="9">
        <f>IF(IFERROR(HLOOKUP(K$2,States_Design!$4:140,ROW()-1,FALSE),0)=2,1,0)</f>
        <v>0</v>
      </c>
      <c r="AC138" s="9">
        <f>IF(IFERROR(HLOOKUP(L$2,States_Design!$4:140,ROW()-1,FALSE),0)=2,1,0)</f>
        <v>0</v>
      </c>
      <c r="AD138" s="9">
        <f>IF(IFERROR(HLOOKUP(M$2,States_Design!$4:140,ROW()-1,FALSE),0)=2,1,0)</f>
        <v>0</v>
      </c>
      <c r="AE138" s="9">
        <f>IF(IFERROR(HLOOKUP(N$2,States_Design!$4:140,ROW()-1,FALSE),0)=2,1,0)</f>
        <v>0</v>
      </c>
      <c r="AF138" s="9">
        <f>IF(IFERROR(HLOOKUP(O$2,States_Design!$4:140,ROW()-1,FALSE),0)=2,1,0)</f>
        <v>0</v>
      </c>
      <c r="AG138" s="9">
        <f>IF(IFERROR(HLOOKUP(P$2,States_Design!$4:140,ROW()-1,FALSE),0)=2,1,0)</f>
        <v>0</v>
      </c>
      <c r="AH138" s="9">
        <f>IF(IFERROR(HLOOKUP(Q$2,States_Design!$4:140,ROW()-1,FALSE),0)=2,1,0)</f>
        <v>0</v>
      </c>
      <c r="AI138" s="9">
        <f>IF(IFERROR(HLOOKUP(R$2,States_Design!$4:140,ROW()-1,FALSE),0)=2,1,0)</f>
        <v>0</v>
      </c>
      <c r="AK138" s="9" t="str">
        <f t="shared" si="28"/>
        <v>0x00</v>
      </c>
      <c r="AL138" s="9" t="str">
        <f t="shared" si="29"/>
        <v>0x00</v>
      </c>
      <c r="AN138" s="9" t="str">
        <f t="shared" si="30"/>
        <v>0x00</v>
      </c>
      <c r="AO138" s="9" t="str">
        <f t="shared" si="31"/>
        <v>0x00</v>
      </c>
      <c r="AQ138" s="9" t="str">
        <f t="shared" si="33"/>
        <v xml:space="preserve">0, 0x00, 0x00, 0x00, 0x00, </v>
      </c>
      <c r="AR13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9">
        <f>States_Design!D141</f>
        <v>0</v>
      </c>
      <c r="C139" s="9">
        <f>IF(IFERROR(HLOOKUP(C$2,States_Design!$4:141,ROW()-1,FALSE),0)=1,1,0)</f>
        <v>0</v>
      </c>
      <c r="D139" s="9">
        <f>IF(IFERROR(HLOOKUP(D$2,States_Design!$4:141,ROW()-1,FALSE),0)=1,1,0)</f>
        <v>0</v>
      </c>
      <c r="E139" s="9">
        <f>IF(IFERROR(HLOOKUP(E$2,States_Design!$4:141,ROW()-1,FALSE),0)=1,1,0)</f>
        <v>0</v>
      </c>
      <c r="F139" s="9">
        <f>IF(IFERROR(HLOOKUP(F$2,States_Design!$4:141,ROW()-1,FALSE),0)=1,1,0)</f>
        <v>0</v>
      </c>
      <c r="G139" s="9">
        <f>IF(IFERROR(HLOOKUP(G$2,States_Design!$4:141,ROW()-1,FALSE),0)=1,1,0)</f>
        <v>0</v>
      </c>
      <c r="H139" s="9">
        <f>IF(IFERROR(HLOOKUP(H$2,States_Design!$4:141,ROW()-1,FALSE),0)=1,1,0)</f>
        <v>0</v>
      </c>
      <c r="I139" s="9">
        <f>IF(IFERROR(HLOOKUP(I$2,States_Design!$4:141,ROW()-1,FALSE),0)=1,1,0)</f>
        <v>0</v>
      </c>
      <c r="J139" s="9">
        <f>IF(IFERROR(HLOOKUP(J$2,States_Design!$4:141,ROW()-1,FALSE),0)=1,1,0)</f>
        <v>0</v>
      </c>
      <c r="K139" s="9">
        <f>IF(IFERROR(HLOOKUP(K$2,States_Design!$4:141,ROW()-1,FALSE),0)=1,1,0)</f>
        <v>0</v>
      </c>
      <c r="L139" s="9">
        <f>IF(IFERROR(HLOOKUP(L$2,States_Design!$4:141,ROW()-1,FALSE),0)=1,1,0)</f>
        <v>0</v>
      </c>
      <c r="M139" s="9">
        <f>IF(IFERROR(HLOOKUP(M$2,States_Design!$4:141,ROW()-1,FALSE),0)=1,1,0)</f>
        <v>0</v>
      </c>
      <c r="N139" s="9">
        <f>IF(IFERROR(HLOOKUP(N$2,States_Design!$4:141,ROW()-1,FALSE),0)=1,1,0)</f>
        <v>0</v>
      </c>
      <c r="O139" s="9">
        <f>IF(IFERROR(HLOOKUP(O$2,States_Design!$4:141,ROW()-1,FALSE),0)=1,1,0)</f>
        <v>0</v>
      </c>
      <c r="P139" s="9">
        <f>IF(IFERROR(HLOOKUP(P$2,States_Design!$4:141,ROW()-1,FALSE),0)=1,1,0)</f>
        <v>0</v>
      </c>
      <c r="Q139" s="9">
        <f>IF(IFERROR(HLOOKUP(Q$2,States_Design!$4:141,ROW()-1,FALSE),0)=1,1,0)</f>
        <v>0</v>
      </c>
      <c r="R139" s="9">
        <f>IF(IFERROR(HLOOKUP(R$2,States_Design!$4:141,ROW()-1,FALSE),0)=1,1,0)</f>
        <v>0</v>
      </c>
      <c r="T139" s="9">
        <f>IF(IFERROR(HLOOKUP(C$2,States_Design!$4:141,ROW()-1,FALSE),0)=2,1,0)</f>
        <v>0</v>
      </c>
      <c r="U139" s="9">
        <f>IF(IFERROR(HLOOKUP(D$2,States_Design!$4:141,ROW()-1,FALSE),0)=2,1,0)</f>
        <v>0</v>
      </c>
      <c r="V139" s="9">
        <f>IF(IFERROR(HLOOKUP(E$2,States_Design!$4:141,ROW()-1,FALSE),0)=2,1,0)</f>
        <v>0</v>
      </c>
      <c r="W139" s="9">
        <f>IF(IFERROR(HLOOKUP(F$2,States_Design!$4:141,ROW()-1,FALSE),0)=2,1,0)</f>
        <v>0</v>
      </c>
      <c r="X139" s="9">
        <f>IF(IFERROR(HLOOKUP(G$2,States_Design!$4:141,ROW()-1,FALSE),0)=2,1,0)</f>
        <v>0</v>
      </c>
      <c r="Y139" s="9">
        <f>IF(IFERROR(HLOOKUP(H$2,States_Design!$4:141,ROW()-1,FALSE),0)=2,1,0)</f>
        <v>0</v>
      </c>
      <c r="Z139" s="9">
        <f>IF(IFERROR(HLOOKUP(I$2,States_Design!$4:141,ROW()-1,FALSE),0)=2,1,0)</f>
        <v>0</v>
      </c>
      <c r="AA139" s="9">
        <f>IF(IFERROR(HLOOKUP(J$2,States_Design!$4:141,ROW()-1,FALSE),0)=2,1,0)</f>
        <v>0</v>
      </c>
      <c r="AB139" s="9">
        <f>IF(IFERROR(HLOOKUP(K$2,States_Design!$4:141,ROW()-1,FALSE),0)=2,1,0)</f>
        <v>0</v>
      </c>
      <c r="AC139" s="9">
        <f>IF(IFERROR(HLOOKUP(L$2,States_Design!$4:141,ROW()-1,FALSE),0)=2,1,0)</f>
        <v>0</v>
      </c>
      <c r="AD139" s="9">
        <f>IF(IFERROR(HLOOKUP(M$2,States_Design!$4:141,ROW()-1,FALSE),0)=2,1,0)</f>
        <v>0</v>
      </c>
      <c r="AE139" s="9">
        <f>IF(IFERROR(HLOOKUP(N$2,States_Design!$4:141,ROW()-1,FALSE),0)=2,1,0)</f>
        <v>0</v>
      </c>
      <c r="AF139" s="9">
        <f>IF(IFERROR(HLOOKUP(O$2,States_Design!$4:141,ROW()-1,FALSE),0)=2,1,0)</f>
        <v>0</v>
      </c>
      <c r="AG139" s="9">
        <f>IF(IFERROR(HLOOKUP(P$2,States_Design!$4:141,ROW()-1,FALSE),0)=2,1,0)</f>
        <v>0</v>
      </c>
      <c r="AH139" s="9">
        <f>IF(IFERROR(HLOOKUP(Q$2,States_Design!$4:141,ROW()-1,FALSE),0)=2,1,0)</f>
        <v>0</v>
      </c>
      <c r="AI139" s="9">
        <f>IF(IFERROR(HLOOKUP(R$2,States_Design!$4:141,ROW()-1,FALSE),0)=2,1,0)</f>
        <v>0</v>
      </c>
      <c r="AK139" s="9" t="str">
        <f t="shared" si="28"/>
        <v>0x00</v>
      </c>
      <c r="AL139" s="9" t="str">
        <f t="shared" si="29"/>
        <v>0x00</v>
      </c>
      <c r="AN139" s="9" t="str">
        <f t="shared" si="30"/>
        <v>0x00</v>
      </c>
      <c r="AO139" s="9" t="str">
        <f t="shared" si="31"/>
        <v>0x00</v>
      </c>
      <c r="AQ139" s="9" t="str">
        <f t="shared" si="33"/>
        <v xml:space="preserve">0, 0x00, 0x00, 0x00, 0x00, </v>
      </c>
      <c r="AR13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9">
        <f>States_Design!D142</f>
        <v>0</v>
      </c>
      <c r="C140" s="9">
        <f>IF(IFERROR(HLOOKUP(C$2,States_Design!$4:142,ROW()-1,FALSE),0)=1,1,0)</f>
        <v>0</v>
      </c>
      <c r="D140" s="9">
        <f>IF(IFERROR(HLOOKUP(D$2,States_Design!$4:142,ROW()-1,FALSE),0)=1,1,0)</f>
        <v>0</v>
      </c>
      <c r="E140" s="9">
        <f>IF(IFERROR(HLOOKUP(E$2,States_Design!$4:142,ROW()-1,FALSE),0)=1,1,0)</f>
        <v>0</v>
      </c>
      <c r="F140" s="9">
        <f>IF(IFERROR(HLOOKUP(F$2,States_Design!$4:142,ROW()-1,FALSE),0)=1,1,0)</f>
        <v>0</v>
      </c>
      <c r="G140" s="9">
        <f>IF(IFERROR(HLOOKUP(G$2,States_Design!$4:142,ROW()-1,FALSE),0)=1,1,0)</f>
        <v>0</v>
      </c>
      <c r="H140" s="9">
        <f>IF(IFERROR(HLOOKUP(H$2,States_Design!$4:142,ROW()-1,FALSE),0)=1,1,0)</f>
        <v>0</v>
      </c>
      <c r="I140" s="9">
        <f>IF(IFERROR(HLOOKUP(I$2,States_Design!$4:142,ROW()-1,FALSE),0)=1,1,0)</f>
        <v>0</v>
      </c>
      <c r="J140" s="9">
        <f>IF(IFERROR(HLOOKUP(J$2,States_Design!$4:142,ROW()-1,FALSE),0)=1,1,0)</f>
        <v>0</v>
      </c>
      <c r="K140" s="9">
        <f>IF(IFERROR(HLOOKUP(K$2,States_Design!$4:142,ROW()-1,FALSE),0)=1,1,0)</f>
        <v>0</v>
      </c>
      <c r="L140" s="9">
        <f>IF(IFERROR(HLOOKUP(L$2,States_Design!$4:142,ROW()-1,FALSE),0)=1,1,0)</f>
        <v>0</v>
      </c>
      <c r="M140" s="9">
        <f>IF(IFERROR(HLOOKUP(M$2,States_Design!$4:142,ROW()-1,FALSE),0)=1,1,0)</f>
        <v>0</v>
      </c>
      <c r="N140" s="9">
        <f>IF(IFERROR(HLOOKUP(N$2,States_Design!$4:142,ROW()-1,FALSE),0)=1,1,0)</f>
        <v>0</v>
      </c>
      <c r="O140" s="9">
        <f>IF(IFERROR(HLOOKUP(O$2,States_Design!$4:142,ROW()-1,FALSE),0)=1,1,0)</f>
        <v>0</v>
      </c>
      <c r="P140" s="9">
        <f>IF(IFERROR(HLOOKUP(P$2,States_Design!$4:142,ROW()-1,FALSE),0)=1,1,0)</f>
        <v>0</v>
      </c>
      <c r="Q140" s="9">
        <f>IF(IFERROR(HLOOKUP(Q$2,States_Design!$4:142,ROW()-1,FALSE),0)=1,1,0)</f>
        <v>0</v>
      </c>
      <c r="R140" s="9">
        <f>IF(IFERROR(HLOOKUP(R$2,States_Design!$4:142,ROW()-1,FALSE),0)=1,1,0)</f>
        <v>0</v>
      </c>
      <c r="T140" s="9">
        <f>IF(IFERROR(HLOOKUP(C$2,States_Design!$4:142,ROW()-1,FALSE),0)=2,1,0)</f>
        <v>0</v>
      </c>
      <c r="U140" s="9">
        <f>IF(IFERROR(HLOOKUP(D$2,States_Design!$4:142,ROW()-1,FALSE),0)=2,1,0)</f>
        <v>0</v>
      </c>
      <c r="V140" s="9">
        <f>IF(IFERROR(HLOOKUP(E$2,States_Design!$4:142,ROW()-1,FALSE),0)=2,1,0)</f>
        <v>0</v>
      </c>
      <c r="W140" s="9">
        <f>IF(IFERROR(HLOOKUP(F$2,States_Design!$4:142,ROW()-1,FALSE),0)=2,1,0)</f>
        <v>0</v>
      </c>
      <c r="X140" s="9">
        <f>IF(IFERROR(HLOOKUP(G$2,States_Design!$4:142,ROW()-1,FALSE),0)=2,1,0)</f>
        <v>0</v>
      </c>
      <c r="Y140" s="9">
        <f>IF(IFERROR(HLOOKUP(H$2,States_Design!$4:142,ROW()-1,FALSE),0)=2,1,0)</f>
        <v>0</v>
      </c>
      <c r="Z140" s="9">
        <f>IF(IFERROR(HLOOKUP(I$2,States_Design!$4:142,ROW()-1,FALSE),0)=2,1,0)</f>
        <v>0</v>
      </c>
      <c r="AA140" s="9">
        <f>IF(IFERROR(HLOOKUP(J$2,States_Design!$4:142,ROW()-1,FALSE),0)=2,1,0)</f>
        <v>0</v>
      </c>
      <c r="AB140" s="9">
        <f>IF(IFERROR(HLOOKUP(K$2,States_Design!$4:142,ROW()-1,FALSE),0)=2,1,0)</f>
        <v>0</v>
      </c>
      <c r="AC140" s="9">
        <f>IF(IFERROR(HLOOKUP(L$2,States_Design!$4:142,ROW()-1,FALSE),0)=2,1,0)</f>
        <v>0</v>
      </c>
      <c r="AD140" s="9">
        <f>IF(IFERROR(HLOOKUP(M$2,States_Design!$4:142,ROW()-1,FALSE),0)=2,1,0)</f>
        <v>0</v>
      </c>
      <c r="AE140" s="9">
        <f>IF(IFERROR(HLOOKUP(N$2,States_Design!$4:142,ROW()-1,FALSE),0)=2,1,0)</f>
        <v>0</v>
      </c>
      <c r="AF140" s="9">
        <f>IF(IFERROR(HLOOKUP(O$2,States_Design!$4:142,ROW()-1,FALSE),0)=2,1,0)</f>
        <v>0</v>
      </c>
      <c r="AG140" s="9">
        <f>IF(IFERROR(HLOOKUP(P$2,States_Design!$4:142,ROW()-1,FALSE),0)=2,1,0)</f>
        <v>0</v>
      </c>
      <c r="AH140" s="9">
        <f>IF(IFERROR(HLOOKUP(Q$2,States_Design!$4:142,ROW()-1,FALSE),0)=2,1,0)</f>
        <v>0</v>
      </c>
      <c r="AI140" s="9">
        <f>IF(IFERROR(HLOOKUP(R$2,States_Design!$4:142,ROW()-1,FALSE),0)=2,1,0)</f>
        <v>0</v>
      </c>
      <c r="AK140" s="9" t="str">
        <f t="shared" si="28"/>
        <v>0x00</v>
      </c>
      <c r="AL140" s="9" t="str">
        <f t="shared" si="29"/>
        <v>0x00</v>
      </c>
      <c r="AN140" s="9" t="str">
        <f t="shared" si="30"/>
        <v>0x00</v>
      </c>
      <c r="AO140" s="9" t="str">
        <f t="shared" si="31"/>
        <v>0x00</v>
      </c>
      <c r="AQ140" s="9" t="str">
        <f t="shared" si="33"/>
        <v xml:space="preserve">0, 0x00, 0x00, 0x00, 0x00, </v>
      </c>
      <c r="AR14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9">
        <f>States_Design!D143</f>
        <v>0</v>
      </c>
      <c r="C141" s="9">
        <f>IF(IFERROR(HLOOKUP(C$2,States_Design!$4:143,ROW()-1,FALSE),0)=1,1,0)</f>
        <v>0</v>
      </c>
      <c r="D141" s="9">
        <f>IF(IFERROR(HLOOKUP(D$2,States_Design!$4:143,ROW()-1,FALSE),0)=1,1,0)</f>
        <v>0</v>
      </c>
      <c r="E141" s="9">
        <f>IF(IFERROR(HLOOKUP(E$2,States_Design!$4:143,ROW()-1,FALSE),0)=1,1,0)</f>
        <v>0</v>
      </c>
      <c r="F141" s="9">
        <f>IF(IFERROR(HLOOKUP(F$2,States_Design!$4:143,ROW()-1,FALSE),0)=1,1,0)</f>
        <v>0</v>
      </c>
      <c r="G141" s="9">
        <f>IF(IFERROR(HLOOKUP(G$2,States_Design!$4:143,ROW()-1,FALSE),0)=1,1,0)</f>
        <v>0</v>
      </c>
      <c r="H141" s="9">
        <f>IF(IFERROR(HLOOKUP(H$2,States_Design!$4:143,ROW()-1,FALSE),0)=1,1,0)</f>
        <v>0</v>
      </c>
      <c r="I141" s="9">
        <f>IF(IFERROR(HLOOKUP(I$2,States_Design!$4:143,ROW()-1,FALSE),0)=1,1,0)</f>
        <v>0</v>
      </c>
      <c r="J141" s="9">
        <f>IF(IFERROR(HLOOKUP(J$2,States_Design!$4:143,ROW()-1,FALSE),0)=1,1,0)</f>
        <v>0</v>
      </c>
      <c r="K141" s="9">
        <f>IF(IFERROR(HLOOKUP(K$2,States_Design!$4:143,ROW()-1,FALSE),0)=1,1,0)</f>
        <v>0</v>
      </c>
      <c r="L141" s="9">
        <f>IF(IFERROR(HLOOKUP(L$2,States_Design!$4:143,ROW()-1,FALSE),0)=1,1,0)</f>
        <v>0</v>
      </c>
      <c r="M141" s="9">
        <f>IF(IFERROR(HLOOKUP(M$2,States_Design!$4:143,ROW()-1,FALSE),0)=1,1,0)</f>
        <v>0</v>
      </c>
      <c r="N141" s="9">
        <f>IF(IFERROR(HLOOKUP(N$2,States_Design!$4:143,ROW()-1,FALSE),0)=1,1,0)</f>
        <v>0</v>
      </c>
      <c r="O141" s="9">
        <f>IF(IFERROR(HLOOKUP(O$2,States_Design!$4:143,ROW()-1,FALSE),0)=1,1,0)</f>
        <v>0</v>
      </c>
      <c r="P141" s="9">
        <f>IF(IFERROR(HLOOKUP(P$2,States_Design!$4:143,ROW()-1,FALSE),0)=1,1,0)</f>
        <v>0</v>
      </c>
      <c r="Q141" s="9">
        <f>IF(IFERROR(HLOOKUP(Q$2,States_Design!$4:143,ROW()-1,FALSE),0)=1,1,0)</f>
        <v>0</v>
      </c>
      <c r="R141" s="9">
        <f>IF(IFERROR(HLOOKUP(R$2,States_Design!$4:143,ROW()-1,FALSE),0)=1,1,0)</f>
        <v>0</v>
      </c>
      <c r="T141" s="9">
        <f>IF(IFERROR(HLOOKUP(C$2,States_Design!$4:143,ROW()-1,FALSE),0)=2,1,0)</f>
        <v>0</v>
      </c>
      <c r="U141" s="9">
        <f>IF(IFERROR(HLOOKUP(D$2,States_Design!$4:143,ROW()-1,FALSE),0)=2,1,0)</f>
        <v>0</v>
      </c>
      <c r="V141" s="9">
        <f>IF(IFERROR(HLOOKUP(E$2,States_Design!$4:143,ROW()-1,FALSE),0)=2,1,0)</f>
        <v>0</v>
      </c>
      <c r="W141" s="9">
        <f>IF(IFERROR(HLOOKUP(F$2,States_Design!$4:143,ROW()-1,FALSE),0)=2,1,0)</f>
        <v>0</v>
      </c>
      <c r="X141" s="9">
        <f>IF(IFERROR(HLOOKUP(G$2,States_Design!$4:143,ROW()-1,FALSE),0)=2,1,0)</f>
        <v>0</v>
      </c>
      <c r="Y141" s="9">
        <f>IF(IFERROR(HLOOKUP(H$2,States_Design!$4:143,ROW()-1,FALSE),0)=2,1,0)</f>
        <v>0</v>
      </c>
      <c r="Z141" s="9">
        <f>IF(IFERROR(HLOOKUP(I$2,States_Design!$4:143,ROW()-1,FALSE),0)=2,1,0)</f>
        <v>0</v>
      </c>
      <c r="AA141" s="9">
        <f>IF(IFERROR(HLOOKUP(J$2,States_Design!$4:143,ROW()-1,FALSE),0)=2,1,0)</f>
        <v>0</v>
      </c>
      <c r="AB141" s="9">
        <f>IF(IFERROR(HLOOKUP(K$2,States_Design!$4:143,ROW()-1,FALSE),0)=2,1,0)</f>
        <v>0</v>
      </c>
      <c r="AC141" s="9">
        <f>IF(IFERROR(HLOOKUP(L$2,States_Design!$4:143,ROW()-1,FALSE),0)=2,1,0)</f>
        <v>0</v>
      </c>
      <c r="AD141" s="9">
        <f>IF(IFERROR(HLOOKUP(M$2,States_Design!$4:143,ROW()-1,FALSE),0)=2,1,0)</f>
        <v>0</v>
      </c>
      <c r="AE141" s="9">
        <f>IF(IFERROR(HLOOKUP(N$2,States_Design!$4:143,ROW()-1,FALSE),0)=2,1,0)</f>
        <v>0</v>
      </c>
      <c r="AF141" s="9">
        <f>IF(IFERROR(HLOOKUP(O$2,States_Design!$4:143,ROW()-1,FALSE),0)=2,1,0)</f>
        <v>0</v>
      </c>
      <c r="AG141" s="9">
        <f>IF(IFERROR(HLOOKUP(P$2,States_Design!$4:143,ROW()-1,FALSE),0)=2,1,0)</f>
        <v>0</v>
      </c>
      <c r="AH141" s="9">
        <f>IF(IFERROR(HLOOKUP(Q$2,States_Design!$4:143,ROW()-1,FALSE),0)=2,1,0)</f>
        <v>0</v>
      </c>
      <c r="AI141" s="9">
        <f>IF(IFERROR(HLOOKUP(R$2,States_Design!$4:143,ROW()-1,FALSE),0)=2,1,0)</f>
        <v>0</v>
      </c>
      <c r="AK141" s="9" t="str">
        <f t="shared" si="28"/>
        <v>0x00</v>
      </c>
      <c r="AL141" s="9" t="str">
        <f t="shared" si="29"/>
        <v>0x00</v>
      </c>
      <c r="AN141" s="9" t="str">
        <f t="shared" si="30"/>
        <v>0x00</v>
      </c>
      <c r="AO141" s="9" t="str">
        <f t="shared" si="31"/>
        <v>0x00</v>
      </c>
      <c r="AQ141" s="9" t="str">
        <f t="shared" si="33"/>
        <v xml:space="preserve">0, 0x00, 0x00, 0x00, 0x00, </v>
      </c>
      <c r="AR14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9">
        <f>States_Design!D144</f>
        <v>0</v>
      </c>
      <c r="C142" s="9">
        <f>IF(IFERROR(HLOOKUP(C$2,States_Design!$4:144,ROW()-1,FALSE),0)=1,1,0)</f>
        <v>0</v>
      </c>
      <c r="D142" s="9">
        <f>IF(IFERROR(HLOOKUP(D$2,States_Design!$4:144,ROW()-1,FALSE),0)=1,1,0)</f>
        <v>0</v>
      </c>
      <c r="E142" s="9">
        <f>IF(IFERROR(HLOOKUP(E$2,States_Design!$4:144,ROW()-1,FALSE),0)=1,1,0)</f>
        <v>0</v>
      </c>
      <c r="F142" s="9">
        <f>IF(IFERROR(HLOOKUP(F$2,States_Design!$4:144,ROW()-1,FALSE),0)=1,1,0)</f>
        <v>0</v>
      </c>
      <c r="G142" s="9">
        <f>IF(IFERROR(HLOOKUP(G$2,States_Design!$4:144,ROW()-1,FALSE),0)=1,1,0)</f>
        <v>0</v>
      </c>
      <c r="H142" s="9">
        <f>IF(IFERROR(HLOOKUP(H$2,States_Design!$4:144,ROW()-1,FALSE),0)=1,1,0)</f>
        <v>0</v>
      </c>
      <c r="I142" s="9">
        <f>IF(IFERROR(HLOOKUP(I$2,States_Design!$4:144,ROW()-1,FALSE),0)=1,1,0)</f>
        <v>0</v>
      </c>
      <c r="J142" s="9">
        <f>IF(IFERROR(HLOOKUP(J$2,States_Design!$4:144,ROW()-1,FALSE),0)=1,1,0)</f>
        <v>0</v>
      </c>
      <c r="K142" s="9">
        <f>IF(IFERROR(HLOOKUP(K$2,States_Design!$4:144,ROW()-1,FALSE),0)=1,1,0)</f>
        <v>0</v>
      </c>
      <c r="L142" s="9">
        <f>IF(IFERROR(HLOOKUP(L$2,States_Design!$4:144,ROW()-1,FALSE),0)=1,1,0)</f>
        <v>0</v>
      </c>
      <c r="M142" s="9">
        <f>IF(IFERROR(HLOOKUP(M$2,States_Design!$4:144,ROW()-1,FALSE),0)=1,1,0)</f>
        <v>0</v>
      </c>
      <c r="N142" s="9">
        <f>IF(IFERROR(HLOOKUP(N$2,States_Design!$4:144,ROW()-1,FALSE),0)=1,1,0)</f>
        <v>0</v>
      </c>
      <c r="O142" s="9">
        <f>IF(IFERROR(HLOOKUP(O$2,States_Design!$4:144,ROW()-1,FALSE),0)=1,1,0)</f>
        <v>0</v>
      </c>
      <c r="P142" s="9">
        <f>IF(IFERROR(HLOOKUP(P$2,States_Design!$4:144,ROW()-1,FALSE),0)=1,1,0)</f>
        <v>0</v>
      </c>
      <c r="Q142" s="9">
        <f>IF(IFERROR(HLOOKUP(Q$2,States_Design!$4:144,ROW()-1,FALSE),0)=1,1,0)</f>
        <v>0</v>
      </c>
      <c r="R142" s="9">
        <f>IF(IFERROR(HLOOKUP(R$2,States_Design!$4:144,ROW()-1,FALSE),0)=1,1,0)</f>
        <v>0</v>
      </c>
      <c r="T142" s="9">
        <f>IF(IFERROR(HLOOKUP(C$2,States_Design!$4:144,ROW()-1,FALSE),0)=2,1,0)</f>
        <v>0</v>
      </c>
      <c r="U142" s="9">
        <f>IF(IFERROR(HLOOKUP(D$2,States_Design!$4:144,ROW()-1,FALSE),0)=2,1,0)</f>
        <v>0</v>
      </c>
      <c r="V142" s="9">
        <f>IF(IFERROR(HLOOKUP(E$2,States_Design!$4:144,ROW()-1,FALSE),0)=2,1,0)</f>
        <v>0</v>
      </c>
      <c r="W142" s="9">
        <f>IF(IFERROR(HLOOKUP(F$2,States_Design!$4:144,ROW()-1,FALSE),0)=2,1,0)</f>
        <v>0</v>
      </c>
      <c r="X142" s="9">
        <f>IF(IFERROR(HLOOKUP(G$2,States_Design!$4:144,ROW()-1,FALSE),0)=2,1,0)</f>
        <v>0</v>
      </c>
      <c r="Y142" s="9">
        <f>IF(IFERROR(HLOOKUP(H$2,States_Design!$4:144,ROW()-1,FALSE),0)=2,1,0)</f>
        <v>0</v>
      </c>
      <c r="Z142" s="9">
        <f>IF(IFERROR(HLOOKUP(I$2,States_Design!$4:144,ROW()-1,FALSE),0)=2,1,0)</f>
        <v>0</v>
      </c>
      <c r="AA142" s="9">
        <f>IF(IFERROR(HLOOKUP(J$2,States_Design!$4:144,ROW()-1,FALSE),0)=2,1,0)</f>
        <v>0</v>
      </c>
      <c r="AB142" s="9">
        <f>IF(IFERROR(HLOOKUP(K$2,States_Design!$4:144,ROW()-1,FALSE),0)=2,1,0)</f>
        <v>0</v>
      </c>
      <c r="AC142" s="9">
        <f>IF(IFERROR(HLOOKUP(L$2,States_Design!$4:144,ROW()-1,FALSE),0)=2,1,0)</f>
        <v>0</v>
      </c>
      <c r="AD142" s="9">
        <f>IF(IFERROR(HLOOKUP(M$2,States_Design!$4:144,ROW()-1,FALSE),0)=2,1,0)</f>
        <v>0</v>
      </c>
      <c r="AE142" s="9">
        <f>IF(IFERROR(HLOOKUP(N$2,States_Design!$4:144,ROW()-1,FALSE),0)=2,1,0)</f>
        <v>0</v>
      </c>
      <c r="AF142" s="9">
        <f>IF(IFERROR(HLOOKUP(O$2,States_Design!$4:144,ROW()-1,FALSE),0)=2,1,0)</f>
        <v>0</v>
      </c>
      <c r="AG142" s="9">
        <f>IF(IFERROR(HLOOKUP(P$2,States_Design!$4:144,ROW()-1,FALSE),0)=2,1,0)</f>
        <v>0</v>
      </c>
      <c r="AH142" s="9">
        <f>IF(IFERROR(HLOOKUP(Q$2,States_Design!$4:144,ROW()-1,FALSE),0)=2,1,0)</f>
        <v>0</v>
      </c>
      <c r="AI142" s="9">
        <f>IF(IFERROR(HLOOKUP(R$2,States_Design!$4:144,ROW()-1,FALSE),0)=2,1,0)</f>
        <v>0</v>
      </c>
      <c r="AK142" s="9" t="str">
        <f t="shared" si="28"/>
        <v>0x00</v>
      </c>
      <c r="AL142" s="9" t="str">
        <f t="shared" si="29"/>
        <v>0x00</v>
      </c>
      <c r="AN142" s="9" t="str">
        <f t="shared" si="30"/>
        <v>0x00</v>
      </c>
      <c r="AO142" s="9" t="str">
        <f t="shared" si="31"/>
        <v>0x00</v>
      </c>
      <c r="AQ142" s="9" t="str">
        <f t="shared" si="33"/>
        <v xml:space="preserve">0, 0x00, 0x00, 0x00, 0x00, </v>
      </c>
      <c r="AR14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9">
        <f>States_Design!D145</f>
        <v>0</v>
      </c>
      <c r="C143" s="9">
        <f>IF(IFERROR(HLOOKUP(C$2,States_Design!$4:145,ROW()-1,FALSE),0)=1,1,0)</f>
        <v>0</v>
      </c>
      <c r="D143" s="9">
        <f>IF(IFERROR(HLOOKUP(D$2,States_Design!$4:145,ROW()-1,FALSE),0)=1,1,0)</f>
        <v>0</v>
      </c>
      <c r="E143" s="9">
        <f>IF(IFERROR(HLOOKUP(E$2,States_Design!$4:145,ROW()-1,FALSE),0)=1,1,0)</f>
        <v>0</v>
      </c>
      <c r="F143" s="9">
        <f>IF(IFERROR(HLOOKUP(F$2,States_Design!$4:145,ROW()-1,FALSE),0)=1,1,0)</f>
        <v>0</v>
      </c>
      <c r="G143" s="9">
        <f>IF(IFERROR(HLOOKUP(G$2,States_Design!$4:145,ROW()-1,FALSE),0)=1,1,0)</f>
        <v>0</v>
      </c>
      <c r="H143" s="9">
        <f>IF(IFERROR(HLOOKUP(H$2,States_Design!$4:145,ROW()-1,FALSE),0)=1,1,0)</f>
        <v>0</v>
      </c>
      <c r="I143" s="9">
        <f>IF(IFERROR(HLOOKUP(I$2,States_Design!$4:145,ROW()-1,FALSE),0)=1,1,0)</f>
        <v>0</v>
      </c>
      <c r="J143" s="9">
        <f>IF(IFERROR(HLOOKUP(J$2,States_Design!$4:145,ROW()-1,FALSE),0)=1,1,0)</f>
        <v>0</v>
      </c>
      <c r="K143" s="9">
        <f>IF(IFERROR(HLOOKUP(K$2,States_Design!$4:145,ROW()-1,FALSE),0)=1,1,0)</f>
        <v>0</v>
      </c>
      <c r="L143" s="9">
        <f>IF(IFERROR(HLOOKUP(L$2,States_Design!$4:145,ROW()-1,FALSE),0)=1,1,0)</f>
        <v>0</v>
      </c>
      <c r="M143" s="9">
        <f>IF(IFERROR(HLOOKUP(M$2,States_Design!$4:145,ROW()-1,FALSE),0)=1,1,0)</f>
        <v>0</v>
      </c>
      <c r="N143" s="9">
        <f>IF(IFERROR(HLOOKUP(N$2,States_Design!$4:145,ROW()-1,FALSE),0)=1,1,0)</f>
        <v>0</v>
      </c>
      <c r="O143" s="9">
        <f>IF(IFERROR(HLOOKUP(O$2,States_Design!$4:145,ROW()-1,FALSE),0)=1,1,0)</f>
        <v>0</v>
      </c>
      <c r="P143" s="9">
        <f>IF(IFERROR(HLOOKUP(P$2,States_Design!$4:145,ROW()-1,FALSE),0)=1,1,0)</f>
        <v>0</v>
      </c>
      <c r="Q143" s="9">
        <f>IF(IFERROR(HLOOKUP(Q$2,States_Design!$4:145,ROW()-1,FALSE),0)=1,1,0)</f>
        <v>0</v>
      </c>
      <c r="R143" s="9">
        <f>IF(IFERROR(HLOOKUP(R$2,States_Design!$4:145,ROW()-1,FALSE),0)=1,1,0)</f>
        <v>0</v>
      </c>
      <c r="T143" s="9">
        <f>IF(IFERROR(HLOOKUP(C$2,States_Design!$4:145,ROW()-1,FALSE),0)=2,1,0)</f>
        <v>0</v>
      </c>
      <c r="U143" s="9">
        <f>IF(IFERROR(HLOOKUP(D$2,States_Design!$4:145,ROW()-1,FALSE),0)=2,1,0)</f>
        <v>0</v>
      </c>
      <c r="V143" s="9">
        <f>IF(IFERROR(HLOOKUP(E$2,States_Design!$4:145,ROW()-1,FALSE),0)=2,1,0)</f>
        <v>0</v>
      </c>
      <c r="W143" s="9">
        <f>IF(IFERROR(HLOOKUP(F$2,States_Design!$4:145,ROW()-1,FALSE),0)=2,1,0)</f>
        <v>0</v>
      </c>
      <c r="X143" s="9">
        <f>IF(IFERROR(HLOOKUP(G$2,States_Design!$4:145,ROW()-1,FALSE),0)=2,1,0)</f>
        <v>0</v>
      </c>
      <c r="Y143" s="9">
        <f>IF(IFERROR(HLOOKUP(H$2,States_Design!$4:145,ROW()-1,FALSE),0)=2,1,0)</f>
        <v>0</v>
      </c>
      <c r="Z143" s="9">
        <f>IF(IFERROR(HLOOKUP(I$2,States_Design!$4:145,ROW()-1,FALSE),0)=2,1,0)</f>
        <v>0</v>
      </c>
      <c r="AA143" s="9">
        <f>IF(IFERROR(HLOOKUP(J$2,States_Design!$4:145,ROW()-1,FALSE),0)=2,1,0)</f>
        <v>0</v>
      </c>
      <c r="AB143" s="9">
        <f>IF(IFERROR(HLOOKUP(K$2,States_Design!$4:145,ROW()-1,FALSE),0)=2,1,0)</f>
        <v>0</v>
      </c>
      <c r="AC143" s="9">
        <f>IF(IFERROR(HLOOKUP(L$2,States_Design!$4:145,ROW()-1,FALSE),0)=2,1,0)</f>
        <v>0</v>
      </c>
      <c r="AD143" s="9">
        <f>IF(IFERROR(HLOOKUP(M$2,States_Design!$4:145,ROW()-1,FALSE),0)=2,1,0)</f>
        <v>0</v>
      </c>
      <c r="AE143" s="9">
        <f>IF(IFERROR(HLOOKUP(N$2,States_Design!$4:145,ROW()-1,FALSE),0)=2,1,0)</f>
        <v>0</v>
      </c>
      <c r="AF143" s="9">
        <f>IF(IFERROR(HLOOKUP(O$2,States_Design!$4:145,ROW()-1,FALSE),0)=2,1,0)</f>
        <v>0</v>
      </c>
      <c r="AG143" s="9">
        <f>IF(IFERROR(HLOOKUP(P$2,States_Design!$4:145,ROW()-1,FALSE),0)=2,1,0)</f>
        <v>0</v>
      </c>
      <c r="AH143" s="9">
        <f>IF(IFERROR(HLOOKUP(Q$2,States_Design!$4:145,ROW()-1,FALSE),0)=2,1,0)</f>
        <v>0</v>
      </c>
      <c r="AI143" s="9">
        <f>IF(IFERROR(HLOOKUP(R$2,States_Design!$4:145,ROW()-1,FALSE),0)=2,1,0)</f>
        <v>0</v>
      </c>
      <c r="AK143" s="9" t="str">
        <f t="shared" si="28"/>
        <v>0x00</v>
      </c>
      <c r="AL143" s="9" t="str">
        <f t="shared" si="29"/>
        <v>0x00</v>
      </c>
      <c r="AN143" s="9" t="str">
        <f t="shared" si="30"/>
        <v>0x00</v>
      </c>
      <c r="AO143" s="9" t="str">
        <f t="shared" si="31"/>
        <v>0x00</v>
      </c>
      <c r="AQ143" s="9" t="str">
        <f t="shared" si="33"/>
        <v xml:space="preserve">0, 0x00, 0x00, 0x00, 0x00, </v>
      </c>
      <c r="AR14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9">
        <f>States_Design!D146</f>
        <v>0</v>
      </c>
      <c r="C144" s="9">
        <f>IF(IFERROR(HLOOKUP(C$2,States_Design!$4:146,ROW()-1,FALSE),0)=1,1,0)</f>
        <v>0</v>
      </c>
      <c r="D144" s="9">
        <f>IF(IFERROR(HLOOKUP(D$2,States_Design!$4:146,ROW()-1,FALSE),0)=1,1,0)</f>
        <v>0</v>
      </c>
      <c r="E144" s="9">
        <f>IF(IFERROR(HLOOKUP(E$2,States_Design!$4:146,ROW()-1,FALSE),0)=1,1,0)</f>
        <v>0</v>
      </c>
      <c r="F144" s="9">
        <f>IF(IFERROR(HLOOKUP(F$2,States_Design!$4:146,ROW()-1,FALSE),0)=1,1,0)</f>
        <v>0</v>
      </c>
      <c r="G144" s="9">
        <f>IF(IFERROR(HLOOKUP(G$2,States_Design!$4:146,ROW()-1,FALSE),0)=1,1,0)</f>
        <v>0</v>
      </c>
      <c r="H144" s="9">
        <f>IF(IFERROR(HLOOKUP(H$2,States_Design!$4:146,ROW()-1,FALSE),0)=1,1,0)</f>
        <v>0</v>
      </c>
      <c r="I144" s="9">
        <f>IF(IFERROR(HLOOKUP(I$2,States_Design!$4:146,ROW()-1,FALSE),0)=1,1,0)</f>
        <v>0</v>
      </c>
      <c r="J144" s="9">
        <f>IF(IFERROR(HLOOKUP(J$2,States_Design!$4:146,ROW()-1,FALSE),0)=1,1,0)</f>
        <v>0</v>
      </c>
      <c r="K144" s="9">
        <f>IF(IFERROR(HLOOKUP(K$2,States_Design!$4:146,ROW()-1,FALSE),0)=1,1,0)</f>
        <v>0</v>
      </c>
      <c r="L144" s="9">
        <f>IF(IFERROR(HLOOKUP(L$2,States_Design!$4:146,ROW()-1,FALSE),0)=1,1,0)</f>
        <v>0</v>
      </c>
      <c r="M144" s="9">
        <f>IF(IFERROR(HLOOKUP(M$2,States_Design!$4:146,ROW()-1,FALSE),0)=1,1,0)</f>
        <v>0</v>
      </c>
      <c r="N144" s="9">
        <f>IF(IFERROR(HLOOKUP(N$2,States_Design!$4:146,ROW()-1,FALSE),0)=1,1,0)</f>
        <v>0</v>
      </c>
      <c r="O144" s="9">
        <f>IF(IFERROR(HLOOKUP(O$2,States_Design!$4:146,ROW()-1,FALSE),0)=1,1,0)</f>
        <v>0</v>
      </c>
      <c r="P144" s="9">
        <f>IF(IFERROR(HLOOKUP(P$2,States_Design!$4:146,ROW()-1,FALSE),0)=1,1,0)</f>
        <v>0</v>
      </c>
      <c r="Q144" s="9">
        <f>IF(IFERROR(HLOOKUP(Q$2,States_Design!$4:146,ROW()-1,FALSE),0)=1,1,0)</f>
        <v>0</v>
      </c>
      <c r="R144" s="9">
        <f>IF(IFERROR(HLOOKUP(R$2,States_Design!$4:146,ROW()-1,FALSE),0)=1,1,0)</f>
        <v>0</v>
      </c>
      <c r="T144" s="9">
        <f>IF(IFERROR(HLOOKUP(C$2,States_Design!$4:146,ROW()-1,FALSE),0)=2,1,0)</f>
        <v>0</v>
      </c>
      <c r="U144" s="9">
        <f>IF(IFERROR(HLOOKUP(D$2,States_Design!$4:146,ROW()-1,FALSE),0)=2,1,0)</f>
        <v>0</v>
      </c>
      <c r="V144" s="9">
        <f>IF(IFERROR(HLOOKUP(E$2,States_Design!$4:146,ROW()-1,FALSE),0)=2,1,0)</f>
        <v>0</v>
      </c>
      <c r="W144" s="9">
        <f>IF(IFERROR(HLOOKUP(F$2,States_Design!$4:146,ROW()-1,FALSE),0)=2,1,0)</f>
        <v>0</v>
      </c>
      <c r="X144" s="9">
        <f>IF(IFERROR(HLOOKUP(G$2,States_Design!$4:146,ROW()-1,FALSE),0)=2,1,0)</f>
        <v>0</v>
      </c>
      <c r="Y144" s="9">
        <f>IF(IFERROR(HLOOKUP(H$2,States_Design!$4:146,ROW()-1,FALSE),0)=2,1,0)</f>
        <v>0</v>
      </c>
      <c r="Z144" s="9">
        <f>IF(IFERROR(HLOOKUP(I$2,States_Design!$4:146,ROW()-1,FALSE),0)=2,1,0)</f>
        <v>0</v>
      </c>
      <c r="AA144" s="9">
        <f>IF(IFERROR(HLOOKUP(J$2,States_Design!$4:146,ROW()-1,FALSE),0)=2,1,0)</f>
        <v>0</v>
      </c>
      <c r="AB144" s="9">
        <f>IF(IFERROR(HLOOKUP(K$2,States_Design!$4:146,ROW()-1,FALSE),0)=2,1,0)</f>
        <v>0</v>
      </c>
      <c r="AC144" s="9">
        <f>IF(IFERROR(HLOOKUP(L$2,States_Design!$4:146,ROW()-1,FALSE),0)=2,1,0)</f>
        <v>0</v>
      </c>
      <c r="AD144" s="9">
        <f>IF(IFERROR(HLOOKUP(M$2,States_Design!$4:146,ROW()-1,FALSE),0)=2,1,0)</f>
        <v>0</v>
      </c>
      <c r="AE144" s="9">
        <f>IF(IFERROR(HLOOKUP(N$2,States_Design!$4:146,ROW()-1,FALSE),0)=2,1,0)</f>
        <v>0</v>
      </c>
      <c r="AF144" s="9">
        <f>IF(IFERROR(HLOOKUP(O$2,States_Design!$4:146,ROW()-1,FALSE),0)=2,1,0)</f>
        <v>0</v>
      </c>
      <c r="AG144" s="9">
        <f>IF(IFERROR(HLOOKUP(P$2,States_Design!$4:146,ROW()-1,FALSE),0)=2,1,0)</f>
        <v>0</v>
      </c>
      <c r="AH144" s="9">
        <f>IF(IFERROR(HLOOKUP(Q$2,States_Design!$4:146,ROW()-1,FALSE),0)=2,1,0)</f>
        <v>0</v>
      </c>
      <c r="AI144" s="9">
        <f>IF(IFERROR(HLOOKUP(R$2,States_Design!$4:146,ROW()-1,FALSE),0)=2,1,0)</f>
        <v>0</v>
      </c>
      <c r="AK144" s="9" t="str">
        <f t="shared" si="28"/>
        <v>0x00</v>
      </c>
      <c r="AL144" s="9" t="str">
        <f t="shared" si="29"/>
        <v>0x00</v>
      </c>
      <c r="AN144" s="9" t="str">
        <f t="shared" si="30"/>
        <v>0x00</v>
      </c>
      <c r="AO144" s="9" t="str">
        <f t="shared" si="31"/>
        <v>0x00</v>
      </c>
      <c r="AQ144" s="9" t="str">
        <f t="shared" si="33"/>
        <v xml:space="preserve">0, 0x00, 0x00, 0x00, 0x00, </v>
      </c>
      <c r="AR14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9">
        <f>States_Design!D147</f>
        <v>0</v>
      </c>
      <c r="C145" s="9">
        <f>IF(IFERROR(HLOOKUP(C$2,States_Design!$4:147,ROW()-1,FALSE),0)=1,1,0)</f>
        <v>0</v>
      </c>
      <c r="D145" s="9">
        <f>IF(IFERROR(HLOOKUP(D$2,States_Design!$4:147,ROW()-1,FALSE),0)=1,1,0)</f>
        <v>0</v>
      </c>
      <c r="E145" s="9">
        <f>IF(IFERROR(HLOOKUP(E$2,States_Design!$4:147,ROW()-1,FALSE),0)=1,1,0)</f>
        <v>0</v>
      </c>
      <c r="F145" s="9">
        <f>IF(IFERROR(HLOOKUP(F$2,States_Design!$4:147,ROW()-1,FALSE),0)=1,1,0)</f>
        <v>0</v>
      </c>
      <c r="G145" s="9">
        <f>IF(IFERROR(HLOOKUP(G$2,States_Design!$4:147,ROW()-1,FALSE),0)=1,1,0)</f>
        <v>0</v>
      </c>
      <c r="H145" s="9">
        <f>IF(IFERROR(HLOOKUP(H$2,States_Design!$4:147,ROW()-1,FALSE),0)=1,1,0)</f>
        <v>0</v>
      </c>
      <c r="I145" s="9">
        <f>IF(IFERROR(HLOOKUP(I$2,States_Design!$4:147,ROW()-1,FALSE),0)=1,1,0)</f>
        <v>0</v>
      </c>
      <c r="J145" s="9">
        <f>IF(IFERROR(HLOOKUP(J$2,States_Design!$4:147,ROW()-1,FALSE),0)=1,1,0)</f>
        <v>0</v>
      </c>
      <c r="K145" s="9">
        <f>IF(IFERROR(HLOOKUP(K$2,States_Design!$4:147,ROW()-1,FALSE),0)=1,1,0)</f>
        <v>0</v>
      </c>
      <c r="L145" s="9">
        <f>IF(IFERROR(HLOOKUP(L$2,States_Design!$4:147,ROW()-1,FALSE),0)=1,1,0)</f>
        <v>0</v>
      </c>
      <c r="M145" s="9">
        <f>IF(IFERROR(HLOOKUP(M$2,States_Design!$4:147,ROW()-1,FALSE),0)=1,1,0)</f>
        <v>0</v>
      </c>
      <c r="N145" s="9">
        <f>IF(IFERROR(HLOOKUP(N$2,States_Design!$4:147,ROW()-1,FALSE),0)=1,1,0)</f>
        <v>0</v>
      </c>
      <c r="O145" s="9">
        <f>IF(IFERROR(HLOOKUP(O$2,States_Design!$4:147,ROW()-1,FALSE),0)=1,1,0)</f>
        <v>0</v>
      </c>
      <c r="P145" s="9">
        <f>IF(IFERROR(HLOOKUP(P$2,States_Design!$4:147,ROW()-1,FALSE),0)=1,1,0)</f>
        <v>0</v>
      </c>
      <c r="Q145" s="9">
        <f>IF(IFERROR(HLOOKUP(Q$2,States_Design!$4:147,ROW()-1,FALSE),0)=1,1,0)</f>
        <v>0</v>
      </c>
      <c r="R145" s="9">
        <f>IF(IFERROR(HLOOKUP(R$2,States_Design!$4:147,ROW()-1,FALSE),0)=1,1,0)</f>
        <v>0</v>
      </c>
      <c r="T145" s="9">
        <f>IF(IFERROR(HLOOKUP(C$2,States_Design!$4:147,ROW()-1,FALSE),0)=2,1,0)</f>
        <v>0</v>
      </c>
      <c r="U145" s="9">
        <f>IF(IFERROR(HLOOKUP(D$2,States_Design!$4:147,ROW()-1,FALSE),0)=2,1,0)</f>
        <v>0</v>
      </c>
      <c r="V145" s="9">
        <f>IF(IFERROR(HLOOKUP(E$2,States_Design!$4:147,ROW()-1,FALSE),0)=2,1,0)</f>
        <v>0</v>
      </c>
      <c r="W145" s="9">
        <f>IF(IFERROR(HLOOKUP(F$2,States_Design!$4:147,ROW()-1,FALSE),0)=2,1,0)</f>
        <v>0</v>
      </c>
      <c r="X145" s="9">
        <f>IF(IFERROR(HLOOKUP(G$2,States_Design!$4:147,ROW()-1,FALSE),0)=2,1,0)</f>
        <v>0</v>
      </c>
      <c r="Y145" s="9">
        <f>IF(IFERROR(HLOOKUP(H$2,States_Design!$4:147,ROW()-1,FALSE),0)=2,1,0)</f>
        <v>0</v>
      </c>
      <c r="Z145" s="9">
        <f>IF(IFERROR(HLOOKUP(I$2,States_Design!$4:147,ROW()-1,FALSE),0)=2,1,0)</f>
        <v>0</v>
      </c>
      <c r="AA145" s="9">
        <f>IF(IFERROR(HLOOKUP(J$2,States_Design!$4:147,ROW()-1,FALSE),0)=2,1,0)</f>
        <v>0</v>
      </c>
      <c r="AB145" s="9">
        <f>IF(IFERROR(HLOOKUP(K$2,States_Design!$4:147,ROW()-1,FALSE),0)=2,1,0)</f>
        <v>0</v>
      </c>
      <c r="AC145" s="9">
        <f>IF(IFERROR(HLOOKUP(L$2,States_Design!$4:147,ROW()-1,FALSE),0)=2,1,0)</f>
        <v>0</v>
      </c>
      <c r="AD145" s="9">
        <f>IF(IFERROR(HLOOKUP(M$2,States_Design!$4:147,ROW()-1,FALSE),0)=2,1,0)</f>
        <v>0</v>
      </c>
      <c r="AE145" s="9">
        <f>IF(IFERROR(HLOOKUP(N$2,States_Design!$4:147,ROW()-1,FALSE),0)=2,1,0)</f>
        <v>0</v>
      </c>
      <c r="AF145" s="9">
        <f>IF(IFERROR(HLOOKUP(O$2,States_Design!$4:147,ROW()-1,FALSE),0)=2,1,0)</f>
        <v>0</v>
      </c>
      <c r="AG145" s="9">
        <f>IF(IFERROR(HLOOKUP(P$2,States_Design!$4:147,ROW()-1,FALSE),0)=2,1,0)</f>
        <v>0</v>
      </c>
      <c r="AH145" s="9">
        <f>IF(IFERROR(HLOOKUP(Q$2,States_Design!$4:147,ROW()-1,FALSE),0)=2,1,0)</f>
        <v>0</v>
      </c>
      <c r="AI145" s="9">
        <f>IF(IFERROR(HLOOKUP(R$2,States_Design!$4:147,ROW()-1,FALSE),0)=2,1,0)</f>
        <v>0</v>
      </c>
      <c r="AK145" s="9" t="str">
        <f t="shared" si="28"/>
        <v>0x00</v>
      </c>
      <c r="AL145" s="9" t="str">
        <f t="shared" si="29"/>
        <v>0x00</v>
      </c>
      <c r="AN145" s="9" t="str">
        <f t="shared" si="30"/>
        <v>0x00</v>
      </c>
      <c r="AO145" s="9" t="str">
        <f t="shared" si="31"/>
        <v>0x00</v>
      </c>
      <c r="AQ145" s="9" t="str">
        <f t="shared" si="33"/>
        <v xml:space="preserve">0, 0x00, 0x00, 0x00, 0x00, </v>
      </c>
      <c r="AR14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9">
        <f>States_Design!D148</f>
        <v>0</v>
      </c>
      <c r="C146" s="9">
        <f>IF(IFERROR(HLOOKUP(C$2,States_Design!$4:148,ROW()-1,FALSE),0)=1,1,0)</f>
        <v>0</v>
      </c>
      <c r="D146" s="9">
        <f>IF(IFERROR(HLOOKUP(D$2,States_Design!$4:148,ROW()-1,FALSE),0)=1,1,0)</f>
        <v>0</v>
      </c>
      <c r="E146" s="9">
        <f>IF(IFERROR(HLOOKUP(E$2,States_Design!$4:148,ROW()-1,FALSE),0)=1,1,0)</f>
        <v>0</v>
      </c>
      <c r="F146" s="9">
        <f>IF(IFERROR(HLOOKUP(F$2,States_Design!$4:148,ROW()-1,FALSE),0)=1,1,0)</f>
        <v>0</v>
      </c>
      <c r="G146" s="9">
        <f>IF(IFERROR(HLOOKUP(G$2,States_Design!$4:148,ROW()-1,FALSE),0)=1,1,0)</f>
        <v>0</v>
      </c>
      <c r="H146" s="9">
        <f>IF(IFERROR(HLOOKUP(H$2,States_Design!$4:148,ROW()-1,FALSE),0)=1,1,0)</f>
        <v>0</v>
      </c>
      <c r="I146" s="9">
        <f>IF(IFERROR(HLOOKUP(I$2,States_Design!$4:148,ROW()-1,FALSE),0)=1,1,0)</f>
        <v>0</v>
      </c>
      <c r="J146" s="9">
        <f>IF(IFERROR(HLOOKUP(J$2,States_Design!$4:148,ROW()-1,FALSE),0)=1,1,0)</f>
        <v>0</v>
      </c>
      <c r="K146" s="9">
        <f>IF(IFERROR(HLOOKUP(K$2,States_Design!$4:148,ROW()-1,FALSE),0)=1,1,0)</f>
        <v>0</v>
      </c>
      <c r="L146" s="9">
        <f>IF(IFERROR(HLOOKUP(L$2,States_Design!$4:148,ROW()-1,FALSE),0)=1,1,0)</f>
        <v>0</v>
      </c>
      <c r="M146" s="9">
        <f>IF(IFERROR(HLOOKUP(M$2,States_Design!$4:148,ROW()-1,FALSE),0)=1,1,0)</f>
        <v>0</v>
      </c>
      <c r="N146" s="9">
        <f>IF(IFERROR(HLOOKUP(N$2,States_Design!$4:148,ROW()-1,FALSE),0)=1,1,0)</f>
        <v>0</v>
      </c>
      <c r="O146" s="9">
        <f>IF(IFERROR(HLOOKUP(O$2,States_Design!$4:148,ROW()-1,FALSE),0)=1,1,0)</f>
        <v>0</v>
      </c>
      <c r="P146" s="9">
        <f>IF(IFERROR(HLOOKUP(P$2,States_Design!$4:148,ROW()-1,FALSE),0)=1,1,0)</f>
        <v>0</v>
      </c>
      <c r="Q146" s="9">
        <f>IF(IFERROR(HLOOKUP(Q$2,States_Design!$4:148,ROW()-1,FALSE),0)=1,1,0)</f>
        <v>0</v>
      </c>
      <c r="R146" s="9">
        <f>IF(IFERROR(HLOOKUP(R$2,States_Design!$4:148,ROW()-1,FALSE),0)=1,1,0)</f>
        <v>0</v>
      </c>
      <c r="T146" s="9">
        <f>IF(IFERROR(HLOOKUP(C$2,States_Design!$4:148,ROW()-1,FALSE),0)=2,1,0)</f>
        <v>0</v>
      </c>
      <c r="U146" s="9">
        <f>IF(IFERROR(HLOOKUP(D$2,States_Design!$4:148,ROW()-1,FALSE),0)=2,1,0)</f>
        <v>0</v>
      </c>
      <c r="V146" s="9">
        <f>IF(IFERROR(HLOOKUP(E$2,States_Design!$4:148,ROW()-1,FALSE),0)=2,1,0)</f>
        <v>0</v>
      </c>
      <c r="W146" s="9">
        <f>IF(IFERROR(HLOOKUP(F$2,States_Design!$4:148,ROW()-1,FALSE),0)=2,1,0)</f>
        <v>0</v>
      </c>
      <c r="X146" s="9">
        <f>IF(IFERROR(HLOOKUP(G$2,States_Design!$4:148,ROW()-1,FALSE),0)=2,1,0)</f>
        <v>0</v>
      </c>
      <c r="Y146" s="9">
        <f>IF(IFERROR(HLOOKUP(H$2,States_Design!$4:148,ROW()-1,FALSE),0)=2,1,0)</f>
        <v>0</v>
      </c>
      <c r="Z146" s="9">
        <f>IF(IFERROR(HLOOKUP(I$2,States_Design!$4:148,ROW()-1,FALSE),0)=2,1,0)</f>
        <v>0</v>
      </c>
      <c r="AA146" s="9">
        <f>IF(IFERROR(HLOOKUP(J$2,States_Design!$4:148,ROW()-1,FALSE),0)=2,1,0)</f>
        <v>0</v>
      </c>
      <c r="AB146" s="9">
        <f>IF(IFERROR(HLOOKUP(K$2,States_Design!$4:148,ROW()-1,FALSE),0)=2,1,0)</f>
        <v>0</v>
      </c>
      <c r="AC146" s="9">
        <f>IF(IFERROR(HLOOKUP(L$2,States_Design!$4:148,ROW()-1,FALSE),0)=2,1,0)</f>
        <v>0</v>
      </c>
      <c r="AD146" s="9">
        <f>IF(IFERROR(HLOOKUP(M$2,States_Design!$4:148,ROW()-1,FALSE),0)=2,1,0)</f>
        <v>0</v>
      </c>
      <c r="AE146" s="9">
        <f>IF(IFERROR(HLOOKUP(N$2,States_Design!$4:148,ROW()-1,FALSE),0)=2,1,0)</f>
        <v>0</v>
      </c>
      <c r="AF146" s="9">
        <f>IF(IFERROR(HLOOKUP(O$2,States_Design!$4:148,ROW()-1,FALSE),0)=2,1,0)</f>
        <v>0</v>
      </c>
      <c r="AG146" s="9">
        <f>IF(IFERROR(HLOOKUP(P$2,States_Design!$4:148,ROW()-1,FALSE),0)=2,1,0)</f>
        <v>0</v>
      </c>
      <c r="AH146" s="9">
        <f>IF(IFERROR(HLOOKUP(Q$2,States_Design!$4:148,ROW()-1,FALSE),0)=2,1,0)</f>
        <v>0</v>
      </c>
      <c r="AI146" s="9">
        <f>IF(IFERROR(HLOOKUP(R$2,States_Design!$4:148,ROW()-1,FALSE),0)=2,1,0)</f>
        <v>0</v>
      </c>
      <c r="AK146" s="9" t="str">
        <f t="shared" si="28"/>
        <v>0x00</v>
      </c>
      <c r="AL146" s="9" t="str">
        <f t="shared" si="29"/>
        <v>0x00</v>
      </c>
      <c r="AN146" s="9" t="str">
        <f t="shared" si="30"/>
        <v>0x00</v>
      </c>
      <c r="AO146" s="9" t="str">
        <f t="shared" si="31"/>
        <v>0x00</v>
      </c>
      <c r="AQ146" s="9" t="str">
        <f t="shared" si="33"/>
        <v xml:space="preserve">0, 0x00, 0x00, 0x00, 0x00, </v>
      </c>
      <c r="AR14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9">
        <f>States_Design!D149</f>
        <v>0</v>
      </c>
      <c r="C147" s="9">
        <f>IF(IFERROR(HLOOKUP(C$2,States_Design!$4:149,ROW()-1,FALSE),0)=1,1,0)</f>
        <v>0</v>
      </c>
      <c r="D147" s="9">
        <f>IF(IFERROR(HLOOKUP(D$2,States_Design!$4:149,ROW()-1,FALSE),0)=1,1,0)</f>
        <v>0</v>
      </c>
      <c r="E147" s="9">
        <f>IF(IFERROR(HLOOKUP(E$2,States_Design!$4:149,ROW()-1,FALSE),0)=1,1,0)</f>
        <v>0</v>
      </c>
      <c r="F147" s="9">
        <f>IF(IFERROR(HLOOKUP(F$2,States_Design!$4:149,ROW()-1,FALSE),0)=1,1,0)</f>
        <v>0</v>
      </c>
      <c r="G147" s="9">
        <f>IF(IFERROR(HLOOKUP(G$2,States_Design!$4:149,ROW()-1,FALSE),0)=1,1,0)</f>
        <v>0</v>
      </c>
      <c r="H147" s="9">
        <f>IF(IFERROR(HLOOKUP(H$2,States_Design!$4:149,ROW()-1,FALSE),0)=1,1,0)</f>
        <v>0</v>
      </c>
      <c r="I147" s="9">
        <f>IF(IFERROR(HLOOKUP(I$2,States_Design!$4:149,ROW()-1,FALSE),0)=1,1,0)</f>
        <v>0</v>
      </c>
      <c r="J147" s="9">
        <f>IF(IFERROR(HLOOKUP(J$2,States_Design!$4:149,ROW()-1,FALSE),0)=1,1,0)</f>
        <v>0</v>
      </c>
      <c r="K147" s="9">
        <f>IF(IFERROR(HLOOKUP(K$2,States_Design!$4:149,ROW()-1,FALSE),0)=1,1,0)</f>
        <v>0</v>
      </c>
      <c r="L147" s="9">
        <f>IF(IFERROR(HLOOKUP(L$2,States_Design!$4:149,ROW()-1,FALSE),0)=1,1,0)</f>
        <v>0</v>
      </c>
      <c r="M147" s="9">
        <f>IF(IFERROR(HLOOKUP(M$2,States_Design!$4:149,ROW()-1,FALSE),0)=1,1,0)</f>
        <v>0</v>
      </c>
      <c r="N147" s="9">
        <f>IF(IFERROR(HLOOKUP(N$2,States_Design!$4:149,ROW()-1,FALSE),0)=1,1,0)</f>
        <v>0</v>
      </c>
      <c r="O147" s="9">
        <f>IF(IFERROR(HLOOKUP(O$2,States_Design!$4:149,ROW()-1,FALSE),0)=1,1,0)</f>
        <v>0</v>
      </c>
      <c r="P147" s="9">
        <f>IF(IFERROR(HLOOKUP(P$2,States_Design!$4:149,ROW()-1,FALSE),0)=1,1,0)</f>
        <v>0</v>
      </c>
      <c r="Q147" s="9">
        <f>IF(IFERROR(HLOOKUP(Q$2,States_Design!$4:149,ROW()-1,FALSE),0)=1,1,0)</f>
        <v>0</v>
      </c>
      <c r="R147" s="9">
        <f>IF(IFERROR(HLOOKUP(R$2,States_Design!$4:149,ROW()-1,FALSE),0)=1,1,0)</f>
        <v>0</v>
      </c>
      <c r="T147" s="9">
        <f>IF(IFERROR(HLOOKUP(C$2,States_Design!$4:149,ROW()-1,FALSE),0)=2,1,0)</f>
        <v>0</v>
      </c>
      <c r="U147" s="9">
        <f>IF(IFERROR(HLOOKUP(D$2,States_Design!$4:149,ROW()-1,FALSE),0)=2,1,0)</f>
        <v>0</v>
      </c>
      <c r="V147" s="9">
        <f>IF(IFERROR(HLOOKUP(E$2,States_Design!$4:149,ROW()-1,FALSE),0)=2,1,0)</f>
        <v>0</v>
      </c>
      <c r="W147" s="9">
        <f>IF(IFERROR(HLOOKUP(F$2,States_Design!$4:149,ROW()-1,FALSE),0)=2,1,0)</f>
        <v>0</v>
      </c>
      <c r="X147" s="9">
        <f>IF(IFERROR(HLOOKUP(G$2,States_Design!$4:149,ROW()-1,FALSE),0)=2,1,0)</f>
        <v>0</v>
      </c>
      <c r="Y147" s="9">
        <f>IF(IFERROR(HLOOKUP(H$2,States_Design!$4:149,ROW()-1,FALSE),0)=2,1,0)</f>
        <v>0</v>
      </c>
      <c r="Z147" s="9">
        <f>IF(IFERROR(HLOOKUP(I$2,States_Design!$4:149,ROW()-1,FALSE),0)=2,1,0)</f>
        <v>0</v>
      </c>
      <c r="AA147" s="9">
        <f>IF(IFERROR(HLOOKUP(J$2,States_Design!$4:149,ROW()-1,FALSE),0)=2,1,0)</f>
        <v>0</v>
      </c>
      <c r="AB147" s="9">
        <f>IF(IFERROR(HLOOKUP(K$2,States_Design!$4:149,ROW()-1,FALSE),0)=2,1,0)</f>
        <v>0</v>
      </c>
      <c r="AC147" s="9">
        <f>IF(IFERROR(HLOOKUP(L$2,States_Design!$4:149,ROW()-1,FALSE),0)=2,1,0)</f>
        <v>0</v>
      </c>
      <c r="AD147" s="9">
        <f>IF(IFERROR(HLOOKUP(M$2,States_Design!$4:149,ROW()-1,FALSE),0)=2,1,0)</f>
        <v>0</v>
      </c>
      <c r="AE147" s="9">
        <f>IF(IFERROR(HLOOKUP(N$2,States_Design!$4:149,ROW()-1,FALSE),0)=2,1,0)</f>
        <v>0</v>
      </c>
      <c r="AF147" s="9">
        <f>IF(IFERROR(HLOOKUP(O$2,States_Design!$4:149,ROW()-1,FALSE),0)=2,1,0)</f>
        <v>0</v>
      </c>
      <c r="AG147" s="9">
        <f>IF(IFERROR(HLOOKUP(P$2,States_Design!$4:149,ROW()-1,FALSE),0)=2,1,0)</f>
        <v>0</v>
      </c>
      <c r="AH147" s="9">
        <f>IF(IFERROR(HLOOKUP(Q$2,States_Design!$4:149,ROW()-1,FALSE),0)=2,1,0)</f>
        <v>0</v>
      </c>
      <c r="AI147" s="9">
        <f>IF(IFERROR(HLOOKUP(R$2,States_Design!$4:149,ROW()-1,FALSE),0)=2,1,0)</f>
        <v>0</v>
      </c>
      <c r="AK147" s="9" t="str">
        <f t="shared" si="28"/>
        <v>0x00</v>
      </c>
      <c r="AL147" s="9" t="str">
        <f t="shared" si="29"/>
        <v>0x00</v>
      </c>
      <c r="AN147" s="9" t="str">
        <f t="shared" si="30"/>
        <v>0x00</v>
      </c>
      <c r="AO147" s="9" t="str">
        <f t="shared" si="31"/>
        <v>0x00</v>
      </c>
      <c r="AQ147" s="9" t="str">
        <f t="shared" si="33"/>
        <v xml:space="preserve">0, 0x00, 0x00, 0x00, 0x00, </v>
      </c>
      <c r="AR14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9">
        <f>States_Design!D150</f>
        <v>0</v>
      </c>
      <c r="C148" s="9">
        <f>IF(IFERROR(HLOOKUP(C$2,States_Design!$4:150,ROW()-1,FALSE),0)=1,1,0)</f>
        <v>0</v>
      </c>
      <c r="D148" s="9">
        <f>IF(IFERROR(HLOOKUP(D$2,States_Design!$4:150,ROW()-1,FALSE),0)=1,1,0)</f>
        <v>0</v>
      </c>
      <c r="E148" s="9">
        <f>IF(IFERROR(HLOOKUP(E$2,States_Design!$4:150,ROW()-1,FALSE),0)=1,1,0)</f>
        <v>0</v>
      </c>
      <c r="F148" s="9">
        <f>IF(IFERROR(HLOOKUP(F$2,States_Design!$4:150,ROW()-1,FALSE),0)=1,1,0)</f>
        <v>0</v>
      </c>
      <c r="G148" s="9">
        <f>IF(IFERROR(HLOOKUP(G$2,States_Design!$4:150,ROW()-1,FALSE),0)=1,1,0)</f>
        <v>0</v>
      </c>
      <c r="H148" s="9">
        <f>IF(IFERROR(HLOOKUP(H$2,States_Design!$4:150,ROW()-1,FALSE),0)=1,1,0)</f>
        <v>0</v>
      </c>
      <c r="I148" s="9">
        <f>IF(IFERROR(HLOOKUP(I$2,States_Design!$4:150,ROW()-1,FALSE),0)=1,1,0)</f>
        <v>0</v>
      </c>
      <c r="J148" s="9">
        <f>IF(IFERROR(HLOOKUP(J$2,States_Design!$4:150,ROW()-1,FALSE),0)=1,1,0)</f>
        <v>0</v>
      </c>
      <c r="K148" s="9">
        <f>IF(IFERROR(HLOOKUP(K$2,States_Design!$4:150,ROW()-1,FALSE),0)=1,1,0)</f>
        <v>0</v>
      </c>
      <c r="L148" s="9">
        <f>IF(IFERROR(HLOOKUP(L$2,States_Design!$4:150,ROW()-1,FALSE),0)=1,1,0)</f>
        <v>0</v>
      </c>
      <c r="M148" s="9">
        <f>IF(IFERROR(HLOOKUP(M$2,States_Design!$4:150,ROW()-1,FALSE),0)=1,1,0)</f>
        <v>0</v>
      </c>
      <c r="N148" s="9">
        <f>IF(IFERROR(HLOOKUP(N$2,States_Design!$4:150,ROW()-1,FALSE),0)=1,1,0)</f>
        <v>0</v>
      </c>
      <c r="O148" s="9">
        <f>IF(IFERROR(HLOOKUP(O$2,States_Design!$4:150,ROW()-1,FALSE),0)=1,1,0)</f>
        <v>0</v>
      </c>
      <c r="P148" s="9">
        <f>IF(IFERROR(HLOOKUP(P$2,States_Design!$4:150,ROW()-1,FALSE),0)=1,1,0)</f>
        <v>0</v>
      </c>
      <c r="Q148" s="9">
        <f>IF(IFERROR(HLOOKUP(Q$2,States_Design!$4:150,ROW()-1,FALSE),0)=1,1,0)</f>
        <v>0</v>
      </c>
      <c r="R148" s="9">
        <f>IF(IFERROR(HLOOKUP(R$2,States_Design!$4:150,ROW()-1,FALSE),0)=1,1,0)</f>
        <v>0</v>
      </c>
      <c r="T148" s="9">
        <f>IF(IFERROR(HLOOKUP(C$2,States_Design!$4:150,ROW()-1,FALSE),0)=2,1,0)</f>
        <v>0</v>
      </c>
      <c r="U148" s="9">
        <f>IF(IFERROR(HLOOKUP(D$2,States_Design!$4:150,ROW()-1,FALSE),0)=2,1,0)</f>
        <v>0</v>
      </c>
      <c r="V148" s="9">
        <f>IF(IFERROR(HLOOKUP(E$2,States_Design!$4:150,ROW()-1,FALSE),0)=2,1,0)</f>
        <v>0</v>
      </c>
      <c r="W148" s="9">
        <f>IF(IFERROR(HLOOKUP(F$2,States_Design!$4:150,ROW()-1,FALSE),0)=2,1,0)</f>
        <v>0</v>
      </c>
      <c r="X148" s="9">
        <f>IF(IFERROR(HLOOKUP(G$2,States_Design!$4:150,ROW()-1,FALSE),0)=2,1,0)</f>
        <v>0</v>
      </c>
      <c r="Y148" s="9">
        <f>IF(IFERROR(HLOOKUP(H$2,States_Design!$4:150,ROW()-1,FALSE),0)=2,1,0)</f>
        <v>0</v>
      </c>
      <c r="Z148" s="9">
        <f>IF(IFERROR(HLOOKUP(I$2,States_Design!$4:150,ROW()-1,FALSE),0)=2,1,0)</f>
        <v>0</v>
      </c>
      <c r="AA148" s="9">
        <f>IF(IFERROR(HLOOKUP(J$2,States_Design!$4:150,ROW()-1,FALSE),0)=2,1,0)</f>
        <v>0</v>
      </c>
      <c r="AB148" s="9">
        <f>IF(IFERROR(HLOOKUP(K$2,States_Design!$4:150,ROW()-1,FALSE),0)=2,1,0)</f>
        <v>0</v>
      </c>
      <c r="AC148" s="9">
        <f>IF(IFERROR(HLOOKUP(L$2,States_Design!$4:150,ROW()-1,FALSE),0)=2,1,0)</f>
        <v>0</v>
      </c>
      <c r="AD148" s="9">
        <f>IF(IFERROR(HLOOKUP(M$2,States_Design!$4:150,ROW()-1,FALSE),0)=2,1,0)</f>
        <v>0</v>
      </c>
      <c r="AE148" s="9">
        <f>IF(IFERROR(HLOOKUP(N$2,States_Design!$4:150,ROW()-1,FALSE),0)=2,1,0)</f>
        <v>0</v>
      </c>
      <c r="AF148" s="9">
        <f>IF(IFERROR(HLOOKUP(O$2,States_Design!$4:150,ROW()-1,FALSE),0)=2,1,0)</f>
        <v>0</v>
      </c>
      <c r="AG148" s="9">
        <f>IF(IFERROR(HLOOKUP(P$2,States_Design!$4:150,ROW()-1,FALSE),0)=2,1,0)</f>
        <v>0</v>
      </c>
      <c r="AH148" s="9">
        <f>IF(IFERROR(HLOOKUP(Q$2,States_Design!$4:150,ROW()-1,FALSE),0)=2,1,0)</f>
        <v>0</v>
      </c>
      <c r="AI148" s="9">
        <f>IF(IFERROR(HLOOKUP(R$2,States_Design!$4:150,ROW()-1,FALSE),0)=2,1,0)</f>
        <v>0</v>
      </c>
      <c r="AK148" s="9" t="str">
        <f t="shared" si="28"/>
        <v>0x00</v>
      </c>
      <c r="AL148" s="9" t="str">
        <f t="shared" si="29"/>
        <v>0x00</v>
      </c>
      <c r="AN148" s="9" t="str">
        <f t="shared" si="30"/>
        <v>0x00</v>
      </c>
      <c r="AO148" s="9" t="str">
        <f t="shared" si="31"/>
        <v>0x00</v>
      </c>
      <c r="AQ148" s="9" t="str">
        <f t="shared" si="33"/>
        <v xml:space="preserve">0, 0x00, 0x00, 0x00, 0x00, </v>
      </c>
      <c r="AR14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9">
        <f>States_Design!D151</f>
        <v>0</v>
      </c>
      <c r="C149" s="9">
        <f>IF(IFERROR(HLOOKUP(C$2,States_Design!$4:151,ROW()-1,FALSE),0)=1,1,0)</f>
        <v>0</v>
      </c>
      <c r="D149" s="9">
        <f>IF(IFERROR(HLOOKUP(D$2,States_Design!$4:151,ROW()-1,FALSE),0)=1,1,0)</f>
        <v>0</v>
      </c>
      <c r="E149" s="9">
        <f>IF(IFERROR(HLOOKUP(E$2,States_Design!$4:151,ROW()-1,FALSE),0)=1,1,0)</f>
        <v>0</v>
      </c>
      <c r="F149" s="9">
        <f>IF(IFERROR(HLOOKUP(F$2,States_Design!$4:151,ROW()-1,FALSE),0)=1,1,0)</f>
        <v>0</v>
      </c>
      <c r="G149" s="9">
        <f>IF(IFERROR(HLOOKUP(G$2,States_Design!$4:151,ROW()-1,FALSE),0)=1,1,0)</f>
        <v>0</v>
      </c>
      <c r="H149" s="9">
        <f>IF(IFERROR(HLOOKUP(H$2,States_Design!$4:151,ROW()-1,FALSE),0)=1,1,0)</f>
        <v>0</v>
      </c>
      <c r="I149" s="9">
        <f>IF(IFERROR(HLOOKUP(I$2,States_Design!$4:151,ROW()-1,FALSE),0)=1,1,0)</f>
        <v>0</v>
      </c>
      <c r="J149" s="9">
        <f>IF(IFERROR(HLOOKUP(J$2,States_Design!$4:151,ROW()-1,FALSE),0)=1,1,0)</f>
        <v>0</v>
      </c>
      <c r="K149" s="9">
        <f>IF(IFERROR(HLOOKUP(K$2,States_Design!$4:151,ROW()-1,FALSE),0)=1,1,0)</f>
        <v>0</v>
      </c>
      <c r="L149" s="9">
        <f>IF(IFERROR(HLOOKUP(L$2,States_Design!$4:151,ROW()-1,FALSE),0)=1,1,0)</f>
        <v>0</v>
      </c>
      <c r="M149" s="9">
        <f>IF(IFERROR(HLOOKUP(M$2,States_Design!$4:151,ROW()-1,FALSE),0)=1,1,0)</f>
        <v>0</v>
      </c>
      <c r="N149" s="9">
        <f>IF(IFERROR(HLOOKUP(N$2,States_Design!$4:151,ROW()-1,FALSE),0)=1,1,0)</f>
        <v>0</v>
      </c>
      <c r="O149" s="9">
        <f>IF(IFERROR(HLOOKUP(O$2,States_Design!$4:151,ROW()-1,FALSE),0)=1,1,0)</f>
        <v>0</v>
      </c>
      <c r="P149" s="9">
        <f>IF(IFERROR(HLOOKUP(P$2,States_Design!$4:151,ROW()-1,FALSE),0)=1,1,0)</f>
        <v>0</v>
      </c>
      <c r="Q149" s="9">
        <f>IF(IFERROR(HLOOKUP(Q$2,States_Design!$4:151,ROW()-1,FALSE),0)=1,1,0)</f>
        <v>0</v>
      </c>
      <c r="R149" s="9">
        <f>IF(IFERROR(HLOOKUP(R$2,States_Design!$4:151,ROW()-1,FALSE),0)=1,1,0)</f>
        <v>0</v>
      </c>
      <c r="T149" s="9">
        <f>IF(IFERROR(HLOOKUP(C$2,States_Design!$4:151,ROW()-1,FALSE),0)=2,1,0)</f>
        <v>0</v>
      </c>
      <c r="U149" s="9">
        <f>IF(IFERROR(HLOOKUP(D$2,States_Design!$4:151,ROW()-1,FALSE),0)=2,1,0)</f>
        <v>0</v>
      </c>
      <c r="V149" s="9">
        <f>IF(IFERROR(HLOOKUP(E$2,States_Design!$4:151,ROW()-1,FALSE),0)=2,1,0)</f>
        <v>0</v>
      </c>
      <c r="W149" s="9">
        <f>IF(IFERROR(HLOOKUP(F$2,States_Design!$4:151,ROW()-1,FALSE),0)=2,1,0)</f>
        <v>0</v>
      </c>
      <c r="X149" s="9">
        <f>IF(IFERROR(HLOOKUP(G$2,States_Design!$4:151,ROW()-1,FALSE),0)=2,1,0)</f>
        <v>0</v>
      </c>
      <c r="Y149" s="9">
        <f>IF(IFERROR(HLOOKUP(H$2,States_Design!$4:151,ROW()-1,FALSE),0)=2,1,0)</f>
        <v>0</v>
      </c>
      <c r="Z149" s="9">
        <f>IF(IFERROR(HLOOKUP(I$2,States_Design!$4:151,ROW()-1,FALSE),0)=2,1,0)</f>
        <v>0</v>
      </c>
      <c r="AA149" s="9">
        <f>IF(IFERROR(HLOOKUP(J$2,States_Design!$4:151,ROW()-1,FALSE),0)=2,1,0)</f>
        <v>0</v>
      </c>
      <c r="AB149" s="9">
        <f>IF(IFERROR(HLOOKUP(K$2,States_Design!$4:151,ROW()-1,FALSE),0)=2,1,0)</f>
        <v>0</v>
      </c>
      <c r="AC149" s="9">
        <f>IF(IFERROR(HLOOKUP(L$2,States_Design!$4:151,ROW()-1,FALSE),0)=2,1,0)</f>
        <v>0</v>
      </c>
      <c r="AD149" s="9">
        <f>IF(IFERROR(HLOOKUP(M$2,States_Design!$4:151,ROW()-1,FALSE),0)=2,1,0)</f>
        <v>0</v>
      </c>
      <c r="AE149" s="9">
        <f>IF(IFERROR(HLOOKUP(N$2,States_Design!$4:151,ROW()-1,FALSE),0)=2,1,0)</f>
        <v>0</v>
      </c>
      <c r="AF149" s="9">
        <f>IF(IFERROR(HLOOKUP(O$2,States_Design!$4:151,ROW()-1,FALSE),0)=2,1,0)</f>
        <v>0</v>
      </c>
      <c r="AG149" s="9">
        <f>IF(IFERROR(HLOOKUP(P$2,States_Design!$4:151,ROW()-1,FALSE),0)=2,1,0)</f>
        <v>0</v>
      </c>
      <c r="AH149" s="9">
        <f>IF(IFERROR(HLOOKUP(Q$2,States_Design!$4:151,ROW()-1,FALSE),0)=2,1,0)</f>
        <v>0</v>
      </c>
      <c r="AI149" s="9">
        <f>IF(IFERROR(HLOOKUP(R$2,States_Design!$4:151,ROW()-1,FALSE),0)=2,1,0)</f>
        <v>0</v>
      </c>
      <c r="AK149" s="9" t="str">
        <f t="shared" si="28"/>
        <v>0x00</v>
      </c>
      <c r="AL149" s="9" t="str">
        <f t="shared" si="29"/>
        <v>0x00</v>
      </c>
      <c r="AN149" s="9" t="str">
        <f t="shared" si="30"/>
        <v>0x00</v>
      </c>
      <c r="AO149" s="9" t="str">
        <f t="shared" si="31"/>
        <v>0x00</v>
      </c>
      <c r="AQ149" s="9" t="str">
        <f t="shared" si="33"/>
        <v xml:space="preserve">0, 0x00, 0x00, 0x00, 0x00, </v>
      </c>
      <c r="AR14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9">
        <f>States_Design!D152</f>
        <v>0</v>
      </c>
      <c r="C150" s="9">
        <f>IF(IFERROR(HLOOKUP(C$2,States_Design!$4:152,ROW()-1,FALSE),0)=1,1,0)</f>
        <v>0</v>
      </c>
      <c r="D150" s="9">
        <f>IF(IFERROR(HLOOKUP(D$2,States_Design!$4:152,ROW()-1,FALSE),0)=1,1,0)</f>
        <v>0</v>
      </c>
      <c r="E150" s="9">
        <f>IF(IFERROR(HLOOKUP(E$2,States_Design!$4:152,ROW()-1,FALSE),0)=1,1,0)</f>
        <v>0</v>
      </c>
      <c r="F150" s="9">
        <f>IF(IFERROR(HLOOKUP(F$2,States_Design!$4:152,ROW()-1,FALSE),0)=1,1,0)</f>
        <v>0</v>
      </c>
      <c r="G150" s="9">
        <f>IF(IFERROR(HLOOKUP(G$2,States_Design!$4:152,ROW()-1,FALSE),0)=1,1,0)</f>
        <v>0</v>
      </c>
      <c r="H150" s="9">
        <f>IF(IFERROR(HLOOKUP(H$2,States_Design!$4:152,ROW()-1,FALSE),0)=1,1,0)</f>
        <v>0</v>
      </c>
      <c r="I150" s="9">
        <f>IF(IFERROR(HLOOKUP(I$2,States_Design!$4:152,ROW()-1,FALSE),0)=1,1,0)</f>
        <v>0</v>
      </c>
      <c r="J150" s="9">
        <f>IF(IFERROR(HLOOKUP(J$2,States_Design!$4:152,ROW()-1,FALSE),0)=1,1,0)</f>
        <v>0</v>
      </c>
      <c r="K150" s="9">
        <f>IF(IFERROR(HLOOKUP(K$2,States_Design!$4:152,ROW()-1,FALSE),0)=1,1,0)</f>
        <v>0</v>
      </c>
      <c r="L150" s="9">
        <f>IF(IFERROR(HLOOKUP(L$2,States_Design!$4:152,ROW()-1,FALSE),0)=1,1,0)</f>
        <v>0</v>
      </c>
      <c r="M150" s="9">
        <f>IF(IFERROR(HLOOKUP(M$2,States_Design!$4:152,ROW()-1,FALSE),0)=1,1,0)</f>
        <v>0</v>
      </c>
      <c r="N150" s="9">
        <f>IF(IFERROR(HLOOKUP(N$2,States_Design!$4:152,ROW()-1,FALSE),0)=1,1,0)</f>
        <v>0</v>
      </c>
      <c r="O150" s="9">
        <f>IF(IFERROR(HLOOKUP(O$2,States_Design!$4:152,ROW()-1,FALSE),0)=1,1,0)</f>
        <v>0</v>
      </c>
      <c r="P150" s="9">
        <f>IF(IFERROR(HLOOKUP(P$2,States_Design!$4:152,ROW()-1,FALSE),0)=1,1,0)</f>
        <v>0</v>
      </c>
      <c r="Q150" s="9">
        <f>IF(IFERROR(HLOOKUP(Q$2,States_Design!$4:152,ROW()-1,FALSE),0)=1,1,0)</f>
        <v>0</v>
      </c>
      <c r="R150" s="9">
        <f>IF(IFERROR(HLOOKUP(R$2,States_Design!$4:152,ROW()-1,FALSE),0)=1,1,0)</f>
        <v>0</v>
      </c>
      <c r="T150" s="9">
        <f>IF(IFERROR(HLOOKUP(C$2,States_Design!$4:152,ROW()-1,FALSE),0)=2,1,0)</f>
        <v>0</v>
      </c>
      <c r="U150" s="9">
        <f>IF(IFERROR(HLOOKUP(D$2,States_Design!$4:152,ROW()-1,FALSE),0)=2,1,0)</f>
        <v>0</v>
      </c>
      <c r="V150" s="9">
        <f>IF(IFERROR(HLOOKUP(E$2,States_Design!$4:152,ROW()-1,FALSE),0)=2,1,0)</f>
        <v>0</v>
      </c>
      <c r="W150" s="9">
        <f>IF(IFERROR(HLOOKUP(F$2,States_Design!$4:152,ROW()-1,FALSE),0)=2,1,0)</f>
        <v>0</v>
      </c>
      <c r="X150" s="9">
        <f>IF(IFERROR(HLOOKUP(G$2,States_Design!$4:152,ROW()-1,FALSE),0)=2,1,0)</f>
        <v>0</v>
      </c>
      <c r="Y150" s="9">
        <f>IF(IFERROR(HLOOKUP(H$2,States_Design!$4:152,ROW()-1,FALSE),0)=2,1,0)</f>
        <v>0</v>
      </c>
      <c r="Z150" s="9">
        <f>IF(IFERROR(HLOOKUP(I$2,States_Design!$4:152,ROW()-1,FALSE),0)=2,1,0)</f>
        <v>0</v>
      </c>
      <c r="AA150" s="9">
        <f>IF(IFERROR(HLOOKUP(J$2,States_Design!$4:152,ROW()-1,FALSE),0)=2,1,0)</f>
        <v>0</v>
      </c>
      <c r="AB150" s="9">
        <f>IF(IFERROR(HLOOKUP(K$2,States_Design!$4:152,ROW()-1,FALSE),0)=2,1,0)</f>
        <v>0</v>
      </c>
      <c r="AC150" s="9">
        <f>IF(IFERROR(HLOOKUP(L$2,States_Design!$4:152,ROW()-1,FALSE),0)=2,1,0)</f>
        <v>0</v>
      </c>
      <c r="AD150" s="9">
        <f>IF(IFERROR(HLOOKUP(M$2,States_Design!$4:152,ROW()-1,FALSE),0)=2,1,0)</f>
        <v>0</v>
      </c>
      <c r="AE150" s="9">
        <f>IF(IFERROR(HLOOKUP(N$2,States_Design!$4:152,ROW()-1,FALSE),0)=2,1,0)</f>
        <v>0</v>
      </c>
      <c r="AF150" s="9">
        <f>IF(IFERROR(HLOOKUP(O$2,States_Design!$4:152,ROW()-1,FALSE),0)=2,1,0)</f>
        <v>0</v>
      </c>
      <c r="AG150" s="9">
        <f>IF(IFERROR(HLOOKUP(P$2,States_Design!$4:152,ROW()-1,FALSE),0)=2,1,0)</f>
        <v>0</v>
      </c>
      <c r="AH150" s="9">
        <f>IF(IFERROR(HLOOKUP(Q$2,States_Design!$4:152,ROW()-1,FALSE),0)=2,1,0)</f>
        <v>0</v>
      </c>
      <c r="AI150" s="9">
        <f>IF(IFERROR(HLOOKUP(R$2,States_Design!$4:152,ROW()-1,FALSE),0)=2,1,0)</f>
        <v>0</v>
      </c>
      <c r="AK150" s="9" t="str">
        <f t="shared" si="28"/>
        <v>0x00</v>
      </c>
      <c r="AL150" s="9" t="str">
        <f t="shared" si="29"/>
        <v>0x00</v>
      </c>
      <c r="AN150" s="9" t="str">
        <f t="shared" si="30"/>
        <v>0x00</v>
      </c>
      <c r="AO150" s="9" t="str">
        <f t="shared" si="31"/>
        <v>0x00</v>
      </c>
      <c r="AQ150" s="9" t="str">
        <f t="shared" si="33"/>
        <v xml:space="preserve">0, 0x00, 0x00, 0x00, 0x00, </v>
      </c>
      <c r="AR15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9">
        <f>States_Design!D153</f>
        <v>0</v>
      </c>
      <c r="C151" s="9">
        <f>IF(IFERROR(HLOOKUP(C$2,States_Design!$4:153,ROW()-1,FALSE),0)=1,1,0)</f>
        <v>0</v>
      </c>
      <c r="D151" s="9">
        <f>IF(IFERROR(HLOOKUP(D$2,States_Design!$4:153,ROW()-1,FALSE),0)=1,1,0)</f>
        <v>0</v>
      </c>
      <c r="E151" s="9">
        <f>IF(IFERROR(HLOOKUP(E$2,States_Design!$4:153,ROW()-1,FALSE),0)=1,1,0)</f>
        <v>0</v>
      </c>
      <c r="F151" s="9">
        <f>IF(IFERROR(HLOOKUP(F$2,States_Design!$4:153,ROW()-1,FALSE),0)=1,1,0)</f>
        <v>0</v>
      </c>
      <c r="G151" s="9">
        <f>IF(IFERROR(HLOOKUP(G$2,States_Design!$4:153,ROW()-1,FALSE),0)=1,1,0)</f>
        <v>0</v>
      </c>
      <c r="H151" s="9">
        <f>IF(IFERROR(HLOOKUP(H$2,States_Design!$4:153,ROW()-1,FALSE),0)=1,1,0)</f>
        <v>0</v>
      </c>
      <c r="I151" s="9">
        <f>IF(IFERROR(HLOOKUP(I$2,States_Design!$4:153,ROW()-1,FALSE),0)=1,1,0)</f>
        <v>0</v>
      </c>
      <c r="J151" s="9">
        <f>IF(IFERROR(HLOOKUP(J$2,States_Design!$4:153,ROW()-1,FALSE),0)=1,1,0)</f>
        <v>0</v>
      </c>
      <c r="K151" s="9">
        <f>IF(IFERROR(HLOOKUP(K$2,States_Design!$4:153,ROW()-1,FALSE),0)=1,1,0)</f>
        <v>0</v>
      </c>
      <c r="L151" s="9">
        <f>IF(IFERROR(HLOOKUP(L$2,States_Design!$4:153,ROW()-1,FALSE),0)=1,1,0)</f>
        <v>0</v>
      </c>
      <c r="M151" s="9">
        <f>IF(IFERROR(HLOOKUP(M$2,States_Design!$4:153,ROW()-1,FALSE),0)=1,1,0)</f>
        <v>0</v>
      </c>
      <c r="N151" s="9">
        <f>IF(IFERROR(HLOOKUP(N$2,States_Design!$4:153,ROW()-1,FALSE),0)=1,1,0)</f>
        <v>0</v>
      </c>
      <c r="O151" s="9">
        <f>IF(IFERROR(HLOOKUP(O$2,States_Design!$4:153,ROW()-1,FALSE),0)=1,1,0)</f>
        <v>0</v>
      </c>
      <c r="P151" s="9">
        <f>IF(IFERROR(HLOOKUP(P$2,States_Design!$4:153,ROW()-1,FALSE),0)=1,1,0)</f>
        <v>0</v>
      </c>
      <c r="Q151" s="9">
        <f>IF(IFERROR(HLOOKUP(Q$2,States_Design!$4:153,ROW()-1,FALSE),0)=1,1,0)</f>
        <v>0</v>
      </c>
      <c r="R151" s="9">
        <f>IF(IFERROR(HLOOKUP(R$2,States_Design!$4:153,ROW()-1,FALSE),0)=1,1,0)</f>
        <v>0</v>
      </c>
      <c r="T151" s="9">
        <f>IF(IFERROR(HLOOKUP(C$2,States_Design!$4:153,ROW()-1,FALSE),0)=2,1,0)</f>
        <v>0</v>
      </c>
      <c r="U151" s="9">
        <f>IF(IFERROR(HLOOKUP(D$2,States_Design!$4:153,ROW()-1,FALSE),0)=2,1,0)</f>
        <v>0</v>
      </c>
      <c r="V151" s="9">
        <f>IF(IFERROR(HLOOKUP(E$2,States_Design!$4:153,ROW()-1,FALSE),0)=2,1,0)</f>
        <v>0</v>
      </c>
      <c r="W151" s="9">
        <f>IF(IFERROR(HLOOKUP(F$2,States_Design!$4:153,ROW()-1,FALSE),0)=2,1,0)</f>
        <v>0</v>
      </c>
      <c r="X151" s="9">
        <f>IF(IFERROR(HLOOKUP(G$2,States_Design!$4:153,ROW()-1,FALSE),0)=2,1,0)</f>
        <v>0</v>
      </c>
      <c r="Y151" s="9">
        <f>IF(IFERROR(HLOOKUP(H$2,States_Design!$4:153,ROW()-1,FALSE),0)=2,1,0)</f>
        <v>0</v>
      </c>
      <c r="Z151" s="9">
        <f>IF(IFERROR(HLOOKUP(I$2,States_Design!$4:153,ROW()-1,FALSE),0)=2,1,0)</f>
        <v>0</v>
      </c>
      <c r="AA151" s="9">
        <f>IF(IFERROR(HLOOKUP(J$2,States_Design!$4:153,ROW()-1,FALSE),0)=2,1,0)</f>
        <v>0</v>
      </c>
      <c r="AB151" s="9">
        <f>IF(IFERROR(HLOOKUP(K$2,States_Design!$4:153,ROW()-1,FALSE),0)=2,1,0)</f>
        <v>0</v>
      </c>
      <c r="AC151" s="9">
        <f>IF(IFERROR(HLOOKUP(L$2,States_Design!$4:153,ROW()-1,FALSE),0)=2,1,0)</f>
        <v>0</v>
      </c>
      <c r="AD151" s="9">
        <f>IF(IFERROR(HLOOKUP(M$2,States_Design!$4:153,ROW()-1,FALSE),0)=2,1,0)</f>
        <v>0</v>
      </c>
      <c r="AE151" s="9">
        <f>IF(IFERROR(HLOOKUP(N$2,States_Design!$4:153,ROW()-1,FALSE),0)=2,1,0)</f>
        <v>0</v>
      </c>
      <c r="AF151" s="9">
        <f>IF(IFERROR(HLOOKUP(O$2,States_Design!$4:153,ROW()-1,FALSE),0)=2,1,0)</f>
        <v>0</v>
      </c>
      <c r="AG151" s="9">
        <f>IF(IFERROR(HLOOKUP(P$2,States_Design!$4:153,ROW()-1,FALSE),0)=2,1,0)</f>
        <v>0</v>
      </c>
      <c r="AH151" s="9">
        <f>IF(IFERROR(HLOOKUP(Q$2,States_Design!$4:153,ROW()-1,FALSE),0)=2,1,0)</f>
        <v>0</v>
      </c>
      <c r="AI151" s="9">
        <f>IF(IFERROR(HLOOKUP(R$2,States_Design!$4:153,ROW()-1,FALSE),0)=2,1,0)</f>
        <v>0</v>
      </c>
      <c r="AK151" s="9" t="str">
        <f t="shared" si="28"/>
        <v>0x00</v>
      </c>
      <c r="AL151" s="9" t="str">
        <f t="shared" si="29"/>
        <v>0x00</v>
      </c>
      <c r="AN151" s="9" t="str">
        <f t="shared" si="30"/>
        <v>0x00</v>
      </c>
      <c r="AO151" s="9" t="str">
        <f t="shared" si="31"/>
        <v>0x00</v>
      </c>
      <c r="AQ151" s="9" t="str">
        <f t="shared" si="33"/>
        <v xml:space="preserve">0, 0x00, 0x00, 0x00, 0x00, </v>
      </c>
      <c r="AR151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9">
        <f>States_Design!D154</f>
        <v>0</v>
      </c>
      <c r="C152" s="9">
        <f>IF(IFERROR(HLOOKUP(C$2,States_Design!$4:154,ROW()-1,FALSE),0)=1,1,0)</f>
        <v>0</v>
      </c>
      <c r="D152" s="9">
        <f>IF(IFERROR(HLOOKUP(D$2,States_Design!$4:154,ROW()-1,FALSE),0)=1,1,0)</f>
        <v>0</v>
      </c>
      <c r="E152" s="9">
        <f>IF(IFERROR(HLOOKUP(E$2,States_Design!$4:154,ROW()-1,FALSE),0)=1,1,0)</f>
        <v>0</v>
      </c>
      <c r="F152" s="9">
        <f>IF(IFERROR(HLOOKUP(F$2,States_Design!$4:154,ROW()-1,FALSE),0)=1,1,0)</f>
        <v>0</v>
      </c>
      <c r="G152" s="9">
        <f>IF(IFERROR(HLOOKUP(G$2,States_Design!$4:154,ROW()-1,FALSE),0)=1,1,0)</f>
        <v>0</v>
      </c>
      <c r="H152" s="9">
        <f>IF(IFERROR(HLOOKUP(H$2,States_Design!$4:154,ROW()-1,FALSE),0)=1,1,0)</f>
        <v>0</v>
      </c>
      <c r="I152" s="9">
        <f>IF(IFERROR(HLOOKUP(I$2,States_Design!$4:154,ROW()-1,FALSE),0)=1,1,0)</f>
        <v>0</v>
      </c>
      <c r="J152" s="9">
        <f>IF(IFERROR(HLOOKUP(J$2,States_Design!$4:154,ROW()-1,FALSE),0)=1,1,0)</f>
        <v>0</v>
      </c>
      <c r="K152" s="9">
        <f>IF(IFERROR(HLOOKUP(K$2,States_Design!$4:154,ROW()-1,FALSE),0)=1,1,0)</f>
        <v>0</v>
      </c>
      <c r="L152" s="9">
        <f>IF(IFERROR(HLOOKUP(L$2,States_Design!$4:154,ROW()-1,FALSE),0)=1,1,0)</f>
        <v>0</v>
      </c>
      <c r="M152" s="9">
        <f>IF(IFERROR(HLOOKUP(M$2,States_Design!$4:154,ROW()-1,FALSE),0)=1,1,0)</f>
        <v>0</v>
      </c>
      <c r="N152" s="9">
        <f>IF(IFERROR(HLOOKUP(N$2,States_Design!$4:154,ROW()-1,FALSE),0)=1,1,0)</f>
        <v>0</v>
      </c>
      <c r="O152" s="9">
        <f>IF(IFERROR(HLOOKUP(O$2,States_Design!$4:154,ROW()-1,FALSE),0)=1,1,0)</f>
        <v>0</v>
      </c>
      <c r="P152" s="9">
        <f>IF(IFERROR(HLOOKUP(P$2,States_Design!$4:154,ROW()-1,FALSE),0)=1,1,0)</f>
        <v>0</v>
      </c>
      <c r="Q152" s="9">
        <f>IF(IFERROR(HLOOKUP(Q$2,States_Design!$4:154,ROW()-1,FALSE),0)=1,1,0)</f>
        <v>0</v>
      </c>
      <c r="R152" s="9">
        <f>IF(IFERROR(HLOOKUP(R$2,States_Design!$4:154,ROW()-1,FALSE),0)=1,1,0)</f>
        <v>0</v>
      </c>
      <c r="T152" s="9">
        <f>IF(IFERROR(HLOOKUP(C$2,States_Design!$4:154,ROW()-1,FALSE),0)=2,1,0)</f>
        <v>0</v>
      </c>
      <c r="U152" s="9">
        <f>IF(IFERROR(HLOOKUP(D$2,States_Design!$4:154,ROW()-1,FALSE),0)=2,1,0)</f>
        <v>0</v>
      </c>
      <c r="V152" s="9">
        <f>IF(IFERROR(HLOOKUP(E$2,States_Design!$4:154,ROW()-1,FALSE),0)=2,1,0)</f>
        <v>0</v>
      </c>
      <c r="W152" s="9">
        <f>IF(IFERROR(HLOOKUP(F$2,States_Design!$4:154,ROW()-1,FALSE),0)=2,1,0)</f>
        <v>0</v>
      </c>
      <c r="X152" s="9">
        <f>IF(IFERROR(HLOOKUP(G$2,States_Design!$4:154,ROW()-1,FALSE),0)=2,1,0)</f>
        <v>0</v>
      </c>
      <c r="Y152" s="9">
        <f>IF(IFERROR(HLOOKUP(H$2,States_Design!$4:154,ROW()-1,FALSE),0)=2,1,0)</f>
        <v>0</v>
      </c>
      <c r="Z152" s="9">
        <f>IF(IFERROR(HLOOKUP(I$2,States_Design!$4:154,ROW()-1,FALSE),0)=2,1,0)</f>
        <v>0</v>
      </c>
      <c r="AA152" s="9">
        <f>IF(IFERROR(HLOOKUP(J$2,States_Design!$4:154,ROW()-1,FALSE),0)=2,1,0)</f>
        <v>0</v>
      </c>
      <c r="AB152" s="9">
        <f>IF(IFERROR(HLOOKUP(K$2,States_Design!$4:154,ROW()-1,FALSE),0)=2,1,0)</f>
        <v>0</v>
      </c>
      <c r="AC152" s="9">
        <f>IF(IFERROR(HLOOKUP(L$2,States_Design!$4:154,ROW()-1,FALSE),0)=2,1,0)</f>
        <v>0</v>
      </c>
      <c r="AD152" s="9">
        <f>IF(IFERROR(HLOOKUP(M$2,States_Design!$4:154,ROW()-1,FALSE),0)=2,1,0)</f>
        <v>0</v>
      </c>
      <c r="AE152" s="9">
        <f>IF(IFERROR(HLOOKUP(N$2,States_Design!$4:154,ROW()-1,FALSE),0)=2,1,0)</f>
        <v>0</v>
      </c>
      <c r="AF152" s="9">
        <f>IF(IFERROR(HLOOKUP(O$2,States_Design!$4:154,ROW()-1,FALSE),0)=2,1,0)</f>
        <v>0</v>
      </c>
      <c r="AG152" s="9">
        <f>IF(IFERROR(HLOOKUP(P$2,States_Design!$4:154,ROW()-1,FALSE),0)=2,1,0)</f>
        <v>0</v>
      </c>
      <c r="AH152" s="9">
        <f>IF(IFERROR(HLOOKUP(Q$2,States_Design!$4:154,ROW()-1,FALSE),0)=2,1,0)</f>
        <v>0</v>
      </c>
      <c r="AI152" s="9">
        <f>IF(IFERROR(HLOOKUP(R$2,States_Design!$4:154,ROW()-1,FALSE),0)=2,1,0)</f>
        <v>0</v>
      </c>
      <c r="AK152" s="9" t="str">
        <f t="shared" si="28"/>
        <v>0x00</v>
      </c>
      <c r="AL152" s="9" t="str">
        <f t="shared" si="29"/>
        <v>0x00</v>
      </c>
      <c r="AN152" s="9" t="str">
        <f t="shared" si="30"/>
        <v>0x00</v>
      </c>
      <c r="AO152" s="9" t="str">
        <f t="shared" si="31"/>
        <v>0x00</v>
      </c>
      <c r="AQ152" s="9" t="str">
        <f t="shared" si="33"/>
        <v xml:space="preserve">0, 0x00, 0x00, 0x00, 0x00, </v>
      </c>
      <c r="AR152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9">
        <f>States_Design!D155</f>
        <v>0</v>
      </c>
      <c r="C153" s="9">
        <f>IF(IFERROR(HLOOKUP(C$2,States_Design!$4:155,ROW()-1,FALSE),0)=1,1,0)</f>
        <v>0</v>
      </c>
      <c r="D153" s="9">
        <f>IF(IFERROR(HLOOKUP(D$2,States_Design!$4:155,ROW()-1,FALSE),0)=1,1,0)</f>
        <v>0</v>
      </c>
      <c r="E153" s="9">
        <f>IF(IFERROR(HLOOKUP(E$2,States_Design!$4:155,ROW()-1,FALSE),0)=1,1,0)</f>
        <v>0</v>
      </c>
      <c r="F153" s="9">
        <f>IF(IFERROR(HLOOKUP(F$2,States_Design!$4:155,ROW()-1,FALSE),0)=1,1,0)</f>
        <v>0</v>
      </c>
      <c r="G153" s="9">
        <f>IF(IFERROR(HLOOKUP(G$2,States_Design!$4:155,ROW()-1,FALSE),0)=1,1,0)</f>
        <v>0</v>
      </c>
      <c r="H153" s="9">
        <f>IF(IFERROR(HLOOKUP(H$2,States_Design!$4:155,ROW()-1,FALSE),0)=1,1,0)</f>
        <v>0</v>
      </c>
      <c r="I153" s="9">
        <f>IF(IFERROR(HLOOKUP(I$2,States_Design!$4:155,ROW()-1,FALSE),0)=1,1,0)</f>
        <v>0</v>
      </c>
      <c r="J153" s="9">
        <f>IF(IFERROR(HLOOKUP(J$2,States_Design!$4:155,ROW()-1,FALSE),0)=1,1,0)</f>
        <v>0</v>
      </c>
      <c r="K153" s="9">
        <f>IF(IFERROR(HLOOKUP(K$2,States_Design!$4:155,ROW()-1,FALSE),0)=1,1,0)</f>
        <v>0</v>
      </c>
      <c r="L153" s="9">
        <f>IF(IFERROR(HLOOKUP(L$2,States_Design!$4:155,ROW()-1,FALSE),0)=1,1,0)</f>
        <v>0</v>
      </c>
      <c r="M153" s="9">
        <f>IF(IFERROR(HLOOKUP(M$2,States_Design!$4:155,ROW()-1,FALSE),0)=1,1,0)</f>
        <v>0</v>
      </c>
      <c r="N153" s="9">
        <f>IF(IFERROR(HLOOKUP(N$2,States_Design!$4:155,ROW()-1,FALSE),0)=1,1,0)</f>
        <v>0</v>
      </c>
      <c r="O153" s="9">
        <f>IF(IFERROR(HLOOKUP(O$2,States_Design!$4:155,ROW()-1,FALSE),0)=1,1,0)</f>
        <v>0</v>
      </c>
      <c r="P153" s="9">
        <f>IF(IFERROR(HLOOKUP(P$2,States_Design!$4:155,ROW()-1,FALSE),0)=1,1,0)</f>
        <v>0</v>
      </c>
      <c r="Q153" s="9">
        <f>IF(IFERROR(HLOOKUP(Q$2,States_Design!$4:155,ROW()-1,FALSE),0)=1,1,0)</f>
        <v>0</v>
      </c>
      <c r="R153" s="9">
        <f>IF(IFERROR(HLOOKUP(R$2,States_Design!$4:155,ROW()-1,FALSE),0)=1,1,0)</f>
        <v>0</v>
      </c>
      <c r="T153" s="9">
        <f>IF(IFERROR(HLOOKUP(C$2,States_Design!$4:155,ROW()-1,FALSE),0)=2,1,0)</f>
        <v>0</v>
      </c>
      <c r="U153" s="9">
        <f>IF(IFERROR(HLOOKUP(D$2,States_Design!$4:155,ROW()-1,FALSE),0)=2,1,0)</f>
        <v>0</v>
      </c>
      <c r="V153" s="9">
        <f>IF(IFERROR(HLOOKUP(E$2,States_Design!$4:155,ROW()-1,FALSE),0)=2,1,0)</f>
        <v>0</v>
      </c>
      <c r="W153" s="9">
        <f>IF(IFERROR(HLOOKUP(F$2,States_Design!$4:155,ROW()-1,FALSE),0)=2,1,0)</f>
        <v>0</v>
      </c>
      <c r="X153" s="9">
        <f>IF(IFERROR(HLOOKUP(G$2,States_Design!$4:155,ROW()-1,FALSE),0)=2,1,0)</f>
        <v>0</v>
      </c>
      <c r="Y153" s="9">
        <f>IF(IFERROR(HLOOKUP(H$2,States_Design!$4:155,ROW()-1,FALSE),0)=2,1,0)</f>
        <v>0</v>
      </c>
      <c r="Z153" s="9">
        <f>IF(IFERROR(HLOOKUP(I$2,States_Design!$4:155,ROW()-1,FALSE),0)=2,1,0)</f>
        <v>0</v>
      </c>
      <c r="AA153" s="9">
        <f>IF(IFERROR(HLOOKUP(J$2,States_Design!$4:155,ROW()-1,FALSE),0)=2,1,0)</f>
        <v>0</v>
      </c>
      <c r="AB153" s="9">
        <f>IF(IFERROR(HLOOKUP(K$2,States_Design!$4:155,ROW()-1,FALSE),0)=2,1,0)</f>
        <v>0</v>
      </c>
      <c r="AC153" s="9">
        <f>IF(IFERROR(HLOOKUP(L$2,States_Design!$4:155,ROW()-1,FALSE),0)=2,1,0)</f>
        <v>0</v>
      </c>
      <c r="AD153" s="9">
        <f>IF(IFERROR(HLOOKUP(M$2,States_Design!$4:155,ROW()-1,FALSE),0)=2,1,0)</f>
        <v>0</v>
      </c>
      <c r="AE153" s="9">
        <f>IF(IFERROR(HLOOKUP(N$2,States_Design!$4:155,ROW()-1,FALSE),0)=2,1,0)</f>
        <v>0</v>
      </c>
      <c r="AF153" s="9">
        <f>IF(IFERROR(HLOOKUP(O$2,States_Design!$4:155,ROW()-1,FALSE),0)=2,1,0)</f>
        <v>0</v>
      </c>
      <c r="AG153" s="9">
        <f>IF(IFERROR(HLOOKUP(P$2,States_Design!$4:155,ROW()-1,FALSE),0)=2,1,0)</f>
        <v>0</v>
      </c>
      <c r="AH153" s="9">
        <f>IF(IFERROR(HLOOKUP(Q$2,States_Design!$4:155,ROW()-1,FALSE),0)=2,1,0)</f>
        <v>0</v>
      </c>
      <c r="AI153" s="9">
        <f>IF(IFERROR(HLOOKUP(R$2,States_Design!$4:155,ROW()-1,FALSE),0)=2,1,0)</f>
        <v>0</v>
      </c>
      <c r="AK153" s="9" t="str">
        <f t="shared" si="28"/>
        <v>0x00</v>
      </c>
      <c r="AL153" s="9" t="str">
        <f t="shared" si="29"/>
        <v>0x00</v>
      </c>
      <c r="AN153" s="9" t="str">
        <f t="shared" si="30"/>
        <v>0x00</v>
      </c>
      <c r="AO153" s="9" t="str">
        <f t="shared" si="31"/>
        <v>0x00</v>
      </c>
      <c r="AQ153" s="9" t="str">
        <f t="shared" si="33"/>
        <v xml:space="preserve">0, 0x00, 0x00, 0x00, 0x00, </v>
      </c>
      <c r="AR153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9">
        <f>States_Design!D156</f>
        <v>0</v>
      </c>
      <c r="C154" s="9">
        <f>IF(IFERROR(HLOOKUP(C$2,States_Design!$4:156,ROW()-1,FALSE),0)=1,1,0)</f>
        <v>0</v>
      </c>
      <c r="D154" s="9">
        <f>IF(IFERROR(HLOOKUP(D$2,States_Design!$4:156,ROW()-1,FALSE),0)=1,1,0)</f>
        <v>0</v>
      </c>
      <c r="E154" s="9">
        <f>IF(IFERROR(HLOOKUP(E$2,States_Design!$4:156,ROW()-1,FALSE),0)=1,1,0)</f>
        <v>0</v>
      </c>
      <c r="F154" s="9">
        <f>IF(IFERROR(HLOOKUP(F$2,States_Design!$4:156,ROW()-1,FALSE),0)=1,1,0)</f>
        <v>0</v>
      </c>
      <c r="G154" s="9">
        <f>IF(IFERROR(HLOOKUP(G$2,States_Design!$4:156,ROW()-1,FALSE),0)=1,1,0)</f>
        <v>0</v>
      </c>
      <c r="H154" s="9">
        <f>IF(IFERROR(HLOOKUP(H$2,States_Design!$4:156,ROW()-1,FALSE),0)=1,1,0)</f>
        <v>0</v>
      </c>
      <c r="I154" s="9">
        <f>IF(IFERROR(HLOOKUP(I$2,States_Design!$4:156,ROW()-1,FALSE),0)=1,1,0)</f>
        <v>0</v>
      </c>
      <c r="J154" s="9">
        <f>IF(IFERROR(HLOOKUP(J$2,States_Design!$4:156,ROW()-1,FALSE),0)=1,1,0)</f>
        <v>0</v>
      </c>
      <c r="K154" s="9">
        <f>IF(IFERROR(HLOOKUP(K$2,States_Design!$4:156,ROW()-1,FALSE),0)=1,1,0)</f>
        <v>0</v>
      </c>
      <c r="L154" s="9">
        <f>IF(IFERROR(HLOOKUP(L$2,States_Design!$4:156,ROW()-1,FALSE),0)=1,1,0)</f>
        <v>0</v>
      </c>
      <c r="M154" s="9">
        <f>IF(IFERROR(HLOOKUP(M$2,States_Design!$4:156,ROW()-1,FALSE),0)=1,1,0)</f>
        <v>0</v>
      </c>
      <c r="N154" s="9">
        <f>IF(IFERROR(HLOOKUP(N$2,States_Design!$4:156,ROW()-1,FALSE),0)=1,1,0)</f>
        <v>0</v>
      </c>
      <c r="O154" s="9">
        <f>IF(IFERROR(HLOOKUP(O$2,States_Design!$4:156,ROW()-1,FALSE),0)=1,1,0)</f>
        <v>0</v>
      </c>
      <c r="P154" s="9">
        <f>IF(IFERROR(HLOOKUP(P$2,States_Design!$4:156,ROW()-1,FALSE),0)=1,1,0)</f>
        <v>0</v>
      </c>
      <c r="Q154" s="9">
        <f>IF(IFERROR(HLOOKUP(Q$2,States_Design!$4:156,ROW()-1,FALSE),0)=1,1,0)</f>
        <v>0</v>
      </c>
      <c r="R154" s="9">
        <f>IF(IFERROR(HLOOKUP(R$2,States_Design!$4:156,ROW()-1,FALSE),0)=1,1,0)</f>
        <v>0</v>
      </c>
      <c r="T154" s="9">
        <f>IF(IFERROR(HLOOKUP(C$2,States_Design!$4:156,ROW()-1,FALSE),0)=2,1,0)</f>
        <v>0</v>
      </c>
      <c r="U154" s="9">
        <f>IF(IFERROR(HLOOKUP(D$2,States_Design!$4:156,ROW()-1,FALSE),0)=2,1,0)</f>
        <v>0</v>
      </c>
      <c r="V154" s="9">
        <f>IF(IFERROR(HLOOKUP(E$2,States_Design!$4:156,ROW()-1,FALSE),0)=2,1,0)</f>
        <v>0</v>
      </c>
      <c r="W154" s="9">
        <f>IF(IFERROR(HLOOKUP(F$2,States_Design!$4:156,ROW()-1,FALSE),0)=2,1,0)</f>
        <v>0</v>
      </c>
      <c r="X154" s="9">
        <f>IF(IFERROR(HLOOKUP(G$2,States_Design!$4:156,ROW()-1,FALSE),0)=2,1,0)</f>
        <v>0</v>
      </c>
      <c r="Y154" s="9">
        <f>IF(IFERROR(HLOOKUP(H$2,States_Design!$4:156,ROW()-1,FALSE),0)=2,1,0)</f>
        <v>0</v>
      </c>
      <c r="Z154" s="9">
        <f>IF(IFERROR(HLOOKUP(I$2,States_Design!$4:156,ROW()-1,FALSE),0)=2,1,0)</f>
        <v>0</v>
      </c>
      <c r="AA154" s="9">
        <f>IF(IFERROR(HLOOKUP(J$2,States_Design!$4:156,ROW()-1,FALSE),0)=2,1,0)</f>
        <v>0</v>
      </c>
      <c r="AB154" s="9">
        <f>IF(IFERROR(HLOOKUP(K$2,States_Design!$4:156,ROW()-1,FALSE),0)=2,1,0)</f>
        <v>0</v>
      </c>
      <c r="AC154" s="9">
        <f>IF(IFERROR(HLOOKUP(L$2,States_Design!$4:156,ROW()-1,FALSE),0)=2,1,0)</f>
        <v>0</v>
      </c>
      <c r="AD154" s="9">
        <f>IF(IFERROR(HLOOKUP(M$2,States_Design!$4:156,ROW()-1,FALSE),0)=2,1,0)</f>
        <v>0</v>
      </c>
      <c r="AE154" s="9">
        <f>IF(IFERROR(HLOOKUP(N$2,States_Design!$4:156,ROW()-1,FALSE),0)=2,1,0)</f>
        <v>0</v>
      </c>
      <c r="AF154" s="9">
        <f>IF(IFERROR(HLOOKUP(O$2,States_Design!$4:156,ROW()-1,FALSE),0)=2,1,0)</f>
        <v>0</v>
      </c>
      <c r="AG154" s="9">
        <f>IF(IFERROR(HLOOKUP(P$2,States_Design!$4:156,ROW()-1,FALSE),0)=2,1,0)</f>
        <v>0</v>
      </c>
      <c r="AH154" s="9">
        <f>IF(IFERROR(HLOOKUP(Q$2,States_Design!$4:156,ROW()-1,FALSE),0)=2,1,0)</f>
        <v>0</v>
      </c>
      <c r="AI154" s="9">
        <f>IF(IFERROR(HLOOKUP(R$2,States_Design!$4:156,ROW()-1,FALSE),0)=2,1,0)</f>
        <v>0</v>
      </c>
      <c r="AK154" s="9" t="str">
        <f t="shared" si="28"/>
        <v>0x00</v>
      </c>
      <c r="AL154" s="9" t="str">
        <f t="shared" si="29"/>
        <v>0x00</v>
      </c>
      <c r="AN154" s="9" t="str">
        <f t="shared" si="30"/>
        <v>0x00</v>
      </c>
      <c r="AO154" s="9" t="str">
        <f t="shared" si="31"/>
        <v>0x00</v>
      </c>
      <c r="AQ154" s="9" t="str">
        <f t="shared" si="33"/>
        <v xml:space="preserve">0, 0x00, 0x00, 0x00, 0x00, </v>
      </c>
      <c r="AR154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9">
        <f>States_Design!D157</f>
        <v>0</v>
      </c>
      <c r="C155" s="9">
        <f>IF(IFERROR(HLOOKUP(C$2,States_Design!$4:157,ROW()-1,FALSE),0)=1,1,0)</f>
        <v>0</v>
      </c>
      <c r="D155" s="9">
        <f>IF(IFERROR(HLOOKUP(D$2,States_Design!$4:157,ROW()-1,FALSE),0)=1,1,0)</f>
        <v>0</v>
      </c>
      <c r="E155" s="9">
        <f>IF(IFERROR(HLOOKUP(E$2,States_Design!$4:157,ROW()-1,FALSE),0)=1,1,0)</f>
        <v>0</v>
      </c>
      <c r="F155" s="9">
        <f>IF(IFERROR(HLOOKUP(F$2,States_Design!$4:157,ROW()-1,FALSE),0)=1,1,0)</f>
        <v>0</v>
      </c>
      <c r="G155" s="9">
        <f>IF(IFERROR(HLOOKUP(G$2,States_Design!$4:157,ROW()-1,FALSE),0)=1,1,0)</f>
        <v>0</v>
      </c>
      <c r="H155" s="9">
        <f>IF(IFERROR(HLOOKUP(H$2,States_Design!$4:157,ROW()-1,FALSE),0)=1,1,0)</f>
        <v>0</v>
      </c>
      <c r="I155" s="9">
        <f>IF(IFERROR(HLOOKUP(I$2,States_Design!$4:157,ROW()-1,FALSE),0)=1,1,0)</f>
        <v>0</v>
      </c>
      <c r="J155" s="9">
        <f>IF(IFERROR(HLOOKUP(J$2,States_Design!$4:157,ROW()-1,FALSE),0)=1,1,0)</f>
        <v>0</v>
      </c>
      <c r="K155" s="9">
        <f>IF(IFERROR(HLOOKUP(K$2,States_Design!$4:157,ROW()-1,FALSE),0)=1,1,0)</f>
        <v>0</v>
      </c>
      <c r="L155" s="9">
        <f>IF(IFERROR(HLOOKUP(L$2,States_Design!$4:157,ROW()-1,FALSE),0)=1,1,0)</f>
        <v>0</v>
      </c>
      <c r="M155" s="9">
        <f>IF(IFERROR(HLOOKUP(M$2,States_Design!$4:157,ROW()-1,FALSE),0)=1,1,0)</f>
        <v>0</v>
      </c>
      <c r="N155" s="9">
        <f>IF(IFERROR(HLOOKUP(N$2,States_Design!$4:157,ROW()-1,FALSE),0)=1,1,0)</f>
        <v>0</v>
      </c>
      <c r="O155" s="9">
        <f>IF(IFERROR(HLOOKUP(O$2,States_Design!$4:157,ROW()-1,FALSE),0)=1,1,0)</f>
        <v>0</v>
      </c>
      <c r="P155" s="9">
        <f>IF(IFERROR(HLOOKUP(P$2,States_Design!$4:157,ROW()-1,FALSE),0)=1,1,0)</f>
        <v>0</v>
      </c>
      <c r="Q155" s="9">
        <f>IF(IFERROR(HLOOKUP(Q$2,States_Design!$4:157,ROW()-1,FALSE),0)=1,1,0)</f>
        <v>0</v>
      </c>
      <c r="R155" s="9">
        <f>IF(IFERROR(HLOOKUP(R$2,States_Design!$4:157,ROW()-1,FALSE),0)=1,1,0)</f>
        <v>0</v>
      </c>
      <c r="T155" s="9">
        <f>IF(IFERROR(HLOOKUP(C$2,States_Design!$4:157,ROW()-1,FALSE),0)=2,1,0)</f>
        <v>0</v>
      </c>
      <c r="U155" s="9">
        <f>IF(IFERROR(HLOOKUP(D$2,States_Design!$4:157,ROW()-1,FALSE),0)=2,1,0)</f>
        <v>0</v>
      </c>
      <c r="V155" s="9">
        <f>IF(IFERROR(HLOOKUP(E$2,States_Design!$4:157,ROW()-1,FALSE),0)=2,1,0)</f>
        <v>0</v>
      </c>
      <c r="W155" s="9">
        <f>IF(IFERROR(HLOOKUP(F$2,States_Design!$4:157,ROW()-1,FALSE),0)=2,1,0)</f>
        <v>0</v>
      </c>
      <c r="X155" s="9">
        <f>IF(IFERROR(HLOOKUP(G$2,States_Design!$4:157,ROW()-1,FALSE),0)=2,1,0)</f>
        <v>0</v>
      </c>
      <c r="Y155" s="9">
        <f>IF(IFERROR(HLOOKUP(H$2,States_Design!$4:157,ROW()-1,FALSE),0)=2,1,0)</f>
        <v>0</v>
      </c>
      <c r="Z155" s="9">
        <f>IF(IFERROR(HLOOKUP(I$2,States_Design!$4:157,ROW()-1,FALSE),0)=2,1,0)</f>
        <v>0</v>
      </c>
      <c r="AA155" s="9">
        <f>IF(IFERROR(HLOOKUP(J$2,States_Design!$4:157,ROW()-1,FALSE),0)=2,1,0)</f>
        <v>0</v>
      </c>
      <c r="AB155" s="9">
        <f>IF(IFERROR(HLOOKUP(K$2,States_Design!$4:157,ROW()-1,FALSE),0)=2,1,0)</f>
        <v>0</v>
      </c>
      <c r="AC155" s="9">
        <f>IF(IFERROR(HLOOKUP(L$2,States_Design!$4:157,ROW()-1,FALSE),0)=2,1,0)</f>
        <v>0</v>
      </c>
      <c r="AD155" s="9">
        <f>IF(IFERROR(HLOOKUP(M$2,States_Design!$4:157,ROW()-1,FALSE),0)=2,1,0)</f>
        <v>0</v>
      </c>
      <c r="AE155" s="9">
        <f>IF(IFERROR(HLOOKUP(N$2,States_Design!$4:157,ROW()-1,FALSE),0)=2,1,0)</f>
        <v>0</v>
      </c>
      <c r="AF155" s="9">
        <f>IF(IFERROR(HLOOKUP(O$2,States_Design!$4:157,ROW()-1,FALSE),0)=2,1,0)</f>
        <v>0</v>
      </c>
      <c r="AG155" s="9">
        <f>IF(IFERROR(HLOOKUP(P$2,States_Design!$4:157,ROW()-1,FALSE),0)=2,1,0)</f>
        <v>0</v>
      </c>
      <c r="AH155" s="9">
        <f>IF(IFERROR(HLOOKUP(Q$2,States_Design!$4:157,ROW()-1,FALSE),0)=2,1,0)</f>
        <v>0</v>
      </c>
      <c r="AI155" s="9">
        <f>IF(IFERROR(HLOOKUP(R$2,States_Design!$4:157,ROW()-1,FALSE),0)=2,1,0)</f>
        <v>0</v>
      </c>
      <c r="AK155" s="9" t="str">
        <f t="shared" si="28"/>
        <v>0x00</v>
      </c>
      <c r="AL155" s="9" t="str">
        <f t="shared" si="29"/>
        <v>0x00</v>
      </c>
      <c r="AN155" s="9" t="str">
        <f t="shared" si="30"/>
        <v>0x00</v>
      </c>
      <c r="AO155" s="9" t="str">
        <f t="shared" si="31"/>
        <v>0x00</v>
      </c>
      <c r="AQ155" s="9" t="str">
        <f t="shared" si="33"/>
        <v xml:space="preserve">0, 0x00, 0x00, 0x00, 0x00, </v>
      </c>
      <c r="AR155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9">
        <f>States_Design!D158</f>
        <v>0</v>
      </c>
      <c r="C156" s="9">
        <f>IF(IFERROR(HLOOKUP(C$2,States_Design!$4:158,ROW()-1,FALSE),0)=1,1,0)</f>
        <v>0</v>
      </c>
      <c r="D156" s="9">
        <f>IF(IFERROR(HLOOKUP(D$2,States_Design!$4:158,ROW()-1,FALSE),0)=1,1,0)</f>
        <v>0</v>
      </c>
      <c r="E156" s="9">
        <f>IF(IFERROR(HLOOKUP(E$2,States_Design!$4:158,ROW()-1,FALSE),0)=1,1,0)</f>
        <v>0</v>
      </c>
      <c r="F156" s="9">
        <f>IF(IFERROR(HLOOKUP(F$2,States_Design!$4:158,ROW()-1,FALSE),0)=1,1,0)</f>
        <v>0</v>
      </c>
      <c r="G156" s="9">
        <f>IF(IFERROR(HLOOKUP(G$2,States_Design!$4:158,ROW()-1,FALSE),0)=1,1,0)</f>
        <v>0</v>
      </c>
      <c r="H156" s="9">
        <f>IF(IFERROR(HLOOKUP(H$2,States_Design!$4:158,ROW()-1,FALSE),0)=1,1,0)</f>
        <v>0</v>
      </c>
      <c r="I156" s="9">
        <f>IF(IFERROR(HLOOKUP(I$2,States_Design!$4:158,ROW()-1,FALSE),0)=1,1,0)</f>
        <v>0</v>
      </c>
      <c r="J156" s="9">
        <f>IF(IFERROR(HLOOKUP(J$2,States_Design!$4:158,ROW()-1,FALSE),0)=1,1,0)</f>
        <v>0</v>
      </c>
      <c r="K156" s="9">
        <f>IF(IFERROR(HLOOKUP(K$2,States_Design!$4:158,ROW()-1,FALSE),0)=1,1,0)</f>
        <v>0</v>
      </c>
      <c r="L156" s="9">
        <f>IF(IFERROR(HLOOKUP(L$2,States_Design!$4:158,ROW()-1,FALSE),0)=1,1,0)</f>
        <v>0</v>
      </c>
      <c r="M156" s="9">
        <f>IF(IFERROR(HLOOKUP(M$2,States_Design!$4:158,ROW()-1,FALSE),0)=1,1,0)</f>
        <v>0</v>
      </c>
      <c r="N156" s="9">
        <f>IF(IFERROR(HLOOKUP(N$2,States_Design!$4:158,ROW()-1,FALSE),0)=1,1,0)</f>
        <v>0</v>
      </c>
      <c r="O156" s="9">
        <f>IF(IFERROR(HLOOKUP(O$2,States_Design!$4:158,ROW()-1,FALSE),0)=1,1,0)</f>
        <v>0</v>
      </c>
      <c r="P156" s="9">
        <f>IF(IFERROR(HLOOKUP(P$2,States_Design!$4:158,ROW()-1,FALSE),0)=1,1,0)</f>
        <v>0</v>
      </c>
      <c r="Q156" s="9">
        <f>IF(IFERROR(HLOOKUP(Q$2,States_Design!$4:158,ROW()-1,FALSE),0)=1,1,0)</f>
        <v>0</v>
      </c>
      <c r="R156" s="9">
        <f>IF(IFERROR(HLOOKUP(R$2,States_Design!$4:158,ROW()-1,FALSE),0)=1,1,0)</f>
        <v>0</v>
      </c>
      <c r="T156" s="9">
        <f>IF(IFERROR(HLOOKUP(C$2,States_Design!$4:158,ROW()-1,FALSE),0)=2,1,0)</f>
        <v>0</v>
      </c>
      <c r="U156" s="9">
        <f>IF(IFERROR(HLOOKUP(D$2,States_Design!$4:158,ROW()-1,FALSE),0)=2,1,0)</f>
        <v>0</v>
      </c>
      <c r="V156" s="9">
        <f>IF(IFERROR(HLOOKUP(E$2,States_Design!$4:158,ROW()-1,FALSE),0)=2,1,0)</f>
        <v>0</v>
      </c>
      <c r="W156" s="9">
        <f>IF(IFERROR(HLOOKUP(F$2,States_Design!$4:158,ROW()-1,FALSE),0)=2,1,0)</f>
        <v>0</v>
      </c>
      <c r="X156" s="9">
        <f>IF(IFERROR(HLOOKUP(G$2,States_Design!$4:158,ROW()-1,FALSE),0)=2,1,0)</f>
        <v>0</v>
      </c>
      <c r="Y156" s="9">
        <f>IF(IFERROR(HLOOKUP(H$2,States_Design!$4:158,ROW()-1,FALSE),0)=2,1,0)</f>
        <v>0</v>
      </c>
      <c r="Z156" s="9">
        <f>IF(IFERROR(HLOOKUP(I$2,States_Design!$4:158,ROW()-1,FALSE),0)=2,1,0)</f>
        <v>0</v>
      </c>
      <c r="AA156" s="9">
        <f>IF(IFERROR(HLOOKUP(J$2,States_Design!$4:158,ROW()-1,FALSE),0)=2,1,0)</f>
        <v>0</v>
      </c>
      <c r="AB156" s="9">
        <f>IF(IFERROR(HLOOKUP(K$2,States_Design!$4:158,ROW()-1,FALSE),0)=2,1,0)</f>
        <v>0</v>
      </c>
      <c r="AC156" s="9">
        <f>IF(IFERROR(HLOOKUP(L$2,States_Design!$4:158,ROW()-1,FALSE),0)=2,1,0)</f>
        <v>0</v>
      </c>
      <c r="AD156" s="9">
        <f>IF(IFERROR(HLOOKUP(M$2,States_Design!$4:158,ROW()-1,FALSE),0)=2,1,0)</f>
        <v>0</v>
      </c>
      <c r="AE156" s="9">
        <f>IF(IFERROR(HLOOKUP(N$2,States_Design!$4:158,ROW()-1,FALSE),0)=2,1,0)</f>
        <v>0</v>
      </c>
      <c r="AF156" s="9">
        <f>IF(IFERROR(HLOOKUP(O$2,States_Design!$4:158,ROW()-1,FALSE),0)=2,1,0)</f>
        <v>0</v>
      </c>
      <c r="AG156" s="9">
        <f>IF(IFERROR(HLOOKUP(P$2,States_Design!$4:158,ROW()-1,FALSE),0)=2,1,0)</f>
        <v>0</v>
      </c>
      <c r="AH156" s="9">
        <f>IF(IFERROR(HLOOKUP(Q$2,States_Design!$4:158,ROW()-1,FALSE),0)=2,1,0)</f>
        <v>0</v>
      </c>
      <c r="AI156" s="9">
        <f>IF(IFERROR(HLOOKUP(R$2,States_Design!$4:158,ROW()-1,FALSE),0)=2,1,0)</f>
        <v>0</v>
      </c>
      <c r="AK156" s="9" t="str">
        <f t="shared" si="28"/>
        <v>0x00</v>
      </c>
      <c r="AL156" s="9" t="str">
        <f t="shared" si="29"/>
        <v>0x00</v>
      </c>
      <c r="AN156" s="9" t="str">
        <f t="shared" si="30"/>
        <v>0x00</v>
      </c>
      <c r="AO156" s="9" t="str">
        <f t="shared" si="31"/>
        <v>0x00</v>
      </c>
      <c r="AQ156" s="9" t="str">
        <f t="shared" si="33"/>
        <v xml:space="preserve">0, 0x00, 0x00, 0x00, 0x00, </v>
      </c>
      <c r="AR156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9">
        <f>States_Design!D159</f>
        <v>0</v>
      </c>
      <c r="C157" s="9">
        <f>IF(IFERROR(HLOOKUP(C$2,States_Design!$4:159,ROW()-1,FALSE),0)=1,1,0)</f>
        <v>0</v>
      </c>
      <c r="D157" s="9">
        <f>IF(IFERROR(HLOOKUP(D$2,States_Design!$4:159,ROW()-1,FALSE),0)=1,1,0)</f>
        <v>0</v>
      </c>
      <c r="E157" s="9">
        <f>IF(IFERROR(HLOOKUP(E$2,States_Design!$4:159,ROW()-1,FALSE),0)=1,1,0)</f>
        <v>0</v>
      </c>
      <c r="F157" s="9">
        <f>IF(IFERROR(HLOOKUP(F$2,States_Design!$4:159,ROW()-1,FALSE),0)=1,1,0)</f>
        <v>0</v>
      </c>
      <c r="G157" s="9">
        <f>IF(IFERROR(HLOOKUP(G$2,States_Design!$4:159,ROW()-1,FALSE),0)=1,1,0)</f>
        <v>0</v>
      </c>
      <c r="H157" s="9">
        <f>IF(IFERROR(HLOOKUP(H$2,States_Design!$4:159,ROW()-1,FALSE),0)=1,1,0)</f>
        <v>0</v>
      </c>
      <c r="I157" s="9">
        <f>IF(IFERROR(HLOOKUP(I$2,States_Design!$4:159,ROW()-1,FALSE),0)=1,1,0)</f>
        <v>0</v>
      </c>
      <c r="J157" s="9">
        <f>IF(IFERROR(HLOOKUP(J$2,States_Design!$4:159,ROW()-1,FALSE),0)=1,1,0)</f>
        <v>0</v>
      </c>
      <c r="K157" s="9">
        <f>IF(IFERROR(HLOOKUP(K$2,States_Design!$4:159,ROW()-1,FALSE),0)=1,1,0)</f>
        <v>0</v>
      </c>
      <c r="L157" s="9">
        <f>IF(IFERROR(HLOOKUP(L$2,States_Design!$4:159,ROW()-1,FALSE),0)=1,1,0)</f>
        <v>0</v>
      </c>
      <c r="M157" s="9">
        <f>IF(IFERROR(HLOOKUP(M$2,States_Design!$4:159,ROW()-1,FALSE),0)=1,1,0)</f>
        <v>0</v>
      </c>
      <c r="N157" s="9">
        <f>IF(IFERROR(HLOOKUP(N$2,States_Design!$4:159,ROW()-1,FALSE),0)=1,1,0)</f>
        <v>0</v>
      </c>
      <c r="O157" s="9">
        <f>IF(IFERROR(HLOOKUP(O$2,States_Design!$4:159,ROW()-1,FALSE),0)=1,1,0)</f>
        <v>0</v>
      </c>
      <c r="P157" s="9">
        <f>IF(IFERROR(HLOOKUP(P$2,States_Design!$4:159,ROW()-1,FALSE),0)=1,1,0)</f>
        <v>0</v>
      </c>
      <c r="Q157" s="9">
        <f>IF(IFERROR(HLOOKUP(Q$2,States_Design!$4:159,ROW()-1,FALSE),0)=1,1,0)</f>
        <v>0</v>
      </c>
      <c r="R157" s="9">
        <f>IF(IFERROR(HLOOKUP(R$2,States_Design!$4:159,ROW()-1,FALSE),0)=1,1,0)</f>
        <v>0</v>
      </c>
      <c r="T157" s="9">
        <f>IF(IFERROR(HLOOKUP(C$2,States_Design!$4:159,ROW()-1,FALSE),0)=2,1,0)</f>
        <v>0</v>
      </c>
      <c r="U157" s="9">
        <f>IF(IFERROR(HLOOKUP(D$2,States_Design!$4:159,ROW()-1,FALSE),0)=2,1,0)</f>
        <v>0</v>
      </c>
      <c r="V157" s="9">
        <f>IF(IFERROR(HLOOKUP(E$2,States_Design!$4:159,ROW()-1,FALSE),0)=2,1,0)</f>
        <v>0</v>
      </c>
      <c r="W157" s="9">
        <f>IF(IFERROR(HLOOKUP(F$2,States_Design!$4:159,ROW()-1,FALSE),0)=2,1,0)</f>
        <v>0</v>
      </c>
      <c r="X157" s="9">
        <f>IF(IFERROR(HLOOKUP(G$2,States_Design!$4:159,ROW()-1,FALSE),0)=2,1,0)</f>
        <v>0</v>
      </c>
      <c r="Y157" s="9">
        <f>IF(IFERROR(HLOOKUP(H$2,States_Design!$4:159,ROW()-1,FALSE),0)=2,1,0)</f>
        <v>0</v>
      </c>
      <c r="Z157" s="9">
        <f>IF(IFERROR(HLOOKUP(I$2,States_Design!$4:159,ROW()-1,FALSE),0)=2,1,0)</f>
        <v>0</v>
      </c>
      <c r="AA157" s="9">
        <f>IF(IFERROR(HLOOKUP(J$2,States_Design!$4:159,ROW()-1,FALSE),0)=2,1,0)</f>
        <v>0</v>
      </c>
      <c r="AB157" s="9">
        <f>IF(IFERROR(HLOOKUP(K$2,States_Design!$4:159,ROW()-1,FALSE),0)=2,1,0)</f>
        <v>0</v>
      </c>
      <c r="AC157" s="9">
        <f>IF(IFERROR(HLOOKUP(L$2,States_Design!$4:159,ROW()-1,FALSE),0)=2,1,0)</f>
        <v>0</v>
      </c>
      <c r="AD157" s="9">
        <f>IF(IFERROR(HLOOKUP(M$2,States_Design!$4:159,ROW()-1,FALSE),0)=2,1,0)</f>
        <v>0</v>
      </c>
      <c r="AE157" s="9">
        <f>IF(IFERROR(HLOOKUP(N$2,States_Design!$4:159,ROW()-1,FALSE),0)=2,1,0)</f>
        <v>0</v>
      </c>
      <c r="AF157" s="9">
        <f>IF(IFERROR(HLOOKUP(O$2,States_Design!$4:159,ROW()-1,FALSE),0)=2,1,0)</f>
        <v>0</v>
      </c>
      <c r="AG157" s="9">
        <f>IF(IFERROR(HLOOKUP(P$2,States_Design!$4:159,ROW()-1,FALSE),0)=2,1,0)</f>
        <v>0</v>
      </c>
      <c r="AH157" s="9">
        <f>IF(IFERROR(HLOOKUP(Q$2,States_Design!$4:159,ROW()-1,FALSE),0)=2,1,0)</f>
        <v>0</v>
      </c>
      <c r="AI157" s="9">
        <f>IF(IFERROR(HLOOKUP(R$2,States_Design!$4:159,ROW()-1,FALSE),0)=2,1,0)</f>
        <v>0</v>
      </c>
      <c r="AK157" s="9" t="str">
        <f t="shared" si="28"/>
        <v>0x00</v>
      </c>
      <c r="AL157" s="9" t="str">
        <f t="shared" si="29"/>
        <v>0x00</v>
      </c>
      <c r="AN157" s="9" t="str">
        <f t="shared" si="30"/>
        <v>0x00</v>
      </c>
      <c r="AO157" s="9" t="str">
        <f t="shared" si="31"/>
        <v>0x00</v>
      </c>
      <c r="AQ157" s="9" t="str">
        <f t="shared" si="33"/>
        <v xml:space="preserve">0, 0x00, 0x00, 0x00, 0x00, </v>
      </c>
      <c r="AR157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9">
        <f>States_Design!D160</f>
        <v>0</v>
      </c>
      <c r="C158" s="9">
        <f>IF(IFERROR(HLOOKUP(C$2,States_Design!$4:160,ROW()-1,FALSE),0)=1,1,0)</f>
        <v>0</v>
      </c>
      <c r="D158" s="9">
        <f>IF(IFERROR(HLOOKUP(D$2,States_Design!$4:160,ROW()-1,FALSE),0)=1,1,0)</f>
        <v>0</v>
      </c>
      <c r="E158" s="9">
        <f>IF(IFERROR(HLOOKUP(E$2,States_Design!$4:160,ROW()-1,FALSE),0)=1,1,0)</f>
        <v>0</v>
      </c>
      <c r="F158" s="9">
        <f>IF(IFERROR(HLOOKUP(F$2,States_Design!$4:160,ROW()-1,FALSE),0)=1,1,0)</f>
        <v>0</v>
      </c>
      <c r="G158" s="9">
        <f>IF(IFERROR(HLOOKUP(G$2,States_Design!$4:160,ROW()-1,FALSE),0)=1,1,0)</f>
        <v>0</v>
      </c>
      <c r="H158" s="9">
        <f>IF(IFERROR(HLOOKUP(H$2,States_Design!$4:160,ROW()-1,FALSE),0)=1,1,0)</f>
        <v>0</v>
      </c>
      <c r="I158" s="9">
        <f>IF(IFERROR(HLOOKUP(I$2,States_Design!$4:160,ROW()-1,FALSE),0)=1,1,0)</f>
        <v>0</v>
      </c>
      <c r="J158" s="9">
        <f>IF(IFERROR(HLOOKUP(J$2,States_Design!$4:160,ROW()-1,FALSE),0)=1,1,0)</f>
        <v>0</v>
      </c>
      <c r="K158" s="9">
        <f>IF(IFERROR(HLOOKUP(K$2,States_Design!$4:160,ROW()-1,FALSE),0)=1,1,0)</f>
        <v>0</v>
      </c>
      <c r="L158" s="9">
        <f>IF(IFERROR(HLOOKUP(L$2,States_Design!$4:160,ROW()-1,FALSE),0)=1,1,0)</f>
        <v>0</v>
      </c>
      <c r="M158" s="9">
        <f>IF(IFERROR(HLOOKUP(M$2,States_Design!$4:160,ROW()-1,FALSE),0)=1,1,0)</f>
        <v>0</v>
      </c>
      <c r="N158" s="9">
        <f>IF(IFERROR(HLOOKUP(N$2,States_Design!$4:160,ROW()-1,FALSE),0)=1,1,0)</f>
        <v>0</v>
      </c>
      <c r="O158" s="9">
        <f>IF(IFERROR(HLOOKUP(O$2,States_Design!$4:160,ROW()-1,FALSE),0)=1,1,0)</f>
        <v>0</v>
      </c>
      <c r="P158" s="9">
        <f>IF(IFERROR(HLOOKUP(P$2,States_Design!$4:160,ROW()-1,FALSE),0)=1,1,0)</f>
        <v>0</v>
      </c>
      <c r="Q158" s="9">
        <f>IF(IFERROR(HLOOKUP(Q$2,States_Design!$4:160,ROW()-1,FALSE),0)=1,1,0)</f>
        <v>0</v>
      </c>
      <c r="R158" s="9">
        <f>IF(IFERROR(HLOOKUP(R$2,States_Design!$4:160,ROW()-1,FALSE),0)=1,1,0)</f>
        <v>0</v>
      </c>
      <c r="T158" s="9">
        <f>IF(IFERROR(HLOOKUP(C$2,States_Design!$4:160,ROW()-1,FALSE),0)=2,1,0)</f>
        <v>0</v>
      </c>
      <c r="U158" s="9">
        <f>IF(IFERROR(HLOOKUP(D$2,States_Design!$4:160,ROW()-1,FALSE),0)=2,1,0)</f>
        <v>0</v>
      </c>
      <c r="V158" s="9">
        <f>IF(IFERROR(HLOOKUP(E$2,States_Design!$4:160,ROW()-1,FALSE),0)=2,1,0)</f>
        <v>0</v>
      </c>
      <c r="W158" s="9">
        <f>IF(IFERROR(HLOOKUP(F$2,States_Design!$4:160,ROW()-1,FALSE),0)=2,1,0)</f>
        <v>0</v>
      </c>
      <c r="X158" s="9">
        <f>IF(IFERROR(HLOOKUP(G$2,States_Design!$4:160,ROW()-1,FALSE),0)=2,1,0)</f>
        <v>0</v>
      </c>
      <c r="Y158" s="9">
        <f>IF(IFERROR(HLOOKUP(H$2,States_Design!$4:160,ROW()-1,FALSE),0)=2,1,0)</f>
        <v>0</v>
      </c>
      <c r="Z158" s="9">
        <f>IF(IFERROR(HLOOKUP(I$2,States_Design!$4:160,ROW()-1,FALSE),0)=2,1,0)</f>
        <v>0</v>
      </c>
      <c r="AA158" s="9">
        <f>IF(IFERROR(HLOOKUP(J$2,States_Design!$4:160,ROW()-1,FALSE),0)=2,1,0)</f>
        <v>0</v>
      </c>
      <c r="AB158" s="9">
        <f>IF(IFERROR(HLOOKUP(K$2,States_Design!$4:160,ROW()-1,FALSE),0)=2,1,0)</f>
        <v>0</v>
      </c>
      <c r="AC158" s="9">
        <f>IF(IFERROR(HLOOKUP(L$2,States_Design!$4:160,ROW()-1,FALSE),0)=2,1,0)</f>
        <v>0</v>
      </c>
      <c r="AD158" s="9">
        <f>IF(IFERROR(HLOOKUP(M$2,States_Design!$4:160,ROW()-1,FALSE),0)=2,1,0)</f>
        <v>0</v>
      </c>
      <c r="AE158" s="9">
        <f>IF(IFERROR(HLOOKUP(N$2,States_Design!$4:160,ROW()-1,FALSE),0)=2,1,0)</f>
        <v>0</v>
      </c>
      <c r="AF158" s="9">
        <f>IF(IFERROR(HLOOKUP(O$2,States_Design!$4:160,ROW()-1,FALSE),0)=2,1,0)</f>
        <v>0</v>
      </c>
      <c r="AG158" s="9">
        <f>IF(IFERROR(HLOOKUP(P$2,States_Design!$4:160,ROW()-1,FALSE),0)=2,1,0)</f>
        <v>0</v>
      </c>
      <c r="AH158" s="9">
        <f>IF(IFERROR(HLOOKUP(Q$2,States_Design!$4:160,ROW()-1,FALSE),0)=2,1,0)</f>
        <v>0</v>
      </c>
      <c r="AI158" s="9">
        <f>IF(IFERROR(HLOOKUP(R$2,States_Design!$4:160,ROW()-1,FALSE),0)=2,1,0)</f>
        <v>0</v>
      </c>
      <c r="AK158" s="9" t="str">
        <f t="shared" si="28"/>
        <v>0x00</v>
      </c>
      <c r="AL158" s="9" t="str">
        <f t="shared" si="29"/>
        <v>0x00</v>
      </c>
      <c r="AN158" s="9" t="str">
        <f t="shared" si="30"/>
        <v>0x00</v>
      </c>
      <c r="AO158" s="9" t="str">
        <f t="shared" si="31"/>
        <v>0x00</v>
      </c>
      <c r="AQ158" s="9" t="str">
        <f t="shared" si="33"/>
        <v xml:space="preserve">0, 0x00, 0x00, 0x00, 0x00, </v>
      </c>
      <c r="AR158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9">
        <f>States_Design!D161</f>
        <v>0</v>
      </c>
      <c r="C159" s="9">
        <f>IF(IFERROR(HLOOKUP(C$2,States_Design!$4:161,ROW()-1,FALSE),0)=1,1,0)</f>
        <v>0</v>
      </c>
      <c r="D159" s="9">
        <f>IF(IFERROR(HLOOKUP(D$2,States_Design!$4:161,ROW()-1,FALSE),0)=1,1,0)</f>
        <v>0</v>
      </c>
      <c r="E159" s="9">
        <f>IF(IFERROR(HLOOKUP(E$2,States_Design!$4:161,ROW()-1,FALSE),0)=1,1,0)</f>
        <v>0</v>
      </c>
      <c r="F159" s="9">
        <f>IF(IFERROR(HLOOKUP(F$2,States_Design!$4:161,ROW()-1,FALSE),0)=1,1,0)</f>
        <v>0</v>
      </c>
      <c r="G159" s="9">
        <f>IF(IFERROR(HLOOKUP(G$2,States_Design!$4:161,ROW()-1,FALSE),0)=1,1,0)</f>
        <v>0</v>
      </c>
      <c r="H159" s="9">
        <f>IF(IFERROR(HLOOKUP(H$2,States_Design!$4:161,ROW()-1,FALSE),0)=1,1,0)</f>
        <v>0</v>
      </c>
      <c r="I159" s="9">
        <f>IF(IFERROR(HLOOKUP(I$2,States_Design!$4:161,ROW()-1,FALSE),0)=1,1,0)</f>
        <v>0</v>
      </c>
      <c r="J159" s="9">
        <f>IF(IFERROR(HLOOKUP(J$2,States_Design!$4:161,ROW()-1,FALSE),0)=1,1,0)</f>
        <v>0</v>
      </c>
      <c r="K159" s="9">
        <f>IF(IFERROR(HLOOKUP(K$2,States_Design!$4:161,ROW()-1,FALSE),0)=1,1,0)</f>
        <v>0</v>
      </c>
      <c r="L159" s="9">
        <f>IF(IFERROR(HLOOKUP(L$2,States_Design!$4:161,ROW()-1,FALSE),0)=1,1,0)</f>
        <v>0</v>
      </c>
      <c r="M159" s="9">
        <f>IF(IFERROR(HLOOKUP(M$2,States_Design!$4:161,ROW()-1,FALSE),0)=1,1,0)</f>
        <v>0</v>
      </c>
      <c r="N159" s="9">
        <f>IF(IFERROR(HLOOKUP(N$2,States_Design!$4:161,ROW()-1,FALSE),0)=1,1,0)</f>
        <v>0</v>
      </c>
      <c r="O159" s="9">
        <f>IF(IFERROR(HLOOKUP(O$2,States_Design!$4:161,ROW()-1,FALSE),0)=1,1,0)</f>
        <v>0</v>
      </c>
      <c r="P159" s="9">
        <f>IF(IFERROR(HLOOKUP(P$2,States_Design!$4:161,ROW()-1,FALSE),0)=1,1,0)</f>
        <v>0</v>
      </c>
      <c r="Q159" s="9">
        <f>IF(IFERROR(HLOOKUP(Q$2,States_Design!$4:161,ROW()-1,FALSE),0)=1,1,0)</f>
        <v>0</v>
      </c>
      <c r="R159" s="9">
        <f>IF(IFERROR(HLOOKUP(R$2,States_Design!$4:161,ROW()-1,FALSE),0)=1,1,0)</f>
        <v>0</v>
      </c>
      <c r="T159" s="9">
        <f>IF(IFERROR(HLOOKUP(C$2,States_Design!$4:161,ROW()-1,FALSE),0)=2,1,0)</f>
        <v>0</v>
      </c>
      <c r="U159" s="9">
        <f>IF(IFERROR(HLOOKUP(D$2,States_Design!$4:161,ROW()-1,FALSE),0)=2,1,0)</f>
        <v>0</v>
      </c>
      <c r="V159" s="9">
        <f>IF(IFERROR(HLOOKUP(E$2,States_Design!$4:161,ROW()-1,FALSE),0)=2,1,0)</f>
        <v>0</v>
      </c>
      <c r="W159" s="9">
        <f>IF(IFERROR(HLOOKUP(F$2,States_Design!$4:161,ROW()-1,FALSE),0)=2,1,0)</f>
        <v>0</v>
      </c>
      <c r="X159" s="9">
        <f>IF(IFERROR(HLOOKUP(G$2,States_Design!$4:161,ROW()-1,FALSE),0)=2,1,0)</f>
        <v>0</v>
      </c>
      <c r="Y159" s="9">
        <f>IF(IFERROR(HLOOKUP(H$2,States_Design!$4:161,ROW()-1,FALSE),0)=2,1,0)</f>
        <v>0</v>
      </c>
      <c r="Z159" s="9">
        <f>IF(IFERROR(HLOOKUP(I$2,States_Design!$4:161,ROW()-1,FALSE),0)=2,1,0)</f>
        <v>0</v>
      </c>
      <c r="AA159" s="9">
        <f>IF(IFERROR(HLOOKUP(J$2,States_Design!$4:161,ROW()-1,FALSE),0)=2,1,0)</f>
        <v>0</v>
      </c>
      <c r="AB159" s="9">
        <f>IF(IFERROR(HLOOKUP(K$2,States_Design!$4:161,ROW()-1,FALSE),0)=2,1,0)</f>
        <v>0</v>
      </c>
      <c r="AC159" s="9">
        <f>IF(IFERROR(HLOOKUP(L$2,States_Design!$4:161,ROW()-1,FALSE),0)=2,1,0)</f>
        <v>0</v>
      </c>
      <c r="AD159" s="9">
        <f>IF(IFERROR(HLOOKUP(M$2,States_Design!$4:161,ROW()-1,FALSE),0)=2,1,0)</f>
        <v>0</v>
      </c>
      <c r="AE159" s="9">
        <f>IF(IFERROR(HLOOKUP(N$2,States_Design!$4:161,ROW()-1,FALSE),0)=2,1,0)</f>
        <v>0</v>
      </c>
      <c r="AF159" s="9">
        <f>IF(IFERROR(HLOOKUP(O$2,States_Design!$4:161,ROW()-1,FALSE),0)=2,1,0)</f>
        <v>0</v>
      </c>
      <c r="AG159" s="9">
        <f>IF(IFERROR(HLOOKUP(P$2,States_Design!$4:161,ROW()-1,FALSE),0)=2,1,0)</f>
        <v>0</v>
      </c>
      <c r="AH159" s="9">
        <f>IF(IFERROR(HLOOKUP(Q$2,States_Design!$4:161,ROW()-1,FALSE),0)=2,1,0)</f>
        <v>0</v>
      </c>
      <c r="AI159" s="9">
        <f>IF(IFERROR(HLOOKUP(R$2,States_Design!$4:161,ROW()-1,FALSE),0)=2,1,0)</f>
        <v>0</v>
      </c>
      <c r="AK159" s="9" t="str">
        <f t="shared" si="28"/>
        <v>0x00</v>
      </c>
      <c r="AL159" s="9" t="str">
        <f t="shared" si="29"/>
        <v>0x00</v>
      </c>
      <c r="AN159" s="9" t="str">
        <f t="shared" si="30"/>
        <v>0x00</v>
      </c>
      <c r="AO159" s="9" t="str">
        <f t="shared" si="31"/>
        <v>0x00</v>
      </c>
      <c r="AQ159" s="9" t="str">
        <f t="shared" si="33"/>
        <v xml:space="preserve">0, 0x00, 0x00, 0x00, 0x00, </v>
      </c>
      <c r="AR159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9">
        <f>States_Design!D162</f>
        <v>0</v>
      </c>
      <c r="C160" s="9">
        <f>IF(IFERROR(HLOOKUP(C$2,States_Design!$4:162,ROW()-1,FALSE),0)=1,1,0)</f>
        <v>0</v>
      </c>
      <c r="D160" s="9">
        <f>IF(IFERROR(HLOOKUP(D$2,States_Design!$4:162,ROW()-1,FALSE),0)=1,1,0)</f>
        <v>0</v>
      </c>
      <c r="E160" s="9">
        <f>IF(IFERROR(HLOOKUP(E$2,States_Design!$4:162,ROW()-1,FALSE),0)=1,1,0)</f>
        <v>0</v>
      </c>
      <c r="F160" s="9">
        <f>IF(IFERROR(HLOOKUP(F$2,States_Design!$4:162,ROW()-1,FALSE),0)=1,1,0)</f>
        <v>0</v>
      </c>
      <c r="G160" s="9">
        <f>IF(IFERROR(HLOOKUP(G$2,States_Design!$4:162,ROW()-1,FALSE),0)=1,1,0)</f>
        <v>0</v>
      </c>
      <c r="H160" s="9">
        <f>IF(IFERROR(HLOOKUP(H$2,States_Design!$4:162,ROW()-1,FALSE),0)=1,1,0)</f>
        <v>0</v>
      </c>
      <c r="I160" s="9">
        <f>IF(IFERROR(HLOOKUP(I$2,States_Design!$4:162,ROW()-1,FALSE),0)=1,1,0)</f>
        <v>0</v>
      </c>
      <c r="J160" s="9">
        <f>IF(IFERROR(HLOOKUP(J$2,States_Design!$4:162,ROW()-1,FALSE),0)=1,1,0)</f>
        <v>0</v>
      </c>
      <c r="K160" s="9">
        <f>IF(IFERROR(HLOOKUP(K$2,States_Design!$4:162,ROW()-1,FALSE),0)=1,1,0)</f>
        <v>0</v>
      </c>
      <c r="L160" s="9">
        <f>IF(IFERROR(HLOOKUP(L$2,States_Design!$4:162,ROW()-1,FALSE),0)=1,1,0)</f>
        <v>0</v>
      </c>
      <c r="M160" s="9">
        <f>IF(IFERROR(HLOOKUP(M$2,States_Design!$4:162,ROW()-1,FALSE),0)=1,1,0)</f>
        <v>0</v>
      </c>
      <c r="N160" s="9">
        <f>IF(IFERROR(HLOOKUP(N$2,States_Design!$4:162,ROW()-1,FALSE),0)=1,1,0)</f>
        <v>0</v>
      </c>
      <c r="O160" s="9">
        <f>IF(IFERROR(HLOOKUP(O$2,States_Design!$4:162,ROW()-1,FALSE),0)=1,1,0)</f>
        <v>0</v>
      </c>
      <c r="P160" s="9">
        <f>IF(IFERROR(HLOOKUP(P$2,States_Design!$4:162,ROW()-1,FALSE),0)=1,1,0)</f>
        <v>0</v>
      </c>
      <c r="Q160" s="9">
        <f>IF(IFERROR(HLOOKUP(Q$2,States_Design!$4:162,ROW()-1,FALSE),0)=1,1,0)</f>
        <v>0</v>
      </c>
      <c r="R160" s="9">
        <f>IF(IFERROR(HLOOKUP(R$2,States_Design!$4:162,ROW()-1,FALSE),0)=1,1,0)</f>
        <v>0</v>
      </c>
      <c r="T160" s="9">
        <f>IF(IFERROR(HLOOKUP(C$2,States_Design!$4:162,ROW()-1,FALSE),0)=2,1,0)</f>
        <v>0</v>
      </c>
      <c r="U160" s="9">
        <f>IF(IFERROR(HLOOKUP(D$2,States_Design!$4:162,ROW()-1,FALSE),0)=2,1,0)</f>
        <v>0</v>
      </c>
      <c r="V160" s="9">
        <f>IF(IFERROR(HLOOKUP(E$2,States_Design!$4:162,ROW()-1,FALSE),0)=2,1,0)</f>
        <v>0</v>
      </c>
      <c r="W160" s="9">
        <f>IF(IFERROR(HLOOKUP(F$2,States_Design!$4:162,ROW()-1,FALSE),0)=2,1,0)</f>
        <v>0</v>
      </c>
      <c r="X160" s="9">
        <f>IF(IFERROR(HLOOKUP(G$2,States_Design!$4:162,ROW()-1,FALSE),0)=2,1,0)</f>
        <v>0</v>
      </c>
      <c r="Y160" s="9">
        <f>IF(IFERROR(HLOOKUP(H$2,States_Design!$4:162,ROW()-1,FALSE),0)=2,1,0)</f>
        <v>0</v>
      </c>
      <c r="Z160" s="9">
        <f>IF(IFERROR(HLOOKUP(I$2,States_Design!$4:162,ROW()-1,FALSE),0)=2,1,0)</f>
        <v>0</v>
      </c>
      <c r="AA160" s="9">
        <f>IF(IFERROR(HLOOKUP(J$2,States_Design!$4:162,ROW()-1,FALSE),0)=2,1,0)</f>
        <v>0</v>
      </c>
      <c r="AB160" s="9">
        <f>IF(IFERROR(HLOOKUP(K$2,States_Design!$4:162,ROW()-1,FALSE),0)=2,1,0)</f>
        <v>0</v>
      </c>
      <c r="AC160" s="9">
        <f>IF(IFERROR(HLOOKUP(L$2,States_Design!$4:162,ROW()-1,FALSE),0)=2,1,0)</f>
        <v>0</v>
      </c>
      <c r="AD160" s="9">
        <f>IF(IFERROR(HLOOKUP(M$2,States_Design!$4:162,ROW()-1,FALSE),0)=2,1,0)</f>
        <v>0</v>
      </c>
      <c r="AE160" s="9">
        <f>IF(IFERROR(HLOOKUP(N$2,States_Design!$4:162,ROW()-1,FALSE),0)=2,1,0)</f>
        <v>0</v>
      </c>
      <c r="AF160" s="9">
        <f>IF(IFERROR(HLOOKUP(O$2,States_Design!$4:162,ROW()-1,FALSE),0)=2,1,0)</f>
        <v>0</v>
      </c>
      <c r="AG160" s="9">
        <f>IF(IFERROR(HLOOKUP(P$2,States_Design!$4:162,ROW()-1,FALSE),0)=2,1,0)</f>
        <v>0</v>
      </c>
      <c r="AH160" s="9">
        <f>IF(IFERROR(HLOOKUP(Q$2,States_Design!$4:162,ROW()-1,FALSE),0)=2,1,0)</f>
        <v>0</v>
      </c>
      <c r="AI160" s="9">
        <f>IF(IFERROR(HLOOKUP(R$2,States_Design!$4:162,ROW()-1,FALSE),0)=2,1,0)</f>
        <v>0</v>
      </c>
      <c r="AK160" s="9" t="str">
        <f t="shared" si="28"/>
        <v>0x00</v>
      </c>
      <c r="AL160" s="9" t="str">
        <f t="shared" si="29"/>
        <v>0x00</v>
      </c>
      <c r="AN160" s="9" t="str">
        <f t="shared" si="30"/>
        <v>0x00</v>
      </c>
      <c r="AO160" s="9" t="str">
        <f t="shared" si="31"/>
        <v>0x00</v>
      </c>
      <c r="AQ160" s="9" t="str">
        <f t="shared" si="33"/>
        <v xml:space="preserve">0, 0x00, 0x00, 0x00, 0x00, </v>
      </c>
      <c r="AR160" s="9" t="str">
        <f t="shared" si="32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9">
        <f>States_Design!D163</f>
        <v>0</v>
      </c>
      <c r="C161" s="9">
        <f>IF(IFERROR(HLOOKUP(C$2,States_Design!$4:163,ROW()-1,FALSE),0)=1,1,0)</f>
        <v>0</v>
      </c>
      <c r="D161" s="9">
        <f>IF(IFERROR(HLOOKUP(D$2,States_Design!$4:163,ROW()-1,FALSE),0)=1,1,0)</f>
        <v>0</v>
      </c>
      <c r="E161" s="9">
        <f>IF(IFERROR(HLOOKUP(E$2,States_Design!$4:163,ROW()-1,FALSE),0)=1,1,0)</f>
        <v>0</v>
      </c>
      <c r="F161" s="9">
        <f>IF(IFERROR(HLOOKUP(F$2,States_Design!$4:163,ROW()-1,FALSE),0)=1,1,0)</f>
        <v>0</v>
      </c>
      <c r="G161" s="9">
        <f>IF(IFERROR(HLOOKUP(G$2,States_Design!$4:163,ROW()-1,FALSE),0)=1,1,0)</f>
        <v>0</v>
      </c>
      <c r="H161" s="9">
        <f>IF(IFERROR(HLOOKUP(H$2,States_Design!$4:163,ROW()-1,FALSE),0)=1,1,0)</f>
        <v>0</v>
      </c>
      <c r="I161" s="9">
        <f>IF(IFERROR(HLOOKUP(I$2,States_Design!$4:163,ROW()-1,FALSE),0)=1,1,0)</f>
        <v>0</v>
      </c>
      <c r="J161" s="9">
        <f>IF(IFERROR(HLOOKUP(J$2,States_Design!$4:163,ROW()-1,FALSE),0)=1,1,0)</f>
        <v>0</v>
      </c>
      <c r="K161" s="9">
        <f>IF(IFERROR(HLOOKUP(K$2,States_Design!$4:163,ROW()-1,FALSE),0)=1,1,0)</f>
        <v>0</v>
      </c>
      <c r="L161" s="9">
        <f>IF(IFERROR(HLOOKUP(L$2,States_Design!$4:163,ROW()-1,FALSE),0)=1,1,0)</f>
        <v>0</v>
      </c>
      <c r="M161" s="9">
        <f>IF(IFERROR(HLOOKUP(M$2,States_Design!$4:163,ROW()-1,FALSE),0)=1,1,0)</f>
        <v>0</v>
      </c>
      <c r="N161" s="9">
        <f>IF(IFERROR(HLOOKUP(N$2,States_Design!$4:163,ROW()-1,FALSE),0)=1,1,0)</f>
        <v>0</v>
      </c>
      <c r="O161" s="9">
        <f>IF(IFERROR(HLOOKUP(O$2,States_Design!$4:163,ROW()-1,FALSE),0)=1,1,0)</f>
        <v>0</v>
      </c>
      <c r="P161" s="9">
        <f>IF(IFERROR(HLOOKUP(P$2,States_Design!$4:163,ROW()-1,FALSE),0)=1,1,0)</f>
        <v>0</v>
      </c>
      <c r="Q161" s="9">
        <f>IF(IFERROR(HLOOKUP(Q$2,States_Design!$4:163,ROW()-1,FALSE),0)=1,1,0)</f>
        <v>0</v>
      </c>
      <c r="R161" s="9">
        <f>IF(IFERROR(HLOOKUP(R$2,States_Design!$4:163,ROW()-1,FALSE),0)=1,1,0)</f>
        <v>0</v>
      </c>
      <c r="T161" s="9">
        <f>IF(IFERROR(HLOOKUP(C$2,States_Design!$4:163,ROW()-1,FALSE),0)=2,1,0)</f>
        <v>0</v>
      </c>
      <c r="U161" s="9">
        <f>IF(IFERROR(HLOOKUP(D$2,States_Design!$4:163,ROW()-1,FALSE),0)=2,1,0)</f>
        <v>0</v>
      </c>
      <c r="V161" s="9">
        <f>IF(IFERROR(HLOOKUP(E$2,States_Design!$4:163,ROW()-1,FALSE),0)=2,1,0)</f>
        <v>0</v>
      </c>
      <c r="W161" s="9">
        <f>IF(IFERROR(HLOOKUP(F$2,States_Design!$4:163,ROW()-1,FALSE),0)=2,1,0)</f>
        <v>0</v>
      </c>
      <c r="X161" s="9">
        <f>IF(IFERROR(HLOOKUP(G$2,States_Design!$4:163,ROW()-1,FALSE),0)=2,1,0)</f>
        <v>0</v>
      </c>
      <c r="Y161" s="9">
        <f>IF(IFERROR(HLOOKUP(H$2,States_Design!$4:163,ROW()-1,FALSE),0)=2,1,0)</f>
        <v>0</v>
      </c>
      <c r="Z161" s="9">
        <f>IF(IFERROR(HLOOKUP(I$2,States_Design!$4:163,ROW()-1,FALSE),0)=2,1,0)</f>
        <v>0</v>
      </c>
      <c r="AA161" s="9">
        <f>IF(IFERROR(HLOOKUP(J$2,States_Design!$4:163,ROW()-1,FALSE),0)=2,1,0)</f>
        <v>0</v>
      </c>
      <c r="AB161" s="9">
        <f>IF(IFERROR(HLOOKUP(K$2,States_Design!$4:163,ROW()-1,FALSE),0)=2,1,0)</f>
        <v>0</v>
      </c>
      <c r="AC161" s="9">
        <f>IF(IFERROR(HLOOKUP(L$2,States_Design!$4:163,ROW()-1,FALSE),0)=2,1,0)</f>
        <v>0</v>
      </c>
      <c r="AD161" s="9">
        <f>IF(IFERROR(HLOOKUP(M$2,States_Design!$4:163,ROW()-1,FALSE),0)=2,1,0)</f>
        <v>0</v>
      </c>
      <c r="AE161" s="9">
        <f>IF(IFERROR(HLOOKUP(N$2,States_Design!$4:163,ROW()-1,FALSE),0)=2,1,0)</f>
        <v>0</v>
      </c>
      <c r="AF161" s="9">
        <f>IF(IFERROR(HLOOKUP(O$2,States_Design!$4:163,ROW()-1,FALSE),0)=2,1,0)</f>
        <v>0</v>
      </c>
      <c r="AG161" s="9">
        <f>IF(IFERROR(HLOOKUP(P$2,States_Design!$4:163,ROW()-1,FALSE),0)=2,1,0)</f>
        <v>0</v>
      </c>
      <c r="AH161" s="9">
        <f>IF(IFERROR(HLOOKUP(Q$2,States_Design!$4:163,ROW()-1,FALSE),0)=2,1,0)</f>
        <v>0</v>
      </c>
      <c r="AI161" s="9">
        <f>IF(IFERROR(HLOOKUP(R$2,States_Design!$4:163,ROW()-1,FALSE),0)=2,1,0)</f>
        <v>0</v>
      </c>
      <c r="AK161" s="9" t="str">
        <f t="shared" ref="AK161:AK162" si="34">CONCATENATE("0x",BIN2HEX(CONCATENATE(C161,D161,E161,F161,G161,H161,I161,J161),2))</f>
        <v>0x00</v>
      </c>
      <c r="AL161" s="9" t="str">
        <f t="shared" ref="AL161:AL162" si="35">CONCATENATE("0x",BIN2HEX(CONCATENATE(K161,L161,M161,N161,O161,P161,Q161,R161),2))</f>
        <v>0x00</v>
      </c>
      <c r="AN161" s="9" t="str">
        <f t="shared" ref="AN161:AN162" si="36">CONCATENATE("0x",BIN2HEX(CONCATENATE(T161,U161,V161,W161,X161,Y161,Z161,AA161),2))</f>
        <v>0x00</v>
      </c>
      <c r="AO161" s="9" t="str">
        <f t="shared" ref="AO161:AO162" si="37">CONCATENATE("0x",BIN2HEX(CONCATENATE(AB161,AC161,AD161,AE161,AF161,AG161,AH161,AI161),2))</f>
        <v>0x00</v>
      </c>
      <c r="AQ161" s="9" t="str">
        <f t="shared" si="33"/>
        <v xml:space="preserve">0, 0x00, 0x00, 0x00, 0x00, </v>
      </c>
      <c r="AR161" s="9" t="str">
        <f t="shared" ref="AR161:AR162" si="38">CONCATENATE(AR160,AQ161)</f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9">
        <f>States_Design!D164</f>
        <v>0</v>
      </c>
      <c r="C162" s="9">
        <f>IF(IFERROR(HLOOKUP(C$2,States_Design!$4:164,ROW()-1,FALSE),0)=1,1,0)</f>
        <v>0</v>
      </c>
      <c r="D162" s="9">
        <f>IF(IFERROR(HLOOKUP(D$2,States_Design!$4:164,ROW()-1,FALSE),0)=1,1,0)</f>
        <v>0</v>
      </c>
      <c r="E162" s="9">
        <f>IF(IFERROR(HLOOKUP(E$2,States_Design!$4:164,ROW()-1,FALSE),0)=1,1,0)</f>
        <v>0</v>
      </c>
      <c r="F162" s="9">
        <f>IF(IFERROR(HLOOKUP(F$2,States_Design!$4:164,ROW()-1,FALSE),0)=1,1,0)</f>
        <v>0</v>
      </c>
      <c r="G162" s="9">
        <f>IF(IFERROR(HLOOKUP(G$2,States_Design!$4:164,ROW()-1,FALSE),0)=1,1,0)</f>
        <v>0</v>
      </c>
      <c r="H162" s="9">
        <f>IF(IFERROR(HLOOKUP(H$2,States_Design!$4:164,ROW()-1,FALSE),0)=1,1,0)</f>
        <v>0</v>
      </c>
      <c r="I162" s="9">
        <f>IF(IFERROR(HLOOKUP(I$2,States_Design!$4:164,ROW()-1,FALSE),0)=1,1,0)</f>
        <v>0</v>
      </c>
      <c r="J162" s="9">
        <f>IF(IFERROR(HLOOKUP(J$2,States_Design!$4:164,ROW()-1,FALSE),0)=1,1,0)</f>
        <v>0</v>
      </c>
      <c r="K162" s="9">
        <f>IF(IFERROR(HLOOKUP(K$2,States_Design!$4:164,ROW()-1,FALSE),0)=1,1,0)</f>
        <v>0</v>
      </c>
      <c r="L162" s="9">
        <f>IF(IFERROR(HLOOKUP(L$2,States_Design!$4:164,ROW()-1,FALSE),0)=1,1,0)</f>
        <v>0</v>
      </c>
      <c r="M162" s="9">
        <f>IF(IFERROR(HLOOKUP(M$2,States_Design!$4:164,ROW()-1,FALSE),0)=1,1,0)</f>
        <v>0</v>
      </c>
      <c r="N162" s="9">
        <f>IF(IFERROR(HLOOKUP(N$2,States_Design!$4:164,ROW()-1,FALSE),0)=1,1,0)</f>
        <v>0</v>
      </c>
      <c r="O162" s="9">
        <f>IF(IFERROR(HLOOKUP(O$2,States_Design!$4:164,ROW()-1,FALSE),0)=1,1,0)</f>
        <v>0</v>
      </c>
      <c r="P162" s="9">
        <f>IF(IFERROR(HLOOKUP(P$2,States_Design!$4:164,ROW()-1,FALSE),0)=1,1,0)</f>
        <v>0</v>
      </c>
      <c r="Q162" s="9">
        <f>IF(IFERROR(HLOOKUP(Q$2,States_Design!$4:164,ROW()-1,FALSE),0)=1,1,0)</f>
        <v>0</v>
      </c>
      <c r="R162" s="9">
        <f>IF(IFERROR(HLOOKUP(R$2,States_Design!$4:164,ROW()-1,FALSE),0)=1,1,0)</f>
        <v>0</v>
      </c>
      <c r="T162" s="9">
        <f>IF(IFERROR(HLOOKUP(C$2,States_Design!$4:164,ROW()-1,FALSE),0)=2,1,0)</f>
        <v>0</v>
      </c>
      <c r="U162" s="9">
        <f>IF(IFERROR(HLOOKUP(D$2,States_Design!$4:164,ROW()-1,FALSE),0)=2,1,0)</f>
        <v>0</v>
      </c>
      <c r="V162" s="9">
        <f>IF(IFERROR(HLOOKUP(E$2,States_Design!$4:164,ROW()-1,FALSE),0)=2,1,0)</f>
        <v>0</v>
      </c>
      <c r="W162" s="9">
        <f>IF(IFERROR(HLOOKUP(F$2,States_Design!$4:164,ROW()-1,FALSE),0)=2,1,0)</f>
        <v>0</v>
      </c>
      <c r="X162" s="9">
        <f>IF(IFERROR(HLOOKUP(G$2,States_Design!$4:164,ROW()-1,FALSE),0)=2,1,0)</f>
        <v>0</v>
      </c>
      <c r="Y162" s="9">
        <f>IF(IFERROR(HLOOKUP(H$2,States_Design!$4:164,ROW()-1,FALSE),0)=2,1,0)</f>
        <v>0</v>
      </c>
      <c r="Z162" s="9">
        <f>IF(IFERROR(HLOOKUP(I$2,States_Design!$4:164,ROW()-1,FALSE),0)=2,1,0)</f>
        <v>0</v>
      </c>
      <c r="AA162" s="9">
        <f>IF(IFERROR(HLOOKUP(J$2,States_Design!$4:164,ROW()-1,FALSE),0)=2,1,0)</f>
        <v>0</v>
      </c>
      <c r="AB162" s="9">
        <f>IF(IFERROR(HLOOKUP(K$2,States_Design!$4:164,ROW()-1,FALSE),0)=2,1,0)</f>
        <v>0</v>
      </c>
      <c r="AC162" s="9">
        <f>IF(IFERROR(HLOOKUP(L$2,States_Design!$4:164,ROW()-1,FALSE),0)=2,1,0)</f>
        <v>0</v>
      </c>
      <c r="AD162" s="9">
        <f>IF(IFERROR(HLOOKUP(M$2,States_Design!$4:164,ROW()-1,FALSE),0)=2,1,0)</f>
        <v>0</v>
      </c>
      <c r="AE162" s="9">
        <f>IF(IFERROR(HLOOKUP(N$2,States_Design!$4:164,ROW()-1,FALSE),0)=2,1,0)</f>
        <v>0</v>
      </c>
      <c r="AF162" s="9">
        <f>IF(IFERROR(HLOOKUP(O$2,States_Design!$4:164,ROW()-1,FALSE),0)=2,1,0)</f>
        <v>0</v>
      </c>
      <c r="AG162" s="9">
        <f>IF(IFERROR(HLOOKUP(P$2,States_Design!$4:164,ROW()-1,FALSE),0)=2,1,0)</f>
        <v>0</v>
      </c>
      <c r="AH162" s="9">
        <f>IF(IFERROR(HLOOKUP(Q$2,States_Design!$4:164,ROW()-1,FALSE),0)=2,1,0)</f>
        <v>0</v>
      </c>
      <c r="AI162" s="9">
        <f>IF(IFERROR(HLOOKUP(R$2,States_Design!$4:164,ROW()-1,FALSE),0)=2,1,0)</f>
        <v>0</v>
      </c>
      <c r="AK162" s="9" t="str">
        <f t="shared" si="34"/>
        <v>0x00</v>
      </c>
      <c r="AL162" s="9" t="str">
        <f t="shared" si="35"/>
        <v>0x00</v>
      </c>
      <c r="AN162" s="9" t="str">
        <f t="shared" si="36"/>
        <v>0x00</v>
      </c>
      <c r="AO162" s="9" t="str">
        <f t="shared" si="37"/>
        <v>0x00</v>
      </c>
      <c r="AQ162" s="9" t="str">
        <f t="shared" si="33"/>
        <v xml:space="preserve">0, 0x00, 0x00, 0x00, 0x00, </v>
      </c>
      <c r="AR162" s="9" t="str">
        <f t="shared" si="38"/>
        <v xml:space="preserve">10, 0x24, 0x90, 0x12, 0x48, 10, 0x12, 0x48, 0x09, 0x24, 10, 0x09, 0x24, 0x24, 0x90, 3, 0x04, 0x90, 0x08, 0x00, 2, 0x14, 0x90, 0x00, 0x00, 21, 0x24, 0x24, 0x00, 0x00, 2, 0x24, 0x10, 0x00, 0x20, 2, 0x24, 0x50, 0x00, 0x00, 1, 0x00, 0x00, 0x14, 0x20, 2, 0x12, 0x48, 0x00, 0x00, 6, 0x12, 0x48, 0x00, 0x00, 4, 0x12, 0x48, 0x00, 0x00, 7, 0x12, 0x48, 0x00, 0x00, 6, 0x12, 0x48, 0x00, 0x00, 4, 0x12, 0x48, 0x00, 0x00, 6, 0x12, 0x48, 0x00, 0x00, 10, 0x12, 0x48, 0x00, 0x00, 8, 0x12, 0x48, 0x00, 0x00, 6, 0x12, 0x48, 0x00, 0x00, 10, 0x12, 0x48, 0x00, 0x00, 3, 0x12, 0x48, 0x00, 0x00, 7, 0x12, 0x48, 0x00, 0x00, 3, 0x12, 0x48, 0x00, 0x00, 5, 0x12, 0x48, 0x00, 0x00, 6, 0x12, 0x48, 0x00, 0x00, 7, 0x12, 0x48, 0x00, 0x00, 3, 0x12, 0x48, 0x00, 0x00, 3, 0x12, 0x48, 0x00, 0x00, 9, 0x12, 0x48, 0x00, 0x00, 9, 0x12, 0x48, 0x00, 0x00, 10, 0x12, 0x48, 0x00, 0x00, 7, 0x12, 0x48, 0x00, 0x00, 5, 0x12, 0x48, 0x00, 0x00, 10, 0x12, 0x48, 0x00, 0x00, 6, 0x12, 0x48, 0x00, 0x00, 4, 0x12, 0x48, 0x00, 0x00, 7, 0x12, 0x48, 0x00, 0x00, 4, 0x12, 0x48, 0x00, 0x00, 9, 0x12, 0x48, 0x00, 0x00, 7, 0x12, 0x48, 0x00, 0x00, 9, 0x12, 0x48,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69</v>
      </c>
      <c r="G1" t="s">
        <v>68</v>
      </c>
    </row>
    <row r="2" spans="1:10" x14ac:dyDescent="0.25">
      <c r="A2">
        <f>States_Design!D5</f>
        <v>10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10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10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3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2</v>
      </c>
      <c r="B11">
        <f>IF(IFERROR(HLOOKUP("Audio",States_Design!$4:14,ROW(),FALSE),0)=1,1,0)</f>
        <v>1</v>
      </c>
      <c r="C11" t="str">
        <f t="shared" si="1"/>
        <v>11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6</v>
      </c>
      <c r="B12">
        <f>IF(IFERROR(HLOOKUP("Audio",States_Design!$4:15,ROW(),FALSE),0)=1,1,0)</f>
        <v>0</v>
      </c>
      <c r="C12" t="str">
        <f t="shared" si="1"/>
        <v>110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1</v>
      </c>
      <c r="H12" t="str">
        <f t="shared" si="2"/>
        <v>001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4</v>
      </c>
      <c r="B13">
        <f>IF(IFERROR(HLOOKUP("Audio",States_Design!$4:16,ROW(),FALSE),0)=1,1,0)</f>
        <v>1</v>
      </c>
      <c r="C13" t="str">
        <f t="shared" si="1"/>
        <v>1101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0010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7</v>
      </c>
      <c r="B14">
        <f>IF(IFERROR(HLOOKUP("Audio",States_Design!$4:17,ROW(),FALSE),0)=1,1,0)</f>
        <v>0</v>
      </c>
      <c r="C14" t="str">
        <f t="shared" si="1"/>
        <v>11010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1</v>
      </c>
      <c r="H14" t="str">
        <f t="shared" si="2"/>
        <v>00101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6</v>
      </c>
      <c r="B15">
        <f>IF(IFERROR(HLOOKUP("Audio",States_Design!$4:18,ROW(),FALSE),0)=1,1,0)</f>
        <v>1</v>
      </c>
      <c r="C15" t="str">
        <f t="shared" si="1"/>
        <v>110101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001010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4</v>
      </c>
      <c r="B16">
        <f>IF(IFERROR(HLOOKUP("Audio",States_Design!$4:19,ROW(),FALSE),0)=1,1,0)</f>
        <v>0</v>
      </c>
      <c r="C16" t="str">
        <f t="shared" si="1"/>
        <v>1101010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1</v>
      </c>
      <c r="H16" t="str">
        <f t="shared" si="2"/>
        <v>0010101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6</v>
      </c>
      <c r="B17">
        <f>IF(IFERROR(HLOOKUP("Audio",States_Design!$4:20,ROW(),FALSE),0)=1,1,0)</f>
        <v>1</v>
      </c>
      <c r="C17" t="str">
        <f t="shared" si="1"/>
        <v>11010101</v>
      </c>
      <c r="D17" t="str">
        <f t="shared" si="6"/>
        <v xml:space="preserve">0xD5, </v>
      </c>
      <c r="E17" t="str">
        <f t="shared" si="4"/>
        <v xml:space="preserve">0xC5, 0xD5, </v>
      </c>
      <c r="G17">
        <f>IF(IFERROR(HLOOKUP("Audio",States_Design!$4:20,ROW(),FALSE),0)=2,1,0)</f>
        <v>0</v>
      </c>
      <c r="H17" t="str">
        <f t="shared" si="2"/>
        <v>00101010</v>
      </c>
      <c r="I17" t="str">
        <f t="shared" si="3"/>
        <v xml:space="preserve">0x2A, </v>
      </c>
      <c r="J17" t="str">
        <f t="shared" si="5"/>
        <v xml:space="preserve">0x20, 0x2A, </v>
      </c>
    </row>
    <row r="18" spans="1:10" x14ac:dyDescent="0.25">
      <c r="A18">
        <f>States_Design!D21</f>
        <v>10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0xD5, </v>
      </c>
      <c r="G18">
        <f>IF(IFERROR(HLOOKUP("Audio",States_Design!$4:21,ROW(),FALSE),0)=2,1,0)</f>
        <v>1</v>
      </c>
      <c r="H18">
        <f t="shared" si="2"/>
        <v>1</v>
      </c>
      <c r="I18" t="str">
        <f t="shared" si="3"/>
        <v/>
      </c>
      <c r="J18" t="str">
        <f t="shared" si="5"/>
        <v xml:space="preserve">0x20, 0x2A, </v>
      </c>
    </row>
    <row r="19" spans="1:10" x14ac:dyDescent="0.25">
      <c r="A19">
        <f>States_Design!D22</f>
        <v>8</v>
      </c>
      <c r="B19">
        <f>IF(IFERROR(HLOOKUP("Audio",States_Design!$4:22,ROW(),FALSE),0)=1,1,0)</f>
        <v>1</v>
      </c>
      <c r="C19" t="str">
        <f t="shared" si="1"/>
        <v>01</v>
      </c>
      <c r="D19" t="str">
        <f t="shared" si="6"/>
        <v/>
      </c>
      <c r="E19" t="str">
        <f t="shared" si="4"/>
        <v xml:space="preserve">0xC5, 0xD5, </v>
      </c>
      <c r="G19">
        <f>IF(IFERROR(HLOOKUP("Audio",States_Design!$4:22,ROW(),FALSE),0)=2,1,0)</f>
        <v>0</v>
      </c>
      <c r="H19" t="str">
        <f t="shared" si="2"/>
        <v>10</v>
      </c>
      <c r="I19" t="str">
        <f t="shared" si="3"/>
        <v/>
      </c>
      <c r="J19" t="str">
        <f t="shared" si="5"/>
        <v xml:space="preserve">0x20, 0x2A, </v>
      </c>
    </row>
    <row r="20" spans="1:10" x14ac:dyDescent="0.25">
      <c r="A20">
        <f>States_Design!D23</f>
        <v>6</v>
      </c>
      <c r="B20">
        <f>IF(IFERROR(HLOOKUP("Audio",States_Design!$4:23,ROW(),FALSE),0)=1,1,0)</f>
        <v>0</v>
      </c>
      <c r="C20" t="str">
        <f t="shared" si="1"/>
        <v>010</v>
      </c>
      <c r="D20" t="str">
        <f t="shared" si="6"/>
        <v/>
      </c>
      <c r="E20" t="str">
        <f t="shared" si="4"/>
        <v xml:space="preserve">0xC5, 0xD5, </v>
      </c>
      <c r="G20">
        <f>IF(IFERROR(HLOOKUP("Audio",States_Design!$4:23,ROW(),FALSE),0)=2,1,0)</f>
        <v>1</v>
      </c>
      <c r="H20" t="str">
        <f t="shared" si="2"/>
        <v>101</v>
      </c>
      <c r="I20" t="str">
        <f t="shared" si="3"/>
        <v/>
      </c>
      <c r="J20" t="str">
        <f t="shared" si="5"/>
        <v xml:space="preserve">0x20, 0x2A, </v>
      </c>
    </row>
    <row r="21" spans="1:10" x14ac:dyDescent="0.25">
      <c r="A21">
        <f>States_Design!D24</f>
        <v>10</v>
      </c>
      <c r="B21">
        <f>IF(IFERROR(HLOOKUP("Audio",States_Design!$4:24,ROW(),FALSE),0)=1,1,0)</f>
        <v>1</v>
      </c>
      <c r="C21" t="str">
        <f t="shared" si="1"/>
        <v>0101</v>
      </c>
      <c r="D21" t="str">
        <f t="shared" si="6"/>
        <v/>
      </c>
      <c r="E21" t="str">
        <f t="shared" si="4"/>
        <v xml:space="preserve">0xC5, 0xD5, </v>
      </c>
      <c r="G21">
        <f>IF(IFERROR(HLOOKUP("Audio",States_Design!$4:24,ROW(),FALSE),0)=2,1,0)</f>
        <v>0</v>
      </c>
      <c r="H21" t="str">
        <f t="shared" si="2"/>
        <v>1010</v>
      </c>
      <c r="I21" t="str">
        <f t="shared" si="3"/>
        <v/>
      </c>
      <c r="J21" t="str">
        <f t="shared" si="5"/>
        <v xml:space="preserve">0x20, 0x2A, </v>
      </c>
    </row>
    <row r="22" spans="1:10" x14ac:dyDescent="0.25">
      <c r="A22">
        <f>States_Design!D25</f>
        <v>3</v>
      </c>
      <c r="B22">
        <f>IF(IFERROR(HLOOKUP("Audio",States_Design!$4:25,ROW(),FALSE),0)=1,1,0)</f>
        <v>0</v>
      </c>
      <c r="C22" t="str">
        <f t="shared" si="1"/>
        <v>01010</v>
      </c>
      <c r="D22" t="str">
        <f t="shared" si="6"/>
        <v/>
      </c>
      <c r="E22" t="str">
        <f t="shared" si="4"/>
        <v xml:space="preserve">0xC5, 0xD5, </v>
      </c>
      <c r="G22">
        <f>IF(IFERROR(HLOOKUP("Audio",States_Design!$4:25,ROW(),FALSE),0)=2,1,0)</f>
        <v>1</v>
      </c>
      <c r="H22" t="str">
        <f t="shared" si="2"/>
        <v>10101</v>
      </c>
      <c r="I22" t="str">
        <f t="shared" si="3"/>
        <v/>
      </c>
      <c r="J22" t="str">
        <f t="shared" si="5"/>
        <v xml:space="preserve">0x20, 0x2A, </v>
      </c>
    </row>
    <row r="23" spans="1:10" x14ac:dyDescent="0.25">
      <c r="A23">
        <f>States_Design!D26</f>
        <v>7</v>
      </c>
      <c r="B23">
        <f>IF(IFERROR(HLOOKUP("Audio",States_Design!$4:26,ROW(),FALSE),0)=1,1,0)</f>
        <v>1</v>
      </c>
      <c r="C23" t="str">
        <f t="shared" si="1"/>
        <v>010101</v>
      </c>
      <c r="D23" t="str">
        <f t="shared" si="6"/>
        <v/>
      </c>
      <c r="E23" t="str">
        <f t="shared" si="4"/>
        <v xml:space="preserve">0xC5, 0xD5, </v>
      </c>
      <c r="G23">
        <f>IF(IFERROR(HLOOKUP("Audio",States_Design!$4:26,ROW(),FALSE),0)=2,1,0)</f>
        <v>0</v>
      </c>
      <c r="H23" t="str">
        <f t="shared" si="2"/>
        <v>101010</v>
      </c>
      <c r="I23" t="str">
        <f t="shared" si="3"/>
        <v/>
      </c>
      <c r="J23" t="str">
        <f t="shared" si="5"/>
        <v xml:space="preserve">0x20, 0x2A, </v>
      </c>
    </row>
    <row r="24" spans="1:10" x14ac:dyDescent="0.25">
      <c r="A24">
        <f>States_Design!D27</f>
        <v>3</v>
      </c>
      <c r="B24">
        <f>IF(IFERROR(HLOOKUP("Audio",States_Design!$4:27,ROW(),FALSE),0)=1,1,0)</f>
        <v>0</v>
      </c>
      <c r="C24" t="str">
        <f t="shared" si="1"/>
        <v>0101010</v>
      </c>
      <c r="D24" t="str">
        <f t="shared" si="6"/>
        <v/>
      </c>
      <c r="E24" t="str">
        <f t="shared" si="4"/>
        <v xml:space="preserve">0xC5, 0xD5, </v>
      </c>
      <c r="G24">
        <f>IF(IFERROR(HLOOKUP("Audio",States_Design!$4:27,ROW(),FALSE),0)=2,1,0)</f>
        <v>1</v>
      </c>
      <c r="H24" t="str">
        <f t="shared" si="2"/>
        <v>1010101</v>
      </c>
      <c r="I24" t="str">
        <f t="shared" si="3"/>
        <v/>
      </c>
      <c r="J24" t="str">
        <f t="shared" si="5"/>
        <v xml:space="preserve">0x20, 0x2A, </v>
      </c>
    </row>
    <row r="25" spans="1:10" x14ac:dyDescent="0.25">
      <c r="A25">
        <f>States_Design!D28</f>
        <v>5</v>
      </c>
      <c r="B25">
        <f>IF(IFERROR(HLOOKUP("Audio",States_Design!$4:28,ROW(),FALSE),0)=1,1,0)</f>
        <v>1</v>
      </c>
      <c r="C25" t="str">
        <f t="shared" si="1"/>
        <v>01010101</v>
      </c>
      <c r="D25" t="str">
        <f t="shared" si="6"/>
        <v xml:space="preserve">0x55, </v>
      </c>
      <c r="E25" t="str">
        <f t="shared" si="4"/>
        <v xml:space="preserve">0xC5, 0xD5, 0x55, </v>
      </c>
      <c r="G25">
        <f>IF(IFERROR(HLOOKUP("Audio",States_Design!$4:28,ROW(),FALSE),0)=2,1,0)</f>
        <v>0</v>
      </c>
      <c r="H25" t="str">
        <f t="shared" si="2"/>
        <v>10101010</v>
      </c>
      <c r="I25" t="str">
        <f t="shared" si="3"/>
        <v xml:space="preserve">0xAA, </v>
      </c>
      <c r="J25" t="str">
        <f t="shared" si="5"/>
        <v xml:space="preserve">0x20, 0x2A, 0xAA, </v>
      </c>
    </row>
    <row r="26" spans="1:10" x14ac:dyDescent="0.25">
      <c r="A26">
        <f>States_Design!D29</f>
        <v>6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0xD5, 0x55, </v>
      </c>
      <c r="G26">
        <f>IF(IFERROR(HLOOKUP("Audio",States_Design!$4:29,ROW(),FALSE),0)=2,1,0)</f>
        <v>1</v>
      </c>
      <c r="H26">
        <f t="shared" si="2"/>
        <v>1</v>
      </c>
      <c r="I26" t="str">
        <f t="shared" si="3"/>
        <v/>
      </c>
      <c r="J26" t="str">
        <f t="shared" si="5"/>
        <v xml:space="preserve">0x20, 0x2A, 0xAA, </v>
      </c>
    </row>
    <row r="27" spans="1:10" x14ac:dyDescent="0.25">
      <c r="A27">
        <f>States_Design!D30</f>
        <v>7</v>
      </c>
      <c r="B27">
        <f>IF(IFERROR(HLOOKUP("Audio",States_Design!$4:30,ROW(),FALSE),0)=1,1,0)</f>
        <v>1</v>
      </c>
      <c r="C27" t="str">
        <f t="shared" si="1"/>
        <v>01</v>
      </c>
      <c r="D27" t="str">
        <f t="shared" si="6"/>
        <v/>
      </c>
      <c r="E27" t="str">
        <f t="shared" si="4"/>
        <v xml:space="preserve">0xC5, 0xD5, 0x55, </v>
      </c>
      <c r="G27">
        <f>IF(IFERROR(HLOOKUP("Audio",States_Design!$4:30,ROW(),FALSE),0)=2,1,0)</f>
        <v>0</v>
      </c>
      <c r="H27" t="str">
        <f t="shared" si="2"/>
        <v>10</v>
      </c>
      <c r="I27" t="str">
        <f t="shared" si="3"/>
        <v/>
      </c>
      <c r="J27" t="str">
        <f t="shared" si="5"/>
        <v xml:space="preserve">0x20, 0x2A, 0xAA, </v>
      </c>
    </row>
    <row r="28" spans="1:10" x14ac:dyDescent="0.25">
      <c r="A28">
        <f>States_Design!D31</f>
        <v>3</v>
      </c>
      <c r="B28">
        <f>IF(IFERROR(HLOOKUP("Audio",States_Design!$4:31,ROW(),FALSE),0)=1,1,0)</f>
        <v>0</v>
      </c>
      <c r="C28" t="str">
        <f t="shared" si="1"/>
        <v>010</v>
      </c>
      <c r="D28" t="str">
        <f t="shared" si="6"/>
        <v/>
      </c>
      <c r="E28" t="str">
        <f t="shared" si="4"/>
        <v xml:space="preserve">0xC5, 0xD5, 0x55, </v>
      </c>
      <c r="G28">
        <f>IF(IFERROR(HLOOKUP("Audio",States_Design!$4:31,ROW(),FALSE),0)=2,1,0)</f>
        <v>1</v>
      </c>
      <c r="H28" t="str">
        <f t="shared" si="2"/>
        <v>101</v>
      </c>
      <c r="I28" t="str">
        <f t="shared" si="3"/>
        <v/>
      </c>
      <c r="J28" t="str">
        <f t="shared" si="5"/>
        <v xml:space="preserve">0x20, 0x2A, 0xAA, </v>
      </c>
    </row>
    <row r="29" spans="1:10" x14ac:dyDescent="0.25">
      <c r="A29">
        <f>States_Design!D32</f>
        <v>3</v>
      </c>
      <c r="B29">
        <f>IF(IFERROR(HLOOKUP("Audio",States_Design!$4:32,ROW(),FALSE),0)=1,1,0)</f>
        <v>1</v>
      </c>
      <c r="C29" t="str">
        <f t="shared" si="1"/>
        <v>0101</v>
      </c>
      <c r="D29" t="str">
        <f t="shared" si="6"/>
        <v/>
      </c>
      <c r="E29" t="str">
        <f t="shared" si="4"/>
        <v xml:space="preserve">0xC5, 0xD5, 0x55, </v>
      </c>
      <c r="G29">
        <f>IF(IFERROR(HLOOKUP("Audio",States_Design!$4:32,ROW(),FALSE),0)=2,1,0)</f>
        <v>0</v>
      </c>
      <c r="H29" t="str">
        <f t="shared" si="2"/>
        <v>1010</v>
      </c>
      <c r="I29" t="str">
        <f t="shared" si="3"/>
        <v/>
      </c>
      <c r="J29" t="str">
        <f t="shared" si="5"/>
        <v xml:space="preserve">0x20, 0x2A, 0xAA, </v>
      </c>
    </row>
    <row r="30" spans="1:10" x14ac:dyDescent="0.25">
      <c r="A30">
        <f>States_Design!D33</f>
        <v>9</v>
      </c>
      <c r="B30">
        <f>IF(IFERROR(HLOOKUP("Audio",States_Design!$4:33,ROW(),FALSE),0)=1,1,0)</f>
        <v>0</v>
      </c>
      <c r="C30" t="str">
        <f t="shared" si="1"/>
        <v>01010</v>
      </c>
      <c r="D30" t="str">
        <f t="shared" si="6"/>
        <v/>
      </c>
      <c r="E30" t="str">
        <f t="shared" si="4"/>
        <v xml:space="preserve">0xC5, 0xD5, 0x55, </v>
      </c>
      <c r="G30">
        <f>IF(IFERROR(HLOOKUP("Audio",States_Design!$4:33,ROW(),FALSE),0)=2,1,0)</f>
        <v>1</v>
      </c>
      <c r="H30" t="str">
        <f t="shared" si="2"/>
        <v>10101</v>
      </c>
      <c r="I30" t="str">
        <f t="shared" si="3"/>
        <v/>
      </c>
      <c r="J30" t="str">
        <f t="shared" si="5"/>
        <v xml:space="preserve">0x20, 0x2A, 0xAA, </v>
      </c>
    </row>
    <row r="31" spans="1:10" x14ac:dyDescent="0.25">
      <c r="A31">
        <f>States_Design!D34</f>
        <v>9</v>
      </c>
      <c r="B31">
        <f>IF(IFERROR(HLOOKUP("Audio",States_Design!$4:34,ROW(),FALSE),0)=1,1,0)</f>
        <v>1</v>
      </c>
      <c r="C31" t="str">
        <f t="shared" si="1"/>
        <v>010101</v>
      </c>
      <c r="D31" t="str">
        <f t="shared" si="6"/>
        <v/>
      </c>
      <c r="E31" t="str">
        <f t="shared" si="4"/>
        <v xml:space="preserve">0xC5, 0xD5, 0x55, </v>
      </c>
      <c r="G31">
        <f>IF(IFERROR(HLOOKUP("Audio",States_Design!$4:34,ROW(),FALSE),0)=2,1,0)</f>
        <v>0</v>
      </c>
      <c r="H31" t="str">
        <f t="shared" si="2"/>
        <v>101010</v>
      </c>
      <c r="I31" t="str">
        <f t="shared" si="3"/>
        <v/>
      </c>
      <c r="J31" t="str">
        <f t="shared" si="5"/>
        <v xml:space="preserve">0x20, 0x2A, 0xAA, </v>
      </c>
    </row>
    <row r="32" spans="1:10" x14ac:dyDescent="0.25">
      <c r="A32">
        <f>States_Design!D35</f>
        <v>10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0101010</v>
      </c>
      <c r="D32" t="str">
        <f t="shared" si="6"/>
        <v/>
      </c>
      <c r="E32" t="str">
        <f t="shared" si="4"/>
        <v xml:space="preserve">0xC5, 0xD5, 0x55, </v>
      </c>
      <c r="G32">
        <f>IF(IFERROR(HLOOKUP("Audio",States_Design!$4:35,ROW(),FALSE),0)=2,1,0)</f>
        <v>1</v>
      </c>
      <c r="H32" t="str">
        <f t="shared" si="2"/>
        <v>1010101</v>
      </c>
      <c r="I32" t="str">
        <f t="shared" si="3"/>
        <v/>
      </c>
      <c r="J32" t="str">
        <f t="shared" si="5"/>
        <v xml:space="preserve">0x20, 0x2A, 0xAA, </v>
      </c>
    </row>
    <row r="33" spans="1:10" x14ac:dyDescent="0.25">
      <c r="A33">
        <f>States_Design!D36</f>
        <v>7</v>
      </c>
      <c r="B33">
        <f>IF(IFERROR(HLOOKUP("Audio",States_Design!$4:36,ROW(),FALSE),0)=1,1,0)</f>
        <v>1</v>
      </c>
      <c r="C33" t="str">
        <f t="shared" si="7"/>
        <v>01010101</v>
      </c>
      <c r="D33" t="str">
        <f t="shared" si="6"/>
        <v xml:space="preserve">0x55, </v>
      </c>
      <c r="E33" t="str">
        <f t="shared" si="4"/>
        <v xml:space="preserve">0xC5, 0xD5, 0x55, 0x55, </v>
      </c>
      <c r="G33">
        <f>IF(IFERROR(HLOOKUP("Audio",States_Design!$4:36,ROW(),FALSE),0)=2,1,0)</f>
        <v>0</v>
      </c>
      <c r="H33" t="str">
        <f t="shared" si="2"/>
        <v>10101010</v>
      </c>
      <c r="I33" t="str">
        <f t="shared" si="3"/>
        <v xml:space="preserve">0xAA, </v>
      </c>
      <c r="J33" t="str">
        <f t="shared" si="5"/>
        <v xml:space="preserve">0x20, 0x2A, 0xAA, 0xAA, </v>
      </c>
    </row>
    <row r="34" spans="1:10" x14ac:dyDescent="0.25">
      <c r="A34">
        <f>States_Design!D37</f>
        <v>5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0xD5, 0x55, 0x55, </v>
      </c>
      <c r="G34">
        <f>IF(IFERROR(HLOOKUP("Audio",States_Design!$4:37,ROW(),FALSE),0)=2,1,0)</f>
        <v>1</v>
      </c>
      <c r="H34">
        <f t="shared" si="2"/>
        <v>1</v>
      </c>
      <c r="I34" t="str">
        <f t="shared" si="3"/>
        <v/>
      </c>
      <c r="J34" t="str">
        <f t="shared" si="5"/>
        <v xml:space="preserve">0x20, 0x2A, 0xAA, 0xAA, </v>
      </c>
    </row>
    <row r="35" spans="1:10" x14ac:dyDescent="0.25">
      <c r="A35">
        <f>States_Design!D38</f>
        <v>10</v>
      </c>
      <c r="B35">
        <f>IF(IFERROR(HLOOKUP("Audio",States_Design!$4:38,ROW(),FALSE),0)=1,1,0)</f>
        <v>1</v>
      </c>
      <c r="C35" t="str">
        <f t="shared" si="8"/>
        <v>01</v>
      </c>
      <c r="D35" t="str">
        <f t="shared" si="6"/>
        <v/>
      </c>
      <c r="E35" t="str">
        <f t="shared" si="9"/>
        <v xml:space="preserve">0xC5, 0xD5, 0x55, 0x55, </v>
      </c>
      <c r="G35">
        <f>IF(IFERROR(HLOOKUP("Audio",States_Design!$4:38,ROW(),FALSE),0)=2,1,0)</f>
        <v>0</v>
      </c>
      <c r="H35" t="str">
        <f t="shared" si="2"/>
        <v>10</v>
      </c>
      <c r="I35" t="str">
        <f t="shared" si="3"/>
        <v/>
      </c>
      <c r="J35" t="str">
        <f t="shared" si="5"/>
        <v xml:space="preserve">0x20, 0x2A, 0xAA, 0xAA, </v>
      </c>
    </row>
    <row r="36" spans="1:10" x14ac:dyDescent="0.25">
      <c r="A36">
        <f>States_Design!D39</f>
        <v>6</v>
      </c>
      <c r="B36">
        <f>IF(IFERROR(HLOOKUP("Audio",States_Design!$4:39,ROW(),FALSE),0)=1,1,0)</f>
        <v>0</v>
      </c>
      <c r="C36" t="str">
        <f t="shared" si="8"/>
        <v>010</v>
      </c>
      <c r="D36" t="str">
        <f t="shared" si="6"/>
        <v/>
      </c>
      <c r="E36" t="str">
        <f t="shared" si="9"/>
        <v xml:space="preserve">0xC5, 0xD5, 0x55, 0x55, </v>
      </c>
      <c r="G36">
        <f>IF(IFERROR(HLOOKUP("Audio",States_Design!$4:39,ROW(),FALSE),0)=2,1,0)</f>
        <v>1</v>
      </c>
      <c r="H36" t="str">
        <f t="shared" si="2"/>
        <v>101</v>
      </c>
      <c r="I36" t="str">
        <f t="shared" si="3"/>
        <v/>
      </c>
      <c r="J36" t="str">
        <f t="shared" si="5"/>
        <v xml:space="preserve">0x20, 0x2A, 0xAA, 0xAA, </v>
      </c>
    </row>
    <row r="37" spans="1:10" x14ac:dyDescent="0.25">
      <c r="A37">
        <f>States_Design!D40</f>
        <v>4</v>
      </c>
      <c r="B37">
        <f>IF(IFERROR(HLOOKUP("Audio",States_Design!$4:40,ROW(),FALSE),0)=1,1,0)</f>
        <v>1</v>
      </c>
      <c r="C37" t="str">
        <f t="shared" si="8"/>
        <v>0101</v>
      </c>
      <c r="D37" t="str">
        <f t="shared" si="6"/>
        <v/>
      </c>
      <c r="E37" t="str">
        <f t="shared" si="9"/>
        <v xml:space="preserve">0xC5, 0xD5, 0x55, 0x55, </v>
      </c>
      <c r="G37">
        <f>IF(IFERROR(HLOOKUP("Audio",States_Design!$4:40,ROW(),FALSE),0)=2,1,0)</f>
        <v>0</v>
      </c>
      <c r="H37" t="str">
        <f t="shared" si="2"/>
        <v>1010</v>
      </c>
      <c r="I37" t="str">
        <f t="shared" si="3"/>
        <v/>
      </c>
      <c r="J37" t="str">
        <f t="shared" si="5"/>
        <v xml:space="preserve">0x20, 0x2A, 0xAA, 0xAA, </v>
      </c>
    </row>
    <row r="38" spans="1:10" x14ac:dyDescent="0.25">
      <c r="A38">
        <f>States_Design!D41</f>
        <v>7</v>
      </c>
      <c r="B38">
        <f>IF(IFERROR(HLOOKUP("Audio",States_Design!$4:41,ROW(),FALSE),0)=1,1,0)</f>
        <v>0</v>
      </c>
      <c r="C38" t="str">
        <f t="shared" si="8"/>
        <v>01010</v>
      </c>
      <c r="D38" t="str">
        <f t="shared" si="6"/>
        <v/>
      </c>
      <c r="E38" t="str">
        <f t="shared" si="9"/>
        <v xml:space="preserve">0xC5, 0xD5, 0x55, 0x55, </v>
      </c>
      <c r="G38">
        <f>IF(IFERROR(HLOOKUP("Audio",States_Design!$4:41,ROW(),FALSE),0)=2,1,0)</f>
        <v>1</v>
      </c>
      <c r="H38" t="str">
        <f t="shared" si="2"/>
        <v>10101</v>
      </c>
      <c r="I38" t="str">
        <f t="shared" si="3"/>
        <v/>
      </c>
      <c r="J38" t="str">
        <f t="shared" si="5"/>
        <v xml:space="preserve">0x20, 0x2A, 0xAA, 0xAA, </v>
      </c>
    </row>
    <row r="39" spans="1:10" x14ac:dyDescent="0.25">
      <c r="A39">
        <f>States_Design!D42</f>
        <v>4</v>
      </c>
      <c r="B39">
        <f>IF(IFERROR(HLOOKUP("Audio",States_Design!$4:42,ROW(),FALSE),0)=1,1,0)</f>
        <v>1</v>
      </c>
      <c r="C39" t="str">
        <f t="shared" si="8"/>
        <v>010101</v>
      </c>
      <c r="D39" t="str">
        <f t="shared" si="6"/>
        <v/>
      </c>
      <c r="E39" t="str">
        <f t="shared" si="9"/>
        <v xml:space="preserve">0xC5, 0xD5, 0x55, 0x55, </v>
      </c>
      <c r="G39">
        <f>IF(IFERROR(HLOOKUP("Audio",States_Design!$4:42,ROW(),FALSE),0)=2,1,0)</f>
        <v>0</v>
      </c>
      <c r="H39" t="str">
        <f t="shared" si="2"/>
        <v>101010</v>
      </c>
      <c r="I39" t="str">
        <f t="shared" si="3"/>
        <v/>
      </c>
      <c r="J39" t="str">
        <f t="shared" si="5"/>
        <v xml:space="preserve">0x20, 0x2A, 0xAA, 0xAA, </v>
      </c>
    </row>
    <row r="40" spans="1:10" x14ac:dyDescent="0.25">
      <c r="A40">
        <f>States_Design!D43</f>
        <v>9</v>
      </c>
      <c r="B40">
        <f>IF(IFERROR(HLOOKUP("Audio",States_Design!$4:43,ROW(),FALSE),0)=1,1,0)</f>
        <v>0</v>
      </c>
      <c r="C40" t="str">
        <f t="shared" si="8"/>
        <v>0101010</v>
      </c>
      <c r="D40" t="str">
        <f t="shared" si="6"/>
        <v/>
      </c>
      <c r="E40" t="str">
        <f t="shared" si="9"/>
        <v xml:space="preserve">0xC5, 0xD5, 0x55, 0x55, </v>
      </c>
      <c r="G40">
        <f>IF(IFERROR(HLOOKUP("Audio",States_Design!$4:43,ROW(),FALSE),0)=2,1,0)</f>
        <v>1</v>
      </c>
      <c r="H40" t="str">
        <f t="shared" si="2"/>
        <v>1010101</v>
      </c>
      <c r="I40" t="str">
        <f t="shared" si="3"/>
        <v/>
      </c>
      <c r="J40" t="str">
        <f t="shared" si="5"/>
        <v xml:space="preserve">0x20, 0x2A, 0xAA, 0xAA, </v>
      </c>
    </row>
    <row r="41" spans="1:10" x14ac:dyDescent="0.25">
      <c r="A41">
        <f>States_Design!D44</f>
        <v>7</v>
      </c>
      <c r="B41">
        <f>IF(IFERROR(HLOOKUP("Audio",States_Design!$4:44,ROW(),FALSE),0)=1,1,0)</f>
        <v>1</v>
      </c>
      <c r="C41" t="str">
        <f t="shared" si="8"/>
        <v>01010101</v>
      </c>
      <c r="D41" t="str">
        <f t="shared" si="6"/>
        <v xml:space="preserve">0x55, </v>
      </c>
      <c r="E41" t="str">
        <f t="shared" si="9"/>
        <v xml:space="preserve">0xC5, 0xD5, 0x55, 0x55, 0x55, </v>
      </c>
      <c r="G41">
        <f>IF(IFERROR(HLOOKUP("Audio",States_Design!$4:44,ROW(),FALSE),0)=2,1,0)</f>
        <v>0</v>
      </c>
      <c r="H41" t="str">
        <f t="shared" si="2"/>
        <v>10101010</v>
      </c>
      <c r="I41" t="str">
        <f t="shared" si="3"/>
        <v xml:space="preserve">0xAA, </v>
      </c>
      <c r="J41" t="str">
        <f t="shared" si="5"/>
        <v xml:space="preserve">0x20, 0x2A, 0xAA, 0xAA, 0xAA, </v>
      </c>
    </row>
    <row r="42" spans="1:10" x14ac:dyDescent="0.25">
      <c r="A42">
        <f>States_Design!D45</f>
        <v>9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0xD5, 0x55, 0x55, 0x55, </v>
      </c>
      <c r="G42">
        <f>IF(IFERROR(HLOOKUP("Audio",States_Design!$4:45,ROW(),FALSE),0)=2,1,0)</f>
        <v>1</v>
      </c>
      <c r="H42">
        <f t="shared" si="2"/>
        <v>1</v>
      </c>
      <c r="I42" t="str">
        <f t="shared" si="3"/>
        <v/>
      </c>
      <c r="J42" t="str">
        <f t="shared" si="5"/>
        <v xml:space="preserve">0x20, 0x2A, 0xAA, 0xAA, 0xAA,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0xD5, 0x55, 0x55, 0x55, </v>
      </c>
      <c r="G43">
        <f>IF(IFERROR(HLOOKUP("Audio",States_Design!$4:46,ROW(),FALSE),0)=2,1,0)</f>
        <v>0</v>
      </c>
      <c r="H43" t="str">
        <f t="shared" si="2"/>
        <v>10</v>
      </c>
      <c r="I43" t="str">
        <f t="shared" si="3"/>
        <v/>
      </c>
      <c r="J43" t="str">
        <f t="shared" si="5"/>
        <v xml:space="preserve">0x20, 0x2A, 0xAA, 0xAA, 0xAA,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0xD5, 0x55, 0x55, 0x55, </v>
      </c>
      <c r="G44">
        <f>IF(IFERROR(HLOOKUP("Audio",States_Design!$4:47,ROW(),FALSE),0)=2,1,0)</f>
        <v>0</v>
      </c>
      <c r="H44" t="str">
        <f t="shared" si="2"/>
        <v>100</v>
      </c>
      <c r="I44" t="str">
        <f t="shared" si="3"/>
        <v/>
      </c>
      <c r="J44" t="str">
        <f t="shared" si="5"/>
        <v xml:space="preserve">0x20, 0x2A, 0xAA, 0xAA, 0xAA,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0xD5, 0x55, 0x55, 0x55, </v>
      </c>
      <c r="G45">
        <f>IF(IFERROR(HLOOKUP("Audio",States_Design!$4:48,ROW(),FALSE),0)=2,1,0)</f>
        <v>0</v>
      </c>
      <c r="H45" t="str">
        <f t="shared" si="2"/>
        <v>1000</v>
      </c>
      <c r="I45" t="str">
        <f t="shared" si="3"/>
        <v/>
      </c>
      <c r="J45" t="str">
        <f t="shared" si="5"/>
        <v xml:space="preserve">0x20, 0x2A, 0xAA, 0xAA, 0xAA,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0xD5, 0x55, 0x55, 0x55, </v>
      </c>
      <c r="G46">
        <f>IF(IFERROR(HLOOKUP("Audio",States_Design!$4:49,ROW(),FALSE),0)=2,1,0)</f>
        <v>0</v>
      </c>
      <c r="H46" t="str">
        <f t="shared" si="2"/>
        <v>10000</v>
      </c>
      <c r="I46" t="str">
        <f t="shared" si="3"/>
        <v/>
      </c>
      <c r="J46" t="str">
        <f t="shared" si="5"/>
        <v xml:space="preserve">0x20, 0x2A, 0xAA, 0xAA, 0xAA,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0xD5, 0x55, 0x55, 0x55, </v>
      </c>
      <c r="G47">
        <f>IF(IFERROR(HLOOKUP("Audio",States_Design!$4:50,ROW(),FALSE),0)=2,1,0)</f>
        <v>0</v>
      </c>
      <c r="H47" t="str">
        <f t="shared" si="2"/>
        <v>100000</v>
      </c>
      <c r="I47" t="str">
        <f t="shared" si="3"/>
        <v/>
      </c>
      <c r="J47" t="str">
        <f t="shared" si="5"/>
        <v xml:space="preserve">0x20, 0x2A, 0xAA, 0xAA, 0xAA,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0xD5, 0x55, 0x55, 0x55, </v>
      </c>
      <c r="G48">
        <f>IF(IFERROR(HLOOKUP("Audio",States_Design!$4:51,ROW(),FALSE),0)=2,1,0)</f>
        <v>0</v>
      </c>
      <c r="H48" t="str">
        <f t="shared" si="2"/>
        <v>1000000</v>
      </c>
      <c r="I48" t="str">
        <f t="shared" si="3"/>
        <v/>
      </c>
      <c r="J48" t="str">
        <f t="shared" si="5"/>
        <v xml:space="preserve">0x20, 0x2A, 0xAA, 0xAA, 0xAA,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0xD5, 0x55, 0x55, 0x55, 0x00, </v>
      </c>
      <c r="G49">
        <f>IF(IFERROR(HLOOKUP("Audio",States_Design!$4:52,ROW(),FALSE),0)=2,1,0)</f>
        <v>0</v>
      </c>
      <c r="H49" t="str">
        <f t="shared" si="2"/>
        <v>10000000</v>
      </c>
      <c r="I49" t="str">
        <f t="shared" si="3"/>
        <v xml:space="preserve">0x80, </v>
      </c>
      <c r="J49" t="str">
        <f t="shared" si="5"/>
        <v xml:space="preserve">0x20, 0x2A, 0xAA, 0xAA, 0xAA, 0x80,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0xD5, 0x55, 0x55, 0x55,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0x2A, 0xAA, 0xAA, 0xAA, 0x80,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0xD5, 0x55, 0x55, 0x55,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0x2A, 0xAA, 0xAA, 0xAA, 0x80,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0xD5, 0x55, 0x55, 0x55,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0x2A, 0xAA, 0xAA, 0xAA, 0x80,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0xD5, 0x55, 0x55, 0x55,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0x2A, 0xAA, 0xAA, 0xAA, 0x80,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0xD5, 0x55, 0x55, 0x55,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0x2A, 0xAA, 0xAA, 0xAA, 0x80,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0xD5, 0x55, 0x55, 0x55,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0x2A, 0xAA, 0xAA, 0xAA, 0x80,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0xD5, 0x55, 0x55, 0x55,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0x2A, 0xAA, 0xAA, 0xAA, 0x80,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0xD5, 0x55, 0x55, 0x55,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0x2A, 0xAA, 0xAA, 0xAA, 0x80,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0xD5, 0x55, 0x55, 0x55,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0x2A, 0xAA, 0xAA, 0xAA, 0x80,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0xD5, 0x55, 0x55, 0x55,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0x2A, 0xAA, 0xAA, 0xAA, 0x80,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0xD5, 0x55, 0x55, 0x55,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0x2A, 0xAA, 0xAA, 0xAA, 0x80,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0xD5, 0x55, 0x55, 0x55,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0x2A, 0xAA, 0xAA, 0xAA, 0x80,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0xD5, 0x55, 0x55, 0x55,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0x2A, 0xAA, 0xAA, 0xAA, 0x80,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0xD5, 0x55, 0x55, 0x55,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0x2A, 0xAA, 0xAA, 0xAA, 0x80,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0xD5, 0x55, 0x55, 0x55,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0x2A, 0xAA, 0xAA, 0xAA, 0x80,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0xD5, 0x55, 0x55, 0x55,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0x2A, 0xAA, 0xAA, 0xAA, 0x80,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0xD5, 0x55, 0x55, 0x55,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0x2A, 0xAA, 0xAA, 0xAA, 0x80,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0xD5, 0x55, 0x55, 0x55,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0x2A, 0xAA, 0xAA, 0xAA, 0x80,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0xD5, 0x55, 0x55, 0x55,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0x2A, 0xAA, 0xAA, 0xAA, 0x80,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0xD5, 0x55, 0x55, 0x55,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0x2A, 0xAA, 0xAA, 0xAA, 0x80,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0xD5, 0x55, 0x55, 0x55,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0x2A, 0xAA, 0xAA, 0xAA, 0x80,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0xD5, 0x55, 0x55, 0x55,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0x2A, 0xAA, 0xAA, 0xAA, 0x80,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0xD5, 0x55, 0x55, 0x55,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0x2A, 0xAA, 0xAA, 0xAA, 0x80,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0xD5, 0x55, 0x55, 0x55,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0x2A, 0xAA, 0xAA, 0xAA, 0x80,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0xD5, 0x55, 0x55, 0x55,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0x2A, 0xAA, 0xAA, 0xAA, 0x80,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0xD5, 0x55, 0x55, 0x55,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0x2A, 0xAA, 0xAA, 0xAA, 0x80,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0xD5, 0x55, 0x55, 0x55,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0x2A, 0xAA, 0xAA, 0xAA, 0x80,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0xD5, 0x55, 0x55, 0x55,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0x2A, 0xAA, 0xAA, 0xAA, 0x80,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0xD5, 0x55, 0x55, 0x55,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0x2A, 0xAA, 0xAA, 0xAA, 0x80,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0xD5, 0x55, 0x55, 0x55,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0x2A, 0xAA, 0xAA, 0xAA, 0x80,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0xD5, 0x55, 0x55, 0x55,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0x2A, 0xAA, 0xAA, 0xAA, 0x80,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0xD5, 0x55, 0x55, 0x55,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0x2A, 0xAA, 0xAA, 0xAA, 0x80,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0xD5, 0x55, 0x55, 0x55,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0x2A, 0xAA, 0xAA, 0xAA, 0x80,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0xD5, 0x55, 0x55, 0x55,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0x2A, 0xAA, 0xAA, 0xAA, 0x80,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0xD5, 0x55, 0x55, 0x55,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0x2A, 0xAA, 0xAA, 0xAA, 0x80,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0xD5, 0x55, 0x55, 0x55,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0x2A, 0xAA, 0xAA, 0xAA, 0x80,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0xD5, 0x55, 0x55, 0x55,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0x2A, 0xAA, 0xAA, 0xAA, 0x80,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0xD5, 0x55, 0x55, 0x55,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0x2A, 0xAA, 0xAA, 0xAA, 0x80,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0xD5, 0x55, 0x55, 0x55,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0x2A, 0xAA, 0xAA, 0xAA, 0x80,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0xD5, 0x55, 0x55, 0x55,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0x2A, 0xAA, 0xAA, 0xAA, 0x80,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0xD5, 0x55, 0x55, 0x55,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0x2A, 0xAA, 0xAA, 0xAA, 0x80,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0xD5, 0x55, 0x55, 0x55,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0x2A, 0xAA, 0xAA, 0xAA, 0x80,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0xD5, 0x55, 0x55, 0x55,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0x2A, 0xAA, 0xAA, 0xAA, 0x80,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0xD5, 0x55, 0x55, 0x55,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0x2A, 0xAA, 0xAA, 0xAA, 0x80,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0xD5, 0x55, 0x55, 0x55,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0x2A, 0xAA, 0xAA, 0xAA, 0x80,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0xD5, 0x55, 0x55, 0x55,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0x2A, 0xAA, 0xAA, 0xAA, 0x80,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0xD5, 0x55, 0x55, 0x55,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0x2A, 0xAA, 0xAA, 0xAA, 0x80,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0xD5, 0x55, 0x55, 0x55,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0x2A, 0xAA, 0xAA, 0xAA, 0x80,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0xD5, 0x55, 0x55, 0x55,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0x2A, 0xAA, 0xAA, 0xAA, 0x80,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0xD5, 0x55, 0x55, 0x55,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0x2A, 0xAA, 0xAA, 0xAA, 0x80,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0xD5, 0x55, 0x55, 0x55,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0x2A, 0xAA, 0xAA, 0xAA, 0x80,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0xD5, 0x55, 0x55, 0x55,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0x2A, 0xAA, 0xAA, 0xAA, 0x80,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0xD5, 0x55, 0x55, 0x55,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0x2A, 0xAA, 0xAA, 0xAA, 0x80,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0xD5, 0x55, 0x55, 0x55,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0x2A, 0xAA, 0xAA, 0xAA, 0x80,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0xD5, 0x55, 0x55, 0x55,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0x2A, 0xAA, 0xAA, 0xAA, 0x80,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0xD5, 0x55, 0x55, 0x55,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0x2A, 0xAA, 0xAA, 0xAA, 0x80,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0xD5, 0x55, 0x55, 0x55,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0x2A, 0xAA, 0xAA, 0xAA, 0x80,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0xD5, 0x55, 0x55, 0x55,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0x2A, 0xAA, 0xAA, 0xAA, 0x80,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0xD5, 0x55, 0x55, 0x55,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0x2A, 0xAA, 0xAA, 0xAA, 0x80,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0xD5, 0x55, 0x55, 0x55,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0x2A, 0xAA, 0xAA, 0xAA, 0x80,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0xD5, 0x55, 0x55, 0x55,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0x2A, 0xAA, 0xAA, 0xAA, 0x80,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0xD5, 0x55, 0x55, 0x55,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0x2A, 0xAA, 0xAA, 0xAA, 0x80,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0xD5, 0x55, 0x55, 0x55,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0x2A, 0xAA, 0xAA, 0xAA, 0x80,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0xD5, 0x55, 0x55, 0x55,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0x2A, 0xAA, 0xAA, 0xAA, 0x80,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0xD5, 0x55, 0x55, 0x55,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0x2A, 0xAA, 0xAA, 0xAA, 0x80,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0xD5, 0x55, 0x55, 0x55,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0x2A, 0xAA, 0xAA, 0xAA, 0x80,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0xD5, 0x55, 0x55, 0x55,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0x2A, 0xAA, 0xAA, 0xAA, 0x80,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0xD5, 0x55, 0x55, 0x55,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0x2A, 0xAA, 0xAA, 0xAA, 0x80,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0xD5, 0x55, 0x55, 0x55,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0x2A, 0xAA, 0xAA, 0xAA, 0x80,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0xD5, 0x55, 0x55, 0x55,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0x2A, 0xAA, 0xAA, 0xAA, 0x80,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0xD5, 0x55, 0x55, 0x55,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0x2A, 0xAA, 0xAA, 0xAA, 0x80,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0xD5, 0x55, 0x55, 0x55,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0x2A, 0xAA, 0xAA, 0xAA, 0x80,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0xD5, 0x55, 0x55, 0x55,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0x2A, 0xAA, 0xAA, 0xAA, 0x80,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0xD5, 0x55, 0x55, 0x55,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0x2A, 0xAA, 0xAA, 0xAA, 0x80,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0xD5, 0x55, 0x55, 0x55,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0x2A, 0xAA, 0xAA, 0xAA, 0x80,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0xD5, 0x55, 0x55, 0x55,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0x2A, 0xAA, 0xAA, 0xAA, 0x80,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0xD5, 0x55, 0x55, 0x55,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0x2A, 0xAA, 0xAA, 0xAA, 0x80,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0xD5, 0x55, 0x55, 0x55,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0x2A, 0xAA, 0xAA, 0xAA, 0x80,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0xD5, 0x55, 0x55, 0x55,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0x2A, 0xAA, 0xAA, 0xAA, 0x80,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0xD5, 0x55, 0x55, 0x55,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0x2A, 0xAA, 0xAA, 0xAA, 0x80,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0xD5, 0x55, 0x55, 0x55,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0x2A, 0xAA, 0xAA, 0xAA, 0x80,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0xD5, 0x55, 0x55, 0x55,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0x2A, 0xAA, 0xAA, 0xAA, 0x80,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0xD5, 0x55, 0x55, 0x55,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0x2A, 0xAA, 0xAA, 0xAA, 0x80,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0xD5, 0x55, 0x55, 0x55,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0x2A, 0xAA, 0xAA, 0xAA, 0x80,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0xD5, 0x55, 0x55, 0x55,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0x2A, 0xAA, 0xAA, 0xAA, 0x80,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0xD5, 0x55, 0x55, 0x55,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0x2A, 0xAA, 0xAA, 0xAA, 0x80,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0xD5, 0x55, 0x55, 0x55,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0x2A, 0xAA, 0xAA, 0xAA, 0x80,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0xD5, 0x55, 0x55, 0x55,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0x2A, 0xAA, 0xAA, 0xAA, 0x80,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0xD5, 0x55, 0x55, 0x55,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0x2A, 0xAA, 0xAA, 0xAA, 0x80,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0xD5, 0x55, 0x55, 0x55,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0x2A, 0xAA, 0xAA, 0xAA, 0x80,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0xD5, 0x55, 0x55, 0x55,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0x2A, 0xAA, 0xAA, 0xAA, 0x80,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0xD5, 0x55, 0x55, 0x55,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0x2A, 0xAA, 0xAA, 0xAA, 0x80,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0xD5, 0x55, 0x55, 0x55,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0x2A, 0xAA, 0xAA, 0xAA, 0x80,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0xD5, 0x55, 0x55, 0x55,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0x2A, 0xAA, 0xAA, 0xAA, 0x80,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0xD5, 0x55, 0x55, 0x55,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0x2A, 0xAA, 0xAA, 0xAA, 0x80,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0xD5, 0x55, 0x55, 0x55,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0x2A, 0xAA, 0xAA, 0xAA, 0x80,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0xD5, 0x55, 0x55, 0x55,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0x2A, 0xAA, 0xAA, 0xAA, 0x80,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0xD5, 0x55, 0x55, 0x55,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0x2A, 0xAA, 0xAA, 0xAA, 0x80,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0xD5, 0x55, 0x55, 0x55,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0x2A, 0xAA, 0xAA, 0xAA, 0x80,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0xD5, 0x55, 0x55, 0x55,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0x2A, 0xAA, 0xAA, 0xAA, 0x80,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0xD5, 0x55, 0x55, 0x55,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0x2A, 0xAA, 0xAA, 0xAA, 0x80,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0xD5, 0x55, 0x55, 0x55,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0x2A, 0xAA, 0xAA, 0xAA, 0x80,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0xD5, 0x55, 0x55, 0x55,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0x2A, 0xAA, 0xAA, 0xAA, 0x80,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0xD5, 0x55, 0x55, 0x55,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0x2A, 0xAA, 0xAA, 0xAA, 0x80,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0xD5, 0x55, 0x55, 0x55,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0x2A, 0xAA, 0xAA, 0xAA, 0x80,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0xD5, 0x55, 0x55, 0x55,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0x2A, 0xAA, 0xAA, 0xAA, 0x80,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0xD5, 0x55, 0x55, 0x55,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0x2A, 0xAA, 0xAA, 0xAA, 0x80,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0xD5, 0x55, 0x55, 0x55,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0x2A, 0xAA, 0xAA, 0xAA, 0x80,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0xD5, 0x55, 0x55, 0x55,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0x2A, 0xAA, 0xAA, 0xAA, 0x80,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0xD5, 0x55, 0x55, 0x55,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0x2A, 0xAA, 0xAA, 0xAA, 0x80,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0xD5, 0x55, 0x55, 0x55,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0x2A, 0xAA, 0xAA, 0xAA, 0x80,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0xD5, 0x55, 0x55, 0x55,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0x2A, 0xAA, 0xAA, 0xAA, 0x80,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SystemDesign</vt:lpstr>
      <vt:lpstr>States_Design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2017-08-16T17:23:00Z</dcterms:modified>
  <cp:category/>
  <cp:contentStatus/>
</cp:coreProperties>
</file>