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Projects\DOE\ExperimentsSimulation\Examples\"/>
    </mc:Choice>
  </mc:AlternateContent>
  <bookViews>
    <workbookView xWindow="0" yWindow="0" windowWidth="20490" windowHeight="7800" firstSheet="4" activeTab="13"/>
  </bookViews>
  <sheets>
    <sheet name="Limits" sheetId="1" r:id="rId1"/>
    <sheet name="Res 1" sheetId="11" r:id="rId2"/>
    <sheet name="Step 1" sheetId="2" r:id="rId3"/>
    <sheet name="Res 2" sheetId="13" r:id="rId4"/>
    <sheet name="Step 2" sheetId="12" r:id="rId5"/>
    <sheet name="Res 3" sheetId="15" r:id="rId6"/>
    <sheet name="Step 3" sheetId="14" r:id="rId7"/>
    <sheet name="Res 4" sheetId="20" r:id="rId8"/>
    <sheet name="Step 4" sheetId="19" r:id="rId9"/>
    <sheet name="Res 5" sheetId="24" r:id="rId10"/>
    <sheet name="Step 5" sheetId="23" r:id="rId11"/>
    <sheet name="Res Final" sheetId="21" r:id="rId12"/>
    <sheet name="Res" sheetId="22" r:id="rId13"/>
    <sheet name="Step Final" sheetId="16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23" l="1"/>
  <c r="E3" i="23" s="1"/>
  <c r="G3" i="23" s="1"/>
  <c r="D2" i="23"/>
  <c r="C3" i="23"/>
  <c r="E2" i="23"/>
  <c r="G2" i="23" s="1"/>
  <c r="C2" i="23"/>
  <c r="P11" i="16"/>
  <c r="P10" i="16"/>
  <c r="N11" i="16"/>
  <c r="N10" i="16"/>
  <c r="M11" i="16"/>
  <c r="M10" i="16"/>
  <c r="L3" i="16"/>
  <c r="L4" i="16"/>
  <c r="L5" i="16"/>
  <c r="L6" i="16"/>
  <c r="L7" i="16"/>
  <c r="L2" i="16"/>
  <c r="D20" i="16"/>
  <c r="G20" i="16" s="1"/>
  <c r="C17" i="16"/>
  <c r="G17" i="16" s="1"/>
  <c r="D3" i="19"/>
  <c r="D2" i="19"/>
  <c r="C3" i="19"/>
  <c r="C2" i="19"/>
  <c r="E3" i="19"/>
  <c r="G3" i="19" s="1"/>
  <c r="E2" i="19"/>
  <c r="G2" i="19" s="1"/>
  <c r="E10" i="16"/>
  <c r="F10" i="16"/>
  <c r="G10" i="16"/>
  <c r="E11" i="16"/>
  <c r="F11" i="16"/>
  <c r="G11" i="16"/>
  <c r="E12" i="16"/>
  <c r="F12" i="16"/>
  <c r="G12" i="16"/>
  <c r="E13" i="16"/>
  <c r="F13" i="16"/>
  <c r="G13" i="16"/>
  <c r="E14" i="16"/>
  <c r="F14" i="16"/>
  <c r="G14" i="16"/>
  <c r="E15" i="16"/>
  <c r="F15" i="16"/>
  <c r="G15" i="16"/>
  <c r="E16" i="16"/>
  <c r="F16" i="16"/>
  <c r="G16" i="16"/>
  <c r="F17" i="16"/>
  <c r="E18" i="16"/>
  <c r="F18" i="16"/>
  <c r="G18" i="16"/>
  <c r="E19" i="16"/>
  <c r="E20" i="16"/>
  <c r="E21" i="16"/>
  <c r="F21" i="16"/>
  <c r="G21" i="16"/>
  <c r="G9" i="16"/>
  <c r="F9" i="16"/>
  <c r="E9" i="16"/>
  <c r="D19" i="16"/>
  <c r="F19" i="16" s="1"/>
  <c r="C3" i="16"/>
  <c r="C2" i="16"/>
  <c r="D3" i="14"/>
  <c r="E3" i="14" s="1"/>
  <c r="G3" i="14" s="1"/>
  <c r="D2" i="14"/>
  <c r="E2" i="14" s="1"/>
  <c r="G2" i="14" s="1"/>
  <c r="C3" i="14"/>
  <c r="C2" i="14"/>
  <c r="D3" i="12"/>
  <c r="D2" i="12"/>
  <c r="E2" i="12" s="1"/>
  <c r="G2" i="12" s="1"/>
  <c r="C3" i="12"/>
  <c r="C2" i="12"/>
  <c r="D3" i="2"/>
  <c r="E3" i="2" s="1"/>
  <c r="G3" i="2" s="1"/>
  <c r="D2" i="2"/>
  <c r="E2" i="2" s="1"/>
  <c r="G2" i="2" s="1"/>
  <c r="C3" i="2"/>
  <c r="C2" i="2"/>
  <c r="B3" i="2"/>
  <c r="B2" i="2"/>
  <c r="G19" i="16" l="1"/>
  <c r="M14" i="16" a="1"/>
  <c r="M14" i="16" s="1"/>
  <c r="F20" i="16"/>
  <c r="E17" i="16"/>
  <c r="E3" i="12"/>
  <c r="G3" i="12" s="1"/>
  <c r="H2" i="2"/>
  <c r="H3" i="2"/>
  <c r="B9" i="2"/>
  <c r="B14" i="2"/>
  <c r="B13" i="2"/>
  <c r="B10" i="2"/>
  <c r="B15" i="2"/>
  <c r="B12" i="2"/>
  <c r="B11" i="2"/>
  <c r="A15" i="2"/>
  <c r="A14" i="2"/>
  <c r="M15" i="16" l="1"/>
  <c r="N14" i="16"/>
  <c r="N15" i="16"/>
  <c r="B2" i="12"/>
  <c r="A11" i="12" s="1"/>
  <c r="B3" i="12"/>
  <c r="H3" i="12" s="1"/>
  <c r="P14" i="16" l="1" a="1"/>
  <c r="P14" i="16" s="1"/>
  <c r="D2" i="16" s="1"/>
  <c r="B13" i="12"/>
  <c r="B3" i="14"/>
  <c r="B10" i="14" s="1"/>
  <c r="A12" i="12"/>
  <c r="A9" i="12"/>
  <c r="H2" i="12"/>
  <c r="A15" i="12"/>
  <c r="B14" i="12"/>
  <c r="B12" i="12"/>
  <c r="B11" i="12"/>
  <c r="B10" i="12"/>
  <c r="B9" i="12"/>
  <c r="A13" i="12"/>
  <c r="A14" i="12"/>
  <c r="A10" i="12"/>
  <c r="B15" i="12"/>
  <c r="P15" i="16" l="1"/>
  <c r="D3" i="16" s="1"/>
  <c r="E3" i="16" s="1"/>
  <c r="G3" i="16" s="1"/>
  <c r="B13" i="14"/>
  <c r="B9" i="14"/>
  <c r="H3" i="14"/>
  <c r="B14" i="14"/>
  <c r="B12" i="14"/>
  <c r="B11" i="14"/>
  <c r="B15" i="14"/>
  <c r="B2" i="14"/>
  <c r="E2" i="16" l="1"/>
  <c r="G2" i="16" s="1"/>
  <c r="B3" i="19"/>
  <c r="A14" i="14"/>
  <c r="A11" i="14"/>
  <c r="A15" i="14"/>
  <c r="A13" i="14"/>
  <c r="A10" i="14"/>
  <c r="A9" i="14"/>
  <c r="H2" i="14"/>
  <c r="A12" i="14"/>
  <c r="B14" i="19" l="1"/>
  <c r="B12" i="19"/>
  <c r="B10" i="19"/>
  <c r="H3" i="19"/>
  <c r="B13" i="19"/>
  <c r="B9" i="19"/>
  <c r="B15" i="19"/>
  <c r="B11" i="19"/>
  <c r="B2" i="19"/>
  <c r="A9" i="2"/>
  <c r="A11" i="2"/>
  <c r="A10" i="2"/>
  <c r="A12" i="2"/>
  <c r="A13" i="2"/>
  <c r="B3" i="16" l="1"/>
  <c r="B3" i="23"/>
  <c r="B12" i="16"/>
  <c r="B16" i="16"/>
  <c r="B20" i="16"/>
  <c r="B17" i="16"/>
  <c r="B14" i="16"/>
  <c r="B11" i="16"/>
  <c r="B15" i="16"/>
  <c r="B19" i="16"/>
  <c r="B13" i="16"/>
  <c r="B21" i="16"/>
  <c r="B10" i="16"/>
  <c r="B18" i="16"/>
  <c r="B9" i="16"/>
  <c r="H3" i="16"/>
  <c r="A11" i="19"/>
  <c r="A14" i="19"/>
  <c r="A10" i="19"/>
  <c r="H2" i="19"/>
  <c r="A9" i="19"/>
  <c r="A13" i="19"/>
  <c r="A12" i="19"/>
  <c r="A15" i="19"/>
  <c r="B2" i="16" l="1"/>
  <c r="H2" i="16" s="1"/>
  <c r="B2" i="23"/>
  <c r="B14" i="23"/>
  <c r="B10" i="23"/>
  <c r="B13" i="23"/>
  <c r="B9" i="23"/>
  <c r="B12" i="23"/>
  <c r="H3" i="23"/>
  <c r="B15" i="23"/>
  <c r="B11" i="23"/>
  <c r="A9" i="16"/>
  <c r="A11" i="16"/>
  <c r="A15" i="16"/>
  <c r="A19" i="16"/>
  <c r="A16" i="16"/>
  <c r="A10" i="16"/>
  <c r="A12" i="16"/>
  <c r="A13" i="16"/>
  <c r="A17" i="16"/>
  <c r="A21" i="16"/>
  <c r="A14" i="16"/>
  <c r="A18" i="16"/>
  <c r="A20" i="16"/>
  <c r="A14" i="23" l="1"/>
  <c r="A10" i="23"/>
  <c r="H2" i="23"/>
  <c r="A13" i="23"/>
  <c r="A9" i="23"/>
  <c r="A12" i="23"/>
  <c r="A15" i="23"/>
  <c r="A11" i="23"/>
</calcChain>
</file>

<file path=xl/sharedStrings.xml><?xml version="1.0" encoding="utf-8"?>
<sst xmlns="http://schemas.openxmlformats.org/spreadsheetml/2006/main" count="359" uniqueCount="60">
  <si>
    <t>Factors</t>
  </si>
  <si>
    <t>x_L</t>
  </si>
  <si>
    <t>x_U</t>
  </si>
  <si>
    <t>x_1</t>
  </si>
  <si>
    <t>x_2</t>
  </si>
  <si>
    <t>Delta</t>
  </si>
  <si>
    <t>Response</t>
  </si>
  <si>
    <t>Good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</si>
  <si>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</si>
  <si>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</si>
  <si>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</si>
  <si>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</si>
  <si>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</si>
  <si>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</si>
  <si>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</si>
  <si>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</si>
  <si>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</si>
  <si>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</si>
  <si>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</si>
  <si>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</si>
  <si>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</si>
  <si>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</si>
  <si>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</si>
  <si>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</si>
  <si>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</si>
  <si>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</si>
  <si>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</si>
  <si>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</si>
  <si>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</si>
  <si>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</si>
  <si>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</si>
  <si>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</si>
  <si>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Distance</t>
  </si>
  <si>
    <t>Base
point</t>
  </si>
  <si>
    <t>Coded
Distance</t>
  </si>
  <si>
    <t>Coded
x_1</t>
  </si>
  <si>
    <t>New Base
Point</t>
  </si>
  <si>
    <t>Normalized
gradient</t>
  </si>
  <si>
    <t>x_1^2</t>
  </si>
  <si>
    <t>x_M</t>
  </si>
  <si>
    <t>K_D</t>
  </si>
  <si>
    <t>K_R</t>
  </si>
  <si>
    <t>F_L</t>
  </si>
  <si>
    <t>F_U</t>
  </si>
  <si>
    <t>a</t>
  </si>
  <si>
    <t>alpha</t>
  </si>
  <si>
    <t>beta</t>
  </si>
  <si>
    <t>F_1</t>
  </si>
  <si>
    <t>F_2</t>
  </si>
  <si>
    <t>n</t>
  </si>
  <si>
    <t>Coded
x_2</t>
  </si>
  <si>
    <t>Coeff</t>
  </si>
  <si>
    <t>x_2^2</t>
  </si>
  <si>
    <t>x_1x_2</t>
  </si>
  <si>
    <t>y=a*x_1^2+b*x_2^2+c*x_1*x_2+d*x_1+e*x_2+f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</si>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</sst>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Fill="1" applyBorder="1" applyAlignment="1">
      <alignment wrapText="1"/>
    </xf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B7" sqref="A1:XFD1048576"/>
    </sheetView>
  </sheetViews>
  <sheetFormatPr defaultRowHeight="15" x14ac:dyDescent="0.25"/>
  <sheetData>
    <row r="1" spans="1:6" x14ac:dyDescent="0.25">
      <c r="A1" t="s">
        <v>49</v>
      </c>
      <c r="B1">
        <v>1</v>
      </c>
      <c r="C1" t="s">
        <v>0</v>
      </c>
      <c r="D1" t="s">
        <v>1</v>
      </c>
      <c r="E1" t="s">
        <v>2</v>
      </c>
      <c r="F1" t="s">
        <v>39</v>
      </c>
    </row>
    <row r="2" spans="1:6" x14ac:dyDescent="0.25">
      <c r="A2" t="s">
        <v>40</v>
      </c>
      <c r="B2">
        <v>5</v>
      </c>
      <c r="C2" t="s">
        <v>3</v>
      </c>
      <c r="D2">
        <v>0</v>
      </c>
      <c r="E2">
        <v>100</v>
      </c>
    </row>
    <row r="3" spans="1:6" x14ac:dyDescent="0.25">
      <c r="A3" t="s">
        <v>41</v>
      </c>
      <c r="B3">
        <v>0.1</v>
      </c>
      <c r="C3" t="s">
        <v>4</v>
      </c>
      <c r="D3">
        <v>-1</v>
      </c>
      <c r="E3">
        <v>1</v>
      </c>
    </row>
    <row r="4" spans="1:6" x14ac:dyDescent="0.25">
      <c r="A4" t="s">
        <v>42</v>
      </c>
      <c r="B4">
        <v>100</v>
      </c>
    </row>
    <row r="5" spans="1:6" x14ac:dyDescent="0.25">
      <c r="A5" t="s">
        <v>43</v>
      </c>
      <c r="B5">
        <v>600</v>
      </c>
    </row>
    <row r="6" spans="1:6" x14ac:dyDescent="0.25">
      <c r="A6" t="s">
        <v>44</v>
      </c>
      <c r="B6">
        <v>0.47499999999999998</v>
      </c>
    </row>
    <row r="7" spans="1:6" x14ac:dyDescent="0.25">
      <c r="A7" t="s">
        <v>45</v>
      </c>
      <c r="B7">
        <v>0.2</v>
      </c>
    </row>
    <row r="8" spans="1:6" x14ac:dyDescent="0.25">
      <c r="A8" t="s">
        <v>46</v>
      </c>
      <c r="B8">
        <v>0.2</v>
      </c>
    </row>
    <row r="9" spans="1:6" x14ac:dyDescent="0.25">
      <c r="A9" t="s">
        <v>47</v>
      </c>
    </row>
    <row r="10" spans="1:6" x14ac:dyDescent="0.25">
      <c r="A1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F12" sqref="F12"/>
    </sheetView>
  </sheetViews>
  <sheetFormatPr defaultRowHeight="15" x14ac:dyDescent="0.25"/>
  <cols>
    <col min="1" max="1" width="18" bestFit="1" customWidth="1"/>
    <col min="2" max="2" width="12" bestFit="1" customWidth="1"/>
  </cols>
  <sheetData>
    <row r="1" spans="1:9" x14ac:dyDescent="0.25">
      <c r="A1" t="s">
        <v>8</v>
      </c>
    </row>
    <row r="2" spans="1:9" ht="15.75" thickBot="1" x14ac:dyDescent="0.3"/>
    <row r="3" spans="1:9" x14ac:dyDescent="0.25">
      <c r="A3" s="4" t="s">
        <v>9</v>
      </c>
      <c r="B3" s="4"/>
    </row>
    <row r="4" spans="1:9" x14ac:dyDescent="0.25">
      <c r="A4" s="1" t="s">
        <v>10</v>
      </c>
      <c r="B4" s="1">
        <v>0.9867932511462989</v>
      </c>
    </row>
    <row r="5" spans="1:9" x14ac:dyDescent="0.25">
      <c r="A5" s="1" t="s">
        <v>11</v>
      </c>
      <c r="B5" s="1">
        <v>0.97376092050788243</v>
      </c>
    </row>
    <row r="6" spans="1:9" x14ac:dyDescent="0.25">
      <c r="A6" s="1" t="s">
        <v>12</v>
      </c>
      <c r="B6" s="1">
        <v>0.9606413807618237</v>
      </c>
    </row>
    <row r="7" spans="1:9" x14ac:dyDescent="0.25">
      <c r="A7" s="1" t="s">
        <v>13</v>
      </c>
      <c r="B7" s="1">
        <v>4.3183268074810854</v>
      </c>
    </row>
    <row r="8" spans="1:9" ht="15.75" thickBot="1" x14ac:dyDescent="0.3">
      <c r="A8" s="2" t="s">
        <v>14</v>
      </c>
      <c r="B8" s="2">
        <v>7</v>
      </c>
    </row>
    <row r="10" spans="1:9" ht="15.75" thickBot="1" x14ac:dyDescent="0.3">
      <c r="A10" t="s">
        <v>15</v>
      </c>
    </row>
    <row r="11" spans="1:9" x14ac:dyDescent="0.25">
      <c r="A11" s="3"/>
      <c r="B11" s="3" t="s">
        <v>20</v>
      </c>
      <c r="C11" s="3" t="s">
        <v>21</v>
      </c>
      <c r="D11" s="3" t="s">
        <v>22</v>
      </c>
      <c r="E11" s="3" t="s">
        <v>23</v>
      </c>
      <c r="F11" s="3" t="s">
        <v>24</v>
      </c>
    </row>
    <row r="12" spans="1:9" x14ac:dyDescent="0.25">
      <c r="A12" s="1" t="s">
        <v>16</v>
      </c>
      <c r="B12" s="1">
        <v>2</v>
      </c>
      <c r="C12" s="1">
        <v>2768.1826983732681</v>
      </c>
      <c r="D12" s="1">
        <v>1384.091349186634</v>
      </c>
      <c r="E12" s="1">
        <v>74.22218609463124</v>
      </c>
      <c r="F12" s="1">
        <v>6.8848929259365983E-4</v>
      </c>
    </row>
    <row r="13" spans="1:9" x14ac:dyDescent="0.25">
      <c r="A13" s="1" t="s">
        <v>17</v>
      </c>
      <c r="B13" s="1">
        <v>4</v>
      </c>
      <c r="C13" s="1">
        <v>74.591785664839122</v>
      </c>
      <c r="D13" s="1">
        <v>18.647946416209781</v>
      </c>
      <c r="E13" s="1"/>
      <c r="F13" s="1"/>
    </row>
    <row r="14" spans="1:9" ht="15.75" thickBot="1" x14ac:dyDescent="0.3">
      <c r="A14" s="2" t="s">
        <v>18</v>
      </c>
      <c r="B14" s="2">
        <v>6</v>
      </c>
      <c r="C14" s="2">
        <v>2842.7744840381074</v>
      </c>
      <c r="D14" s="2"/>
      <c r="E14" s="2"/>
      <c r="F14" s="2"/>
    </row>
    <row r="15" spans="1:9" ht="15.75" thickBot="1" x14ac:dyDescent="0.3"/>
    <row r="16" spans="1:9" x14ac:dyDescent="0.25">
      <c r="A16" s="3"/>
      <c r="B16" s="3" t="s">
        <v>25</v>
      </c>
      <c r="C16" s="3" t="s">
        <v>13</v>
      </c>
      <c r="D16" s="3" t="s">
        <v>26</v>
      </c>
      <c r="E16" s="3" t="s">
        <v>27</v>
      </c>
      <c r="F16" s="3" t="s">
        <v>28</v>
      </c>
      <c r="G16" s="3" t="s">
        <v>29</v>
      </c>
      <c r="H16" s="3" t="s">
        <v>30</v>
      </c>
      <c r="I16" s="3" t="s">
        <v>31</v>
      </c>
    </row>
    <row r="17" spans="1:9" x14ac:dyDescent="0.25">
      <c r="A17" s="1" t="s">
        <v>19</v>
      </c>
      <c r="B17" s="1">
        <v>259.02697029687386</v>
      </c>
      <c r="C17" s="1">
        <v>1.6321741160712069</v>
      </c>
      <c r="D17" s="1">
        <v>158.700574740381</v>
      </c>
      <c r="E17" s="1">
        <v>9.4563231234688949E-9</v>
      </c>
      <c r="F17" s="1">
        <v>254.49532846147741</v>
      </c>
      <c r="G17" s="1">
        <v>263.5586121322703</v>
      </c>
      <c r="H17" s="1">
        <v>254.49532846147741</v>
      </c>
      <c r="I17" s="1">
        <v>263.5586121322703</v>
      </c>
    </row>
    <row r="18" spans="1:9" ht="30" x14ac:dyDescent="0.25">
      <c r="A18" s="8" t="s">
        <v>35</v>
      </c>
      <c r="B18" s="1">
        <v>15.643034185800506</v>
      </c>
      <c r="C18" s="1">
        <v>2.1591634037405427</v>
      </c>
      <c r="D18" s="1">
        <v>7.2449515208994626</v>
      </c>
      <c r="E18" s="1">
        <v>1.9264987084766647E-3</v>
      </c>
      <c r="F18" s="1">
        <v>9.6482355221628691</v>
      </c>
      <c r="G18" s="1">
        <v>21.637832849438141</v>
      </c>
      <c r="H18" s="1">
        <v>9.6482355221628691</v>
      </c>
      <c r="I18" s="1">
        <v>21.637832849438141</v>
      </c>
    </row>
    <row r="19" spans="1:9" ht="30.75" thickBot="1" x14ac:dyDescent="0.3">
      <c r="A19" s="7" t="s">
        <v>50</v>
      </c>
      <c r="B19" s="2">
        <v>21.150441036895504</v>
      </c>
      <c r="C19" s="2">
        <v>2.1591634037405427</v>
      </c>
      <c r="D19" s="2">
        <v>9.7956648395644361</v>
      </c>
      <c r="E19" s="2">
        <v>6.0873584558018324E-4</v>
      </c>
      <c r="F19" s="2">
        <v>15.155642373257868</v>
      </c>
      <c r="G19" s="2">
        <v>27.145239700533139</v>
      </c>
      <c r="H19" s="2">
        <v>15.155642373257868</v>
      </c>
      <c r="I19" s="2">
        <v>27.145239700533139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H2" sqref="A1:XFD1048576"/>
    </sheetView>
  </sheetViews>
  <sheetFormatPr defaultRowHeight="15" x14ac:dyDescent="0.25"/>
  <cols>
    <col min="1" max="1" width="5" style="5" bestFit="1" customWidth="1"/>
    <col min="2" max="2" width="5.7109375" style="5" bestFit="1" customWidth="1"/>
    <col min="3" max="3" width="6.7109375" style="5" bestFit="1" customWidth="1"/>
    <col min="4" max="5" width="12" style="5" bestFit="1" customWidth="1"/>
    <col min="6" max="6" width="11.28515625" style="5" bestFit="1" customWidth="1"/>
    <col min="7" max="7" width="8.7109375" style="5" bestFit="1" customWidth="1"/>
    <col min="8" max="8" width="11.28515625" style="5" bestFit="1" customWidth="1"/>
    <col min="9" max="9" width="9.7109375" style="5" bestFit="1" customWidth="1"/>
    <col min="10" max="11" width="8.5703125" style="5" bestFit="1" customWidth="1"/>
    <col min="12" max="16384" width="9.140625" style="5"/>
  </cols>
  <sheetData>
    <row r="1" spans="1:8" ht="30" x14ac:dyDescent="0.25">
      <c r="B1" s="6" t="s">
        <v>33</v>
      </c>
      <c r="C1" s="5" t="s">
        <v>5</v>
      </c>
      <c r="D1" s="5" t="s">
        <v>51</v>
      </c>
      <c r="E1" s="6" t="s">
        <v>37</v>
      </c>
      <c r="F1" s="6" t="s">
        <v>34</v>
      </c>
      <c r="G1" s="5" t="s">
        <v>32</v>
      </c>
      <c r="H1" s="6" t="s">
        <v>36</v>
      </c>
    </row>
    <row r="2" spans="1:8" x14ac:dyDescent="0.25">
      <c r="A2" s="5" t="s">
        <v>3</v>
      </c>
      <c r="B2" s="5">
        <f>(Limits!E2-Limits!D2)*(1/4+1/8)</f>
        <v>37.5</v>
      </c>
      <c r="C2" s="5">
        <f>(Limits!E2-Limits!D2)/4</f>
        <v>25</v>
      </c>
      <c r="D2" s="5">
        <f>'Res 1'!B18</f>
        <v>15.643034185800506</v>
      </c>
      <c r="E2" s="5">
        <f>D2/SQRT(SUMSQ($D$2:$D$3))</f>
        <v>0.59463930898262707</v>
      </c>
      <c r="F2" s="5">
        <v>0.75</v>
      </c>
      <c r="G2" s="5">
        <f>E2*$F$2</f>
        <v>0.44597948173697033</v>
      </c>
      <c r="H2" s="5">
        <f>B2+G2*C2</f>
        <v>48.649487043424259</v>
      </c>
    </row>
    <row r="3" spans="1:8" x14ac:dyDescent="0.25">
      <c r="A3" s="5" t="s">
        <v>4</v>
      </c>
      <c r="B3" s="5">
        <f>Limits!D3+(Limits!E3-Limits!D3)*(1/4+1/8)</f>
        <v>-0.25</v>
      </c>
      <c r="C3" s="5">
        <f>(Limits!E3-Limits!D3)/4</f>
        <v>0.5</v>
      </c>
      <c r="D3" s="5">
        <f>'Res 1'!B19</f>
        <v>21.150441036895504</v>
      </c>
      <c r="E3" s="5">
        <f>D3/SQRT(SUMSQ($D$2:$D$3))</f>
        <v>0.80399259462551254</v>
      </c>
      <c r="G3" s="5">
        <f>E3*$F$2</f>
        <v>0.60299444596913443</v>
      </c>
      <c r="H3" s="5">
        <f>B3+G3*C3</f>
        <v>5.1497222984567215E-2</v>
      </c>
    </row>
    <row r="8" spans="1:8" ht="30" x14ac:dyDescent="0.25">
      <c r="A8" s="5" t="s">
        <v>3</v>
      </c>
      <c r="B8" s="5" t="s">
        <v>4</v>
      </c>
      <c r="C8" s="6" t="s">
        <v>35</v>
      </c>
      <c r="D8" s="6" t="s">
        <v>50</v>
      </c>
      <c r="E8" s="5" t="s">
        <v>6</v>
      </c>
    </row>
    <row r="9" spans="1:8" x14ac:dyDescent="0.25">
      <c r="A9" s="5">
        <f>$B$2+C9*$C$2</f>
        <v>37.5</v>
      </c>
      <c r="B9" s="5">
        <f>$B$3+D9*$C$3</f>
        <v>-0.25</v>
      </c>
      <c r="C9" s="5">
        <v>0</v>
      </c>
      <c r="D9" s="5">
        <v>0</v>
      </c>
      <c r="E9" s="5">
        <v>255.68277310299999</v>
      </c>
      <c r="F9" s="5" t="s">
        <v>7</v>
      </c>
    </row>
    <row r="10" spans="1:8" x14ac:dyDescent="0.25">
      <c r="A10" s="5">
        <f>$B$2+C10*$C$2</f>
        <v>12.5</v>
      </c>
      <c r="B10" s="5">
        <f t="shared" ref="B10:B15" si="0">$B$3+D10*$C$3</f>
        <v>-0.75</v>
      </c>
      <c r="C10" s="5">
        <v>-1</v>
      </c>
      <c r="D10" s="5">
        <v>-1</v>
      </c>
      <c r="E10" s="5">
        <v>221.30946595646699</v>
      </c>
      <c r="F10" s="5" t="s">
        <v>7</v>
      </c>
    </row>
    <row r="11" spans="1:8" x14ac:dyDescent="0.25">
      <c r="A11" s="5">
        <f>$B$2+C11*$C$2</f>
        <v>12.5</v>
      </c>
      <c r="B11" s="5">
        <f t="shared" si="0"/>
        <v>0.25</v>
      </c>
      <c r="C11" s="5">
        <v>-1</v>
      </c>
      <c r="D11" s="5">
        <v>1</v>
      </c>
      <c r="E11" s="5">
        <v>264.78640347027999</v>
      </c>
      <c r="F11" s="5" t="s">
        <v>7</v>
      </c>
    </row>
    <row r="12" spans="1:8" x14ac:dyDescent="0.25">
      <c r="A12" s="5">
        <f>$B$2+C12*$C$2</f>
        <v>37.5</v>
      </c>
      <c r="B12" s="5">
        <f t="shared" si="0"/>
        <v>-0.25</v>
      </c>
      <c r="C12" s="5">
        <v>0</v>
      </c>
      <c r="D12" s="5">
        <v>0</v>
      </c>
      <c r="E12" s="5">
        <v>256.34196570687197</v>
      </c>
      <c r="F12" s="5" t="s">
        <v>7</v>
      </c>
    </row>
    <row r="13" spans="1:8" x14ac:dyDescent="0.25">
      <c r="A13" s="5">
        <f>$B$2+C13*$C$2</f>
        <v>62.5</v>
      </c>
      <c r="B13" s="5">
        <f t="shared" si="0"/>
        <v>-0.75</v>
      </c>
      <c r="C13" s="5">
        <v>1</v>
      </c>
      <c r="D13" s="5">
        <v>-1</v>
      </c>
      <c r="E13" s="5">
        <v>253.77158976809</v>
      </c>
      <c r="F13" s="5" t="s">
        <v>7</v>
      </c>
    </row>
    <row r="14" spans="1:8" x14ac:dyDescent="0.25">
      <c r="A14" s="5">
        <f>$B$2+C14*$C$2</f>
        <v>62.5</v>
      </c>
      <c r="B14" s="5">
        <f t="shared" si="0"/>
        <v>0.25</v>
      </c>
      <c r="C14" s="5">
        <v>1</v>
      </c>
      <c r="D14" s="5">
        <v>1</v>
      </c>
      <c r="E14" s="5">
        <v>294.89641640185903</v>
      </c>
      <c r="F14" s="5" t="s">
        <v>7</v>
      </c>
    </row>
    <row r="15" spans="1:8" x14ac:dyDescent="0.25">
      <c r="A15" s="5">
        <f>$B$2+C15*$C$2</f>
        <v>37.5</v>
      </c>
      <c r="B15" s="5">
        <f t="shared" si="0"/>
        <v>-0.25</v>
      </c>
      <c r="C15" s="5">
        <v>0</v>
      </c>
      <c r="D15" s="5">
        <v>0</v>
      </c>
      <c r="E15" s="5">
        <v>266.40017767154899</v>
      </c>
      <c r="F15" s="5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sqref="A1:I22"/>
    </sheetView>
  </sheetViews>
  <sheetFormatPr defaultRowHeight="15" x14ac:dyDescent="0.25"/>
  <sheetData>
    <row r="1" spans="1:9" x14ac:dyDescent="0.25">
      <c r="A1" t="s">
        <v>8</v>
      </c>
    </row>
    <row r="2" spans="1:9" ht="15.75" thickBot="1" x14ac:dyDescent="0.3"/>
    <row r="3" spans="1:9" x14ac:dyDescent="0.25">
      <c r="A3" s="4" t="s">
        <v>9</v>
      </c>
      <c r="B3" s="4"/>
    </row>
    <row r="4" spans="1:9" x14ac:dyDescent="0.25">
      <c r="A4" s="1" t="s">
        <v>10</v>
      </c>
      <c r="B4" s="1">
        <v>0.87445139827274709</v>
      </c>
    </row>
    <row r="5" spans="1:9" x14ac:dyDescent="0.25">
      <c r="A5" s="1" t="s">
        <v>11</v>
      </c>
      <c r="B5" s="1">
        <v>0.76466524794116253</v>
      </c>
    </row>
    <row r="6" spans="1:9" x14ac:dyDescent="0.25">
      <c r="A6" s="1" t="s">
        <v>12</v>
      </c>
      <c r="B6" s="1">
        <v>0.64699787191174374</v>
      </c>
    </row>
    <row r="7" spans="1:9" x14ac:dyDescent="0.25">
      <c r="A7" s="1" t="s">
        <v>13</v>
      </c>
      <c r="B7" s="1">
        <v>25.777852731395519</v>
      </c>
    </row>
    <row r="8" spans="1:9" ht="15.75" thickBot="1" x14ac:dyDescent="0.3">
      <c r="A8" s="2" t="s">
        <v>14</v>
      </c>
      <c r="B8" s="2">
        <v>7</v>
      </c>
    </row>
    <row r="10" spans="1:9" ht="15.75" thickBot="1" x14ac:dyDescent="0.3">
      <c r="A10" t="s">
        <v>15</v>
      </c>
    </row>
    <row r="11" spans="1:9" x14ac:dyDescent="0.25">
      <c r="A11" s="3"/>
      <c r="B11" s="3" t="s">
        <v>20</v>
      </c>
      <c r="C11" s="3" t="s">
        <v>21</v>
      </c>
      <c r="D11" s="3" t="s">
        <v>22</v>
      </c>
      <c r="E11" s="3" t="s">
        <v>23</v>
      </c>
      <c r="F11" s="3" t="s">
        <v>24</v>
      </c>
    </row>
    <row r="12" spans="1:9" x14ac:dyDescent="0.25">
      <c r="A12" s="1" t="s">
        <v>16</v>
      </c>
      <c r="B12" s="1">
        <v>2</v>
      </c>
      <c r="C12" s="1">
        <v>8636.5194691758734</v>
      </c>
      <c r="D12" s="1">
        <v>4318.2597345879367</v>
      </c>
      <c r="E12" s="1">
        <v>6.4985323353346836</v>
      </c>
      <c r="F12" s="1">
        <v>5.5382445526594465E-2</v>
      </c>
    </row>
    <row r="13" spans="1:9" x14ac:dyDescent="0.25">
      <c r="A13" s="1" t="s">
        <v>17</v>
      </c>
      <c r="B13" s="1">
        <v>4</v>
      </c>
      <c r="C13" s="1">
        <v>2657.9907657660615</v>
      </c>
      <c r="D13" s="1">
        <v>664.49769144151537</v>
      </c>
      <c r="E13" s="1"/>
      <c r="F13" s="1"/>
    </row>
    <row r="14" spans="1:9" ht="15.75" thickBot="1" x14ac:dyDescent="0.3">
      <c r="A14" s="2" t="s">
        <v>18</v>
      </c>
      <c r="B14" s="2">
        <v>6</v>
      </c>
      <c r="C14" s="2">
        <v>11294.510234941936</v>
      </c>
      <c r="D14" s="2"/>
      <c r="E14" s="2"/>
      <c r="F14" s="2"/>
    </row>
    <row r="15" spans="1:9" ht="15.75" thickBot="1" x14ac:dyDescent="0.3"/>
    <row r="16" spans="1:9" x14ac:dyDescent="0.25">
      <c r="A16" s="3"/>
      <c r="B16" s="3" t="s">
        <v>25</v>
      </c>
      <c r="C16" s="3" t="s">
        <v>13</v>
      </c>
      <c r="D16" s="3" t="s">
        <v>26</v>
      </c>
      <c r="E16" s="3" t="s">
        <v>27</v>
      </c>
      <c r="F16" s="3" t="s">
        <v>28</v>
      </c>
      <c r="G16" s="3" t="s">
        <v>29</v>
      </c>
      <c r="H16" s="3" t="s">
        <v>30</v>
      </c>
      <c r="I16" s="3" t="s">
        <v>31</v>
      </c>
    </row>
    <row r="17" spans="1:9" x14ac:dyDescent="0.25">
      <c r="A17" s="1" t="s">
        <v>19</v>
      </c>
      <c r="B17" s="1">
        <v>275.00518490412503</v>
      </c>
      <c r="C17" s="1">
        <v>9.7431125229313746</v>
      </c>
      <c r="D17" s="1">
        <v>28.225598776250735</v>
      </c>
      <c r="E17" s="1">
        <v>9.3746082284263309E-6</v>
      </c>
      <c r="F17" s="1">
        <v>247.95396783044089</v>
      </c>
      <c r="G17" s="1">
        <v>302.05640197780917</v>
      </c>
      <c r="H17" s="1">
        <v>247.95396783044089</v>
      </c>
      <c r="I17" s="1">
        <v>302.05640197780917</v>
      </c>
    </row>
    <row r="18" spans="1:9" ht="30" x14ac:dyDescent="0.25">
      <c r="A18" s="8" t="s">
        <v>35</v>
      </c>
      <c r="B18" s="1">
        <v>33.934466273975985</v>
      </c>
      <c r="C18" s="1">
        <v>12.88892636569776</v>
      </c>
      <c r="D18" s="1">
        <v>2.6328388657947692</v>
      </c>
      <c r="E18" s="1">
        <v>5.8013475313253217E-2</v>
      </c>
      <c r="F18" s="1">
        <v>-1.8509302453203418</v>
      </c>
      <c r="G18" s="1">
        <v>69.719862793272313</v>
      </c>
      <c r="H18" s="1">
        <v>-1.8509302453203418</v>
      </c>
      <c r="I18" s="1">
        <v>69.719862793272313</v>
      </c>
    </row>
    <row r="19" spans="1:9" ht="30.75" thickBot="1" x14ac:dyDescent="0.3">
      <c r="A19" s="7" t="s">
        <v>50</v>
      </c>
      <c r="B19" s="2">
        <v>-31.742430058115495</v>
      </c>
      <c r="C19" s="2">
        <v>12.88892636569776</v>
      </c>
      <c r="D19" s="2">
        <v>-2.4627675849397308</v>
      </c>
      <c r="E19" s="2">
        <v>6.9484426102731589E-2</v>
      </c>
      <c r="F19" s="2">
        <v>-67.527826577411815</v>
      </c>
      <c r="G19" s="2">
        <v>4.042966461180832</v>
      </c>
      <c r="H19" s="2">
        <v>-67.527826577411815</v>
      </c>
      <c r="I19" s="2">
        <v>4.042966461180832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D2" sqref="D2"/>
    </sheetView>
  </sheetViews>
  <sheetFormatPr defaultRowHeight="15" x14ac:dyDescent="0.25"/>
  <cols>
    <col min="1" max="1" width="12" style="5" bestFit="1" customWidth="1"/>
    <col min="2" max="2" width="12.7109375" style="5" bestFit="1" customWidth="1"/>
    <col min="3" max="3" width="6.7109375" style="5" bestFit="1" customWidth="1"/>
    <col min="4" max="5" width="12" style="5" bestFit="1" customWidth="1"/>
    <col min="6" max="6" width="8.5703125" style="5" bestFit="1" customWidth="1"/>
    <col min="7" max="8" width="12" style="5" bestFit="1" customWidth="1"/>
    <col min="9" max="9" width="9.7109375" style="5" bestFit="1" customWidth="1"/>
    <col min="10" max="11" width="8.5703125" style="5" bestFit="1" customWidth="1"/>
    <col min="12" max="16384" width="9.140625" style="5"/>
  </cols>
  <sheetData>
    <row r="1" spans="1:8" ht="30" x14ac:dyDescent="0.25">
      <c r="B1" s="6" t="s">
        <v>33</v>
      </c>
      <c r="C1" s="5" t="s">
        <v>5</v>
      </c>
      <c r="D1" s="5" t="s">
        <v>51</v>
      </c>
      <c r="E1" s="6" t="s">
        <v>37</v>
      </c>
      <c r="F1" s="6" t="s">
        <v>34</v>
      </c>
      <c r="G1" s="5" t="s">
        <v>32</v>
      </c>
      <c r="H1" s="6" t="s">
        <v>36</v>
      </c>
    </row>
    <row r="2" spans="1:8" x14ac:dyDescent="0.25">
      <c r="A2" s="5" t="s">
        <v>3</v>
      </c>
      <c r="B2" s="5">
        <f>'Step 1'!H2</f>
        <v>48.649487043424259</v>
      </c>
      <c r="C2" s="5">
        <f>(Limits!E2-Limits!D2)/4</f>
        <v>25</v>
      </c>
      <c r="D2" s="5">
        <f>'Res 2'!B18</f>
        <v>33.934466273975985</v>
      </c>
      <c r="E2" s="5">
        <f>D2/SQRT(SUMSQ($D$2:$D$3))</f>
        <v>0.73030057134705073</v>
      </c>
      <c r="F2" s="5">
        <v>0.75</v>
      </c>
      <c r="G2" s="5">
        <f>E2*$F$2</f>
        <v>0.54772542851028805</v>
      </c>
      <c r="H2" s="5">
        <f>B2+G2*C2</f>
        <v>62.342622756181456</v>
      </c>
    </row>
    <row r="3" spans="1:8" x14ac:dyDescent="0.25">
      <c r="A3" s="5" t="s">
        <v>4</v>
      </c>
      <c r="B3" s="5">
        <f>'Step 1'!H3</f>
        <v>5.1497222984567215E-2</v>
      </c>
      <c r="C3" s="5">
        <f>(Limits!E3-Limits!D3)/4</f>
        <v>0.5</v>
      </c>
      <c r="D3" s="5">
        <f>'Res 2'!B19</f>
        <v>-31.742430058115495</v>
      </c>
      <c r="E3" s="5">
        <f>D3/SQRT(SUMSQ($D$2:$D$3))</f>
        <v>-0.6831259587295534</v>
      </c>
      <c r="G3" s="5">
        <f>E3*$F$2</f>
        <v>-0.51234446904716502</v>
      </c>
      <c r="H3" s="5">
        <f>B3+G3*C3</f>
        <v>-0.20467501153901529</v>
      </c>
    </row>
    <row r="8" spans="1:8" ht="30" x14ac:dyDescent="0.25">
      <c r="A8" s="5" t="s">
        <v>3</v>
      </c>
      <c r="B8" s="5" t="s">
        <v>4</v>
      </c>
      <c r="C8" s="6" t="s">
        <v>35</v>
      </c>
      <c r="D8" s="6" t="s">
        <v>50</v>
      </c>
      <c r="E8" s="5" t="s">
        <v>6</v>
      </c>
    </row>
    <row r="9" spans="1:8" x14ac:dyDescent="0.25">
      <c r="A9" s="5">
        <f>$B$2+C9*$C$2</f>
        <v>48.649487043424259</v>
      </c>
      <c r="B9" s="5">
        <f>$B$3+D9*$C$3</f>
        <v>5.1497222984567215E-2</v>
      </c>
      <c r="C9" s="5">
        <v>0</v>
      </c>
      <c r="D9" s="5">
        <v>0</v>
      </c>
      <c r="E9" s="5">
        <v>297.39443560522301</v>
      </c>
      <c r="F9" s="5" t="s">
        <v>7</v>
      </c>
    </row>
    <row r="10" spans="1:8" x14ac:dyDescent="0.25">
      <c r="A10" s="5">
        <f>$B$2+C10*$C$2</f>
        <v>23.649487043424259</v>
      </c>
      <c r="B10" s="5">
        <f t="shared" ref="B10:B15" si="0">$B$3+D10*$C$3</f>
        <v>-0.44850277701543279</v>
      </c>
      <c r="C10" s="5">
        <v>-1</v>
      </c>
      <c r="D10" s="5">
        <v>-1</v>
      </c>
      <c r="E10" s="5">
        <v>249.52467617769801</v>
      </c>
      <c r="F10" s="5" t="s">
        <v>7</v>
      </c>
    </row>
    <row r="11" spans="1:8" x14ac:dyDescent="0.25">
      <c r="A11" s="5">
        <f>$B$2+C11*$C$2</f>
        <v>23.649487043424259</v>
      </c>
      <c r="B11" s="5">
        <f t="shared" si="0"/>
        <v>0.55149722298456716</v>
      </c>
      <c r="C11" s="5">
        <v>-1</v>
      </c>
      <c r="D11" s="5">
        <v>1</v>
      </c>
      <c r="E11" s="5">
        <v>200.247377387444</v>
      </c>
      <c r="F11" s="5" t="s">
        <v>7</v>
      </c>
    </row>
    <row r="12" spans="1:8" x14ac:dyDescent="0.25">
      <c r="A12" s="5">
        <f>$B$2+C12*$C$2</f>
        <v>48.649487043424259</v>
      </c>
      <c r="B12" s="5">
        <f t="shared" si="0"/>
        <v>5.1497222984567215E-2</v>
      </c>
      <c r="C12" s="5">
        <v>0</v>
      </c>
      <c r="D12" s="5">
        <v>0</v>
      </c>
      <c r="E12" s="5">
        <v>298.45366676631397</v>
      </c>
      <c r="F12" s="5" t="s">
        <v>7</v>
      </c>
    </row>
    <row r="13" spans="1:8" x14ac:dyDescent="0.25">
      <c r="A13" s="5">
        <f>$B$2+C13*$C$2</f>
        <v>73.649487043424259</v>
      </c>
      <c r="B13" s="5">
        <f t="shared" si="0"/>
        <v>-0.44850277701543279</v>
      </c>
      <c r="C13" s="5">
        <v>1</v>
      </c>
      <c r="D13" s="5">
        <v>-1</v>
      </c>
      <c r="E13" s="5">
        <v>331.60117005162698</v>
      </c>
      <c r="F13" s="5" t="s">
        <v>7</v>
      </c>
    </row>
    <row r="14" spans="1:8" x14ac:dyDescent="0.25">
      <c r="A14" s="5">
        <f>$B$2+C14*$C$2</f>
        <v>73.649487043424259</v>
      </c>
      <c r="B14" s="5">
        <f t="shared" si="0"/>
        <v>0.55149722298456716</v>
      </c>
      <c r="C14" s="5">
        <v>1</v>
      </c>
      <c r="D14" s="5">
        <v>1</v>
      </c>
      <c r="E14" s="5">
        <v>253.90874860941901</v>
      </c>
      <c r="F14" s="5" t="s">
        <v>7</v>
      </c>
    </row>
    <row r="15" spans="1:8" x14ac:dyDescent="0.25">
      <c r="A15" s="5">
        <f>$B$2+C15*$C$2</f>
        <v>48.649487043424259</v>
      </c>
      <c r="B15" s="5">
        <f t="shared" si="0"/>
        <v>5.1497222984567215E-2</v>
      </c>
      <c r="C15" s="5">
        <v>0</v>
      </c>
      <c r="D15" s="5">
        <v>0</v>
      </c>
      <c r="E15" s="5">
        <v>293.90621973114997</v>
      </c>
      <c r="F15" s="5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sqref="A1:I22"/>
    </sheetView>
  </sheetViews>
  <sheetFormatPr defaultRowHeight="15" x14ac:dyDescent="0.25"/>
  <sheetData>
    <row r="1" spans="1:9" x14ac:dyDescent="0.25">
      <c r="A1" t="s">
        <v>8</v>
      </c>
    </row>
    <row r="2" spans="1:9" ht="15.75" thickBot="1" x14ac:dyDescent="0.3"/>
    <row r="3" spans="1:9" x14ac:dyDescent="0.25">
      <c r="A3" s="4" t="s">
        <v>9</v>
      </c>
      <c r="B3" s="4"/>
    </row>
    <row r="4" spans="1:9" x14ac:dyDescent="0.25">
      <c r="A4" s="1" t="s">
        <v>10</v>
      </c>
      <c r="B4" s="1">
        <v>7.7979578381673589E-2</v>
      </c>
    </row>
    <row r="5" spans="1:9" x14ac:dyDescent="0.25">
      <c r="A5" s="1" t="s">
        <v>11</v>
      </c>
      <c r="B5" s="1">
        <v>6.0808146445835744E-3</v>
      </c>
    </row>
    <row r="6" spans="1:9" x14ac:dyDescent="0.25">
      <c r="A6" s="1" t="s">
        <v>12</v>
      </c>
      <c r="B6" s="1">
        <v>-0.49087877803312463</v>
      </c>
    </row>
    <row r="7" spans="1:9" x14ac:dyDescent="0.25">
      <c r="A7" s="1" t="s">
        <v>13</v>
      </c>
      <c r="B7" s="1">
        <v>92.015232954946313</v>
      </c>
    </row>
    <row r="8" spans="1:9" ht="15.75" thickBot="1" x14ac:dyDescent="0.3">
      <c r="A8" s="2" t="s">
        <v>14</v>
      </c>
      <c r="B8" s="2">
        <v>7</v>
      </c>
    </row>
    <row r="10" spans="1:9" ht="15.75" thickBot="1" x14ac:dyDescent="0.3">
      <c r="A10" t="s">
        <v>15</v>
      </c>
    </row>
    <row r="11" spans="1:9" x14ac:dyDescent="0.25">
      <c r="A11" s="3"/>
      <c r="B11" s="3" t="s">
        <v>20</v>
      </c>
      <c r="C11" s="3" t="s">
        <v>21</v>
      </c>
      <c r="D11" s="3" t="s">
        <v>22</v>
      </c>
      <c r="E11" s="3" t="s">
        <v>23</v>
      </c>
      <c r="F11" s="3" t="s">
        <v>24</v>
      </c>
    </row>
    <row r="12" spans="1:9" x14ac:dyDescent="0.25">
      <c r="A12" s="1" t="s">
        <v>16</v>
      </c>
      <c r="B12" s="1">
        <v>2</v>
      </c>
      <c r="C12" s="1">
        <v>207.20018696107581</v>
      </c>
      <c r="D12" s="1">
        <v>103.60009348053791</v>
      </c>
      <c r="E12" s="1">
        <v>1.2236034346009995E-2</v>
      </c>
      <c r="F12" s="1">
        <v>0.98787534701757462</v>
      </c>
    </row>
    <row r="13" spans="1:9" x14ac:dyDescent="0.25">
      <c r="A13" s="1" t="s">
        <v>17</v>
      </c>
      <c r="B13" s="1">
        <v>4</v>
      </c>
      <c r="C13" s="1">
        <v>33867.212383012149</v>
      </c>
      <c r="D13" s="1">
        <v>8466.8030957530373</v>
      </c>
      <c r="E13" s="1"/>
      <c r="F13" s="1"/>
    </row>
    <row r="14" spans="1:9" ht="15.75" thickBot="1" x14ac:dyDescent="0.3">
      <c r="A14" s="2" t="s">
        <v>18</v>
      </c>
      <c r="B14" s="2">
        <v>6</v>
      </c>
      <c r="C14" s="2">
        <v>34074.412569973225</v>
      </c>
      <c r="D14" s="2"/>
      <c r="E14" s="2"/>
      <c r="F14" s="2"/>
    </row>
    <row r="15" spans="1:9" ht="15.75" thickBot="1" x14ac:dyDescent="0.3"/>
    <row r="16" spans="1:9" x14ac:dyDescent="0.25">
      <c r="A16" s="3"/>
      <c r="B16" s="3" t="s">
        <v>25</v>
      </c>
      <c r="C16" s="3" t="s">
        <v>13</v>
      </c>
      <c r="D16" s="3" t="s">
        <v>26</v>
      </c>
      <c r="E16" s="3" t="s">
        <v>27</v>
      </c>
      <c r="F16" s="3" t="s">
        <v>28</v>
      </c>
      <c r="G16" s="3" t="s">
        <v>29</v>
      </c>
      <c r="H16" s="3" t="s">
        <v>30</v>
      </c>
      <c r="I16" s="3" t="s">
        <v>31</v>
      </c>
    </row>
    <row r="17" spans="1:9" x14ac:dyDescent="0.25">
      <c r="A17" s="1" t="s">
        <v>19</v>
      </c>
      <c r="B17" s="1">
        <v>285.22977738261886</v>
      </c>
      <c r="C17" s="1">
        <v>34.778489032637552</v>
      </c>
      <c r="D17" s="1">
        <v>8.201327467531657</v>
      </c>
      <c r="E17" s="1">
        <v>1.2043433913968853E-3</v>
      </c>
      <c r="F17" s="1">
        <v>188.66921174177719</v>
      </c>
      <c r="G17" s="1">
        <v>381.79034302346054</v>
      </c>
      <c r="H17" s="1">
        <v>188.66921174177719</v>
      </c>
      <c r="I17" s="1">
        <v>381.79034302346054</v>
      </c>
    </row>
    <row r="18" spans="1:9" ht="30" x14ac:dyDescent="0.25">
      <c r="A18" s="8" t="s">
        <v>35</v>
      </c>
      <c r="B18" s="1">
        <v>2.8932808689969818</v>
      </c>
      <c r="C18" s="1">
        <v>46.007616477473157</v>
      </c>
      <c r="D18" s="1">
        <v>6.2886997643392964E-2</v>
      </c>
      <c r="E18" s="1">
        <v>0.95287357145176799</v>
      </c>
      <c r="F18" s="1">
        <v>-124.84434070170072</v>
      </c>
      <c r="G18" s="1">
        <v>130.63090243969469</v>
      </c>
      <c r="H18" s="1">
        <v>-124.84434070170072</v>
      </c>
      <c r="I18" s="1">
        <v>130.63090243969469</v>
      </c>
    </row>
    <row r="19" spans="1:9" ht="30.75" thickBot="1" x14ac:dyDescent="0.3">
      <c r="A19" s="7" t="s">
        <v>50</v>
      </c>
      <c r="B19" s="2">
        <v>-6.5900662025025056</v>
      </c>
      <c r="C19" s="2">
        <v>46.007616477473157</v>
      </c>
      <c r="D19" s="2">
        <v>-0.14323859193464672</v>
      </c>
      <c r="E19" s="2">
        <v>0.89302779459893955</v>
      </c>
      <c r="F19" s="2">
        <v>-134.32768777320021</v>
      </c>
      <c r="G19" s="2">
        <v>121.14755536819519</v>
      </c>
      <c r="H19" s="2">
        <v>-134.32768777320021</v>
      </c>
      <c r="I19" s="2">
        <v>121.14755536819519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D2" sqref="D2"/>
    </sheetView>
  </sheetViews>
  <sheetFormatPr defaultRowHeight="15" x14ac:dyDescent="0.25"/>
  <cols>
    <col min="1" max="1" width="12" style="5" bestFit="1" customWidth="1"/>
    <col min="2" max="2" width="12.7109375" style="5" bestFit="1" customWidth="1"/>
    <col min="3" max="3" width="6.7109375" style="5" bestFit="1" customWidth="1"/>
    <col min="4" max="5" width="12" style="5" bestFit="1" customWidth="1"/>
    <col min="6" max="6" width="8.5703125" style="5" bestFit="1" customWidth="1"/>
    <col min="7" max="8" width="12" style="5" bestFit="1" customWidth="1"/>
    <col min="9" max="9" width="9.7109375" style="5" bestFit="1" customWidth="1"/>
    <col min="10" max="11" width="8.5703125" style="5" bestFit="1" customWidth="1"/>
    <col min="12" max="16384" width="9.140625" style="5"/>
  </cols>
  <sheetData>
    <row r="1" spans="1:8" ht="30" x14ac:dyDescent="0.25">
      <c r="B1" s="6" t="s">
        <v>33</v>
      </c>
      <c r="C1" s="5" t="s">
        <v>5</v>
      </c>
      <c r="D1" s="5" t="s">
        <v>51</v>
      </c>
      <c r="E1" s="6" t="s">
        <v>37</v>
      </c>
      <c r="F1" s="6" t="s">
        <v>34</v>
      </c>
      <c r="G1" s="5" t="s">
        <v>32</v>
      </c>
      <c r="H1" s="6" t="s">
        <v>36</v>
      </c>
    </row>
    <row r="2" spans="1:8" x14ac:dyDescent="0.25">
      <c r="A2" s="5" t="s">
        <v>3</v>
      </c>
      <c r="B2" s="5">
        <f>'Step 2'!H2</f>
        <v>62.342622756181456</v>
      </c>
      <c r="C2" s="5">
        <f>(Limits!E2-Limits!D2)/4</f>
        <v>25</v>
      </c>
      <c r="D2" s="5">
        <f>'Res 3'!B18</f>
        <v>2.8932808689969818</v>
      </c>
      <c r="E2" s="5">
        <f>D2/SQRT(SUMSQ($D$2:$D$3))</f>
        <v>0.40199950617317148</v>
      </c>
      <c r="F2" s="5">
        <v>0.25</v>
      </c>
      <c r="G2" s="5">
        <f>E2*$F$2</f>
        <v>0.10049987654329287</v>
      </c>
      <c r="H2" s="5">
        <f>B2+G2*C2</f>
        <v>64.855119669763781</v>
      </c>
    </row>
    <row r="3" spans="1:8" x14ac:dyDescent="0.25">
      <c r="A3" s="5" t="s">
        <v>4</v>
      </c>
      <c r="B3" s="5">
        <f>'Step 2'!H3</f>
        <v>-0.20467501153901529</v>
      </c>
      <c r="C3" s="5">
        <f>(Limits!E3-Limits!D3)/4</f>
        <v>0.5</v>
      </c>
      <c r="D3" s="5">
        <f>'Res 3'!B19</f>
        <v>-6.5900662025025056</v>
      </c>
      <c r="E3" s="5">
        <f>D3/SQRT(SUMSQ($D$2:$D$3))</f>
        <v>-0.91563988392627715</v>
      </c>
      <c r="G3" s="5">
        <f>E3*$F$2</f>
        <v>-0.22890997098156929</v>
      </c>
      <c r="H3" s="5">
        <f>B3+G3*C3</f>
        <v>-0.31912999702979994</v>
      </c>
    </row>
    <row r="8" spans="1:8" ht="30" x14ac:dyDescent="0.25">
      <c r="A8" s="5" t="s">
        <v>3</v>
      </c>
      <c r="B8" s="5" t="s">
        <v>4</v>
      </c>
      <c r="C8" s="6" t="s">
        <v>35</v>
      </c>
      <c r="D8" s="6" t="s">
        <v>50</v>
      </c>
      <c r="E8" s="5" t="s">
        <v>6</v>
      </c>
    </row>
    <row r="9" spans="1:8" x14ac:dyDescent="0.25">
      <c r="A9" s="5">
        <f>$B$2+C9*$C$2</f>
        <v>62.342622756181456</v>
      </c>
      <c r="B9" s="5">
        <f>$B$3+D9*$C$3</f>
        <v>-0.20467501153901529</v>
      </c>
      <c r="C9" s="5">
        <v>0</v>
      </c>
      <c r="D9" s="5">
        <v>0</v>
      </c>
      <c r="E9" s="5">
        <v>360.601492810857</v>
      </c>
      <c r="F9" s="5" t="s">
        <v>7</v>
      </c>
    </row>
    <row r="10" spans="1:8" x14ac:dyDescent="0.25">
      <c r="A10" s="5">
        <f>$B$2+C10*$C$2</f>
        <v>37.342622756181456</v>
      </c>
      <c r="B10" s="5">
        <f t="shared" ref="B10:B15" si="0">$B$3+D10*$C$3</f>
        <v>-0.70467501153901524</v>
      </c>
      <c r="C10" s="5">
        <v>-1</v>
      </c>
      <c r="D10" s="5">
        <v>-1</v>
      </c>
      <c r="E10" s="5">
        <v>215.59853683488399</v>
      </c>
      <c r="F10" s="5" t="s">
        <v>7</v>
      </c>
    </row>
    <row r="11" spans="1:8" x14ac:dyDescent="0.25">
      <c r="A11" s="5">
        <f>$B$2+C11*$C$2</f>
        <v>37.342622756181456</v>
      </c>
      <c r="B11" s="5">
        <f t="shared" si="0"/>
        <v>0.29532498846098471</v>
      </c>
      <c r="C11" s="5">
        <v>-1</v>
      </c>
      <c r="D11" s="5">
        <v>1</v>
      </c>
      <c r="E11" s="5">
        <v>230.246399753834</v>
      </c>
      <c r="F11" s="5" t="s">
        <v>7</v>
      </c>
    </row>
    <row r="12" spans="1:8" x14ac:dyDescent="0.25">
      <c r="A12" s="5">
        <f>$B$2+C12*$C$2</f>
        <v>62.342622756181456</v>
      </c>
      <c r="B12" s="5">
        <f t="shared" si="0"/>
        <v>-0.20467501153901529</v>
      </c>
      <c r="C12" s="5">
        <v>0</v>
      </c>
      <c r="D12" s="5">
        <v>0</v>
      </c>
      <c r="E12" s="5">
        <v>358.50750701982298</v>
      </c>
      <c r="F12" s="5" t="s">
        <v>7</v>
      </c>
    </row>
    <row r="13" spans="1:8" x14ac:dyDescent="0.25">
      <c r="A13" s="5">
        <f>$B$2+C13*$C$2</f>
        <v>87.342622756181456</v>
      </c>
      <c r="B13" s="5">
        <f t="shared" si="0"/>
        <v>-0.70467501153901524</v>
      </c>
      <c r="C13" s="5">
        <v>1</v>
      </c>
      <c r="D13" s="5">
        <v>-1</v>
      </c>
      <c r="E13" s="5">
        <v>249.21309389683299</v>
      </c>
      <c r="F13" s="5" t="s">
        <v>7</v>
      </c>
    </row>
    <row r="14" spans="1:8" x14ac:dyDescent="0.25">
      <c r="A14" s="5">
        <f>$B$2+C14*$C$2</f>
        <v>87.342622756181456</v>
      </c>
      <c r="B14" s="5">
        <f t="shared" si="0"/>
        <v>0.29532498846098471</v>
      </c>
      <c r="C14" s="5">
        <v>1</v>
      </c>
      <c r="D14" s="5">
        <v>1</v>
      </c>
      <c r="E14" s="5">
        <v>208.20496616787301</v>
      </c>
      <c r="F14" s="5" t="s">
        <v>7</v>
      </c>
    </row>
    <row r="15" spans="1:8" x14ac:dyDescent="0.25">
      <c r="A15" s="5">
        <f>$B$2+C15*$C$2</f>
        <v>62.342622756181456</v>
      </c>
      <c r="B15" s="5">
        <f t="shared" si="0"/>
        <v>-0.20467501153901529</v>
      </c>
      <c r="C15" s="5">
        <v>0</v>
      </c>
      <c r="D15" s="5">
        <v>0</v>
      </c>
      <c r="E15" s="5">
        <v>374.236445194228</v>
      </c>
      <c r="F15" s="5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sqref="A1:I22"/>
    </sheetView>
  </sheetViews>
  <sheetFormatPr defaultRowHeight="15" x14ac:dyDescent="0.25"/>
  <sheetData>
    <row r="1" spans="1:9" x14ac:dyDescent="0.25">
      <c r="A1" t="s">
        <v>8</v>
      </c>
    </row>
    <row r="2" spans="1:9" ht="15.75" thickBot="1" x14ac:dyDescent="0.3"/>
    <row r="3" spans="1:9" x14ac:dyDescent="0.25">
      <c r="A3" s="4" t="s">
        <v>9</v>
      </c>
      <c r="B3" s="4"/>
    </row>
    <row r="4" spans="1:9" x14ac:dyDescent="0.25">
      <c r="A4" s="1" t="s">
        <v>10</v>
      </c>
      <c r="B4" s="1">
        <v>0.51212896397160235</v>
      </c>
    </row>
    <row r="5" spans="1:9" x14ac:dyDescent="0.25">
      <c r="A5" s="1" t="s">
        <v>11</v>
      </c>
      <c r="B5" s="1">
        <v>0.26227607573862682</v>
      </c>
    </row>
    <row r="6" spans="1:9" x14ac:dyDescent="0.25">
      <c r="A6" s="1" t="s">
        <v>12</v>
      </c>
      <c r="B6" s="1">
        <v>-0.10658588639205979</v>
      </c>
    </row>
    <row r="7" spans="1:9" x14ac:dyDescent="0.25">
      <c r="A7" s="1" t="s">
        <v>13</v>
      </c>
      <c r="B7" s="1">
        <v>44.18990504028006</v>
      </c>
    </row>
    <row r="8" spans="1:9" ht="15.75" thickBot="1" x14ac:dyDescent="0.3">
      <c r="A8" s="2" t="s">
        <v>14</v>
      </c>
      <c r="B8" s="2">
        <v>7</v>
      </c>
    </row>
    <row r="10" spans="1:9" ht="15.75" thickBot="1" x14ac:dyDescent="0.3">
      <c r="A10" t="s">
        <v>15</v>
      </c>
    </row>
    <row r="11" spans="1:9" x14ac:dyDescent="0.25">
      <c r="A11" s="3"/>
      <c r="B11" s="3" t="s">
        <v>20</v>
      </c>
      <c r="C11" s="3" t="s">
        <v>21</v>
      </c>
      <c r="D11" s="3" t="s">
        <v>22</v>
      </c>
      <c r="E11" s="3" t="s">
        <v>23</v>
      </c>
      <c r="F11" s="3" t="s">
        <v>24</v>
      </c>
    </row>
    <row r="12" spans="1:9" x14ac:dyDescent="0.25">
      <c r="A12" s="1" t="s">
        <v>16</v>
      </c>
      <c r="B12" s="1">
        <v>2</v>
      </c>
      <c r="C12" s="1">
        <v>2776.9683957876086</v>
      </c>
      <c r="D12" s="1">
        <v>1388.4841978938043</v>
      </c>
      <c r="E12" s="1">
        <v>0.71104126384737731</v>
      </c>
      <c r="F12" s="1">
        <v>0.54423658842760014</v>
      </c>
    </row>
    <row r="13" spans="1:9" x14ac:dyDescent="0.25">
      <c r="A13" s="1" t="s">
        <v>17</v>
      </c>
      <c r="B13" s="1">
        <v>4</v>
      </c>
      <c r="C13" s="1">
        <v>7810.9908298758755</v>
      </c>
      <c r="D13" s="1">
        <v>1952.7477074689689</v>
      </c>
      <c r="E13" s="1"/>
      <c r="F13" s="1"/>
    </row>
    <row r="14" spans="1:9" ht="15.75" thickBot="1" x14ac:dyDescent="0.3">
      <c r="A14" s="2" t="s">
        <v>18</v>
      </c>
      <c r="B14" s="2">
        <v>6</v>
      </c>
      <c r="C14" s="2">
        <v>10587.959225663484</v>
      </c>
      <c r="D14" s="2"/>
      <c r="E14" s="2"/>
      <c r="F14" s="2"/>
    </row>
    <row r="15" spans="1:9" ht="15.75" thickBot="1" x14ac:dyDescent="0.3"/>
    <row r="16" spans="1:9" x14ac:dyDescent="0.25">
      <c r="A16" s="3"/>
      <c r="B16" s="3" t="s">
        <v>25</v>
      </c>
      <c r="C16" s="3" t="s">
        <v>13</v>
      </c>
      <c r="D16" s="3" t="s">
        <v>26</v>
      </c>
      <c r="E16" s="3" t="s">
        <v>27</v>
      </c>
      <c r="F16" s="3" t="s">
        <v>28</v>
      </c>
      <c r="G16" s="3" t="s">
        <v>29</v>
      </c>
      <c r="H16" s="3" t="s">
        <v>30</v>
      </c>
      <c r="I16" s="3" t="s">
        <v>31</v>
      </c>
    </row>
    <row r="17" spans="1:9" x14ac:dyDescent="0.25">
      <c r="A17" s="1" t="s">
        <v>19</v>
      </c>
      <c r="B17" s="1">
        <v>313.67291216582078</v>
      </c>
      <c r="C17" s="1">
        <v>16.702214170877244</v>
      </c>
      <c r="D17" s="1">
        <v>18.780319121566254</v>
      </c>
      <c r="E17" s="1">
        <v>4.7334165007243781E-5</v>
      </c>
      <c r="F17" s="1">
        <v>267.30013138512345</v>
      </c>
      <c r="G17" s="1">
        <v>360.0456929465181</v>
      </c>
      <c r="H17" s="1">
        <v>267.30013138512345</v>
      </c>
      <c r="I17" s="1">
        <v>360.0456929465181</v>
      </c>
    </row>
    <row r="18" spans="1:9" ht="30" x14ac:dyDescent="0.25">
      <c r="A18" s="8" t="s">
        <v>35</v>
      </c>
      <c r="B18" s="1">
        <v>10.909950285523248</v>
      </c>
      <c r="C18" s="1">
        <v>22.09495252014003</v>
      </c>
      <c r="D18" s="1">
        <v>0.49377568363537289</v>
      </c>
      <c r="E18" s="1">
        <v>0.64734900898334569</v>
      </c>
      <c r="F18" s="1">
        <v>-50.435472488597185</v>
      </c>
      <c r="G18" s="1">
        <v>72.255373059643688</v>
      </c>
      <c r="H18" s="1">
        <v>-50.435472488597185</v>
      </c>
      <c r="I18" s="1">
        <v>72.255373059643688</v>
      </c>
    </row>
    <row r="19" spans="1:9" ht="30.75" thickBot="1" x14ac:dyDescent="0.3">
      <c r="A19" s="7" t="s">
        <v>50</v>
      </c>
      <c r="B19" s="2">
        <v>23.983642002713211</v>
      </c>
      <c r="C19" s="2">
        <v>22.09495252014003</v>
      </c>
      <c r="D19" s="2">
        <v>1.0854805857062422</v>
      </c>
      <c r="E19" s="2">
        <v>0.33875113884561492</v>
      </c>
      <c r="F19" s="2">
        <v>-37.361780771407226</v>
      </c>
      <c r="G19" s="2">
        <v>85.329064776833647</v>
      </c>
      <c r="H19" s="2">
        <v>-37.361780771407226</v>
      </c>
      <c r="I19" s="2">
        <v>85.329064776833647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F3" sqref="F3"/>
    </sheetView>
  </sheetViews>
  <sheetFormatPr defaultRowHeight="15" x14ac:dyDescent="0.25"/>
  <cols>
    <col min="1" max="1" width="12" style="5" bestFit="1" customWidth="1"/>
    <col min="2" max="2" width="12.7109375" style="5" bestFit="1" customWidth="1"/>
    <col min="3" max="3" width="6.7109375" style="5" bestFit="1" customWidth="1"/>
    <col min="4" max="5" width="12" style="5" bestFit="1" customWidth="1"/>
    <col min="6" max="6" width="8.5703125" style="5" bestFit="1" customWidth="1"/>
    <col min="7" max="8" width="12" style="5" bestFit="1" customWidth="1"/>
    <col min="9" max="9" width="9.7109375" style="5" bestFit="1" customWidth="1"/>
    <col min="10" max="11" width="8.5703125" style="5" bestFit="1" customWidth="1"/>
    <col min="12" max="16384" width="9.140625" style="5"/>
  </cols>
  <sheetData>
    <row r="1" spans="1:8" ht="30" x14ac:dyDescent="0.25">
      <c r="B1" s="6" t="s">
        <v>33</v>
      </c>
      <c r="C1" s="5" t="s">
        <v>5</v>
      </c>
      <c r="D1" s="5" t="s">
        <v>51</v>
      </c>
      <c r="E1" s="6" t="s">
        <v>37</v>
      </c>
      <c r="F1" s="6" t="s">
        <v>34</v>
      </c>
      <c r="G1" s="5" t="s">
        <v>32</v>
      </c>
      <c r="H1" s="6" t="s">
        <v>36</v>
      </c>
    </row>
    <row r="2" spans="1:8" x14ac:dyDescent="0.25">
      <c r="A2" s="5" t="s">
        <v>3</v>
      </c>
      <c r="B2" s="5">
        <f>'Step 3'!H2</f>
        <v>64.855119669763781</v>
      </c>
      <c r="C2" s="5">
        <f>(Limits!E2-Limits!D2)/8</f>
        <v>12.5</v>
      </c>
      <c r="D2" s="5">
        <f>'Res 4'!B18</f>
        <v>10.909950285523248</v>
      </c>
      <c r="E2" s="5">
        <f>D2/SQRT(SUMSQ($D$2:$D$3))</f>
        <v>0.414063833578174</v>
      </c>
      <c r="F2" s="5">
        <v>0.5</v>
      </c>
      <c r="G2" s="5">
        <f>E2*$F$2</f>
        <v>0.207031916789087</v>
      </c>
      <c r="H2" s="5">
        <f>B2+G2*C2</f>
        <v>67.443018629627375</v>
      </c>
    </row>
    <row r="3" spans="1:8" x14ac:dyDescent="0.25">
      <c r="A3" s="5" t="s">
        <v>4</v>
      </c>
      <c r="B3" s="5">
        <f>'Step 3'!H3</f>
        <v>-0.31912999702979994</v>
      </c>
      <c r="C3" s="5">
        <f>(Limits!E3-Limits!D3)/8</f>
        <v>0.25</v>
      </c>
      <c r="D3" s="5">
        <f>'Res 4'!B19</f>
        <v>23.983642002713211</v>
      </c>
      <c r="E3" s="5">
        <f>D3/SQRT(SUMSQ($D$2:$D$3))</f>
        <v>0.91024784631579658</v>
      </c>
      <c r="G3" s="5">
        <f>E3*$F$2</f>
        <v>0.45512392315789829</v>
      </c>
      <c r="H3" s="5">
        <f>B3+G3*C3</f>
        <v>-0.20534901624032537</v>
      </c>
    </row>
    <row r="8" spans="1:8" ht="30" x14ac:dyDescent="0.25">
      <c r="A8" s="5" t="s">
        <v>3</v>
      </c>
      <c r="B8" s="5" t="s">
        <v>4</v>
      </c>
      <c r="C8" s="6" t="s">
        <v>35</v>
      </c>
      <c r="D8" s="6" t="s">
        <v>50</v>
      </c>
      <c r="E8" s="5" t="s">
        <v>6</v>
      </c>
    </row>
    <row r="9" spans="1:8" x14ac:dyDescent="0.25">
      <c r="A9" s="5">
        <f>$B$2+C9*$C$2</f>
        <v>64.855119669763781</v>
      </c>
      <c r="B9" s="5">
        <f>$B$3+D9*$C$3</f>
        <v>-0.31912999702979994</v>
      </c>
      <c r="C9" s="5">
        <v>0</v>
      </c>
      <c r="D9" s="5">
        <v>0</v>
      </c>
      <c r="E9" s="5">
        <v>343.83026813541102</v>
      </c>
      <c r="F9" s="5" t="s">
        <v>7</v>
      </c>
    </row>
    <row r="10" spans="1:8" x14ac:dyDescent="0.25">
      <c r="A10" s="5">
        <f>$B$2+C10*$C$2</f>
        <v>52.355119669763781</v>
      </c>
      <c r="B10" s="5">
        <f t="shared" ref="B10:B15" si="0">$B$3+D10*$C$3</f>
        <v>-0.56912999702979994</v>
      </c>
      <c r="C10" s="5">
        <v>-1</v>
      </c>
      <c r="D10" s="5">
        <v>-1</v>
      </c>
      <c r="E10" s="5">
        <v>229.341753594289</v>
      </c>
      <c r="F10" s="5" t="s">
        <v>7</v>
      </c>
    </row>
    <row r="11" spans="1:8" x14ac:dyDescent="0.25">
      <c r="A11" s="5">
        <f>$B$2+C11*$C$2</f>
        <v>52.355119669763781</v>
      </c>
      <c r="B11" s="5">
        <f t="shared" si="0"/>
        <v>-6.9129997029799939E-2</v>
      </c>
      <c r="C11" s="5">
        <v>-1</v>
      </c>
      <c r="D11" s="5">
        <v>1</v>
      </c>
      <c r="E11" s="5">
        <v>329.98477222679497</v>
      </c>
      <c r="F11" s="5" t="s">
        <v>7</v>
      </c>
    </row>
    <row r="12" spans="1:8" x14ac:dyDescent="0.25">
      <c r="A12" s="5">
        <f>$B$2+C12*$C$2</f>
        <v>64.855119669763781</v>
      </c>
      <c r="B12" s="5">
        <f t="shared" si="0"/>
        <v>-0.31912999702979994</v>
      </c>
      <c r="C12" s="5">
        <v>0</v>
      </c>
      <c r="D12" s="5">
        <v>0</v>
      </c>
      <c r="E12" s="5">
        <v>350.05713386955398</v>
      </c>
      <c r="F12" s="5" t="s">
        <v>7</v>
      </c>
    </row>
    <row r="13" spans="1:8" x14ac:dyDescent="0.25">
      <c r="A13" s="5">
        <f>$B$2+C13*$C$2</f>
        <v>77.355119669763781</v>
      </c>
      <c r="B13" s="5">
        <f t="shared" si="0"/>
        <v>-0.56912999702979994</v>
      </c>
      <c r="C13" s="5">
        <v>1</v>
      </c>
      <c r="D13" s="5">
        <v>-1</v>
      </c>
      <c r="E13" s="5">
        <v>303.83738879241503</v>
      </c>
      <c r="F13" s="5" t="s">
        <v>7</v>
      </c>
    </row>
    <row r="14" spans="1:8" x14ac:dyDescent="0.25">
      <c r="A14" s="5">
        <f>$B$2+C14*$C$2</f>
        <v>77.355119669763781</v>
      </c>
      <c r="B14" s="5">
        <f t="shared" si="0"/>
        <v>-6.9129997029799939E-2</v>
      </c>
      <c r="C14" s="5">
        <v>1</v>
      </c>
      <c r="D14" s="5">
        <v>1</v>
      </c>
      <c r="E14" s="5">
        <v>299.12893817076201</v>
      </c>
      <c r="F14" s="5" t="s">
        <v>7</v>
      </c>
    </row>
    <row r="15" spans="1:8" x14ac:dyDescent="0.25">
      <c r="A15" s="5">
        <f>$B$2+C15*$C$2</f>
        <v>64.855119669763781</v>
      </c>
      <c r="B15" s="5">
        <f t="shared" si="0"/>
        <v>-0.31912999702979994</v>
      </c>
      <c r="C15" s="5">
        <v>0</v>
      </c>
      <c r="D15" s="5">
        <v>0</v>
      </c>
      <c r="E15" s="5">
        <v>339.53013037151902</v>
      </c>
      <c r="F15" s="5" t="s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C5" sqref="C5"/>
    </sheetView>
  </sheetViews>
  <sheetFormatPr defaultRowHeight="15" x14ac:dyDescent="0.25"/>
  <sheetData>
    <row r="1" spans="1:9" x14ac:dyDescent="0.25">
      <c r="A1" t="s">
        <v>8</v>
      </c>
    </row>
    <row r="2" spans="1:9" ht="15.75" thickBot="1" x14ac:dyDescent="0.3"/>
    <row r="3" spans="1:9" x14ac:dyDescent="0.25">
      <c r="A3" s="4" t="s">
        <v>9</v>
      </c>
      <c r="B3" s="4"/>
    </row>
    <row r="4" spans="1:9" x14ac:dyDescent="0.25">
      <c r="A4" s="1" t="s">
        <v>10</v>
      </c>
      <c r="B4" s="1">
        <v>0.10093973602221011</v>
      </c>
    </row>
    <row r="5" spans="1:9" x14ac:dyDescent="0.25">
      <c r="A5" s="1" t="s">
        <v>11</v>
      </c>
      <c r="B5" s="1">
        <v>1.0188830308233461E-2</v>
      </c>
    </row>
    <row r="6" spans="1:9" x14ac:dyDescent="0.25">
      <c r="A6" s="1" t="s">
        <v>12</v>
      </c>
      <c r="B6" s="1">
        <v>-0.48471675453764979</v>
      </c>
    </row>
    <row r="7" spans="1:9" x14ac:dyDescent="0.25">
      <c r="A7" s="1" t="s">
        <v>13</v>
      </c>
      <c r="B7" s="1">
        <v>66.148895915270799</v>
      </c>
    </row>
    <row r="8" spans="1:9" ht="15.75" thickBot="1" x14ac:dyDescent="0.3">
      <c r="A8" s="2" t="s">
        <v>14</v>
      </c>
      <c r="B8" s="2">
        <v>7</v>
      </c>
    </row>
    <row r="10" spans="1:9" ht="15.75" thickBot="1" x14ac:dyDescent="0.3">
      <c r="A10" t="s">
        <v>15</v>
      </c>
    </row>
    <row r="11" spans="1:9" x14ac:dyDescent="0.25">
      <c r="A11" s="3"/>
      <c r="B11" s="3" t="s">
        <v>20</v>
      </c>
      <c r="C11" s="3" t="s">
        <v>21</v>
      </c>
      <c r="D11" s="3" t="s">
        <v>22</v>
      </c>
      <c r="E11" s="3" t="s">
        <v>23</v>
      </c>
      <c r="F11" s="3" t="s">
        <v>24</v>
      </c>
    </row>
    <row r="12" spans="1:9" x14ac:dyDescent="0.25">
      <c r="A12" s="1" t="s">
        <v>16</v>
      </c>
      <c r="B12" s="1">
        <v>2</v>
      </c>
      <c r="C12" s="1">
        <v>180.16779766644322</v>
      </c>
      <c r="D12" s="1">
        <v>90.08389883322161</v>
      </c>
      <c r="E12" s="1">
        <v>2.0587422369473415E-2</v>
      </c>
      <c r="F12" s="1">
        <v>0.97972615164658305</v>
      </c>
    </row>
    <row r="13" spans="1:9" x14ac:dyDescent="0.25">
      <c r="A13" s="1" t="s">
        <v>17</v>
      </c>
      <c r="B13" s="1">
        <v>4</v>
      </c>
      <c r="C13" s="1">
        <v>17502.705723237323</v>
      </c>
      <c r="D13" s="1">
        <v>4375.6764308093307</v>
      </c>
      <c r="E13" s="1"/>
      <c r="F13" s="1"/>
    </row>
    <row r="14" spans="1:9" ht="15.75" thickBot="1" x14ac:dyDescent="0.3">
      <c r="A14" s="2" t="s">
        <v>18</v>
      </c>
      <c r="B14" s="2">
        <v>6</v>
      </c>
      <c r="C14" s="2">
        <v>17682.873520903766</v>
      </c>
      <c r="D14" s="2"/>
      <c r="E14" s="2"/>
      <c r="F14" s="2"/>
    </row>
    <row r="15" spans="1:9" ht="15.75" thickBot="1" x14ac:dyDescent="0.3"/>
    <row r="16" spans="1:9" x14ac:dyDescent="0.25">
      <c r="A16" s="3"/>
      <c r="B16" s="3" t="s">
        <v>25</v>
      </c>
      <c r="C16" s="3" t="s">
        <v>13</v>
      </c>
      <c r="D16" s="3" t="s">
        <v>26</v>
      </c>
      <c r="E16" s="3" t="s">
        <v>27</v>
      </c>
      <c r="F16" s="3" t="s">
        <v>28</v>
      </c>
      <c r="G16" s="3" t="s">
        <v>29</v>
      </c>
      <c r="H16" s="3" t="s">
        <v>30</v>
      </c>
      <c r="I16" s="3" t="s">
        <v>31</v>
      </c>
    </row>
    <row r="17" spans="1:9" x14ac:dyDescent="0.25">
      <c r="A17" s="1" t="s">
        <v>19</v>
      </c>
      <c r="B17" s="1">
        <v>323.23222650573626</v>
      </c>
      <c r="C17" s="1">
        <v>25.001932584757551</v>
      </c>
      <c r="D17" s="1">
        <v>12.928289659607955</v>
      </c>
      <c r="E17" s="1">
        <v>2.0647146049370042E-4</v>
      </c>
      <c r="F17" s="1">
        <v>253.81573316030097</v>
      </c>
      <c r="G17" s="1">
        <v>392.64871985117156</v>
      </c>
      <c r="H17" s="1">
        <v>253.81573316030097</v>
      </c>
      <c r="I17" s="1">
        <v>392.64871985117156</v>
      </c>
    </row>
    <row r="18" spans="1:9" ht="30" x14ac:dyDescent="0.25">
      <c r="A18" s="8" t="s">
        <v>35</v>
      </c>
      <c r="B18" s="1">
        <v>-0.1699988800344876</v>
      </c>
      <c r="C18" s="1">
        <v>33.0744479576354</v>
      </c>
      <c r="D18" s="1">
        <v>-5.1398856377659514E-3</v>
      </c>
      <c r="E18" s="1">
        <v>0.99614510698835335</v>
      </c>
      <c r="F18" s="1">
        <v>-91.99938801913045</v>
      </c>
      <c r="G18" s="1">
        <v>91.659390259061482</v>
      </c>
      <c r="H18" s="1">
        <v>-91.99938801913045</v>
      </c>
      <c r="I18" s="1">
        <v>91.659390259061482</v>
      </c>
    </row>
    <row r="19" spans="1:9" ht="30.75" thickBot="1" x14ac:dyDescent="0.3">
      <c r="A19" s="7" t="s">
        <v>50</v>
      </c>
      <c r="B19" s="2">
        <v>6.7091765364610012</v>
      </c>
      <c r="C19" s="2">
        <v>33.0744479576354</v>
      </c>
      <c r="D19" s="2">
        <v>0.20285074886373591</v>
      </c>
      <c r="E19" s="2">
        <v>0.84915222152791436</v>
      </c>
      <c r="F19" s="2">
        <v>-85.120212602634965</v>
      </c>
      <c r="G19" s="2">
        <v>98.538565675556967</v>
      </c>
      <c r="H19" s="2">
        <v>-85.120212602634965</v>
      </c>
      <c r="I19" s="2">
        <v>98.538565675556967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F3" sqref="F3"/>
    </sheetView>
  </sheetViews>
  <sheetFormatPr defaultRowHeight="15" x14ac:dyDescent="0.25"/>
  <cols>
    <col min="1" max="1" width="12" style="5" bestFit="1" customWidth="1"/>
    <col min="2" max="2" width="12.7109375" style="5" bestFit="1" customWidth="1"/>
    <col min="3" max="3" width="6.7109375" style="5" bestFit="1" customWidth="1"/>
    <col min="4" max="5" width="12" style="5" bestFit="1" customWidth="1"/>
    <col min="6" max="6" width="8.5703125" style="5" bestFit="1" customWidth="1"/>
    <col min="7" max="8" width="12" style="5" bestFit="1" customWidth="1"/>
    <col min="9" max="9" width="9.7109375" style="5" bestFit="1" customWidth="1"/>
    <col min="10" max="11" width="8.5703125" style="5" bestFit="1" customWidth="1"/>
    <col min="12" max="16384" width="9.140625" style="5"/>
  </cols>
  <sheetData>
    <row r="1" spans="1:8" ht="30" x14ac:dyDescent="0.25">
      <c r="B1" s="6" t="s">
        <v>33</v>
      </c>
      <c r="C1" s="5" t="s">
        <v>5</v>
      </c>
      <c r="D1" s="5" t="s">
        <v>51</v>
      </c>
      <c r="E1" s="6" t="s">
        <v>37</v>
      </c>
      <c r="F1" s="6" t="s">
        <v>34</v>
      </c>
      <c r="G1" s="5" t="s">
        <v>32</v>
      </c>
      <c r="H1" s="6" t="s">
        <v>36</v>
      </c>
    </row>
    <row r="2" spans="1:8" x14ac:dyDescent="0.25">
      <c r="A2" s="5" t="s">
        <v>3</v>
      </c>
      <c r="B2" s="5">
        <f>'Step 4'!H2</f>
        <v>67.443018629627375</v>
      </c>
      <c r="C2" s="5">
        <f>(Limits!E2-Limits!D2)/8</f>
        <v>12.5</v>
      </c>
      <c r="D2" s="5">
        <f>'Res 5'!B18</f>
        <v>-0.1699988800344876</v>
      </c>
      <c r="E2" s="5">
        <f>D2/SQRT(SUMSQ($D$2:$D$3))</f>
        <v>-2.5330133048377456E-2</v>
      </c>
      <c r="F2" s="5">
        <v>0.1</v>
      </c>
      <c r="G2" s="5">
        <f>E2*$F$2</f>
        <v>-2.5330133048377459E-3</v>
      </c>
      <c r="H2" s="5">
        <f>B2+G2*C2</f>
        <v>67.411355963316907</v>
      </c>
    </row>
    <row r="3" spans="1:8" x14ac:dyDescent="0.25">
      <c r="A3" s="5" t="s">
        <v>4</v>
      </c>
      <c r="B3" s="5">
        <f>'Step 4'!H3</f>
        <v>-0.20534901624032537</v>
      </c>
      <c r="C3" s="5">
        <f>(Limits!E3-Limits!D3)/8</f>
        <v>0.25</v>
      </c>
      <c r="D3" s="5">
        <f>'Res 5'!B19</f>
        <v>6.7091765364610012</v>
      </c>
      <c r="E3" s="5">
        <f>D3/SQRT(SUMSQ($D$2:$D$3))</f>
        <v>0.99967914070453212</v>
      </c>
      <c r="G3" s="5">
        <f>E3*$F$2</f>
        <v>9.9967914070453218E-2</v>
      </c>
      <c r="H3" s="5">
        <f>B3+G3*C3</f>
        <v>-0.18035703772271205</v>
      </c>
    </row>
    <row r="8" spans="1:8" ht="30" x14ac:dyDescent="0.25">
      <c r="A8" s="5" t="s">
        <v>3</v>
      </c>
      <c r="B8" s="5" t="s">
        <v>4</v>
      </c>
      <c r="C8" s="6" t="s">
        <v>35</v>
      </c>
      <c r="D8" s="6" t="s">
        <v>50</v>
      </c>
      <c r="E8" s="5" t="s">
        <v>6</v>
      </c>
    </row>
    <row r="9" spans="1:8" x14ac:dyDescent="0.25">
      <c r="A9" s="5">
        <f>$B$2+C9*$C$2</f>
        <v>67.443018629627375</v>
      </c>
      <c r="B9" s="5">
        <f>$B$3+D9*$C$3</f>
        <v>-0.20534901624032537</v>
      </c>
      <c r="C9" s="5">
        <v>0</v>
      </c>
      <c r="D9" s="5">
        <v>0</v>
      </c>
      <c r="E9" s="5">
        <v>373.18759901201099</v>
      </c>
      <c r="F9" s="5" t="s">
        <v>7</v>
      </c>
    </row>
    <row r="10" spans="1:8" x14ac:dyDescent="0.25">
      <c r="A10" s="5">
        <f>$B$2+C10*$C$2</f>
        <v>54.943018629627375</v>
      </c>
      <c r="B10" s="5">
        <f t="shared" ref="B10:B15" si="0">$B$3+D10*$C$3</f>
        <v>-0.45534901624032537</v>
      </c>
      <c r="C10" s="5">
        <v>-1</v>
      </c>
      <c r="D10" s="5">
        <v>-1</v>
      </c>
      <c r="E10" s="5">
        <v>246.48081654962999</v>
      </c>
      <c r="F10" s="5" t="s">
        <v>7</v>
      </c>
    </row>
    <row r="11" spans="1:8" x14ac:dyDescent="0.25">
      <c r="A11" s="5">
        <f>$B$2+C11*$C$2</f>
        <v>54.943018629627375</v>
      </c>
      <c r="B11" s="5">
        <f t="shared" si="0"/>
        <v>4.4650983759674634E-2</v>
      </c>
      <c r="C11" s="5">
        <v>-1</v>
      </c>
      <c r="D11" s="5">
        <v>1</v>
      </c>
      <c r="E11" s="5">
        <v>324.88318647883199</v>
      </c>
      <c r="F11" s="5" t="s">
        <v>7</v>
      </c>
    </row>
    <row r="12" spans="1:8" x14ac:dyDescent="0.25">
      <c r="A12" s="5">
        <f>$B$2+C12*$C$2</f>
        <v>67.443018629627375</v>
      </c>
      <c r="B12" s="5">
        <f t="shared" si="0"/>
        <v>-0.20534901624032537</v>
      </c>
      <c r="C12" s="5">
        <v>0</v>
      </c>
      <c r="D12" s="5">
        <v>0</v>
      </c>
      <c r="E12" s="5">
        <v>373.72878268065699</v>
      </c>
      <c r="F12" s="5" t="s">
        <v>7</v>
      </c>
    </row>
    <row r="13" spans="1:8" x14ac:dyDescent="0.25">
      <c r="A13" s="5">
        <f>$B$2+C13*$C$2</f>
        <v>79.943018629627375</v>
      </c>
      <c r="B13" s="5">
        <f t="shared" si="0"/>
        <v>-0.45534901624032537</v>
      </c>
      <c r="C13" s="5">
        <v>1</v>
      </c>
      <c r="D13" s="5">
        <v>-1</v>
      </c>
      <c r="E13" s="5">
        <v>311.12483564584102</v>
      </c>
      <c r="F13" s="5" t="s">
        <v>7</v>
      </c>
    </row>
    <row r="14" spans="1:8" x14ac:dyDescent="0.25">
      <c r="A14" s="5">
        <f>$B$2+C14*$C$2</f>
        <v>79.943018629627375</v>
      </c>
      <c r="B14" s="5">
        <f t="shared" si="0"/>
        <v>4.4650983759674634E-2</v>
      </c>
      <c r="C14" s="5">
        <v>1</v>
      </c>
      <c r="D14" s="5">
        <v>1</v>
      </c>
      <c r="E14" s="5">
        <v>259.55917186248303</v>
      </c>
      <c r="F14" s="5" t="s">
        <v>7</v>
      </c>
    </row>
    <row r="15" spans="1:8" x14ac:dyDescent="0.25">
      <c r="A15" s="5">
        <f>$B$2+C15*$C$2</f>
        <v>67.443018629627375</v>
      </c>
      <c r="B15" s="5">
        <f t="shared" si="0"/>
        <v>-0.20534901624032537</v>
      </c>
      <c r="C15" s="5">
        <v>0</v>
      </c>
      <c r="D15" s="5">
        <v>0</v>
      </c>
      <c r="E15" s="5">
        <v>373.66119331070001</v>
      </c>
      <c r="F15" s="5" t="s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opLeftCell="A2" workbookViewId="0">
      <selection activeCell="A17" sqref="A17:A22"/>
    </sheetView>
  </sheetViews>
  <sheetFormatPr defaultRowHeight="15" x14ac:dyDescent="0.25"/>
  <sheetData>
    <row r="1" spans="1:9" x14ac:dyDescent="0.25">
      <c r="A1" t="s">
        <v>8</v>
      </c>
    </row>
    <row r="2" spans="1:9" ht="15.75" thickBot="1" x14ac:dyDescent="0.3"/>
    <row r="3" spans="1:9" x14ac:dyDescent="0.25">
      <c r="A3" s="4" t="s">
        <v>9</v>
      </c>
      <c r="B3" s="4"/>
    </row>
    <row r="4" spans="1:9" x14ac:dyDescent="0.25">
      <c r="A4" s="1" t="s">
        <v>10</v>
      </c>
      <c r="B4" s="1">
        <v>0.97166874023376582</v>
      </c>
    </row>
    <row r="5" spans="1:9" x14ac:dyDescent="0.25">
      <c r="A5" s="1" t="s">
        <v>11</v>
      </c>
      <c r="B5" s="1">
        <v>0.94414014074747354</v>
      </c>
    </row>
    <row r="6" spans="1:9" x14ac:dyDescent="0.25">
      <c r="A6" s="1" t="s">
        <v>12</v>
      </c>
      <c r="B6" s="1">
        <v>0.90424024128138314</v>
      </c>
    </row>
    <row r="7" spans="1:9" x14ac:dyDescent="0.25">
      <c r="A7" s="1" t="s">
        <v>13</v>
      </c>
      <c r="B7" s="1">
        <v>22.139125457031358</v>
      </c>
    </row>
    <row r="8" spans="1:9" ht="15.75" thickBot="1" x14ac:dyDescent="0.3">
      <c r="A8" s="2" t="s">
        <v>14</v>
      </c>
      <c r="B8" s="2">
        <v>13</v>
      </c>
    </row>
    <row r="10" spans="1:9" ht="15.75" thickBot="1" x14ac:dyDescent="0.3">
      <c r="A10" t="s">
        <v>15</v>
      </c>
    </row>
    <row r="11" spans="1:9" x14ac:dyDescent="0.25">
      <c r="A11" s="3"/>
      <c r="B11" s="3" t="s">
        <v>20</v>
      </c>
      <c r="C11" s="3" t="s">
        <v>21</v>
      </c>
      <c r="D11" s="3" t="s">
        <v>22</v>
      </c>
      <c r="E11" s="3" t="s">
        <v>23</v>
      </c>
      <c r="F11" s="3" t="s">
        <v>24</v>
      </c>
    </row>
    <row r="12" spans="1:9" x14ac:dyDescent="0.25">
      <c r="A12" s="1" t="s">
        <v>16</v>
      </c>
      <c r="B12" s="1">
        <v>5</v>
      </c>
      <c r="C12" s="1">
        <v>57990.331034301111</v>
      </c>
      <c r="D12" s="1">
        <v>11598.066206860221</v>
      </c>
      <c r="E12" s="1">
        <v>23.662719790807202</v>
      </c>
      <c r="F12" s="1">
        <v>2.9911039502523073E-4</v>
      </c>
    </row>
    <row r="13" spans="1:9" x14ac:dyDescent="0.25">
      <c r="A13" s="1" t="s">
        <v>17</v>
      </c>
      <c r="B13" s="1">
        <v>7</v>
      </c>
      <c r="C13" s="1">
        <v>3430.9861320152177</v>
      </c>
      <c r="D13" s="1">
        <v>490.14087600217397</v>
      </c>
      <c r="E13" s="1"/>
      <c r="F13" s="1"/>
    </row>
    <row r="14" spans="1:9" ht="15.75" thickBot="1" x14ac:dyDescent="0.3">
      <c r="A14" s="2" t="s">
        <v>18</v>
      </c>
      <c r="B14" s="2">
        <v>12</v>
      </c>
      <c r="C14" s="2">
        <v>61421.31716631633</v>
      </c>
      <c r="D14" s="2"/>
      <c r="E14" s="2"/>
      <c r="F14" s="2"/>
    </row>
    <row r="15" spans="1:9" ht="15.75" thickBot="1" x14ac:dyDescent="0.3"/>
    <row r="16" spans="1:9" x14ac:dyDescent="0.25">
      <c r="A16" s="3"/>
      <c r="B16" s="3" t="s">
        <v>25</v>
      </c>
      <c r="C16" s="3" t="s">
        <v>13</v>
      </c>
      <c r="D16" s="3" t="s">
        <v>26</v>
      </c>
      <c r="E16" s="3" t="s">
        <v>27</v>
      </c>
      <c r="F16" s="3" t="s">
        <v>28</v>
      </c>
      <c r="G16" s="3" t="s">
        <v>29</v>
      </c>
      <c r="H16" s="3" t="s">
        <v>30</v>
      </c>
      <c r="I16" s="3" t="s">
        <v>31</v>
      </c>
    </row>
    <row r="17" spans="1:9" x14ac:dyDescent="0.25">
      <c r="A17" s="1" t="s">
        <v>19</v>
      </c>
      <c r="B17" s="1">
        <v>382.52972508222314</v>
      </c>
      <c r="C17" s="1">
        <v>9.8904831160326836</v>
      </c>
      <c r="D17" s="1">
        <v>38.676545988146351</v>
      </c>
      <c r="E17" s="1">
        <v>2.0106347084647286E-9</v>
      </c>
      <c r="F17" s="1">
        <v>359.14244884608325</v>
      </c>
      <c r="G17" s="1">
        <v>405.91700131836302</v>
      </c>
      <c r="H17" s="1">
        <v>359.14244884608325</v>
      </c>
      <c r="I17" s="1">
        <v>405.91700131836302</v>
      </c>
    </row>
    <row r="18" spans="1:9" ht="30" x14ac:dyDescent="0.25">
      <c r="A18" s="8" t="s">
        <v>35</v>
      </c>
      <c r="B18" s="1">
        <v>-4.0366673483233191</v>
      </c>
      <c r="C18" s="1">
        <v>8.010397222594106</v>
      </c>
      <c r="D18" s="1">
        <v>-0.50392848645976074</v>
      </c>
      <c r="E18" s="1">
        <v>0.62978125638486571</v>
      </c>
      <c r="F18" s="1">
        <v>-22.978246885760832</v>
      </c>
      <c r="G18" s="1">
        <v>14.904912189114192</v>
      </c>
      <c r="H18" s="1">
        <v>-22.978246885760832</v>
      </c>
      <c r="I18" s="1">
        <v>14.904912189114192</v>
      </c>
    </row>
    <row r="19" spans="1:9" ht="30" x14ac:dyDescent="0.25">
      <c r="A19" s="8" t="s">
        <v>50</v>
      </c>
      <c r="B19" s="1">
        <v>0.63984360663848439</v>
      </c>
      <c r="C19" s="1">
        <v>7.8273628701032969</v>
      </c>
      <c r="D19" s="1">
        <v>8.1744467103010449E-2</v>
      </c>
      <c r="E19" s="1">
        <v>0.93713815534152167</v>
      </c>
      <c r="F19" s="1">
        <v>-17.868928462024677</v>
      </c>
      <c r="G19" s="1">
        <v>19.148615675301649</v>
      </c>
      <c r="H19" s="1">
        <v>-17.868928462024677</v>
      </c>
      <c r="I19" s="1">
        <v>19.148615675301649</v>
      </c>
    </row>
    <row r="20" spans="1:9" x14ac:dyDescent="0.25">
      <c r="A20" s="1" t="s">
        <v>38</v>
      </c>
      <c r="B20" s="1">
        <v>-72.936639127304872</v>
      </c>
      <c r="C20" s="1">
        <v>8.8976774741928004</v>
      </c>
      <c r="D20" s="1">
        <v>-8.1972671339069532</v>
      </c>
      <c r="E20" s="1">
        <v>7.7994072575570363E-5</v>
      </c>
      <c r="F20" s="1">
        <v>-93.97630306563201</v>
      </c>
      <c r="G20" s="1">
        <v>-51.896975188977741</v>
      </c>
      <c r="H20" s="1">
        <v>-93.97630306563201</v>
      </c>
      <c r="I20" s="1">
        <v>-51.896975188977741</v>
      </c>
    </row>
    <row r="21" spans="1:9" x14ac:dyDescent="0.25">
      <c r="A21" s="1" t="s">
        <v>52</v>
      </c>
      <c r="B21" s="1">
        <v>-66.502200042288976</v>
      </c>
      <c r="C21" s="1">
        <v>8.3726521446190549</v>
      </c>
      <c r="D21" s="1">
        <v>-7.9427878877099509</v>
      </c>
      <c r="E21" s="1">
        <v>9.5420868207341474E-5</v>
      </c>
      <c r="F21" s="1">
        <v>-86.300376353605543</v>
      </c>
      <c r="G21" s="1">
        <v>-46.704023730972416</v>
      </c>
      <c r="H21" s="1">
        <v>-86.300376353605543</v>
      </c>
      <c r="I21" s="1">
        <v>-46.704023730972416</v>
      </c>
    </row>
    <row r="22" spans="1:9" ht="15.75" thickBot="1" x14ac:dyDescent="0.3">
      <c r="A22" s="2" t="s">
        <v>53</v>
      </c>
      <c r="B22" s="2">
        <v>-10.118284982579</v>
      </c>
      <c r="C22" s="2">
        <v>11.069562728515681</v>
      </c>
      <c r="D22" s="2">
        <v>-0.91406365641832021</v>
      </c>
      <c r="E22" s="2">
        <v>0.39108057788346179</v>
      </c>
      <c r="F22" s="2">
        <v>-36.293641464954781</v>
      </c>
      <c r="G22" s="2">
        <v>16.057071499796777</v>
      </c>
      <c r="H22" s="2">
        <v>-36.293641464954781</v>
      </c>
      <c r="I22" s="2">
        <v>16.057071499796777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8</v>
      </c>
    </row>
    <row r="2" spans="1:9" ht="15.75" thickBot="1" x14ac:dyDescent="0.3"/>
    <row r="3" spans="1:9" x14ac:dyDescent="0.25">
      <c r="A3" s="4" t="s">
        <v>9</v>
      </c>
      <c r="B3" s="4"/>
    </row>
    <row r="4" spans="1:9" x14ac:dyDescent="0.25">
      <c r="A4" s="1" t="s">
        <v>10</v>
      </c>
      <c r="B4" s="1">
        <v>0.97166874023376582</v>
      </c>
    </row>
    <row r="5" spans="1:9" x14ac:dyDescent="0.25">
      <c r="A5" s="1" t="s">
        <v>11</v>
      </c>
      <c r="B5" s="1">
        <v>0.94414014074747354</v>
      </c>
    </row>
    <row r="6" spans="1:9" x14ac:dyDescent="0.25">
      <c r="A6" s="1" t="s">
        <v>12</v>
      </c>
      <c r="B6" s="1">
        <v>0.90424024128138314</v>
      </c>
    </row>
    <row r="7" spans="1:9" x14ac:dyDescent="0.25">
      <c r="A7" s="1" t="s">
        <v>13</v>
      </c>
      <c r="B7" s="1">
        <v>22.139125457031358</v>
      </c>
    </row>
    <row r="8" spans="1:9" ht="15.75" thickBot="1" x14ac:dyDescent="0.3">
      <c r="A8" s="2" t="s">
        <v>14</v>
      </c>
      <c r="B8" s="2">
        <v>13</v>
      </c>
    </row>
    <row r="10" spans="1:9" ht="15.75" thickBot="1" x14ac:dyDescent="0.3">
      <c r="A10" t="s">
        <v>15</v>
      </c>
    </row>
    <row r="11" spans="1:9" x14ac:dyDescent="0.25">
      <c r="A11" s="3"/>
      <c r="B11" s="3" t="s">
        <v>20</v>
      </c>
      <c r="C11" s="3" t="s">
        <v>21</v>
      </c>
      <c r="D11" s="3" t="s">
        <v>22</v>
      </c>
      <c r="E11" s="3" t="s">
        <v>23</v>
      </c>
      <c r="F11" s="3" t="s">
        <v>24</v>
      </c>
    </row>
    <row r="12" spans="1:9" x14ac:dyDescent="0.25">
      <c r="A12" s="1" t="s">
        <v>16</v>
      </c>
      <c r="B12" s="1">
        <v>5</v>
      </c>
      <c r="C12" s="1">
        <v>57990.331034301111</v>
      </c>
      <c r="D12" s="1">
        <v>11598.066206860221</v>
      </c>
      <c r="E12" s="1">
        <v>23.662719790807202</v>
      </c>
      <c r="F12" s="1">
        <v>2.9911039502523073E-4</v>
      </c>
    </row>
    <row r="13" spans="1:9" x14ac:dyDescent="0.25">
      <c r="A13" s="1" t="s">
        <v>17</v>
      </c>
      <c r="B13" s="1">
        <v>7</v>
      </c>
      <c r="C13" s="1">
        <v>3430.9861320152177</v>
      </c>
      <c r="D13" s="1">
        <v>490.14087600217397</v>
      </c>
      <c r="E13" s="1"/>
      <c r="F13" s="1"/>
    </row>
    <row r="14" spans="1:9" ht="15.75" thickBot="1" x14ac:dyDescent="0.3">
      <c r="A14" s="2" t="s">
        <v>18</v>
      </c>
      <c r="B14" s="2">
        <v>12</v>
      </c>
      <c r="C14" s="2">
        <v>61421.31716631633</v>
      </c>
      <c r="D14" s="2"/>
      <c r="E14" s="2"/>
      <c r="F14" s="2"/>
    </row>
    <row r="15" spans="1:9" ht="15.75" thickBot="1" x14ac:dyDescent="0.3"/>
    <row r="16" spans="1:9" x14ac:dyDescent="0.25">
      <c r="A16" s="3"/>
      <c r="B16" s="3" t="s">
        <v>25</v>
      </c>
      <c r="C16" s="3" t="s">
        <v>13</v>
      </c>
      <c r="D16" s="3" t="s">
        <v>26</v>
      </c>
      <c r="E16" s="3" t="s">
        <v>27</v>
      </c>
      <c r="F16" s="3" t="s">
        <v>28</v>
      </c>
      <c r="G16" s="3" t="s">
        <v>29</v>
      </c>
      <c r="H16" s="3" t="s">
        <v>30</v>
      </c>
      <c r="I16" s="3" t="s">
        <v>31</v>
      </c>
    </row>
    <row r="17" spans="1:9" x14ac:dyDescent="0.25">
      <c r="A17" s="1" t="s">
        <v>19</v>
      </c>
      <c r="B17" s="1">
        <v>382.52972508222314</v>
      </c>
      <c r="C17" s="1">
        <v>9.8904831160326836</v>
      </c>
      <c r="D17" s="1">
        <v>38.676545988146351</v>
      </c>
      <c r="E17" s="1">
        <v>2.0106347084647286E-9</v>
      </c>
      <c r="F17" s="1">
        <v>359.14244884608325</v>
      </c>
      <c r="G17" s="1">
        <v>405.91700131836302</v>
      </c>
      <c r="H17" s="1">
        <v>359.14244884608325</v>
      </c>
      <c r="I17" s="1">
        <v>405.91700131836302</v>
      </c>
    </row>
    <row r="18" spans="1:9" x14ac:dyDescent="0.25">
      <c r="A18" s="1" t="s">
        <v>3</v>
      </c>
      <c r="B18" s="1">
        <v>-4.0366673483233191</v>
      </c>
      <c r="C18" s="1">
        <v>8.010397222594106</v>
      </c>
      <c r="D18" s="1">
        <v>-0.50392848645976074</v>
      </c>
      <c r="E18" s="1">
        <v>0.62978125638486571</v>
      </c>
      <c r="F18" s="1">
        <v>-22.978246885760832</v>
      </c>
      <c r="G18" s="1">
        <v>14.904912189114192</v>
      </c>
      <c r="H18" s="1">
        <v>-22.978246885760832</v>
      </c>
      <c r="I18" s="1">
        <v>14.904912189114192</v>
      </c>
    </row>
    <row r="19" spans="1:9" x14ac:dyDescent="0.25">
      <c r="A19" s="1" t="s">
        <v>4</v>
      </c>
      <c r="B19" s="1">
        <v>0.63984360663848439</v>
      </c>
      <c r="C19" s="1">
        <v>7.8273628701032969</v>
      </c>
      <c r="D19" s="1">
        <v>8.1744467103010449E-2</v>
      </c>
      <c r="E19" s="1">
        <v>0.93713815534152167</v>
      </c>
      <c r="F19" s="1">
        <v>-17.868928462024677</v>
      </c>
      <c r="G19" s="1">
        <v>19.148615675301649</v>
      </c>
      <c r="H19" s="1">
        <v>-17.868928462024677</v>
      </c>
      <c r="I19" s="1">
        <v>19.148615675301649</v>
      </c>
    </row>
    <row r="20" spans="1:9" x14ac:dyDescent="0.25">
      <c r="A20" s="1" t="s">
        <v>38</v>
      </c>
      <c r="B20" s="1">
        <v>-72.936639127304872</v>
      </c>
      <c r="C20" s="1">
        <v>8.8976774741928004</v>
      </c>
      <c r="D20" s="1">
        <v>-8.1972671339069532</v>
      </c>
      <c r="E20" s="1">
        <v>7.7994072575570363E-5</v>
      </c>
      <c r="F20" s="1">
        <v>-93.97630306563201</v>
      </c>
      <c r="G20" s="1">
        <v>-51.896975188977741</v>
      </c>
      <c r="H20" s="1">
        <v>-93.97630306563201</v>
      </c>
      <c r="I20" s="1">
        <v>-51.896975188977741</v>
      </c>
    </row>
    <row r="21" spans="1:9" x14ac:dyDescent="0.25">
      <c r="A21" s="1" t="s">
        <v>52</v>
      </c>
      <c r="B21" s="1">
        <v>-66.502200042288976</v>
      </c>
      <c r="C21" s="1">
        <v>8.3726521446190549</v>
      </c>
      <c r="D21" s="1">
        <v>-7.9427878877099509</v>
      </c>
      <c r="E21" s="1">
        <v>9.5420868207341474E-5</v>
      </c>
      <c r="F21" s="1">
        <v>-86.300376353605543</v>
      </c>
      <c r="G21" s="1">
        <v>-46.704023730972416</v>
      </c>
      <c r="H21" s="1">
        <v>-86.300376353605543</v>
      </c>
      <c r="I21" s="1">
        <v>-46.704023730972416</v>
      </c>
    </row>
    <row r="22" spans="1:9" ht="15.75" thickBot="1" x14ac:dyDescent="0.3">
      <c r="A22" s="2" t="s">
        <v>53</v>
      </c>
      <c r="B22" s="2">
        <v>-10.118284982579</v>
      </c>
      <c r="C22" s="2">
        <v>11.069562728515681</v>
      </c>
      <c r="D22" s="2">
        <v>-0.91406365641832021</v>
      </c>
      <c r="E22" s="2">
        <v>0.39108057788346179</v>
      </c>
      <c r="F22" s="2">
        <v>-36.293641464954781</v>
      </c>
      <c r="G22" s="2">
        <v>16.057071499796777</v>
      </c>
      <c r="H22" s="2">
        <v>-36.293641464954781</v>
      </c>
      <c r="I22" s="2">
        <v>16.057071499796777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workbookViewId="0">
      <selection activeCell="P12" sqref="A1:XFD1048576"/>
    </sheetView>
  </sheetViews>
  <sheetFormatPr defaultRowHeight="15" x14ac:dyDescent="0.25"/>
  <cols>
    <col min="1" max="1" width="12" style="5" bestFit="1" customWidth="1"/>
    <col min="2" max="2" width="12.7109375" style="5" bestFit="1" customWidth="1"/>
    <col min="3" max="3" width="6.7109375" style="5" bestFit="1" customWidth="1"/>
    <col min="4" max="5" width="12" style="5" bestFit="1" customWidth="1"/>
    <col min="6" max="6" width="8.5703125" style="5" bestFit="1" customWidth="1"/>
    <col min="7" max="8" width="12" style="5" bestFit="1" customWidth="1"/>
    <col min="9" max="9" width="9.7109375" style="5" bestFit="1" customWidth="1"/>
    <col min="10" max="10" width="9.140625" style="5" bestFit="1" customWidth="1"/>
    <col min="11" max="11" width="8.5703125" style="5" bestFit="1" customWidth="1"/>
    <col min="12" max="16384" width="9.140625" style="5"/>
  </cols>
  <sheetData>
    <row r="1" spans="1:16" ht="30" x14ac:dyDescent="0.25">
      <c r="B1" s="6" t="s">
        <v>33</v>
      </c>
      <c r="C1" s="5" t="s">
        <v>5</v>
      </c>
      <c r="D1" s="5" t="s">
        <v>51</v>
      </c>
      <c r="E1" s="6" t="s">
        <v>37</v>
      </c>
      <c r="F1" s="6" t="s">
        <v>34</v>
      </c>
      <c r="G1" s="5" t="s">
        <v>32</v>
      </c>
      <c r="H1" s="6" t="s">
        <v>36</v>
      </c>
      <c r="K1" s="5" t="s">
        <v>54</v>
      </c>
    </row>
    <row r="2" spans="1:16" x14ac:dyDescent="0.25">
      <c r="A2" s="5" t="s">
        <v>3</v>
      </c>
      <c r="B2" s="5">
        <f>'Step 4'!H2</f>
        <v>67.443018629627375</v>
      </c>
      <c r="C2" s="5">
        <f>(Limits!E2-Limits!D2)/4</f>
        <v>25</v>
      </c>
      <c r="D2" s="5">
        <f>P14</f>
        <v>-2.8154678844482115E-2</v>
      </c>
      <c r="E2" s="5">
        <f>D2/SQRT(SUMSQ($D$2:$D$3))</f>
        <v>-0.97083714820936529</v>
      </c>
      <c r="F2" s="5">
        <v>1</v>
      </c>
      <c r="G2" s="5">
        <f>E2*$F$2</f>
        <v>-0.97083714820936529</v>
      </c>
      <c r="H2" s="5">
        <f>B2+D2*C2</f>
        <v>66.739151658515325</v>
      </c>
      <c r="J2" s="1" t="s">
        <v>19</v>
      </c>
      <c r="K2" s="5" t="s">
        <v>59</v>
      </c>
      <c r="L2" s="5">
        <f>Res!B17</f>
        <v>382.52972508222314</v>
      </c>
    </row>
    <row r="3" spans="1:16" x14ac:dyDescent="0.25">
      <c r="A3" s="5" t="s">
        <v>4</v>
      </c>
      <c r="B3" s="5">
        <f>'Step 4'!H3</f>
        <v>-0.20534901624032537</v>
      </c>
      <c r="C3" s="5">
        <f>(Limits!E3-Limits!D3)/4</f>
        <v>0.5</v>
      </c>
      <c r="D3" s="5">
        <f>P15</f>
        <v>6.9525569845201324E-3</v>
      </c>
      <c r="E3" s="5">
        <f>D3/SQRT(SUMSQ($D$2:$D$3))</f>
        <v>0.23973992503691752</v>
      </c>
      <c r="G3" s="5">
        <f>E3*$F$2</f>
        <v>0.23973992503691752</v>
      </c>
      <c r="H3" s="5">
        <f>B3+D3*C3</f>
        <v>-0.2018727377480653</v>
      </c>
      <c r="J3" s="1" t="s">
        <v>3</v>
      </c>
      <c r="K3" s="5" t="s">
        <v>57</v>
      </c>
      <c r="L3" s="5">
        <f>Res!B18</f>
        <v>-4.0366673483233191</v>
      </c>
    </row>
    <row r="4" spans="1:16" x14ac:dyDescent="0.25">
      <c r="J4" s="1" t="s">
        <v>4</v>
      </c>
      <c r="K4" s="5" t="s">
        <v>58</v>
      </c>
      <c r="L4" s="5">
        <f>Res!B19</f>
        <v>0.63984360663848439</v>
      </c>
    </row>
    <row r="5" spans="1:16" x14ac:dyDescent="0.25">
      <c r="J5" s="1" t="s">
        <v>38</v>
      </c>
      <c r="K5" s="5" t="s">
        <v>44</v>
      </c>
      <c r="L5" s="5">
        <f>Res!B20</f>
        <v>-72.936639127304872</v>
      </c>
    </row>
    <row r="6" spans="1:16" x14ac:dyDescent="0.25">
      <c r="J6" s="1" t="s">
        <v>52</v>
      </c>
      <c r="K6" s="5" t="s">
        <v>55</v>
      </c>
      <c r="L6" s="5">
        <f>Res!B21</f>
        <v>-66.502200042288976</v>
      </c>
    </row>
    <row r="7" spans="1:16" x14ac:dyDescent="0.25">
      <c r="J7" s="1" t="s">
        <v>53</v>
      </c>
      <c r="K7" s="5" t="s">
        <v>56</v>
      </c>
      <c r="L7" s="5">
        <f>Res!B22</f>
        <v>-10.118284982579</v>
      </c>
    </row>
    <row r="8" spans="1:16" x14ac:dyDescent="0.25">
      <c r="A8" s="5" t="s">
        <v>3</v>
      </c>
      <c r="B8" s="5" t="s">
        <v>4</v>
      </c>
      <c r="C8" s="6" t="s">
        <v>3</v>
      </c>
      <c r="D8" s="6" t="s">
        <v>4</v>
      </c>
      <c r="E8" s="5" t="s">
        <v>38</v>
      </c>
      <c r="F8" s="5" t="s">
        <v>52</v>
      </c>
      <c r="G8" s="5" t="s">
        <v>53</v>
      </c>
      <c r="H8" s="5" t="s">
        <v>6</v>
      </c>
    </row>
    <row r="9" spans="1:16" x14ac:dyDescent="0.25">
      <c r="A9" s="5">
        <f>$B$2+C9*$C$2</f>
        <v>67.443018629627375</v>
      </c>
      <c r="B9" s="5">
        <f>$B$3+D9*$C$3</f>
        <v>-0.20534901624032537</v>
      </c>
      <c r="C9" s="5">
        <v>0</v>
      </c>
      <c r="D9" s="5">
        <v>0</v>
      </c>
      <c r="E9" s="5">
        <f>C9^2</f>
        <v>0</v>
      </c>
      <c r="F9" s="5">
        <f>D9^2</f>
        <v>0</v>
      </c>
      <c r="G9" s="5">
        <f>C9*D9</f>
        <v>0</v>
      </c>
      <c r="H9" s="5">
        <v>385.32028415951697</v>
      </c>
      <c r="I9" s="5" t="s">
        <v>7</v>
      </c>
    </row>
    <row r="10" spans="1:16" x14ac:dyDescent="0.25">
      <c r="A10" s="5">
        <f t="shared" ref="A10:A21" si="0">$B$2+C10*$C$2</f>
        <v>42.443018629627375</v>
      </c>
      <c r="B10" s="5">
        <f t="shared" ref="B10:B21" si="1">$B$3+D10*$C$3</f>
        <v>-0.70534901624032531</v>
      </c>
      <c r="C10" s="5">
        <v>-1</v>
      </c>
      <c r="D10" s="5">
        <v>-1</v>
      </c>
      <c r="E10" s="5">
        <f t="shared" ref="E10:E21" si="2">C10^2</f>
        <v>1</v>
      </c>
      <c r="F10" s="5">
        <f t="shared" ref="F10:F21" si="3">D10^2</f>
        <v>1</v>
      </c>
      <c r="G10" s="5">
        <f>C10*D10</f>
        <v>1</v>
      </c>
      <c r="H10" s="5">
        <v>219.179964333073</v>
      </c>
      <c r="I10" s="5" t="s">
        <v>7</v>
      </c>
      <c r="M10" s="5">
        <f>2*L5</f>
        <v>-145.87327825460974</v>
      </c>
      <c r="N10" s="5">
        <f>L7</f>
        <v>-10.118284982579</v>
      </c>
      <c r="P10" s="5">
        <f>-L3</f>
        <v>4.0366673483233191</v>
      </c>
    </row>
    <row r="11" spans="1:16" x14ac:dyDescent="0.25">
      <c r="A11" s="5">
        <f t="shared" si="0"/>
        <v>42.443018629627375</v>
      </c>
      <c r="B11" s="5">
        <f t="shared" si="1"/>
        <v>0.29465098375967463</v>
      </c>
      <c r="C11" s="5">
        <v>-1</v>
      </c>
      <c r="D11" s="5">
        <v>1</v>
      </c>
      <c r="E11" s="5">
        <f t="shared" si="2"/>
        <v>1</v>
      </c>
      <c r="F11" s="5">
        <f t="shared" si="3"/>
        <v>1</v>
      </c>
      <c r="G11" s="5">
        <f>C11*D11</f>
        <v>-1</v>
      </c>
      <c r="H11" s="5">
        <v>239.82005132551001</v>
      </c>
      <c r="I11" s="5" t="s">
        <v>7</v>
      </c>
      <c r="M11" s="5">
        <f>L7</f>
        <v>-10.118284982579</v>
      </c>
      <c r="N11" s="5">
        <f>2*L6</f>
        <v>-133.00440008457795</v>
      </c>
      <c r="P11" s="5">
        <f>-L4</f>
        <v>-0.63984360663848439</v>
      </c>
    </row>
    <row r="12" spans="1:16" x14ac:dyDescent="0.25">
      <c r="A12" s="5">
        <f t="shared" si="0"/>
        <v>67.443018629627375</v>
      </c>
      <c r="B12" s="5">
        <f t="shared" si="1"/>
        <v>-0.20534901624032537</v>
      </c>
      <c r="C12" s="5">
        <v>0</v>
      </c>
      <c r="D12" s="5">
        <v>0</v>
      </c>
      <c r="E12" s="5">
        <f t="shared" si="2"/>
        <v>0</v>
      </c>
      <c r="F12" s="5">
        <f t="shared" si="3"/>
        <v>0</v>
      </c>
      <c r="G12" s="5">
        <f>C12*D12</f>
        <v>0</v>
      </c>
      <c r="H12" s="5">
        <v>385.69740573006499</v>
      </c>
      <c r="I12" s="5" t="s">
        <v>7</v>
      </c>
    </row>
    <row r="13" spans="1:16" x14ac:dyDescent="0.25">
      <c r="A13" s="5">
        <f t="shared" si="0"/>
        <v>92.443018629627375</v>
      </c>
      <c r="B13" s="5">
        <f t="shared" si="1"/>
        <v>-0.70534901624032531</v>
      </c>
      <c r="C13" s="5">
        <v>1</v>
      </c>
      <c r="D13" s="5">
        <v>-1</v>
      </c>
      <c r="E13" s="5">
        <f t="shared" si="2"/>
        <v>1</v>
      </c>
      <c r="F13" s="5">
        <f t="shared" si="3"/>
        <v>1</v>
      </c>
      <c r="G13" s="5">
        <f>C13*D13</f>
        <v>-1</v>
      </c>
      <c r="H13" s="5">
        <v>227.0710034711</v>
      </c>
      <c r="I13" s="5" t="s">
        <v>7</v>
      </c>
    </row>
    <row r="14" spans="1:16" x14ac:dyDescent="0.25">
      <c r="A14" s="5">
        <f t="shared" si="0"/>
        <v>92.443018629627375</v>
      </c>
      <c r="B14" s="5">
        <f t="shared" si="1"/>
        <v>0.29465098375967463</v>
      </c>
      <c r="C14" s="5">
        <v>1</v>
      </c>
      <c r="D14" s="5">
        <v>1</v>
      </c>
      <c r="E14" s="5">
        <f t="shared" si="2"/>
        <v>1</v>
      </c>
      <c r="F14" s="5">
        <f t="shared" si="3"/>
        <v>1</v>
      </c>
      <c r="G14" s="5">
        <f>C14*D14</f>
        <v>1</v>
      </c>
      <c r="H14" s="5">
        <v>207.23795053322101</v>
      </c>
      <c r="I14" s="5" t="s">
        <v>7</v>
      </c>
      <c r="M14" s="5">
        <f t="array" ref="M14:N15">MINVERSE(M10:N11)</f>
        <v>-6.8916310231755939E-3</v>
      </c>
      <c r="N14" s="5">
        <v>5.2427954746557765E-4</v>
      </c>
      <c r="P14" s="5">
        <f t="array" ref="P14:P15">MMULT(M14:N15,P10:P11)</f>
        <v>-2.8154678844482115E-2</v>
      </c>
    </row>
    <row r="15" spans="1:16" x14ac:dyDescent="0.25">
      <c r="A15" s="5">
        <f t="shared" si="0"/>
        <v>67.443018629627375</v>
      </c>
      <c r="B15" s="5">
        <f t="shared" si="1"/>
        <v>-0.20534901624032537</v>
      </c>
      <c r="C15" s="5">
        <v>0</v>
      </c>
      <c r="D15" s="5">
        <v>0</v>
      </c>
      <c r="E15" s="5">
        <f t="shared" si="2"/>
        <v>0</v>
      </c>
      <c r="F15" s="5">
        <f t="shared" si="3"/>
        <v>0</v>
      </c>
      <c r="G15" s="5">
        <f>C15*D15</f>
        <v>0</v>
      </c>
      <c r="H15" s="5">
        <v>379.71327287174699</v>
      </c>
      <c r="I15" s="5" t="s">
        <v>7</v>
      </c>
      <c r="M15" s="5">
        <v>5.2427954746557765E-4</v>
      </c>
      <c r="N15" s="5">
        <v>-7.558432722770958E-3</v>
      </c>
      <c r="P15" s="5">
        <v>6.9525569845201324E-3</v>
      </c>
    </row>
    <row r="16" spans="1:16" x14ac:dyDescent="0.25">
      <c r="A16" s="5">
        <f t="shared" si="0"/>
        <v>99.943018629627375</v>
      </c>
      <c r="B16" s="5">
        <f t="shared" si="1"/>
        <v>-0.20534901624032537</v>
      </c>
      <c r="C16" s="5">
        <v>1.3</v>
      </c>
      <c r="D16" s="5">
        <v>0</v>
      </c>
      <c r="E16" s="5">
        <f t="shared" si="2"/>
        <v>1.6900000000000002</v>
      </c>
      <c r="F16" s="5">
        <f t="shared" si="3"/>
        <v>0</v>
      </c>
      <c r="G16" s="5">
        <f>C16*D16</f>
        <v>0</v>
      </c>
      <c r="H16" s="5">
        <v>279.848455012057</v>
      </c>
      <c r="I16" s="5" t="s">
        <v>7</v>
      </c>
    </row>
    <row r="17" spans="1:9" x14ac:dyDescent="0.25">
      <c r="A17" s="5">
        <f t="shared" si="0"/>
        <v>32.087679570299997</v>
      </c>
      <c r="B17" s="5">
        <f t="shared" si="1"/>
        <v>-0.20534901624032537</v>
      </c>
      <c r="C17" s="5">
        <f>-SQRT(2)</f>
        <v>-1.4142135623730951</v>
      </c>
      <c r="D17" s="5">
        <v>0</v>
      </c>
      <c r="E17" s="5">
        <f t="shared" si="2"/>
        <v>2.0000000000000004</v>
      </c>
      <c r="F17" s="5">
        <f t="shared" si="3"/>
        <v>0</v>
      </c>
      <c r="G17" s="5">
        <f>C17*D17</f>
        <v>0</v>
      </c>
      <c r="H17" s="5">
        <v>260.066670153617</v>
      </c>
      <c r="I17" s="5" t="s">
        <v>7</v>
      </c>
    </row>
    <row r="18" spans="1:9" x14ac:dyDescent="0.25">
      <c r="A18" s="5">
        <f t="shared" si="0"/>
        <v>67.443018629627375</v>
      </c>
      <c r="B18" s="5">
        <f t="shared" si="1"/>
        <v>-0.20534901624032537</v>
      </c>
      <c r="C18" s="5">
        <v>0</v>
      </c>
      <c r="D18" s="5">
        <v>0</v>
      </c>
      <c r="E18" s="5">
        <f t="shared" si="2"/>
        <v>0</v>
      </c>
      <c r="F18" s="5">
        <f t="shared" si="3"/>
        <v>0</v>
      </c>
      <c r="G18" s="5">
        <f>C18*D18</f>
        <v>0</v>
      </c>
      <c r="H18" s="5">
        <v>374.72559614839201</v>
      </c>
      <c r="I18" s="5" t="s">
        <v>7</v>
      </c>
    </row>
    <row r="19" spans="1:9" x14ac:dyDescent="0.25">
      <c r="A19" s="5">
        <f t="shared" si="0"/>
        <v>67.443018629627375</v>
      </c>
      <c r="B19" s="5">
        <f t="shared" si="1"/>
        <v>0.50175776494622215</v>
      </c>
      <c r="C19" s="5">
        <v>0</v>
      </c>
      <c r="D19" s="5">
        <f>SQRT(2)</f>
        <v>1.4142135623730951</v>
      </c>
      <c r="E19" s="5">
        <f t="shared" si="2"/>
        <v>0</v>
      </c>
      <c r="F19" s="5">
        <f t="shared" si="3"/>
        <v>2.0000000000000004</v>
      </c>
      <c r="G19" s="5">
        <f>C19*D19</f>
        <v>0</v>
      </c>
      <c r="H19" s="5">
        <v>270.81338988084701</v>
      </c>
      <c r="I19" s="5" t="s">
        <v>7</v>
      </c>
    </row>
    <row r="20" spans="1:9" x14ac:dyDescent="0.25">
      <c r="A20" s="5">
        <f t="shared" si="0"/>
        <v>67.443018629627375</v>
      </c>
      <c r="B20" s="5">
        <f t="shared" si="1"/>
        <v>-0.91245579742687299</v>
      </c>
      <c r="C20" s="5">
        <v>0</v>
      </c>
      <c r="D20" s="5">
        <f>-SQRT(2)</f>
        <v>-1.4142135623730951</v>
      </c>
      <c r="E20" s="5">
        <f t="shared" si="2"/>
        <v>0</v>
      </c>
      <c r="F20" s="5">
        <f t="shared" si="3"/>
        <v>2.0000000000000004</v>
      </c>
      <c r="G20" s="5">
        <f>C20*D20</f>
        <v>0</v>
      </c>
      <c r="H20" s="5">
        <v>267.76454710824999</v>
      </c>
      <c r="I20" s="5" t="s">
        <v>7</v>
      </c>
    </row>
    <row r="21" spans="1:9" x14ac:dyDescent="0.25">
      <c r="A21" s="5">
        <f t="shared" si="0"/>
        <v>67.443018629627375</v>
      </c>
      <c r="B21" s="5">
        <f t="shared" si="1"/>
        <v>-0.20534901624032537</v>
      </c>
      <c r="C21" s="5">
        <v>0</v>
      </c>
      <c r="D21" s="5">
        <v>0</v>
      </c>
      <c r="E21" s="5">
        <f t="shared" si="2"/>
        <v>0</v>
      </c>
      <c r="F21" s="5">
        <f t="shared" si="3"/>
        <v>0</v>
      </c>
      <c r="G21" s="5">
        <f>C21*D21</f>
        <v>0</v>
      </c>
      <c r="H21" s="5">
        <v>383.18852227218599</v>
      </c>
      <c r="I21" s="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Limits</vt:lpstr>
      <vt:lpstr>Res 1</vt:lpstr>
      <vt:lpstr>Step 1</vt:lpstr>
      <vt:lpstr>Res 2</vt:lpstr>
      <vt:lpstr>Step 2</vt:lpstr>
      <vt:lpstr>Res 3</vt:lpstr>
      <vt:lpstr>Step 3</vt:lpstr>
      <vt:lpstr>Res 4</vt:lpstr>
      <vt:lpstr>Step 4</vt:lpstr>
      <vt:lpstr>Res 5</vt:lpstr>
      <vt:lpstr>Step 5</vt:lpstr>
      <vt:lpstr>Res Final</vt:lpstr>
      <vt:lpstr>Res</vt:lpstr>
      <vt:lpstr>Step Final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Kumar Gadi</dc:creator>
  <cp:lastModifiedBy>Suresh Kumar Gadi</cp:lastModifiedBy>
  <dcterms:created xsi:type="dcterms:W3CDTF">2017-05-20T13:03:01Z</dcterms:created>
  <dcterms:modified xsi:type="dcterms:W3CDTF">2017-05-21T04:11:03Z</dcterms:modified>
</cp:coreProperties>
</file>