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3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Database" sheetId="12" r:id="rId6"/>
    <sheet name="CompleteCode" sheetId="7" r:id="rId7"/>
    <sheet name="C_D" sheetId="6" r:id="rId8"/>
    <sheet name="STATE_BREAKS" sheetId="8" r:id="rId9"/>
    <sheet name="STATES" sheetId="2" r:id="rId10"/>
    <sheet name="Audio" sheetId="9" r:id="rId11"/>
  </sheets>
  <calcPr calcId="162913"/>
</workbook>
</file>

<file path=xl/calcChain.xml><?xml version="1.0" encoding="utf-8"?>
<calcChain xmlns="http://schemas.openxmlformats.org/spreadsheetml/2006/main">
  <c r="M15" i="12" l="1"/>
  <c r="K3" i="12"/>
  <c r="L3" i="12"/>
  <c r="K4" i="12"/>
  <c r="L4" i="12"/>
  <c r="K5" i="12"/>
  <c r="L5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F17" i="12" l="1"/>
  <c r="E17" i="12"/>
  <c r="E15" i="12"/>
  <c r="E16" i="12"/>
  <c r="J16" i="12" s="1"/>
  <c r="E14" i="12"/>
  <c r="J14" i="12" s="1"/>
  <c r="E13" i="12"/>
  <c r="J13" i="12" s="1"/>
  <c r="E12" i="12"/>
  <c r="J12" i="12" s="1"/>
  <c r="E11" i="12"/>
  <c r="J11" i="12" s="1"/>
  <c r="E10" i="12"/>
  <c r="J10" i="12" s="1"/>
  <c r="E9" i="12"/>
  <c r="J9" i="12" s="1"/>
  <c r="E8" i="12"/>
  <c r="J8" i="12" s="1"/>
  <c r="E7" i="12"/>
  <c r="J7" i="12" s="1"/>
  <c r="H6" i="12"/>
  <c r="I6" i="12" s="1"/>
  <c r="J6" i="12" s="1"/>
  <c r="F6" i="12"/>
  <c r="E6" i="12"/>
  <c r="J5" i="12"/>
  <c r="E5" i="12"/>
  <c r="F4" i="12"/>
  <c r="E4" i="12"/>
  <c r="J4" i="12" s="1"/>
  <c r="F3" i="12"/>
  <c r="E3" i="12"/>
  <c r="F2" i="12"/>
  <c r="E2" i="12"/>
  <c r="J3" i="12" l="1"/>
  <c r="G2" i="12"/>
  <c r="H2" i="12" s="1"/>
  <c r="I2" i="12" s="1"/>
  <c r="J2" i="12" s="1"/>
  <c r="J17" i="12"/>
  <c r="F15" i="12"/>
  <c r="G15" i="12" s="1"/>
  <c r="J15" i="12" s="1"/>
  <c r="N3" i="10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2" i="11"/>
  <c r="H6" i="11"/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3" i="2"/>
  <c r="F2" i="8"/>
  <c r="J17" i="11"/>
  <c r="J3" i="11"/>
  <c r="J4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D9" i="9"/>
  <c r="R24" i="10" l="1"/>
  <c r="S24" i="10"/>
  <c r="R25" i="10"/>
  <c r="S25" i="10"/>
  <c r="F6" i="11"/>
  <c r="I6" i="11" s="1"/>
  <c r="J6" i="11" s="1"/>
  <c r="E6" i="11"/>
  <c r="B22" i="7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I2" i="11"/>
  <c r="J2" i="11" s="1"/>
  <c r="B4" i="7" s="1"/>
  <c r="G2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E2" i="11"/>
  <c r="J2" i="9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T2" i="10" l="1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H68" i="9"/>
  <c r="H69" i="9" s="1"/>
  <c r="H70" i="9" s="1"/>
  <c r="H71" i="9" s="1"/>
  <c r="H72" i="9" s="1"/>
  <c r="H73" i="9" s="1"/>
  <c r="AN44" i="2"/>
  <c r="H158" i="9"/>
  <c r="H159" i="9" s="1"/>
  <c r="H160" i="9" s="1"/>
  <c r="H161" i="9" s="1"/>
  <c r="H134" i="9"/>
  <c r="H135" i="9" s="1"/>
  <c r="H136" i="9" s="1"/>
  <c r="H137" i="9" s="1"/>
  <c r="H86" i="9"/>
  <c r="H87" i="9" s="1"/>
  <c r="H88" i="9" s="1"/>
  <c r="H89" i="9" s="1"/>
  <c r="H60" i="9"/>
  <c r="H61" i="9" s="1"/>
  <c r="H62" i="9" s="1"/>
  <c r="H63" i="9" s="1"/>
  <c r="H64" i="9" s="1"/>
  <c r="H65" i="9" s="1"/>
  <c r="H36" i="9"/>
  <c r="H37" i="9" s="1"/>
  <c r="H142" i="9"/>
  <c r="H143" i="9" s="1"/>
  <c r="H144" i="9" s="1"/>
  <c r="H145" i="9" s="1"/>
  <c r="H118" i="9"/>
  <c r="H119" i="9" s="1"/>
  <c r="H120" i="9" s="1"/>
  <c r="H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C115" i="9"/>
  <c r="C116" i="9" s="1"/>
  <c r="C117" i="9" s="1"/>
  <c r="C118" i="9" s="1"/>
  <c r="C119" i="9" s="1"/>
  <c r="C120" i="9" s="1"/>
  <c r="C121" i="9" s="1"/>
  <c r="C91" i="9"/>
  <c r="C92" i="9" s="1"/>
  <c r="C93" i="9" s="1"/>
  <c r="C94" i="9" s="1"/>
  <c r="C95" i="9" s="1"/>
  <c r="C96" i="9" s="1"/>
  <c r="C97" i="9" s="1"/>
  <c r="C67" i="9"/>
  <c r="C68" i="9" s="1"/>
  <c r="C69" i="9" s="1"/>
  <c r="C70" i="9" s="1"/>
  <c r="C71" i="9" s="1"/>
  <c r="C72" i="9" s="1"/>
  <c r="C73" i="9" s="1"/>
  <c r="C43" i="9"/>
  <c r="C44" i="9" s="1"/>
  <c r="C45" i="9" s="1"/>
  <c r="C46" i="9" s="1"/>
  <c r="C47" i="9" s="1"/>
  <c r="C48" i="9" s="1"/>
  <c r="C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H126" i="9"/>
  <c r="H127" i="9" s="1"/>
  <c r="H128" i="9" s="1"/>
  <c r="H129" i="9" s="1"/>
  <c r="H102" i="9"/>
  <c r="H103" i="9" s="1"/>
  <c r="H104" i="9" s="1"/>
  <c r="H105" i="9" s="1"/>
  <c r="H78" i="9"/>
  <c r="H79" i="9" s="1"/>
  <c r="H80" i="9" s="1"/>
  <c r="H81" i="9" s="1"/>
  <c r="H54" i="9"/>
  <c r="H55" i="9" s="1"/>
  <c r="H56" i="9" s="1"/>
  <c r="H57" i="9" s="1"/>
  <c r="H30" i="9"/>
  <c r="H31" i="9" s="1"/>
  <c r="H32" i="9" s="1"/>
  <c r="H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C123" i="9"/>
  <c r="C124" i="9" s="1"/>
  <c r="C125" i="9" s="1"/>
  <c r="C126" i="9" s="1"/>
  <c r="C127" i="9" s="1"/>
  <c r="C128" i="9" s="1"/>
  <c r="C129" i="9" s="1"/>
  <c r="C99" i="9"/>
  <c r="C100" i="9" s="1"/>
  <c r="C101" i="9" s="1"/>
  <c r="C102" i="9" s="1"/>
  <c r="C103" i="9" s="1"/>
  <c r="C104" i="9" s="1"/>
  <c r="C105" i="9" s="1"/>
  <c r="C75" i="9"/>
  <c r="C76" i="9" s="1"/>
  <c r="C77" i="9" s="1"/>
  <c r="C78" i="9" s="1"/>
  <c r="C79" i="9" s="1"/>
  <c r="C80" i="9" s="1"/>
  <c r="C81" i="9" s="1"/>
  <c r="C51" i="9"/>
  <c r="C52" i="9" s="1"/>
  <c r="C53" i="9" s="1"/>
  <c r="C54" i="9" s="1"/>
  <c r="C55" i="9" s="1"/>
  <c r="C56" i="9" s="1"/>
  <c r="C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C131" i="9"/>
  <c r="C132" i="9" s="1"/>
  <c r="C133" i="9" s="1"/>
  <c r="C134" i="9" s="1"/>
  <c r="C135" i="9" s="1"/>
  <c r="C136" i="9" s="1"/>
  <c r="C137" i="9" s="1"/>
  <c r="C107" i="9"/>
  <c r="C108" i="9" s="1"/>
  <c r="C109" i="9" s="1"/>
  <c r="C110" i="9" s="1"/>
  <c r="C111" i="9" s="1"/>
  <c r="C112" i="9" s="1"/>
  <c r="C113" i="9" s="1"/>
  <c r="C83" i="9"/>
  <c r="C84" i="9" s="1"/>
  <c r="C85" i="9" s="1"/>
  <c r="C86" i="9" s="1"/>
  <c r="C87" i="9" s="1"/>
  <c r="C88" i="9" s="1"/>
  <c r="C89" i="9" s="1"/>
  <c r="C59" i="9"/>
  <c r="C60" i="9" s="1"/>
  <c r="C61" i="9" s="1"/>
  <c r="C62" i="9" s="1"/>
  <c r="C63" i="9" s="1"/>
  <c r="C64" i="9" s="1"/>
  <c r="C65" i="9" s="1"/>
  <c r="C35" i="9"/>
  <c r="C36" i="9" s="1"/>
  <c r="C37" i="9" s="1"/>
  <c r="C38" i="9" s="1"/>
  <c r="C39" i="9" s="1"/>
  <c r="C40" i="9" s="1"/>
  <c r="C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H107" i="9"/>
  <c r="H108" i="9" s="1"/>
  <c r="H109" i="9" s="1"/>
  <c r="H110" i="9" s="1"/>
  <c r="H111" i="9" s="1"/>
  <c r="H112" i="9" s="1"/>
  <c r="H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E8" i="7" l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D2" i="8" s="1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AL14" i="2"/>
  <c r="AN14" i="2"/>
  <c r="AK30" i="2"/>
  <c r="AL5" i="2"/>
  <c r="AL4" i="2"/>
  <c r="AO4" i="2"/>
  <c r="AO6" i="2"/>
  <c r="AK14" i="2"/>
  <c r="AN31" i="2"/>
  <c r="C7" i="1"/>
  <c r="E7" i="1" s="1"/>
  <c r="AN16" i="2"/>
  <c r="AR3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AO19" i="2"/>
  <c r="B3" i="8"/>
  <c r="D3" i="8" s="1"/>
  <c r="AK28" i="2"/>
  <c r="AL16" i="2"/>
  <c r="AK8" i="2"/>
  <c r="AN26" i="2"/>
  <c r="AO9" i="2"/>
  <c r="C22" i="9"/>
  <c r="C23" i="9" s="1"/>
  <c r="C24" i="9" s="1"/>
  <c r="C25" i="9" s="1"/>
  <c r="E5" i="9"/>
  <c r="E6" i="9" s="1"/>
  <c r="E7" i="9" s="1"/>
  <c r="E8" i="9" s="1"/>
  <c r="A8" i="8" l="1"/>
  <c r="C7" i="8"/>
  <c r="B4" i="8"/>
  <c r="D4" i="8" s="1"/>
  <c r="F4" i="8" s="1"/>
  <c r="F3" i="8"/>
  <c r="G3" i="8" s="1"/>
  <c r="G4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C20" i="7" l="1"/>
  <c r="E20" i="7"/>
  <c r="E21" i="7" s="1"/>
  <c r="E22" i="7" s="1"/>
  <c r="A9" i="8"/>
  <c r="C8" i="8"/>
  <c r="B5" i="8"/>
  <c r="D5" i="8" s="1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A10" i="8" l="1"/>
  <c r="C9" i="8"/>
  <c r="B6" i="8"/>
  <c r="D6" i="8" s="1"/>
  <c r="F5" i="8"/>
  <c r="G5" i="8" s="1"/>
  <c r="C10" i="1"/>
  <c r="E10" i="1" s="1"/>
  <c r="A11" i="8" l="1"/>
  <c r="C10" i="8"/>
  <c r="B7" i="8"/>
  <c r="D7" i="8" s="1"/>
  <c r="F6" i="8"/>
  <c r="G6" i="8" s="1"/>
  <c r="C11" i="1"/>
  <c r="E11" i="1" s="1"/>
  <c r="A12" i="8" l="1"/>
  <c r="C11" i="8"/>
  <c r="B8" i="8"/>
  <c r="D8" i="8" s="1"/>
  <c r="F7" i="8"/>
  <c r="G7" i="8" s="1"/>
  <c r="C12" i="1"/>
  <c r="E12" i="1" s="1"/>
  <c r="E13" i="1" s="1"/>
  <c r="A13" i="8" l="1"/>
  <c r="C12" i="8"/>
  <c r="B9" i="8"/>
  <c r="D9" i="8" s="1"/>
  <c r="F8" i="8"/>
  <c r="G8" i="8" s="1"/>
  <c r="C14" i="1"/>
  <c r="E14" i="1" s="1"/>
  <c r="A14" i="8" l="1"/>
  <c r="C13" i="8"/>
  <c r="B10" i="8"/>
  <c r="D10" i="8" s="1"/>
  <c r="F9" i="8"/>
  <c r="G9" i="8" s="1"/>
  <c r="C15" i="1"/>
  <c r="E15" i="1" s="1"/>
  <c r="A15" i="8" l="1"/>
  <c r="C14" i="8"/>
  <c r="B11" i="8"/>
  <c r="D11" i="8" s="1"/>
  <c r="F10" i="8"/>
  <c r="G10" i="8" s="1"/>
  <c r="C16" i="1"/>
  <c r="E16" i="1" s="1"/>
  <c r="A16" i="8" l="1"/>
  <c r="C15" i="8"/>
  <c r="B12" i="8"/>
  <c r="D12" i="8" s="1"/>
  <c r="F11" i="8"/>
  <c r="G11" i="8" s="1"/>
  <c r="C17" i="1"/>
  <c r="E17" i="1" s="1"/>
  <c r="A17" i="8" l="1"/>
  <c r="C16" i="8"/>
  <c r="B13" i="8"/>
  <c r="D13" i="8" s="1"/>
  <c r="F12" i="8"/>
  <c r="G12" i="8" s="1"/>
  <c r="C18" i="1"/>
  <c r="E18" i="1" s="1"/>
  <c r="A18" i="8" l="1"/>
  <c r="C18" i="8" s="1"/>
  <c r="C17" i="8"/>
  <c r="B14" i="8"/>
  <c r="D14" i="8" s="1"/>
  <c r="F13" i="8"/>
  <c r="G13" i="8" s="1"/>
  <c r="C19" i="1"/>
  <c r="E19" i="1" s="1"/>
  <c r="B15" i="8" l="1"/>
  <c r="D15" i="8" s="1"/>
  <c r="F14" i="8"/>
  <c r="G14" i="8" s="1"/>
  <c r="C20" i="1"/>
  <c r="E20" i="1" s="1"/>
  <c r="F15" i="8" l="1"/>
  <c r="G15" i="8" s="1"/>
  <c r="B16" i="8"/>
  <c r="D16" i="8" s="1"/>
  <c r="C21" i="1"/>
  <c r="E21" i="1" s="1"/>
  <c r="F16" i="8" l="1"/>
  <c r="B17" i="8"/>
  <c r="D17" i="8" s="1"/>
  <c r="G16" i="8"/>
  <c r="C22" i="1"/>
  <c r="E22" i="1" s="1"/>
  <c r="F17" i="8" l="1"/>
  <c r="G17" i="8" s="1"/>
  <c r="B18" i="8"/>
  <c r="D18" i="8" s="1"/>
  <c r="C23" i="1"/>
  <c r="E23" i="1" s="1"/>
  <c r="F18" i="8" l="1"/>
  <c r="G18" i="8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s="1"/>
</calcChain>
</file>

<file path=xl/sharedStrings.xml><?xml version="1.0" encoding="utf-8"?>
<sst xmlns="http://schemas.openxmlformats.org/spreadsheetml/2006/main" count="206" uniqueCount="106">
  <si>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</si>
  <si>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</si>
  <si>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</si>
  <si>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</si>
  <si>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</si>
  <si>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</si>
  <si>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</si>
  <si>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</si>
  <si>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</si>
  <si>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</si>
  <si>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</si>
  <si>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</si>
  <si>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</si>
  <si>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</si>
  <si>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</si>
  <si>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</si>
  <si>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</si>
  <si>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</si>
  <si>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</si>
  <si>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</si>
  <si>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</si>
  <si>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</si>
  <si>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</si>
  <si>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</si>
  <si>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</si>
  <si>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</si>
  <si>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</si>
  <si>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</si>
  <si>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</si>
  <si>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</si>
  <si>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</si>
  <si>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</si>
  <si>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</si>
  <si>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</si>
  <si>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</si>
  <si>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</si>
  <si>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</si>
  <si>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</si>
  <si>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</si>
  <si>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</si>
  <si>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</si>
  <si>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</si>
  <si>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</si>
  <si>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</si>
  <si>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</si>
  <si>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</si>
  <si>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</si>
  <si>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</si>
  <si>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</si>
  <si>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</si>
  <si>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</si>
  <si>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</si>
  <si>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</si>
  <si>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</si>
  <si>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</si>
  <si>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</si>
  <si>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</si>
  <si>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</si>
  <si>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</si>
  <si>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</si>
  <si>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</si>
  <si>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</si>
  <si>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</si>
  <si>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</si>
  <si>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</si>
  <si>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</si>
  <si>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</si>
  <si>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</si>
  <si>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</si>
  <si>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</si>
  <si>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</si>
  <si>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</si>
  <si>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</si>
  <si>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</si>
  <si>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</si>
  <si>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</si>
  <si>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</si>
  <si>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</si>
  <si>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</si>
  <si>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</si>
  <si>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</si>
  <si>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</si>
  <si>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</si>
  <si>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</si>
  <si>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</si>
  <si>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</si>
  <si>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</si>
  <si>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</si>
  <si>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</si>
  <si>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</si>
  <si>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</si>
  <si>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</si>
  <si>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</si>
  <si>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</si>
  <si>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</si>
  <si>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</si>
  <si>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</si>
  <si>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</si>
  <si>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</si>
  <si>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</si>
  <si>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</si>
  <si>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</si>
  <si>
    <t>Database variables</t>
  </si>
  <si>
    <t>Default Value</t>
  </si>
  <si>
    <t>Lower Limit</t>
  </si>
  <si>
    <t>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</si>
</sst>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AB1" workbookViewId="0">
      <selection activeCell="AQ1" sqref="AQ1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 ",AK3,", ",AL3,", ",AN3,", ",AO3,", ")</f>
        <v xml:space="preserve">82, 0x20, 0x90, 0x01, 0x00, </v>
      </c>
      <c r="AR3" s="11" t="str">
        <f>CONCATENATE(AT2,AQ3)</f>
        <v xml:space="preserve">82, 0x20, 0x90, 0x01, 0x00, 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 t="shared" ref="AQ4:AQ67" si="20">CONCATENATE(A4,", ",AK4,", ",AL4,", ",AN4,", ",AO4,", ")</f>
        <v xml:space="preserve">3, 0x22, 0x90, 0x00, 0x00, </v>
      </c>
      <c r="AR4" s="11" t="str">
        <f t="shared" ref="AR4:AR32" si="21">CONCATENATE(AR3,AQ4)</f>
        <v xml:space="preserve">82, 0x20, 0x90, 0x01, 0x00, 3, 0x22, 0x90, 0x00, 0x00,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 t="shared" si="20"/>
        <v xml:space="preserve">6, 0x0C, 0x90, 0x00, 0x00, </v>
      </c>
      <c r="AR5" s="11" t="str">
        <f t="shared" si="21"/>
        <v xml:space="preserve">82, 0x20, 0x90, 0x01, 0x00, 3, 0x22, 0x90, 0x00, 0x00, 6, 0x0C, 0x90, 0x00, 0x00, 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2, 0x04, 0x90, 0x08, 0x00, </v>
      </c>
      <c r="AR6" s="11" t="str">
        <f t="shared" si="21"/>
        <v xml:space="preserve">82, 0x20, 0x90, 0x01, 0x00, 3, 0x22, 0x90, 0x00, 0x00, 6, 0x0C, 0x90, 0x00, 0x00, 2,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82, 0x20, 0x90, 0x01, 0x00, 3, 0x22, 0x90, 0x00, 0x00, 6, 0x0C, 0x90, 0x00, 0x00, 2,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0x28, 0x00, 0x00, </v>
      </c>
      <c r="AR8" s="11" t="str">
        <f t="shared" si="21"/>
        <v xml:space="preserve">82, 0x20, 0x90, 0x01, 0x00, 3, 0x22, 0x90, 0x00, 0x00, 6, 0x0C, 0x90, 0x00, 0x00, 2, 0x04, 0x90, 0x08, 0x00, 2, 0x14, 0x90, 0x00, 0x00, 21, 0x24, 0x28,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82, 0x20, 0x90, 0x01, 0x00, 3, 0x22, 0x90, 0x00, 0x00, 6, 0x0C, 0x90, 0x00, 0x00, 2, 0x04, 0x90, 0x08, 0x00, 2, 0x14, 0x90, 0x00, 0x00, 21, 0x24, 0x28,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workbookViewId="0">
      <selection activeCell="R7" sqref="R7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tabSelected="1" workbookViewId="0">
      <selection activeCell="N2" sqref="N2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0</v>
      </c>
      <c r="O2">
        <f>IFERROR(HOUR(B2),-1)</f>
        <v>1</v>
      </c>
      <c r="P2">
        <f>IFERROR(MINUTE(C2),-1)</f>
        <v>0</v>
      </c>
      <c r="Q2">
        <f>IFERROR(HOUR(C2),-1)</f>
        <v>5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0, 1, 0, 5, 1, 127, </v>
      </c>
      <c r="U2" t="str">
        <f>CONCATENATE(U1,T2)</f>
        <v xml:space="preserve">0, 1, 0, 5, 1, 127,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0, 1, 0, 5,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0, 1, 0, 5,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0, 1, 0, 5,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0, 1, 0, 5,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0, 1, 0, 5,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0, 1, 0, 5,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0, 1, 0, 5,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7"/>
  <sheetViews>
    <sheetView workbookViewId="0">
      <selection activeCell="A2" sqref="A2:B17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5" x14ac:dyDescent="0.25">
      <c r="B1" t="s">
        <v>93</v>
      </c>
      <c r="C1" t="s">
        <v>92</v>
      </c>
      <c r="M1" t="s">
        <v>102</v>
      </c>
      <c r="N1" t="s">
        <v>103</v>
      </c>
      <c r="O1" t="s">
        <v>104</v>
      </c>
    </row>
    <row r="2" spans="1:15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DEC2HEX(G2,4)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  <c r="M2">
        <v>3</v>
      </c>
    </row>
    <row r="3" spans="1:15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  <c r="M3">
        <v>2</v>
      </c>
    </row>
    <row r="4" spans="1:15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  <c r="M4">
        <v>2</v>
      </c>
    </row>
    <row r="5" spans="1:15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  <c r="M5">
        <v>0</v>
      </c>
    </row>
    <row r="6" spans="1:15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  <c r="M6">
        <v>1</v>
      </c>
    </row>
    <row r="7" spans="1:15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  <c r="M7">
        <v>1</v>
      </c>
    </row>
    <row r="8" spans="1:15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  <c r="M8">
        <v>1</v>
      </c>
    </row>
    <row r="9" spans="1:15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  <c r="M9">
        <v>1</v>
      </c>
    </row>
    <row r="10" spans="1:15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  <c r="M10">
        <v>1</v>
      </c>
    </row>
    <row r="11" spans="1:15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  <c r="M11">
        <v>1</v>
      </c>
    </row>
    <row r="12" spans="1:15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  <c r="M12">
        <v>1</v>
      </c>
    </row>
    <row r="13" spans="1:15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  <c r="M13">
        <v>1</v>
      </c>
    </row>
    <row r="14" spans="1:15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  <c r="M14">
        <v>1</v>
      </c>
    </row>
    <row r="15" spans="1:15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  <c r="M15">
        <v>1</v>
      </c>
    </row>
    <row r="16" spans="1:15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  <c r="M16">
        <v>1</v>
      </c>
    </row>
    <row r="17" spans="1:13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  <c r="M17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7"/>
  <sheetViews>
    <sheetView workbookViewId="0">
      <selection activeCell="K15" sqref="K15"/>
    </sheetView>
  </sheetViews>
  <sheetFormatPr defaultRowHeight="15" x14ac:dyDescent="0.25"/>
  <cols>
    <col min="1" max="1" width="53.28515625" bestFit="1" customWidth="1"/>
    <col min="3" max="3" width="10.85546875" bestFit="1" customWidth="1"/>
    <col min="10" max="10" width="16.85546875" bestFit="1" customWidth="1"/>
  </cols>
  <sheetData>
    <row r="1" spans="1:17" x14ac:dyDescent="0.25">
      <c r="B1" t="s">
        <v>93</v>
      </c>
      <c r="C1" t="s">
        <v>92</v>
      </c>
      <c r="N1" t="s">
        <v>102</v>
      </c>
      <c r="O1" t="s">
        <v>105</v>
      </c>
      <c r="P1" t="s">
        <v>103</v>
      </c>
      <c r="Q1" t="s">
        <v>104</v>
      </c>
    </row>
    <row r="2" spans="1:17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DEC2HEX(G2,4)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  <c r="N2">
        <v>3</v>
      </c>
      <c r="O2">
        <f>+N2-1</f>
        <v>2</v>
      </c>
    </row>
    <row r="3" spans="1:17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  <c r="K3" t="str">
        <f t="shared" ref="K3:K17" si="0">DEC2HEX(E3)</f>
        <v>1</v>
      </c>
      <c r="L3" t="str">
        <f t="shared" ref="L3:M17" si="1">DEC2HEX(F3)</f>
        <v>4</v>
      </c>
      <c r="N3">
        <v>2</v>
      </c>
      <c r="O3">
        <f>N3+O2</f>
        <v>4</v>
      </c>
    </row>
    <row r="4" spans="1:17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  <c r="K4" t="str">
        <f t="shared" si="0"/>
        <v>1</v>
      </c>
      <c r="L4" t="str">
        <f t="shared" si="1"/>
        <v>A</v>
      </c>
      <c r="N4">
        <v>2</v>
      </c>
      <c r="O4">
        <f t="shared" ref="O4:O17" si="2">N4+O3</f>
        <v>6</v>
      </c>
    </row>
    <row r="5" spans="1:17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  <c r="K5" t="str">
        <f t="shared" si="0"/>
        <v>14</v>
      </c>
      <c r="L5" t="str">
        <f t="shared" si="1"/>
        <v>0</v>
      </c>
      <c r="N5">
        <v>0</v>
      </c>
      <c r="O5">
        <f t="shared" si="2"/>
        <v>6</v>
      </c>
    </row>
    <row r="6" spans="1:17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  <c r="N6">
        <v>1</v>
      </c>
      <c r="O6">
        <f t="shared" si="2"/>
        <v>7</v>
      </c>
    </row>
    <row r="7" spans="1:17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  <c r="K7" t="str">
        <f t="shared" si="0"/>
        <v>3C</v>
      </c>
      <c r="L7" t="str">
        <f t="shared" si="1"/>
        <v>0</v>
      </c>
      <c r="N7">
        <v>1</v>
      </c>
      <c r="O7">
        <f t="shared" si="2"/>
        <v>8</v>
      </c>
    </row>
    <row r="8" spans="1:17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6" si="3">CONCATENATE(E8,", ")</f>
        <v xml:space="preserve">40, </v>
      </c>
      <c r="K8" t="str">
        <f t="shared" si="0"/>
        <v>28</v>
      </c>
      <c r="L8" t="str">
        <f t="shared" si="1"/>
        <v>0</v>
      </c>
      <c r="N8">
        <v>1</v>
      </c>
      <c r="O8">
        <f t="shared" si="2"/>
        <v>9</v>
      </c>
    </row>
    <row r="9" spans="1:17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3"/>
        <v xml:space="preserve">4, </v>
      </c>
      <c r="K9" t="str">
        <f t="shared" si="0"/>
        <v>4</v>
      </c>
      <c r="L9" t="str">
        <f t="shared" si="1"/>
        <v>0</v>
      </c>
      <c r="N9">
        <v>1</v>
      </c>
      <c r="O9">
        <f t="shared" si="2"/>
        <v>10</v>
      </c>
    </row>
    <row r="10" spans="1:17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3"/>
        <v xml:space="preserve">8, </v>
      </c>
      <c r="K10" t="str">
        <f t="shared" si="0"/>
        <v>8</v>
      </c>
      <c r="L10" t="str">
        <f t="shared" si="1"/>
        <v>0</v>
      </c>
      <c r="N10">
        <v>1</v>
      </c>
      <c r="O10">
        <f t="shared" si="2"/>
        <v>11</v>
      </c>
    </row>
    <row r="11" spans="1:17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3"/>
        <v xml:space="preserve">192, </v>
      </c>
      <c r="K11" t="str">
        <f t="shared" si="0"/>
        <v>C0</v>
      </c>
      <c r="L11" t="str">
        <f t="shared" si="1"/>
        <v>0</v>
      </c>
      <c r="N11">
        <v>1</v>
      </c>
      <c r="O11">
        <f t="shared" si="2"/>
        <v>12</v>
      </c>
    </row>
    <row r="12" spans="1:17" x14ac:dyDescent="0.25">
      <c r="A12" t="s">
        <v>86</v>
      </c>
      <c r="C12">
        <v>80</v>
      </c>
      <c r="E12">
        <f>_xlfn.FLOOR.MATH(C12/10)</f>
        <v>8</v>
      </c>
      <c r="J12" t="str">
        <f t="shared" si="3"/>
        <v xml:space="preserve">8, </v>
      </c>
      <c r="K12" t="str">
        <f t="shared" si="0"/>
        <v>8</v>
      </c>
      <c r="L12" t="str">
        <f t="shared" si="1"/>
        <v>0</v>
      </c>
      <c r="N12">
        <v>1</v>
      </c>
      <c r="O12">
        <f t="shared" si="2"/>
        <v>13</v>
      </c>
    </row>
    <row r="13" spans="1:17" x14ac:dyDescent="0.25">
      <c r="A13" t="s">
        <v>87</v>
      </c>
      <c r="C13">
        <v>420</v>
      </c>
      <c r="E13">
        <f>_xlfn.FLOOR.MATH(C13/10)</f>
        <v>42</v>
      </c>
      <c r="J13" t="str">
        <f t="shared" si="3"/>
        <v xml:space="preserve">42, </v>
      </c>
      <c r="K13" t="str">
        <f t="shared" si="0"/>
        <v>2A</v>
      </c>
      <c r="L13" t="str">
        <f t="shared" si="1"/>
        <v>0</v>
      </c>
      <c r="N13">
        <v>1</v>
      </c>
      <c r="O13">
        <f t="shared" si="2"/>
        <v>14</v>
      </c>
    </row>
    <row r="14" spans="1:17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3"/>
        <v xml:space="preserve">5, </v>
      </c>
      <c r="K14" t="str">
        <f t="shared" si="0"/>
        <v>5</v>
      </c>
      <c r="L14" t="str">
        <f t="shared" si="1"/>
        <v>0</v>
      </c>
      <c r="N14">
        <v>1</v>
      </c>
      <c r="O14">
        <f t="shared" si="2"/>
        <v>15</v>
      </c>
    </row>
    <row r="15" spans="1:17" x14ac:dyDescent="0.25">
      <c r="A15" t="s">
        <v>90</v>
      </c>
      <c r="C15">
        <v>86400</v>
      </c>
      <c r="E15">
        <f>_xlfn.FLOOR.MATH(C15/256/256)</f>
        <v>1</v>
      </c>
      <c r="F15">
        <f>_xlfn.FLOOR.MATH((C15-E15*256*256)/256)</f>
        <v>81</v>
      </c>
      <c r="G15">
        <f>(C15-E15*256*256-F15*256)</f>
        <v>128</v>
      </c>
      <c r="J15" s="2" t="str">
        <f>CONCATENATE(G15,", ",F15,", ",E15,", ")</f>
        <v xml:space="preserve">128, 81, 1, </v>
      </c>
      <c r="K15" t="str">
        <f t="shared" si="0"/>
        <v>1</v>
      </c>
      <c r="L15" t="str">
        <f t="shared" si="1"/>
        <v>51</v>
      </c>
      <c r="M15" t="str">
        <f t="shared" si="1"/>
        <v>80</v>
      </c>
      <c r="N15">
        <v>1</v>
      </c>
      <c r="O15">
        <f t="shared" si="2"/>
        <v>16</v>
      </c>
    </row>
    <row r="16" spans="1:17" x14ac:dyDescent="0.25">
      <c r="A16" t="s">
        <v>97</v>
      </c>
      <c r="C16">
        <v>1</v>
      </c>
      <c r="E16">
        <f>C16</f>
        <v>1</v>
      </c>
      <c r="J16" t="str">
        <f t="shared" si="3"/>
        <v xml:space="preserve">1, </v>
      </c>
      <c r="K16" t="str">
        <f t="shared" si="0"/>
        <v>1</v>
      </c>
      <c r="L16" t="str">
        <f t="shared" si="1"/>
        <v>0</v>
      </c>
      <c r="N16">
        <v>1</v>
      </c>
      <c r="O16">
        <f t="shared" si="2"/>
        <v>17</v>
      </c>
    </row>
    <row r="17" spans="1:15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  <c r="K17" t="str">
        <f t="shared" si="0"/>
        <v>5</v>
      </c>
      <c r="L17" t="str">
        <f t="shared" si="1"/>
        <v>0</v>
      </c>
      <c r="N17">
        <v>2</v>
      </c>
      <c r="O17">
        <f t="shared" si="2"/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C1" sqref="C1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CONCATENATE("int EE_Settings[]={",E24,"};")</f>
        <v>int EE_Settings[]={0x7A,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0x7A, 0xFE, </v>
      </c>
      <c r="C4">
        <f>LEN(B4)-LEN(SUBSTITUTE(B4,",",""))</f>
        <v>2</v>
      </c>
      <c r="E4" t="str">
        <f>CONCATENATE(E3,B4)</f>
        <v xml:space="preserve">0x7A,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0x7A,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0x7A,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0x7A,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0x7A,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0x7A,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0x7A,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0x7A,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0x7A,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0x7A,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0x7A,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0x7A,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0x7A,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0x7A,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0x7A,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0x7A,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8, 9, 9, 9, 9, 9, 9, 9, 9, 9, 9, 9, 9, 9, 9, 9, 160, </v>
      </c>
      <c r="C22">
        <f t="shared" si="0"/>
        <v>17</v>
      </c>
      <c r="E22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</v>
      </c>
    </row>
    <row r="23" spans="1:5" x14ac:dyDescent="0.25">
      <c r="A23" t="s">
        <v>98</v>
      </c>
      <c r="B23" t="str">
        <f>EVENTS!T1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 ")</f>
        <v xml:space="preserve">8, </v>
      </c>
      <c r="G2" t="str">
        <f>CONCATENATE(G1,F2)</f>
        <v xml:space="preserve">8, </v>
      </c>
    </row>
    <row r="3" spans="1:7" x14ac:dyDescent="0.25">
      <c r="A3">
        <f>+A2+1</f>
        <v>1</v>
      </c>
      <c r="B3">
        <f>D2</f>
        <v>8</v>
      </c>
      <c r="C3">
        <f>COUNTIF(States_Design!A:A,A3)</f>
        <v>1</v>
      </c>
      <c r="D3">
        <f t="shared" ref="D3:D14" si="0">B3+C3</f>
        <v>9</v>
      </c>
      <c r="F3" t="str">
        <f t="shared" ref="F3:F14" si="1">CONCATENATE(D3,", ")</f>
        <v xml:space="preserve">9, </v>
      </c>
      <c r="G3" t="str">
        <f t="shared" ref="G3:G14" si="2">CONCATENATE(G2,F3)</f>
        <v xml:space="preserve">8, 9, </v>
      </c>
    </row>
    <row r="4" spans="1:7" x14ac:dyDescent="0.25">
      <c r="A4">
        <f t="shared" ref="A4:A18" si="3">+A3+1</f>
        <v>2</v>
      </c>
      <c r="B4">
        <f t="shared" ref="B4:B14" si="4">D3</f>
        <v>9</v>
      </c>
      <c r="C4">
        <f>COUNTIF(States_Design!A:A,A4)</f>
        <v>0</v>
      </c>
      <c r="D4">
        <f t="shared" si="0"/>
        <v>9</v>
      </c>
      <c r="F4" t="str">
        <f t="shared" si="1"/>
        <v xml:space="preserve">9, </v>
      </c>
      <c r="G4" t="str">
        <f t="shared" si="2"/>
        <v xml:space="preserve">8, 9, 9,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9</v>
      </c>
      <c r="F5" t="str">
        <f t="shared" si="1"/>
        <v xml:space="preserve">9, </v>
      </c>
      <c r="G5" t="str">
        <f t="shared" si="2"/>
        <v xml:space="preserve">8, 9, 9, 9,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9</v>
      </c>
      <c r="F6" t="str">
        <f t="shared" si="1"/>
        <v xml:space="preserve">9, </v>
      </c>
      <c r="G6" t="str">
        <f t="shared" si="2"/>
        <v xml:space="preserve">8, 9, 9, 9, 9,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9</v>
      </c>
      <c r="F7" t="str">
        <f t="shared" si="1"/>
        <v xml:space="preserve">9, </v>
      </c>
      <c r="G7" t="str">
        <f t="shared" si="2"/>
        <v xml:space="preserve">8, 9, 9, 9, 9, 9,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9</v>
      </c>
      <c r="F8" t="str">
        <f t="shared" si="1"/>
        <v xml:space="preserve">9, </v>
      </c>
      <c r="G8" t="str">
        <f t="shared" si="2"/>
        <v xml:space="preserve">8, 9, 9, 9, 9, 9, 9,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9</v>
      </c>
      <c r="F9" t="str">
        <f t="shared" si="1"/>
        <v xml:space="preserve">9, </v>
      </c>
      <c r="G9" t="str">
        <f t="shared" si="2"/>
        <v xml:space="preserve">8, 9, 9, 9, 9, 9, 9, 9,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9</v>
      </c>
      <c r="F10" t="str">
        <f t="shared" si="1"/>
        <v xml:space="preserve">9, </v>
      </c>
      <c r="G10" t="str">
        <f t="shared" si="2"/>
        <v xml:space="preserve">8, 9, 9, 9, 9, 9, 9, 9, 9,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9</v>
      </c>
      <c r="F11" t="str">
        <f t="shared" si="1"/>
        <v xml:space="preserve">9, </v>
      </c>
      <c r="G11" t="str">
        <f t="shared" si="2"/>
        <v xml:space="preserve">8, 9, 9, 9, 9, 9, 9, 9, 9, 9,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9</v>
      </c>
      <c r="F12" t="str">
        <f t="shared" si="1"/>
        <v xml:space="preserve">9, </v>
      </c>
      <c r="G12" t="str">
        <f t="shared" si="2"/>
        <v xml:space="preserve">8, 9, 9, 9, 9, 9, 9, 9, 9, 9, 9,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9</v>
      </c>
      <c r="F13" t="str">
        <f t="shared" si="1"/>
        <v xml:space="preserve">9, </v>
      </c>
      <c r="G13" t="str">
        <f t="shared" si="2"/>
        <v xml:space="preserve">8, 9, 9, 9, 9, 9, 9, 9, 9, 9, 9, 9,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9</v>
      </c>
      <c r="F14" t="str">
        <f t="shared" si="1"/>
        <v xml:space="preserve">9, </v>
      </c>
      <c r="G14" t="str">
        <f t="shared" si="2"/>
        <v xml:space="preserve">8, 9, 9, 9, 9, 9, 9, 9, 9, 9, 9, 9, 9, </v>
      </c>
    </row>
    <row r="15" spans="1:7" x14ac:dyDescent="0.25">
      <c r="A15">
        <f t="shared" si="3"/>
        <v>13</v>
      </c>
      <c r="B15">
        <f t="shared" ref="B15:B18" si="5">D14</f>
        <v>9</v>
      </c>
      <c r="C15">
        <f>COUNTIF(States_Design!A:A,A15)</f>
        <v>0</v>
      </c>
      <c r="D15">
        <f t="shared" ref="D15:D18" si="6">B15+C15</f>
        <v>9</v>
      </c>
      <c r="F15" t="str">
        <f t="shared" ref="F15:F18" si="7">CONCATENATE(D15,", ")</f>
        <v xml:space="preserve">9, </v>
      </c>
      <c r="G15" t="str">
        <f t="shared" ref="G15:G18" si="8">CONCATENATE(G14,F15)</f>
        <v xml:space="preserve">8, 9, 9, 9, 9, 9, 9, 9, 9, 9, 9, 9, 9, 9, </v>
      </c>
    </row>
    <row r="16" spans="1:7" x14ac:dyDescent="0.25">
      <c r="A16">
        <f t="shared" si="3"/>
        <v>14</v>
      </c>
      <c r="B16">
        <f t="shared" si="5"/>
        <v>9</v>
      </c>
      <c r="C16">
        <f>COUNTIF(States_Design!A:A,A16)</f>
        <v>0</v>
      </c>
      <c r="D16">
        <f t="shared" si="6"/>
        <v>9</v>
      </c>
      <c r="F16" t="str">
        <f t="shared" si="7"/>
        <v xml:space="preserve">9, </v>
      </c>
      <c r="G16" t="str">
        <f t="shared" si="8"/>
        <v xml:space="preserve">8, 9, 9, 9, 9, 9, 9, 9, 9, 9, 9, 9, 9, 9, 9, </v>
      </c>
    </row>
    <row r="17" spans="1:7" x14ac:dyDescent="0.25">
      <c r="A17">
        <f t="shared" si="3"/>
        <v>15</v>
      </c>
      <c r="B17">
        <f t="shared" si="5"/>
        <v>9</v>
      </c>
      <c r="C17">
        <f>COUNTIF(States_Design!A:A,A17)</f>
        <v>0</v>
      </c>
      <c r="D17">
        <f t="shared" si="6"/>
        <v>9</v>
      </c>
      <c r="F17" t="str">
        <f t="shared" si="7"/>
        <v xml:space="preserve">9, </v>
      </c>
      <c r="G17" t="str">
        <f t="shared" si="8"/>
        <v xml:space="preserve">8, 9, 9, 9, 9, 9, 9, 9, 9, 9, 9, 9, 9, 9, 9, 9, </v>
      </c>
    </row>
    <row r="18" spans="1:7" x14ac:dyDescent="0.25">
      <c r="A18">
        <f t="shared" si="3"/>
        <v>16</v>
      </c>
      <c r="B18">
        <f t="shared" si="5"/>
        <v>9</v>
      </c>
      <c r="C18">
        <f>COUNTIF(States_Design!A:A,A18)</f>
        <v>151</v>
      </c>
      <c r="D18">
        <f t="shared" si="6"/>
        <v>160</v>
      </c>
      <c r="F18" t="str">
        <f t="shared" si="7"/>
        <v xml:space="preserve">160, </v>
      </c>
      <c r="G18" t="str">
        <f t="shared" si="8"/>
        <v xml:space="preserve">8, 9, 9, 9, 9, 9, 9, 9, 9, 9, 9, 9, 9, 9, 9, 9, 160,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SystemDesign</vt:lpstr>
      <vt:lpstr>States_Design</vt:lpstr>
      <vt:lpstr>C</vt:lpstr>
      <vt:lpstr>EVENTS</vt:lpstr>
      <vt:lpstr>Settings</vt:lpstr>
      <vt:lpstr>Database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2017-08-21T06:23:35Z</dcterms:modified>
  <cp:category/>
  <cp:contentStatus/>
</cp:coreProperties>
</file>