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gramming\MATLAB\20170210-DOE\"/>
    </mc:Choice>
  </mc:AlternateContent>
  <bookViews>
    <workbookView xWindow="0" yWindow="0" windowWidth="20490" windowHeight="7800" activeTab="3"/>
  </bookViews>
  <sheets>
    <sheet name="Step1 (2)" sheetId="7" r:id="rId1"/>
    <sheet name="Sheet4" sheetId="4" r:id="rId2"/>
    <sheet name="Sheet1" sheetId="9" r:id="rId3"/>
    <sheet name="Step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K20" i="1"/>
  <c r="J20" i="1"/>
  <c r="J19" i="1"/>
  <c r="X12" i="1"/>
  <c r="AA10" i="1"/>
  <c r="AA9" i="1"/>
  <c r="Z9" i="1"/>
  <c r="Z10" i="1" s="1"/>
  <c r="AA3" i="1"/>
  <c r="AA4" i="1"/>
  <c r="AA5" i="1"/>
  <c r="AA6" i="1"/>
  <c r="AA7" i="1"/>
  <c r="AA8" i="1"/>
  <c r="AA2" i="1"/>
  <c r="Z3" i="1"/>
  <c r="Z4" i="1"/>
  <c r="Z5" i="1"/>
  <c r="Z6" i="1"/>
  <c r="Z7" i="1"/>
  <c r="Z8" i="1"/>
  <c r="Z2" i="1"/>
  <c r="M10" i="1"/>
  <c r="N10" i="1"/>
  <c r="O10" i="1"/>
  <c r="P10" i="1"/>
  <c r="L10" i="1"/>
  <c r="X13" i="1"/>
  <c r="AA12" i="1" s="1"/>
  <c r="Z12" i="1" l="1"/>
  <c r="Z13" i="1" s="1"/>
  <c r="AE11" i="7"/>
  <c r="AC9" i="7"/>
  <c r="AC3" i="7"/>
  <c r="AC4" i="7"/>
  <c r="AC5" i="7"/>
  <c r="AC6" i="7"/>
  <c r="AC7" i="7"/>
  <c r="AC8" i="7"/>
  <c r="AC2" i="7"/>
  <c r="P10" i="7"/>
  <c r="P9" i="7"/>
  <c r="C13" i="7"/>
  <c r="H13" i="7"/>
  <c r="M8" i="7"/>
  <c r="O8" i="7" s="1"/>
  <c r="X8" i="7" s="1"/>
  <c r="L8" i="7"/>
  <c r="N8" i="7" s="1"/>
  <c r="M7" i="7"/>
  <c r="O7" i="7" s="1"/>
  <c r="X7" i="7" s="1"/>
  <c r="L7" i="7"/>
  <c r="N7" i="7" s="1"/>
  <c r="M6" i="7"/>
  <c r="L6" i="7"/>
  <c r="N6" i="7" s="1"/>
  <c r="M5" i="7"/>
  <c r="O5" i="7" s="1"/>
  <c r="X5" i="7" s="1"/>
  <c r="L5" i="7"/>
  <c r="N5" i="7" s="1"/>
  <c r="E5" i="7"/>
  <c r="M4" i="7"/>
  <c r="L4" i="7"/>
  <c r="N4" i="7" s="1"/>
  <c r="M3" i="7"/>
  <c r="O3" i="7" s="1"/>
  <c r="X3" i="7" s="1"/>
  <c r="L3" i="7"/>
  <c r="E3" i="7"/>
  <c r="M2" i="7"/>
  <c r="O2" i="7" s="1"/>
  <c r="X2" i="7" s="1"/>
  <c r="L2" i="7"/>
  <c r="N2" i="7" s="1"/>
  <c r="M9" i="7" l="1"/>
  <c r="O6" i="7"/>
  <c r="S8" i="7"/>
  <c r="Y8" i="7" s="1"/>
  <c r="Q8" i="7"/>
  <c r="W8" i="7"/>
  <c r="Q6" i="7"/>
  <c r="W6" i="7"/>
  <c r="O4" i="7"/>
  <c r="O9" i="7" s="1"/>
  <c r="L9" i="7"/>
  <c r="R7" i="7"/>
  <c r="U7" i="7" s="1"/>
  <c r="S5" i="7"/>
  <c r="Y5" i="7" s="1"/>
  <c r="Q5" i="7"/>
  <c r="W5" i="7"/>
  <c r="R3" i="7"/>
  <c r="W4" i="7"/>
  <c r="Q4" i="7"/>
  <c r="S7" i="7"/>
  <c r="Y7" i="7" s="1"/>
  <c r="W7" i="7"/>
  <c r="Q7" i="7"/>
  <c r="Q2" i="7"/>
  <c r="W2" i="7"/>
  <c r="S2" i="7"/>
  <c r="Y2" i="7" s="1"/>
  <c r="R2" i="7"/>
  <c r="R5" i="7"/>
  <c r="U5" i="7" s="1"/>
  <c r="N3" i="7"/>
  <c r="N9" i="7" s="1"/>
  <c r="R8" i="7"/>
  <c r="U8" i="7" s="1"/>
  <c r="U2" i="7" l="1"/>
  <c r="S6" i="7"/>
  <c r="Y6" i="7" s="1"/>
  <c r="X6" i="7"/>
  <c r="S4" i="7"/>
  <c r="Y4" i="7" s="1"/>
  <c r="X4" i="7"/>
  <c r="X9" i="7" s="1"/>
  <c r="R6" i="7"/>
  <c r="U6" i="7" s="1"/>
  <c r="R4" i="7"/>
  <c r="U4" i="7" s="1"/>
  <c r="T5" i="7"/>
  <c r="V5" i="7"/>
  <c r="T6" i="7"/>
  <c r="U3" i="7"/>
  <c r="T7" i="7"/>
  <c r="V7" i="7"/>
  <c r="T4" i="7"/>
  <c r="T8" i="7"/>
  <c r="V8" i="7"/>
  <c r="T2" i="7"/>
  <c r="V2" i="7"/>
  <c r="W3" i="7"/>
  <c r="W9" i="7" s="1"/>
  <c r="S3" i="7"/>
  <c r="Q3" i="7"/>
  <c r="S9" i="7" l="1"/>
  <c r="C16" i="7" s="1"/>
  <c r="Y3" i="7"/>
  <c r="R9" i="7"/>
  <c r="U9" i="7"/>
  <c r="Q9" i="7"/>
  <c r="D14" i="7" s="1"/>
  <c r="H14" i="7"/>
  <c r="V6" i="7"/>
  <c r="F13" i="7"/>
  <c r="C15" i="7"/>
  <c r="E13" i="7"/>
  <c r="D13" i="7"/>
  <c r="C14" i="7"/>
  <c r="E15" i="7"/>
  <c r="V4" i="7"/>
  <c r="V3" i="7"/>
  <c r="T3" i="7"/>
  <c r="T9" i="7" s="1"/>
  <c r="E14" i="7" l="1"/>
  <c r="D15" i="7"/>
  <c r="V9" i="7"/>
  <c r="F16" i="7" s="1"/>
  <c r="Y9" i="7"/>
  <c r="H16" i="7" s="1"/>
  <c r="H15" i="7"/>
  <c r="E16" i="7"/>
  <c r="F15" i="7"/>
  <c r="D16" i="7"/>
  <c r="F14" i="7"/>
  <c r="C18" i="7" l="1" a="1"/>
  <c r="F19" i="7" s="1"/>
  <c r="D21" i="7" l="1"/>
  <c r="D19" i="7"/>
  <c r="C21" i="7"/>
  <c r="E18" i="7"/>
  <c r="D20" i="7"/>
  <c r="D18" i="7"/>
  <c r="C19" i="7"/>
  <c r="E19" i="7"/>
  <c r="E21" i="7"/>
  <c r="C20" i="7"/>
  <c r="F20" i="7"/>
  <c r="C18" i="7"/>
  <c r="F18" i="7"/>
  <c r="F21" i="7"/>
  <c r="E20" i="7"/>
  <c r="H18" i="7" l="1" a="1"/>
  <c r="H18" i="7" s="1"/>
  <c r="X11" i="1"/>
  <c r="X10" i="1"/>
  <c r="X9" i="1"/>
  <c r="X3" i="1"/>
  <c r="X4" i="1"/>
  <c r="X5" i="1"/>
  <c r="X6" i="1"/>
  <c r="X7" i="1"/>
  <c r="X8" i="1"/>
  <c r="X2" i="1"/>
  <c r="V9" i="1"/>
  <c r="W9" i="1"/>
  <c r="W3" i="1"/>
  <c r="W4" i="1"/>
  <c r="W5" i="1"/>
  <c r="W6" i="1"/>
  <c r="W7" i="1"/>
  <c r="W8" i="1"/>
  <c r="W2" i="1"/>
  <c r="V3" i="1"/>
  <c r="V4" i="1"/>
  <c r="V5" i="1"/>
  <c r="V6" i="1"/>
  <c r="V7" i="1"/>
  <c r="V8" i="1"/>
  <c r="V2" i="1"/>
  <c r="H14" i="1"/>
  <c r="D14" i="1"/>
  <c r="P9" i="1"/>
  <c r="E5" i="1"/>
  <c r="E3" i="1"/>
  <c r="M3" i="1"/>
  <c r="O3" i="1" s="1"/>
  <c r="U3" i="1" s="1"/>
  <c r="M4" i="1"/>
  <c r="M5" i="1"/>
  <c r="O5" i="1" s="1"/>
  <c r="U5" i="1" s="1"/>
  <c r="M6" i="1"/>
  <c r="O6" i="1" s="1"/>
  <c r="R6" i="1" s="1"/>
  <c r="M7" i="1"/>
  <c r="M8" i="1"/>
  <c r="O8" i="1" s="1"/>
  <c r="R8" i="1" s="1"/>
  <c r="M2" i="1"/>
  <c r="L3" i="1"/>
  <c r="N3" i="1" s="1"/>
  <c r="T3" i="1" s="1"/>
  <c r="L4" i="1"/>
  <c r="N4" i="1" s="1"/>
  <c r="L5" i="1"/>
  <c r="N5" i="1" s="1"/>
  <c r="L6" i="1"/>
  <c r="N6" i="1" s="1"/>
  <c r="L7" i="1"/>
  <c r="L8" i="1"/>
  <c r="N8" i="1" s="1"/>
  <c r="Q8" i="1" s="1"/>
  <c r="L2" i="1"/>
  <c r="N2" i="1" s="1"/>
  <c r="T2" i="1" s="1"/>
  <c r="H20" i="7" l="1"/>
  <c r="H21" i="7"/>
  <c r="H19" i="7"/>
  <c r="Z8" i="7" s="1"/>
  <c r="Z3" i="7"/>
  <c r="Z4" i="7"/>
  <c r="Z2" i="7"/>
  <c r="Z5" i="7"/>
  <c r="Z6" i="7"/>
  <c r="M9" i="1"/>
  <c r="O4" i="1"/>
  <c r="R4" i="1" s="1"/>
  <c r="O2" i="1"/>
  <c r="S2" i="1" s="1"/>
  <c r="L9" i="1"/>
  <c r="Q2" i="1"/>
  <c r="S8" i="1"/>
  <c r="S6" i="1"/>
  <c r="S5" i="1"/>
  <c r="S3" i="1"/>
  <c r="Q4" i="1"/>
  <c r="T4" i="1"/>
  <c r="Q6" i="1"/>
  <c r="T6" i="1"/>
  <c r="Q5" i="1"/>
  <c r="T5" i="1"/>
  <c r="Q3" i="1"/>
  <c r="T8" i="1"/>
  <c r="R5" i="1"/>
  <c r="R3" i="1"/>
  <c r="U8" i="1"/>
  <c r="U6" i="1"/>
  <c r="N7" i="1"/>
  <c r="O7" i="1"/>
  <c r="Z7" i="7" l="1"/>
  <c r="Z9" i="7"/>
  <c r="AA5" i="7"/>
  <c r="AB5" i="7" s="1"/>
  <c r="AA6" i="7"/>
  <c r="AB6" i="7" s="1"/>
  <c r="AA3" i="7"/>
  <c r="AB3" i="7" s="1"/>
  <c r="AA8" i="7"/>
  <c r="AB8" i="7" s="1"/>
  <c r="AA4" i="7"/>
  <c r="AB4" i="7" s="1"/>
  <c r="AA7" i="7"/>
  <c r="AB7" i="7" s="1"/>
  <c r="R2" i="1"/>
  <c r="U2" i="1"/>
  <c r="U4" i="1"/>
  <c r="S4" i="1"/>
  <c r="S7" i="1"/>
  <c r="Q7" i="1"/>
  <c r="Q9" i="1" s="1"/>
  <c r="E15" i="1" s="1"/>
  <c r="T7" i="1"/>
  <c r="T9" i="1" s="1"/>
  <c r="H15" i="1" s="1"/>
  <c r="N9" i="1"/>
  <c r="E14" i="1" s="1"/>
  <c r="U7" i="1"/>
  <c r="R7" i="1"/>
  <c r="R9" i="1" s="1"/>
  <c r="F16" i="1" s="1"/>
  <c r="O9" i="1"/>
  <c r="AA2" i="7" l="1"/>
  <c r="AA9" i="7" s="1"/>
  <c r="D15" i="1"/>
  <c r="U9" i="1"/>
  <c r="H16" i="1" s="1"/>
  <c r="S9" i="1"/>
  <c r="F15" i="1" s="1"/>
  <c r="E16" i="1"/>
  <c r="F14" i="1"/>
  <c r="D18" i="1" s="1" a="1"/>
  <c r="D16" i="1"/>
  <c r="AB2" i="7" l="1"/>
  <c r="D18" i="1"/>
  <c r="H18" i="1" s="1" a="1"/>
  <c r="F20" i="1"/>
  <c r="E18" i="1"/>
  <c r="F18" i="1"/>
  <c r="D19" i="1"/>
  <c r="F19" i="1"/>
  <c r="E19" i="1"/>
  <c r="D20" i="1"/>
  <c r="E20" i="1"/>
  <c r="AB9" i="7" l="1"/>
  <c r="AB10" i="7" s="1"/>
  <c r="AB11" i="7" s="1"/>
  <c r="H18" i="1"/>
  <c r="H19" i="1"/>
  <c r="H20" i="1"/>
</calcChain>
</file>

<file path=xl/sharedStrings.xml><?xml version="1.0" encoding="utf-8"?>
<sst xmlns="http://schemas.openxmlformats.org/spreadsheetml/2006/main" count="113" uniqueCount="56">
  <si>
    <t>Level</t>
  </si>
  <si>
    <t>Real value</t>
  </si>
  <si>
    <t>x1</t>
  </si>
  <si>
    <t>x2</t>
  </si>
  <si>
    <t>y</t>
  </si>
  <si>
    <t>Sl no</t>
  </si>
  <si>
    <t>random No</t>
  </si>
  <si>
    <t>real x1</t>
  </si>
  <si>
    <t>real x2</t>
  </si>
  <si>
    <t>x1^2</t>
  </si>
  <si>
    <t>x2^2</t>
  </si>
  <si>
    <t>yx1</t>
  </si>
  <si>
    <t>yx2</t>
  </si>
  <si>
    <t>x1x2</t>
  </si>
  <si>
    <t>yest</t>
  </si>
  <si>
    <t>error</t>
  </si>
  <si>
    <t>error^2</t>
  </si>
  <si>
    <t>sigma^2</t>
  </si>
  <si>
    <t>sigma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</si>
  <si>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</si>
  <si>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</si>
  <si>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</si>
  <si>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</si>
  <si>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</si>
  <si>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</si>
  <si>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</si>
  <si>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</si>
  <si>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</si>
  <si>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</si>
  <si>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</si>
  <si>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</si>
  <si>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</si>
  <si>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</si>
  <si>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</si>
  <si>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</si>
  <si>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</si>
  <si>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</si>
  <si>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</si>
  <si>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</si>
  <si>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</si>
  <si>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</si>
  <si>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</si>
  <si>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</si>
  <si>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x1*x2</t>
  </si>
  <si>
    <t>x1^2*x2</t>
  </si>
  <si>
    <t>x1*x2^2</t>
  </si>
  <si>
    <t>x1^2*x2^2</t>
  </si>
  <si>
    <t>y*x1*x2</t>
  </si>
  <si>
    <t>y*x2</t>
  </si>
  <si>
    <t>Sstot</t>
  </si>
  <si>
    <t>r-suared</t>
  </si>
  <si>
    <t>coded x1</t>
  </si>
  <si>
    <t>coded x2</t>
  </si>
  <si>
    <t>average</t>
  </si>
  <si>
    <t>(x1-x_bar)^2</t>
  </si>
  <si>
    <t>(x2-x_bar)^2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</si>
</sst>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>
      <selection activeCell="AE12" sqref="AE12"/>
    </sheetView>
  </sheetViews>
  <sheetFormatPr defaultRowHeight="15" x14ac:dyDescent="0.25"/>
  <sheetData>
    <row r="1" spans="1:31" x14ac:dyDescent="0.25">
      <c r="A1" t="s">
        <v>2</v>
      </c>
      <c r="D1" t="s">
        <v>3</v>
      </c>
      <c r="G1" t="s">
        <v>5</v>
      </c>
      <c r="H1" t="s">
        <v>2</v>
      </c>
      <c r="I1" t="s">
        <v>3</v>
      </c>
      <c r="K1" t="s">
        <v>6</v>
      </c>
      <c r="L1" t="s">
        <v>2</v>
      </c>
      <c r="M1" t="s">
        <v>3</v>
      </c>
      <c r="N1" t="s">
        <v>7</v>
      </c>
      <c r="O1" t="s">
        <v>8</v>
      </c>
      <c r="P1" t="s">
        <v>4</v>
      </c>
      <c r="Q1" t="s">
        <v>9</v>
      </c>
      <c r="R1" t="s">
        <v>10</v>
      </c>
      <c r="S1" t="s">
        <v>43</v>
      </c>
      <c r="T1" t="s">
        <v>44</v>
      </c>
      <c r="U1" t="s">
        <v>45</v>
      </c>
      <c r="V1" t="s">
        <v>46</v>
      </c>
      <c r="W1" t="s">
        <v>11</v>
      </c>
      <c r="X1" t="s">
        <v>48</v>
      </c>
      <c r="Y1" t="s">
        <v>47</v>
      </c>
      <c r="Z1" t="s">
        <v>14</v>
      </c>
      <c r="AA1" t="s">
        <v>15</v>
      </c>
      <c r="AB1" t="s">
        <v>16</v>
      </c>
    </row>
    <row r="2" spans="1:31" x14ac:dyDescent="0.25">
      <c r="A2" t="s">
        <v>0</v>
      </c>
      <c r="B2" t="s">
        <v>1</v>
      </c>
      <c r="D2" t="s">
        <v>0</v>
      </c>
      <c r="E2" t="s">
        <v>1</v>
      </c>
      <c r="G2">
        <v>1</v>
      </c>
      <c r="H2">
        <v>-1</v>
      </c>
      <c r="I2">
        <v>-1</v>
      </c>
      <c r="K2">
        <v>0</v>
      </c>
      <c r="L2">
        <f>VLOOKUP(K2,G:I,2,FALSE)</f>
        <v>0</v>
      </c>
      <c r="M2">
        <f>VLOOKUP(K2,G:I,3,FALSE)</f>
        <v>0</v>
      </c>
      <c r="N2">
        <f>VLOOKUP(L2,A:B,2,FALSE)</f>
        <v>4</v>
      </c>
      <c r="O2">
        <f>VLOOKUP(M2,D:E,2,FALSE)</f>
        <v>30</v>
      </c>
      <c r="P2">
        <v>580.70979999999997</v>
      </c>
      <c r="Q2">
        <f>N2^2</f>
        <v>16</v>
      </c>
      <c r="R2">
        <f>O2^2</f>
        <v>900</v>
      </c>
      <c r="S2">
        <f>N2*O2</f>
        <v>120</v>
      </c>
      <c r="T2">
        <f>Q2*O2</f>
        <v>480</v>
      </c>
      <c r="U2">
        <f>N2*R2</f>
        <v>3600</v>
      </c>
      <c r="V2">
        <f>Q2*R2</f>
        <v>14400</v>
      </c>
      <c r="W2">
        <f>N2*P2</f>
        <v>2322.8391999999999</v>
      </c>
      <c r="X2">
        <f t="shared" ref="X2:X8" si="0">O2*P2</f>
        <v>17421.293999999998</v>
      </c>
      <c r="Y2">
        <f>P2*S2</f>
        <v>69685.175999999992</v>
      </c>
      <c r="Z2">
        <f>$H$18+$H$19*N2+$H$20*O2+$H$21*S2</f>
        <v>533.8341999999966</v>
      </c>
      <c r="AA2">
        <f>P2-Z2</f>
        <v>46.875600000003374</v>
      </c>
      <c r="AB2">
        <f>AA2^2</f>
        <v>2197.3218753603164</v>
      </c>
      <c r="AC2">
        <f>(P2-$P$10)^2</f>
        <v>2197.3218753599967</v>
      </c>
    </row>
    <row r="3" spans="1:31" x14ac:dyDescent="0.25">
      <c r="A3">
        <v>-1</v>
      </c>
      <c r="B3">
        <v>1</v>
      </c>
      <c r="D3">
        <v>-1</v>
      </c>
      <c r="E3">
        <f>+E4-15</f>
        <v>15</v>
      </c>
      <c r="G3">
        <v>2</v>
      </c>
      <c r="H3">
        <v>1</v>
      </c>
      <c r="I3">
        <v>-1</v>
      </c>
      <c r="K3">
        <v>3</v>
      </c>
      <c r="L3">
        <f t="shared" ref="L3:L8" si="1">VLOOKUP(K3,G:I,2,FALSE)</f>
        <v>-1</v>
      </c>
      <c r="M3">
        <f t="shared" ref="M3:M8" si="2">VLOOKUP(K3,G:I,3,FALSE)</f>
        <v>1</v>
      </c>
      <c r="N3">
        <f t="shared" ref="N3:N8" si="3">VLOOKUP(L3,A:B,2,FALSE)</f>
        <v>1</v>
      </c>
      <c r="O3">
        <f t="shared" ref="O3:O8" si="4">VLOOKUP(M3,D:E,2,FALSE)</f>
        <v>45</v>
      </c>
      <c r="P3">
        <v>302.4889</v>
      </c>
      <c r="Q3">
        <f t="shared" ref="Q3:R8" si="5">N3^2</f>
        <v>1</v>
      </c>
      <c r="R3">
        <f t="shared" si="5"/>
        <v>2025</v>
      </c>
      <c r="S3">
        <f t="shared" ref="S3:S8" si="6">N3*O3</f>
        <v>45</v>
      </c>
      <c r="T3">
        <f t="shared" ref="T3:T8" si="7">Q3*O3</f>
        <v>45</v>
      </c>
      <c r="U3">
        <f t="shared" ref="U3:U8" si="8">N3*R3</f>
        <v>2025</v>
      </c>
      <c r="V3">
        <f t="shared" ref="V3:V8" si="9">Q3*R3</f>
        <v>2025</v>
      </c>
      <c r="W3">
        <f t="shared" ref="W3:W8" si="10">N3*P3</f>
        <v>302.4889</v>
      </c>
      <c r="X3">
        <f t="shared" si="0"/>
        <v>13612.0005</v>
      </c>
      <c r="Y3">
        <f t="shared" ref="Y3:Y8" si="11">P3*S3</f>
        <v>13612.0005</v>
      </c>
      <c r="Z3">
        <f t="shared" ref="Z3:Z8" si="12">$H$18+$H$19*N3+$H$20*O3+$H$21*S3</f>
        <v>346.09499999999821</v>
      </c>
      <c r="AA3">
        <f t="shared" ref="AA3:AA8" si="13">P3-Z3</f>
        <v>-43.606099999998207</v>
      </c>
      <c r="AB3">
        <f t="shared" ref="AB3:AB8" si="14">AA3^2</f>
        <v>1901.4919572098436</v>
      </c>
      <c r="AC3">
        <f t="shared" ref="AC3:AC8" si="15">(P3-$P$10)^2</f>
        <v>53520.647832090006</v>
      </c>
    </row>
    <row r="4" spans="1:31" x14ac:dyDescent="0.25">
      <c r="A4">
        <v>0</v>
      </c>
      <c r="B4">
        <v>4</v>
      </c>
      <c r="D4">
        <v>0</v>
      </c>
      <c r="E4">
        <v>30</v>
      </c>
      <c r="G4">
        <v>3</v>
      </c>
      <c r="H4">
        <v>-1</v>
      </c>
      <c r="I4">
        <v>1</v>
      </c>
      <c r="K4">
        <v>1</v>
      </c>
      <c r="L4">
        <f t="shared" si="1"/>
        <v>-1</v>
      </c>
      <c r="M4">
        <f t="shared" si="2"/>
        <v>-1</v>
      </c>
      <c r="N4">
        <f t="shared" si="3"/>
        <v>1</v>
      </c>
      <c r="O4">
        <f t="shared" si="4"/>
        <v>15</v>
      </c>
      <c r="P4">
        <v>43.038899999999998</v>
      </c>
      <c r="Q4">
        <f t="shared" si="5"/>
        <v>1</v>
      </c>
      <c r="R4">
        <f t="shared" si="5"/>
        <v>225</v>
      </c>
      <c r="S4">
        <f t="shared" si="6"/>
        <v>15</v>
      </c>
      <c r="T4">
        <f t="shared" si="7"/>
        <v>15</v>
      </c>
      <c r="U4">
        <f t="shared" si="8"/>
        <v>225</v>
      </c>
      <c r="V4">
        <f t="shared" si="9"/>
        <v>225</v>
      </c>
      <c r="W4">
        <f t="shared" si="10"/>
        <v>43.038899999999998</v>
      </c>
      <c r="X4">
        <f t="shared" si="0"/>
        <v>645.58349999999996</v>
      </c>
      <c r="Y4">
        <f t="shared" si="11"/>
        <v>645.58349999999996</v>
      </c>
      <c r="Z4">
        <f t="shared" si="12"/>
        <v>86.644999999998845</v>
      </c>
      <c r="AA4">
        <f t="shared" si="13"/>
        <v>-43.606099999998847</v>
      </c>
      <c r="AB4">
        <f t="shared" si="14"/>
        <v>1901.4919572098995</v>
      </c>
      <c r="AC4">
        <f t="shared" si="15"/>
        <v>240880.02650209001</v>
      </c>
    </row>
    <row r="5" spans="1:31" x14ac:dyDescent="0.25">
      <c r="A5">
        <v>1</v>
      </c>
      <c r="B5">
        <v>7</v>
      </c>
      <c r="D5">
        <v>1</v>
      </c>
      <c r="E5">
        <f>+E4+15</f>
        <v>45</v>
      </c>
      <c r="G5">
        <v>4</v>
      </c>
      <c r="H5">
        <v>1</v>
      </c>
      <c r="I5">
        <v>1</v>
      </c>
      <c r="K5">
        <v>0</v>
      </c>
      <c r="L5">
        <f t="shared" si="1"/>
        <v>0</v>
      </c>
      <c r="M5">
        <f t="shared" si="2"/>
        <v>0</v>
      </c>
      <c r="N5">
        <f t="shared" si="3"/>
        <v>4</v>
      </c>
      <c r="O5">
        <f t="shared" si="4"/>
        <v>30</v>
      </c>
      <c r="P5">
        <v>605.07600000000002</v>
      </c>
      <c r="Q5">
        <f t="shared" si="5"/>
        <v>16</v>
      </c>
      <c r="R5">
        <f t="shared" si="5"/>
        <v>900</v>
      </c>
      <c r="S5">
        <f t="shared" si="6"/>
        <v>120</v>
      </c>
      <c r="T5">
        <f t="shared" si="7"/>
        <v>480</v>
      </c>
      <c r="U5">
        <f t="shared" si="8"/>
        <v>3600</v>
      </c>
      <c r="V5">
        <f t="shared" si="9"/>
        <v>14400</v>
      </c>
      <c r="W5">
        <f t="shared" si="10"/>
        <v>2420.3040000000001</v>
      </c>
      <c r="X5">
        <f t="shared" si="0"/>
        <v>18152.28</v>
      </c>
      <c r="Y5">
        <f t="shared" si="11"/>
        <v>72609.119999999995</v>
      </c>
      <c r="Z5">
        <f t="shared" si="12"/>
        <v>533.8341999999966</v>
      </c>
      <c r="AA5">
        <f t="shared" si="13"/>
        <v>71.241800000003423</v>
      </c>
      <c r="AB5">
        <f t="shared" si="14"/>
        <v>5075.3940672404879</v>
      </c>
      <c r="AC5">
        <f t="shared" si="15"/>
        <v>5075.3940672400013</v>
      </c>
    </row>
    <row r="6" spans="1:31" x14ac:dyDescent="0.25">
      <c r="G6">
        <v>0</v>
      </c>
      <c r="H6">
        <v>0</v>
      </c>
      <c r="I6">
        <v>0</v>
      </c>
      <c r="K6">
        <v>4</v>
      </c>
      <c r="L6">
        <f t="shared" si="1"/>
        <v>1</v>
      </c>
      <c r="M6">
        <f t="shared" si="2"/>
        <v>1</v>
      </c>
      <c r="N6">
        <f t="shared" si="3"/>
        <v>7</v>
      </c>
      <c r="O6">
        <f t="shared" si="4"/>
        <v>45</v>
      </c>
      <c r="P6">
        <v>942.2835</v>
      </c>
      <c r="Q6">
        <f t="shared" si="5"/>
        <v>49</v>
      </c>
      <c r="R6">
        <f t="shared" si="5"/>
        <v>2025</v>
      </c>
      <c r="S6">
        <f t="shared" si="6"/>
        <v>315</v>
      </c>
      <c r="T6">
        <f t="shared" si="7"/>
        <v>2205</v>
      </c>
      <c r="U6">
        <f t="shared" si="8"/>
        <v>14175</v>
      </c>
      <c r="V6">
        <f t="shared" si="9"/>
        <v>99225</v>
      </c>
      <c r="W6">
        <f t="shared" si="10"/>
        <v>6595.9845000000005</v>
      </c>
      <c r="X6">
        <f t="shared" si="0"/>
        <v>42402.7575</v>
      </c>
      <c r="Y6">
        <f t="shared" si="11"/>
        <v>296819.30249999999</v>
      </c>
      <c r="Z6">
        <f t="shared" si="12"/>
        <v>985.88959999999338</v>
      </c>
      <c r="AA6">
        <f t="shared" si="13"/>
        <v>-43.606099999993376</v>
      </c>
      <c r="AB6">
        <f t="shared" si="14"/>
        <v>1901.4919572094223</v>
      </c>
      <c r="AC6">
        <f t="shared" si="15"/>
        <v>166830.83067048999</v>
      </c>
    </row>
    <row r="7" spans="1:31" x14ac:dyDescent="0.25">
      <c r="K7">
        <v>2</v>
      </c>
      <c r="L7">
        <f t="shared" si="1"/>
        <v>1</v>
      </c>
      <c r="M7">
        <f t="shared" si="2"/>
        <v>-1</v>
      </c>
      <c r="N7">
        <f t="shared" si="3"/>
        <v>7</v>
      </c>
      <c r="O7">
        <f t="shared" si="4"/>
        <v>15</v>
      </c>
      <c r="P7">
        <v>673.10109999999997</v>
      </c>
      <c r="Q7">
        <f t="shared" si="5"/>
        <v>49</v>
      </c>
      <c r="R7">
        <f t="shared" si="5"/>
        <v>225</v>
      </c>
      <c r="S7">
        <f t="shared" si="6"/>
        <v>105</v>
      </c>
      <c r="T7">
        <f t="shared" si="7"/>
        <v>735</v>
      </c>
      <c r="U7">
        <f t="shared" si="8"/>
        <v>1575</v>
      </c>
      <c r="V7">
        <f t="shared" si="9"/>
        <v>11025</v>
      </c>
      <c r="W7">
        <f t="shared" si="10"/>
        <v>4711.7076999999999</v>
      </c>
      <c r="X7">
        <f t="shared" si="0"/>
        <v>10096.5165</v>
      </c>
      <c r="Y7">
        <f t="shared" si="11"/>
        <v>70675.6155</v>
      </c>
      <c r="Z7">
        <f t="shared" si="12"/>
        <v>716.70719999999596</v>
      </c>
      <c r="AA7">
        <f t="shared" si="13"/>
        <v>-43.60609999999599</v>
      </c>
      <c r="AB7">
        <f t="shared" si="14"/>
        <v>1901.4919572096503</v>
      </c>
      <c r="AC7">
        <f t="shared" si="15"/>
        <v>19395.269435609989</v>
      </c>
    </row>
    <row r="8" spans="1:31" x14ac:dyDescent="0.25">
      <c r="K8">
        <v>0</v>
      </c>
      <c r="L8">
        <f t="shared" si="1"/>
        <v>0</v>
      </c>
      <c r="M8">
        <f t="shared" si="2"/>
        <v>0</v>
      </c>
      <c r="N8">
        <f t="shared" si="3"/>
        <v>4</v>
      </c>
      <c r="O8">
        <f t="shared" si="4"/>
        <v>30</v>
      </c>
      <c r="P8">
        <v>590.14120000000003</v>
      </c>
      <c r="Q8">
        <f t="shared" si="5"/>
        <v>16</v>
      </c>
      <c r="R8">
        <f t="shared" si="5"/>
        <v>900</v>
      </c>
      <c r="S8">
        <f t="shared" si="6"/>
        <v>120</v>
      </c>
      <c r="T8">
        <f t="shared" si="7"/>
        <v>480</v>
      </c>
      <c r="U8">
        <f t="shared" si="8"/>
        <v>3600</v>
      </c>
      <c r="V8">
        <f t="shared" si="9"/>
        <v>14400</v>
      </c>
      <c r="W8">
        <f t="shared" si="10"/>
        <v>2360.5648000000001</v>
      </c>
      <c r="X8">
        <f t="shared" si="0"/>
        <v>17704.236000000001</v>
      </c>
      <c r="Y8">
        <f t="shared" si="11"/>
        <v>70816.944000000003</v>
      </c>
      <c r="Z8">
        <f t="shared" si="12"/>
        <v>533.8341999999966</v>
      </c>
      <c r="AA8">
        <f t="shared" si="13"/>
        <v>56.307000000003427</v>
      </c>
      <c r="AB8">
        <f t="shared" si="14"/>
        <v>3170.4782490003859</v>
      </c>
      <c r="AC8">
        <f t="shared" si="15"/>
        <v>3170.4782490000021</v>
      </c>
    </row>
    <row r="9" spans="1:31" x14ac:dyDescent="0.25">
      <c r="L9">
        <f>SUM(L2:L8)</f>
        <v>0</v>
      </c>
      <c r="M9">
        <f t="shared" ref="M9:AB9" si="16">SUM(M2:M8)</f>
        <v>0</v>
      </c>
      <c r="N9">
        <f t="shared" si="16"/>
        <v>28</v>
      </c>
      <c r="O9">
        <f t="shared" si="16"/>
        <v>210</v>
      </c>
      <c r="P9">
        <f t="shared" si="16"/>
        <v>3736.8393999999998</v>
      </c>
      <c r="Q9">
        <f t="shared" si="16"/>
        <v>148</v>
      </c>
      <c r="R9">
        <f t="shared" si="16"/>
        <v>7200</v>
      </c>
      <c r="S9">
        <f t="shared" si="16"/>
        <v>840</v>
      </c>
      <c r="T9">
        <f t="shared" si="16"/>
        <v>4440</v>
      </c>
      <c r="U9">
        <f t="shared" si="16"/>
        <v>28800</v>
      </c>
      <c r="V9">
        <f t="shared" si="16"/>
        <v>155700</v>
      </c>
      <c r="W9">
        <f t="shared" si="16"/>
        <v>18756.928</v>
      </c>
      <c r="X9">
        <f t="shared" si="16"/>
        <v>120034.66800000001</v>
      </c>
      <c r="Y9">
        <f t="shared" si="16"/>
        <v>594863.74199999997</v>
      </c>
      <c r="Z9">
        <f t="shared" si="16"/>
        <v>3736.8393999999762</v>
      </c>
      <c r="AA9">
        <f t="shared" si="16"/>
        <v>2.3803181647963356E-11</v>
      </c>
      <c r="AB9">
        <f t="shared" si="16"/>
        <v>18049.162020440006</v>
      </c>
      <c r="AC9">
        <f>SUM(AC2:AC8)</f>
        <v>491069.96863187995</v>
      </c>
    </row>
    <row r="10" spans="1:31" x14ac:dyDescent="0.25">
      <c r="P10">
        <f>AVERAGE(P2:P8)</f>
        <v>533.83420000000001</v>
      </c>
      <c r="AA10" t="s">
        <v>17</v>
      </c>
      <c r="AB10">
        <f>AB9/C13</f>
        <v>2578.4517172057153</v>
      </c>
      <c r="AC10" t="s">
        <v>49</v>
      </c>
    </row>
    <row r="11" spans="1:31" x14ac:dyDescent="0.25">
      <c r="AA11" t="s">
        <v>18</v>
      </c>
      <c r="AB11">
        <f>SQRT(AB10)</f>
        <v>50.778457215690544</v>
      </c>
      <c r="AD11" t="s">
        <v>50</v>
      </c>
      <c r="AE11">
        <f>1-AB9/AC9</f>
        <v>0.96324523352400282</v>
      </c>
    </row>
    <row r="13" spans="1:31" x14ac:dyDescent="0.25">
      <c r="C13" s="1">
        <f>COUNT(K2:K8)</f>
        <v>7</v>
      </c>
      <c r="D13" s="1">
        <f>N9</f>
        <v>28</v>
      </c>
      <c r="E13" s="1">
        <f>O9</f>
        <v>210</v>
      </c>
      <c r="F13" s="1">
        <f>S9</f>
        <v>840</v>
      </c>
      <c r="H13" s="1">
        <f>P9</f>
        <v>3736.8393999999998</v>
      </c>
    </row>
    <row r="14" spans="1:31" x14ac:dyDescent="0.25">
      <c r="C14" s="1">
        <f>N9</f>
        <v>28</v>
      </c>
      <c r="D14" s="1">
        <f>Q9</f>
        <v>148</v>
      </c>
      <c r="E14" s="1">
        <f>S9</f>
        <v>840</v>
      </c>
      <c r="F14" s="1">
        <f>T9</f>
        <v>4440</v>
      </c>
      <c r="H14" s="1">
        <f>W9</f>
        <v>18756.928</v>
      </c>
    </row>
    <row r="15" spans="1:31" x14ac:dyDescent="0.25">
      <c r="C15" s="1">
        <f>O9</f>
        <v>210</v>
      </c>
      <c r="D15" s="1">
        <f>S9</f>
        <v>840</v>
      </c>
      <c r="E15" s="1">
        <f>R9</f>
        <v>7200</v>
      </c>
      <c r="F15" s="1">
        <f>U9</f>
        <v>28800</v>
      </c>
      <c r="H15" s="1">
        <f>X9</f>
        <v>120034.66800000001</v>
      </c>
    </row>
    <row r="16" spans="1:31" x14ac:dyDescent="0.25">
      <c r="C16" s="1">
        <f>S9</f>
        <v>840</v>
      </c>
      <c r="D16" s="1">
        <f>T9</f>
        <v>4440</v>
      </c>
      <c r="E16" s="1">
        <f>U9</f>
        <v>28800</v>
      </c>
      <c r="F16" s="1">
        <f>V9</f>
        <v>155700</v>
      </c>
      <c r="H16" s="1">
        <f>Y9</f>
        <v>594863.74199999997</v>
      </c>
    </row>
    <row r="18" spans="3:8" x14ac:dyDescent="0.25">
      <c r="C18" s="1">
        <f t="array" ref="C18:F21">MINVERSE(C13:F16)</f>
        <v>3.3650793650793656</v>
      </c>
      <c r="D18" s="1">
        <v>-0.55555555555555569</v>
      </c>
      <c r="E18" s="1">
        <v>-9.2592592592592615E-2</v>
      </c>
      <c r="F18" s="1">
        <v>1.4814814814814821E-2</v>
      </c>
      <c r="H18" s="1">
        <f t="array" ref="H18:H21">MMULT(C18:F21,H13:H16)</f>
        <v>-147.27933333333385</v>
      </c>
    </row>
    <row r="19" spans="3:8" x14ac:dyDescent="0.25">
      <c r="C19" s="1">
        <v>-0.55555555555555558</v>
      </c>
      <c r="D19" s="1">
        <v>0.1388888888888889</v>
      </c>
      <c r="E19" s="1">
        <v>1.4814814814814815E-2</v>
      </c>
      <c r="F19" s="1">
        <v>-3.7037037037037038E-3</v>
      </c>
      <c r="H19" s="1">
        <v>104.19933333333302</v>
      </c>
    </row>
    <row r="20" spans="3:8" x14ac:dyDescent="0.25">
      <c r="C20" s="1">
        <v>-9.2592592592592587E-2</v>
      </c>
      <c r="D20" s="1">
        <v>1.4814814814814814E-2</v>
      </c>
      <c r="E20" s="1">
        <v>3.08641975308642E-3</v>
      </c>
      <c r="F20" s="1">
        <v>-4.9382716049382728E-4</v>
      </c>
      <c r="H20" s="1">
        <v>8.594264444444434</v>
      </c>
    </row>
    <row r="21" spans="3:8" x14ac:dyDescent="0.25">
      <c r="C21" s="1">
        <v>1.4814814814814815E-2</v>
      </c>
      <c r="D21" s="1">
        <v>-3.7037037037037038E-3</v>
      </c>
      <c r="E21" s="1">
        <v>-4.9382716049382717E-4</v>
      </c>
      <c r="F21" s="1">
        <v>1.2345679012345679E-4</v>
      </c>
      <c r="H21" s="1">
        <v>5.4068888888878064E-2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2" sqref="B12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5" t="s">
        <v>20</v>
      </c>
      <c r="B3" s="5"/>
    </row>
    <row r="4" spans="1:9" x14ac:dyDescent="0.25">
      <c r="A4" s="2" t="s">
        <v>21</v>
      </c>
      <c r="B4" s="2">
        <v>0.99819808072165761</v>
      </c>
    </row>
    <row r="5" spans="1:9" x14ac:dyDescent="0.25">
      <c r="A5" s="2" t="s">
        <v>22</v>
      </c>
      <c r="B5" s="2">
        <v>0.99639940835640095</v>
      </c>
    </row>
    <row r="6" spans="1:9" x14ac:dyDescent="0.25">
      <c r="A6" s="2" t="s">
        <v>23</v>
      </c>
      <c r="B6" s="2">
        <v>0.9949591716989612</v>
      </c>
    </row>
    <row r="7" spans="1:9" x14ac:dyDescent="0.25">
      <c r="A7" s="2" t="s">
        <v>24</v>
      </c>
      <c r="B7" s="2">
        <v>82.571262305971544</v>
      </c>
    </row>
    <row r="8" spans="1:9" ht="15.75" thickBot="1" x14ac:dyDescent="0.3">
      <c r="A8" s="3" t="s">
        <v>25</v>
      </c>
      <c r="B8" s="3">
        <v>8</v>
      </c>
    </row>
    <row r="10" spans="1:9" ht="15.75" thickBot="1" x14ac:dyDescent="0.3">
      <c r="A10" t="s">
        <v>26</v>
      </c>
    </row>
    <row r="11" spans="1:9" x14ac:dyDescent="0.25">
      <c r="A11" s="4"/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9" x14ac:dyDescent="0.25">
      <c r="A12" s="2" t="s">
        <v>27</v>
      </c>
      <c r="B12" s="2">
        <v>2</v>
      </c>
      <c r="C12" s="2">
        <v>9433816.9241615292</v>
      </c>
      <c r="D12" s="2">
        <v>4716908.4620807646</v>
      </c>
      <c r="E12" s="2">
        <v>691.83033441722148</v>
      </c>
      <c r="F12" s="2">
        <v>7.7791952692432025E-7</v>
      </c>
    </row>
    <row r="13" spans="1:9" x14ac:dyDescent="0.25">
      <c r="A13" s="2" t="s">
        <v>28</v>
      </c>
      <c r="B13" s="2">
        <v>5</v>
      </c>
      <c r="C13" s="2">
        <v>34090.066794007784</v>
      </c>
      <c r="D13" s="2">
        <v>6818.0133588015569</v>
      </c>
      <c r="E13" s="2"/>
      <c r="F13" s="2"/>
    </row>
    <row r="14" spans="1:9" ht="15.75" thickBot="1" x14ac:dyDescent="0.3">
      <c r="A14" s="3" t="s">
        <v>29</v>
      </c>
      <c r="B14" s="3">
        <v>7</v>
      </c>
      <c r="C14" s="3">
        <v>9467906.9909555372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36</v>
      </c>
      <c r="C16" s="4" t="s">
        <v>24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</row>
    <row r="17" spans="1:9" x14ac:dyDescent="0.25">
      <c r="A17" s="2" t="s">
        <v>30</v>
      </c>
      <c r="B17" s="2">
        <v>-5.7869526881719366</v>
      </c>
      <c r="C17" s="2">
        <v>38.740921183482264</v>
      </c>
      <c r="D17" s="2">
        <v>-0.14937571207365316</v>
      </c>
      <c r="E17" s="2">
        <v>0.88709536196055905</v>
      </c>
      <c r="F17" s="2">
        <v>-105.37366097824957</v>
      </c>
      <c r="G17" s="2">
        <v>93.799755601905701</v>
      </c>
      <c r="H17" s="2">
        <v>-105.37366097824957</v>
      </c>
      <c r="I17" s="2">
        <v>93.799755601905701</v>
      </c>
    </row>
    <row r="18" spans="1:9" x14ac:dyDescent="0.25">
      <c r="A18" s="2" t="s">
        <v>7</v>
      </c>
      <c r="B18" s="2">
        <v>94.247494623655896</v>
      </c>
      <c r="C18" s="2">
        <v>11.505165692467944</v>
      </c>
      <c r="D18" s="2">
        <v>8.1917546555071912</v>
      </c>
      <c r="E18" s="2">
        <v>4.4102452764563507E-4</v>
      </c>
      <c r="F18" s="2">
        <v>64.672524678611694</v>
      </c>
      <c r="G18" s="2">
        <v>123.8224645687001</v>
      </c>
      <c r="H18" s="2">
        <v>64.672524678611694</v>
      </c>
      <c r="I18" s="2">
        <v>123.8224645687001</v>
      </c>
    </row>
    <row r="19" spans="1:9" ht="15.75" thickBot="1" x14ac:dyDescent="0.3">
      <c r="A19" s="3" t="s">
        <v>8</v>
      </c>
      <c r="B19" s="3">
        <v>5.3383683870967751</v>
      </c>
      <c r="C19" s="3">
        <v>1.563244186513171</v>
      </c>
      <c r="D19" s="3">
        <v>3.4149293073681917</v>
      </c>
      <c r="E19" s="3">
        <v>1.8941909164605541E-2</v>
      </c>
      <c r="F19" s="3">
        <v>1.3199212765819501</v>
      </c>
      <c r="G19" s="3">
        <v>9.3568154976115991</v>
      </c>
      <c r="H19" s="3">
        <v>1.3199212765819501</v>
      </c>
      <c r="I19" s="3">
        <v>9.3568154976115991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8" sqref="D18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5" t="s">
        <v>20</v>
      </c>
      <c r="B3" s="5"/>
    </row>
    <row r="4" spans="1:9" x14ac:dyDescent="0.25">
      <c r="A4" s="2" t="s">
        <v>21</v>
      </c>
      <c r="B4" s="2">
        <v>0.98142600968611071</v>
      </c>
    </row>
    <row r="5" spans="1:9" x14ac:dyDescent="0.25">
      <c r="A5" s="2" t="s">
        <v>22</v>
      </c>
      <c r="B5" s="2">
        <v>0.96319701248840184</v>
      </c>
    </row>
    <row r="6" spans="1:9" x14ac:dyDescent="0.25">
      <c r="A6" s="2" t="s">
        <v>23</v>
      </c>
      <c r="B6" s="2">
        <v>0.9447955187326027</v>
      </c>
    </row>
    <row r="7" spans="1:9" x14ac:dyDescent="0.25">
      <c r="A7" s="2" t="s">
        <v>24</v>
      </c>
      <c r="B7" s="2">
        <v>67.21763519136924</v>
      </c>
    </row>
    <row r="8" spans="1:9" ht="15.75" thickBot="1" x14ac:dyDescent="0.3">
      <c r="A8" s="3" t="s">
        <v>25</v>
      </c>
      <c r="B8" s="3">
        <v>7</v>
      </c>
    </row>
    <row r="10" spans="1:9" ht="15.75" thickBot="1" x14ac:dyDescent="0.3">
      <c r="A10" t="s">
        <v>26</v>
      </c>
    </row>
    <row r="11" spans="1:9" x14ac:dyDescent="0.25">
      <c r="A11" s="4"/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9" x14ac:dyDescent="0.25">
      <c r="A12" s="2" t="s">
        <v>27</v>
      </c>
      <c r="B12" s="2">
        <v>2</v>
      </c>
      <c r="C12" s="2">
        <v>472997.12670899997</v>
      </c>
      <c r="D12" s="2">
        <v>236498.56335449999</v>
      </c>
      <c r="E12" s="2">
        <v>52.343414359220539</v>
      </c>
      <c r="F12" s="2">
        <v>1.3544598897788529E-3</v>
      </c>
    </row>
    <row r="13" spans="1:9" x14ac:dyDescent="0.25">
      <c r="A13" s="2" t="s">
        <v>28</v>
      </c>
      <c r="B13" s="2">
        <v>4</v>
      </c>
      <c r="C13" s="2">
        <v>18072.841922880001</v>
      </c>
      <c r="D13" s="2">
        <v>4518.2104807200003</v>
      </c>
      <c r="E13" s="2"/>
      <c r="F13" s="2"/>
    </row>
    <row r="14" spans="1:9" ht="15.75" thickBot="1" x14ac:dyDescent="0.3">
      <c r="A14" s="3" t="s">
        <v>29</v>
      </c>
      <c r="B14" s="3">
        <v>6</v>
      </c>
      <c r="C14" s="3">
        <v>491069.96863187995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36</v>
      </c>
      <c r="C16" s="4" t="s">
        <v>24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</row>
    <row r="17" spans="1:9" x14ac:dyDescent="0.25">
      <c r="A17" s="2" t="s">
        <v>30</v>
      </c>
      <c r="B17" s="2">
        <v>-153.76760000000002</v>
      </c>
      <c r="C17" s="2">
        <v>84.686260206774534</v>
      </c>
      <c r="D17" s="2">
        <v>-1.8157325595031917</v>
      </c>
      <c r="E17" s="2">
        <v>0.1435872995146785</v>
      </c>
      <c r="F17" s="2">
        <v>-388.89435262860582</v>
      </c>
      <c r="G17" s="2">
        <v>81.359152628605813</v>
      </c>
      <c r="H17" s="2">
        <v>-388.89435262860582</v>
      </c>
      <c r="I17" s="2">
        <v>81.359152628605813</v>
      </c>
    </row>
    <row r="18" spans="1:9" x14ac:dyDescent="0.25">
      <c r="A18" s="2" t="s">
        <v>7</v>
      </c>
      <c r="B18" s="2">
        <v>105.8214</v>
      </c>
      <c r="C18" s="2">
        <v>11.202939198561539</v>
      </c>
      <c r="D18" s="2">
        <v>9.4458604232706627</v>
      </c>
      <c r="E18" s="2">
        <v>7.0050749571430842E-4</v>
      </c>
      <c r="F18" s="2">
        <v>74.717054298325323</v>
      </c>
      <c r="G18" s="2">
        <v>136.92574570167469</v>
      </c>
      <c r="H18" s="2">
        <v>74.717054298325323</v>
      </c>
      <c r="I18" s="2">
        <v>136.92574570167469</v>
      </c>
    </row>
    <row r="19" spans="1:9" ht="15.75" thickBot="1" x14ac:dyDescent="0.3">
      <c r="A19" s="3" t="s">
        <v>8</v>
      </c>
      <c r="B19" s="3">
        <v>8.8105400000000014</v>
      </c>
      <c r="C19" s="3">
        <v>2.2405878397123078</v>
      </c>
      <c r="D19" s="3">
        <v>3.9322448528200873</v>
      </c>
      <c r="E19" s="3">
        <v>1.7070733843261351E-2</v>
      </c>
      <c r="F19" s="3">
        <v>2.5896708596650662</v>
      </c>
      <c r="G19" s="3">
        <v>15.031409140334937</v>
      </c>
      <c r="H19" s="3">
        <v>2.5896708596650662</v>
      </c>
      <c r="I19" s="3">
        <v>15.031409140334937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F1" workbookViewId="0">
      <selection activeCell="L20" sqref="L20"/>
    </sheetView>
  </sheetViews>
  <sheetFormatPr defaultRowHeight="15" x14ac:dyDescent="0.25"/>
  <sheetData>
    <row r="1" spans="1:27" x14ac:dyDescent="0.25">
      <c r="A1" t="s">
        <v>2</v>
      </c>
      <c r="D1" t="s">
        <v>3</v>
      </c>
      <c r="G1" t="s">
        <v>5</v>
      </c>
      <c r="H1" t="s">
        <v>2</v>
      </c>
      <c r="I1" t="s">
        <v>3</v>
      </c>
      <c r="K1" t="s">
        <v>6</v>
      </c>
      <c r="L1" t="s">
        <v>51</v>
      </c>
      <c r="M1" t="s">
        <v>52</v>
      </c>
      <c r="N1" t="s">
        <v>2</v>
      </c>
      <c r="O1" t="s">
        <v>3</v>
      </c>
      <c r="P1" t="s">
        <v>4</v>
      </c>
      <c r="Q1" t="s">
        <v>9</v>
      </c>
      <c r="R1" t="s">
        <v>10</v>
      </c>
      <c r="S1" t="s">
        <v>13</v>
      </c>
      <c r="T1" t="s">
        <v>11</v>
      </c>
      <c r="U1" t="s">
        <v>12</v>
      </c>
      <c r="V1" t="s">
        <v>14</v>
      </c>
      <c r="W1" t="s">
        <v>15</v>
      </c>
      <c r="X1" t="s">
        <v>16</v>
      </c>
      <c r="Z1" t="s">
        <v>54</v>
      </c>
      <c r="AA1" t="s">
        <v>55</v>
      </c>
    </row>
    <row r="2" spans="1:27" x14ac:dyDescent="0.25">
      <c r="A2" t="s">
        <v>0</v>
      </c>
      <c r="B2" t="s">
        <v>1</v>
      </c>
      <c r="D2" t="s">
        <v>0</v>
      </c>
      <c r="E2" t="s">
        <v>1</v>
      </c>
      <c r="G2">
        <v>1</v>
      </c>
      <c r="H2">
        <v>-1</v>
      </c>
      <c r="I2">
        <v>-1</v>
      </c>
      <c r="K2">
        <v>0</v>
      </c>
      <c r="L2">
        <f>VLOOKUP(K2,G:I,2,FALSE)</f>
        <v>0</v>
      </c>
      <c r="M2">
        <f>VLOOKUP(K2,G:I,3,FALSE)</f>
        <v>0</v>
      </c>
      <c r="N2">
        <f>VLOOKUP(L2,A:B,2,FALSE)</f>
        <v>4</v>
      </c>
      <c r="O2">
        <f>VLOOKUP(M2,D:E,2,FALSE)</f>
        <v>30</v>
      </c>
      <c r="P2">
        <v>580.70979999999997</v>
      </c>
      <c r="Q2">
        <f>N2^2</f>
        <v>16</v>
      </c>
      <c r="R2">
        <f>O2^2</f>
        <v>900</v>
      </c>
      <c r="S2">
        <f>N2*O2</f>
        <v>120</v>
      </c>
      <c r="T2">
        <f>N2*P2</f>
        <v>2322.8391999999999</v>
      </c>
      <c r="U2">
        <f>O2*P2</f>
        <v>17421.293999999998</v>
      </c>
      <c r="V2">
        <f>$H$18+$H$19*N2+$H$20*O2</f>
        <v>533.83420000000012</v>
      </c>
      <c r="W2">
        <f>P2-V2</f>
        <v>46.875599999999849</v>
      </c>
      <c r="X2">
        <f>W2^2</f>
        <v>2197.3218753599858</v>
      </c>
      <c r="Z2">
        <f>(N2-$N$10)^2</f>
        <v>0</v>
      </c>
      <c r="AA2">
        <f>(O2-$O$10)^2</f>
        <v>0</v>
      </c>
    </row>
    <row r="3" spans="1:27" x14ac:dyDescent="0.25">
      <c r="A3">
        <v>-1</v>
      </c>
      <c r="B3">
        <v>1</v>
      </c>
      <c r="D3">
        <v>-1</v>
      </c>
      <c r="E3">
        <f>+E4-15</f>
        <v>15</v>
      </c>
      <c r="G3">
        <v>2</v>
      </c>
      <c r="H3">
        <v>1</v>
      </c>
      <c r="I3">
        <v>-1</v>
      </c>
      <c r="K3">
        <v>3</v>
      </c>
      <c r="L3">
        <f t="shared" ref="L3:L8" si="0">VLOOKUP(K3,G:I,2,FALSE)</f>
        <v>-1</v>
      </c>
      <c r="M3">
        <f t="shared" ref="M3:M8" si="1">VLOOKUP(K3,G:I,3,FALSE)</f>
        <v>1</v>
      </c>
      <c r="N3">
        <f t="shared" ref="N3:N8" si="2">VLOOKUP(L3,A:B,2,FALSE)</f>
        <v>1</v>
      </c>
      <c r="O3">
        <f t="shared" ref="O3:O8" si="3">VLOOKUP(M3,D:E,2,FALSE)</f>
        <v>45</v>
      </c>
      <c r="P3">
        <v>302.4889</v>
      </c>
      <c r="Q3">
        <f t="shared" ref="Q3:Q8" si="4">N3^2</f>
        <v>1</v>
      </c>
      <c r="R3">
        <f t="shared" ref="R3:R8" si="5">O3^2</f>
        <v>2025</v>
      </c>
      <c r="S3">
        <f t="shared" ref="S3:S8" si="6">N3*O3</f>
        <v>45</v>
      </c>
      <c r="T3">
        <f t="shared" ref="T3:T8" si="7">N3*P3</f>
        <v>302.4889</v>
      </c>
      <c r="U3">
        <f t="shared" ref="U3:U8" si="8">O3*P3</f>
        <v>13612.0005</v>
      </c>
      <c r="V3">
        <f t="shared" ref="V3:V8" si="9">$H$18+$H$19*N3+$H$20*O3</f>
        <v>348.52810000000022</v>
      </c>
      <c r="W3">
        <f t="shared" ref="W3:W8" si="10">P3-V3</f>
        <v>-46.039200000000221</v>
      </c>
      <c r="X3">
        <f t="shared" ref="X3:X8" si="11">W3^2</f>
        <v>2119.6079366400204</v>
      </c>
      <c r="Z3">
        <f>(N3-$N$10)^2</f>
        <v>9</v>
      </c>
      <c r="AA3">
        <f t="shared" ref="AA3:AA8" si="12">(O3-$O$10)^2</f>
        <v>225</v>
      </c>
    </row>
    <row r="4" spans="1:27" x14ac:dyDescent="0.25">
      <c r="A4">
        <v>0</v>
      </c>
      <c r="B4">
        <v>4</v>
      </c>
      <c r="D4">
        <v>0</v>
      </c>
      <c r="E4">
        <v>30</v>
      </c>
      <c r="G4">
        <v>3</v>
      </c>
      <c r="H4">
        <v>-1</v>
      </c>
      <c r="I4">
        <v>1</v>
      </c>
      <c r="K4">
        <v>1</v>
      </c>
      <c r="L4">
        <f t="shared" si="0"/>
        <v>-1</v>
      </c>
      <c r="M4">
        <f t="shared" si="1"/>
        <v>-1</v>
      </c>
      <c r="N4">
        <f t="shared" si="2"/>
        <v>1</v>
      </c>
      <c r="O4">
        <f t="shared" si="3"/>
        <v>15</v>
      </c>
      <c r="P4">
        <v>43.038899999999998</v>
      </c>
      <c r="Q4">
        <f t="shared" si="4"/>
        <v>1</v>
      </c>
      <c r="R4">
        <f t="shared" si="5"/>
        <v>225</v>
      </c>
      <c r="S4">
        <f t="shared" si="6"/>
        <v>15</v>
      </c>
      <c r="T4">
        <f t="shared" si="7"/>
        <v>43.038899999999998</v>
      </c>
      <c r="U4">
        <f t="shared" si="8"/>
        <v>645.58349999999996</v>
      </c>
      <c r="V4">
        <f t="shared" si="9"/>
        <v>84.21189999999973</v>
      </c>
      <c r="W4">
        <f t="shared" si="10"/>
        <v>-41.172999999999732</v>
      </c>
      <c r="X4">
        <f t="shared" si="11"/>
        <v>1695.2159289999779</v>
      </c>
      <c r="Z4">
        <f>(N4-$N$10)^2</f>
        <v>9</v>
      </c>
      <c r="AA4">
        <f t="shared" si="12"/>
        <v>225</v>
      </c>
    </row>
    <row r="5" spans="1:27" x14ac:dyDescent="0.25">
      <c r="A5">
        <v>1</v>
      </c>
      <c r="B5">
        <v>7</v>
      </c>
      <c r="D5">
        <v>1</v>
      </c>
      <c r="E5">
        <f>+E4+15</f>
        <v>45</v>
      </c>
      <c r="G5">
        <v>4</v>
      </c>
      <c r="H5">
        <v>1</v>
      </c>
      <c r="I5">
        <v>1</v>
      </c>
      <c r="K5">
        <v>0</v>
      </c>
      <c r="L5">
        <f t="shared" si="0"/>
        <v>0</v>
      </c>
      <c r="M5">
        <f t="shared" si="1"/>
        <v>0</v>
      </c>
      <c r="N5">
        <f t="shared" si="2"/>
        <v>4</v>
      </c>
      <c r="O5">
        <f t="shared" si="3"/>
        <v>30</v>
      </c>
      <c r="P5">
        <v>605.07600000000002</v>
      </c>
      <c r="Q5">
        <f t="shared" si="4"/>
        <v>16</v>
      </c>
      <c r="R5">
        <f t="shared" si="5"/>
        <v>900</v>
      </c>
      <c r="S5">
        <f t="shared" si="6"/>
        <v>120</v>
      </c>
      <c r="T5">
        <f t="shared" si="7"/>
        <v>2420.3040000000001</v>
      </c>
      <c r="U5">
        <f t="shared" si="8"/>
        <v>18152.28</v>
      </c>
      <c r="V5">
        <f t="shared" si="9"/>
        <v>533.83420000000012</v>
      </c>
      <c r="W5">
        <f t="shared" si="10"/>
        <v>71.241799999999898</v>
      </c>
      <c r="X5">
        <f t="shared" si="11"/>
        <v>5075.3940672399858</v>
      </c>
      <c r="Z5">
        <f>(N5-$N$10)^2</f>
        <v>0</v>
      </c>
      <c r="AA5">
        <f t="shared" si="12"/>
        <v>0</v>
      </c>
    </row>
    <row r="6" spans="1:27" x14ac:dyDescent="0.25">
      <c r="G6">
        <v>0</v>
      </c>
      <c r="H6">
        <v>0</v>
      </c>
      <c r="I6">
        <v>0</v>
      </c>
      <c r="K6">
        <v>4</v>
      </c>
      <c r="L6">
        <f t="shared" si="0"/>
        <v>1</v>
      </c>
      <c r="M6">
        <f t="shared" si="1"/>
        <v>1</v>
      </c>
      <c r="N6">
        <f t="shared" si="2"/>
        <v>7</v>
      </c>
      <c r="O6">
        <f t="shared" si="3"/>
        <v>45</v>
      </c>
      <c r="P6">
        <v>942.2835</v>
      </c>
      <c r="Q6">
        <f t="shared" si="4"/>
        <v>49</v>
      </c>
      <c r="R6">
        <f t="shared" si="5"/>
        <v>2025</v>
      </c>
      <c r="S6">
        <f t="shared" si="6"/>
        <v>315</v>
      </c>
      <c r="T6">
        <f t="shared" si="7"/>
        <v>6595.9845000000005</v>
      </c>
      <c r="U6">
        <f t="shared" si="8"/>
        <v>42402.7575</v>
      </c>
      <c r="V6">
        <f t="shared" si="9"/>
        <v>983.45650000000046</v>
      </c>
      <c r="W6">
        <f t="shared" si="10"/>
        <v>-41.173000000000457</v>
      </c>
      <c r="X6">
        <f t="shared" si="11"/>
        <v>1695.2159290000377</v>
      </c>
      <c r="Z6">
        <f>(N6-$N$10)^2</f>
        <v>9</v>
      </c>
      <c r="AA6">
        <f t="shared" si="12"/>
        <v>225</v>
      </c>
    </row>
    <row r="7" spans="1:27" x14ac:dyDescent="0.25">
      <c r="K7">
        <v>2</v>
      </c>
      <c r="L7">
        <f t="shared" si="0"/>
        <v>1</v>
      </c>
      <c r="M7">
        <f t="shared" si="1"/>
        <v>-1</v>
      </c>
      <c r="N7">
        <f t="shared" si="2"/>
        <v>7</v>
      </c>
      <c r="O7">
        <f t="shared" si="3"/>
        <v>15</v>
      </c>
      <c r="P7">
        <v>673.10109999999997</v>
      </c>
      <c r="Q7">
        <f t="shared" si="4"/>
        <v>49</v>
      </c>
      <c r="R7">
        <f t="shared" si="5"/>
        <v>225</v>
      </c>
      <c r="S7">
        <f t="shared" si="6"/>
        <v>105</v>
      </c>
      <c r="T7">
        <f t="shared" si="7"/>
        <v>4711.7076999999999</v>
      </c>
      <c r="U7">
        <f t="shared" si="8"/>
        <v>10096.5165</v>
      </c>
      <c r="V7">
        <f t="shared" si="9"/>
        <v>719.14030000000002</v>
      </c>
      <c r="W7">
        <f t="shared" si="10"/>
        <v>-46.039200000000051</v>
      </c>
      <c r="X7">
        <f t="shared" si="11"/>
        <v>2119.6079366400045</v>
      </c>
      <c r="Z7">
        <f>(N7-$N$10)^2</f>
        <v>9</v>
      </c>
      <c r="AA7">
        <f t="shared" si="12"/>
        <v>225</v>
      </c>
    </row>
    <row r="8" spans="1:27" x14ac:dyDescent="0.25">
      <c r="K8">
        <v>0</v>
      </c>
      <c r="L8">
        <f t="shared" si="0"/>
        <v>0</v>
      </c>
      <c r="M8">
        <f t="shared" si="1"/>
        <v>0</v>
      </c>
      <c r="N8">
        <f t="shared" si="2"/>
        <v>4</v>
      </c>
      <c r="O8">
        <f t="shared" si="3"/>
        <v>30</v>
      </c>
      <c r="P8">
        <v>590.14120000000003</v>
      </c>
      <c r="Q8">
        <f t="shared" si="4"/>
        <v>16</v>
      </c>
      <c r="R8">
        <f t="shared" si="5"/>
        <v>900</v>
      </c>
      <c r="S8">
        <f t="shared" si="6"/>
        <v>120</v>
      </c>
      <c r="T8">
        <f t="shared" si="7"/>
        <v>2360.5648000000001</v>
      </c>
      <c r="U8">
        <f t="shared" si="8"/>
        <v>17704.236000000001</v>
      </c>
      <c r="V8">
        <f t="shared" si="9"/>
        <v>533.83420000000012</v>
      </c>
      <c r="W8">
        <f t="shared" si="10"/>
        <v>56.306999999999903</v>
      </c>
      <c r="X8">
        <f t="shared" si="11"/>
        <v>3170.4782489999889</v>
      </c>
      <c r="Z8">
        <f>(N8-$N$10)^2</f>
        <v>0</v>
      </c>
      <c r="AA8">
        <f t="shared" si="12"/>
        <v>0</v>
      </c>
    </row>
    <row r="9" spans="1:27" x14ac:dyDescent="0.25">
      <c r="L9">
        <f t="shared" ref="L9:X9" si="13">SUM(L2:L8)</f>
        <v>0</v>
      </c>
      <c r="M9">
        <f t="shared" si="13"/>
        <v>0</v>
      </c>
      <c r="N9">
        <f t="shared" si="13"/>
        <v>28</v>
      </c>
      <c r="O9">
        <f t="shared" si="13"/>
        <v>210</v>
      </c>
      <c r="P9">
        <f t="shared" si="13"/>
        <v>3736.8393999999998</v>
      </c>
      <c r="Q9">
        <f t="shared" si="13"/>
        <v>148</v>
      </c>
      <c r="R9">
        <f t="shared" si="13"/>
        <v>7200</v>
      </c>
      <c r="S9">
        <f t="shared" si="13"/>
        <v>840</v>
      </c>
      <c r="T9">
        <f t="shared" si="13"/>
        <v>18756.928</v>
      </c>
      <c r="U9">
        <f t="shared" si="13"/>
        <v>120034.66800000001</v>
      </c>
      <c r="V9">
        <f t="shared" si="13"/>
        <v>3736.8394000000008</v>
      </c>
      <c r="W9">
        <f t="shared" si="13"/>
        <v>-8.1001871876651421E-13</v>
      </c>
      <c r="X9">
        <f t="shared" si="13"/>
        <v>18072.841922880001</v>
      </c>
      <c r="Z9">
        <f>SUM(Z2:Z8)</f>
        <v>36</v>
      </c>
      <c r="AA9">
        <f>SUM(AA2:AA8)</f>
        <v>900</v>
      </c>
    </row>
    <row r="10" spans="1:27" x14ac:dyDescent="0.25">
      <c r="K10" t="s">
        <v>53</v>
      </c>
      <c r="L10">
        <f>AVERAGE(L2:L8)</f>
        <v>0</v>
      </c>
      <c r="M10">
        <f t="shared" ref="M10:P10" si="14">AVERAGE(M2:M8)</f>
        <v>0</v>
      </c>
      <c r="N10">
        <f t="shared" si="14"/>
        <v>4</v>
      </c>
      <c r="O10">
        <f t="shared" si="14"/>
        <v>30</v>
      </c>
      <c r="P10">
        <f t="shared" si="14"/>
        <v>533.83420000000001</v>
      </c>
      <c r="W10" t="s">
        <v>17</v>
      </c>
      <c r="X10">
        <f>X9/D14</f>
        <v>2581.8345604114288</v>
      </c>
      <c r="Z10">
        <f>SQRT(Z9)</f>
        <v>6</v>
      </c>
      <c r="AA10">
        <f>SQRT(AA9)</f>
        <v>30</v>
      </c>
    </row>
    <row r="11" spans="1:27" x14ac:dyDescent="0.25">
      <c r="W11" t="s">
        <v>18</v>
      </c>
      <c r="X11">
        <f>SQRT(X10)</f>
        <v>50.811756124064722</v>
      </c>
    </row>
    <row r="12" spans="1:27" x14ac:dyDescent="0.25">
      <c r="X12">
        <f>X9/4</f>
        <v>4518.2104807200003</v>
      </c>
      <c r="Z12">
        <f>X12/Z9</f>
        <v>125.50584668666667</v>
      </c>
      <c r="AA12">
        <f>X13/AA10</f>
        <v>2.2405878397123078</v>
      </c>
    </row>
    <row r="13" spans="1:27" x14ac:dyDescent="0.25">
      <c r="X13">
        <f>SQRT(X12)</f>
        <v>67.21763519136924</v>
      </c>
      <c r="Z13">
        <f>SQRT(Z12)</f>
        <v>11.202939198561539</v>
      </c>
    </row>
    <row r="14" spans="1:27" x14ac:dyDescent="0.25">
      <c r="D14" s="1">
        <f>COUNT(K2:K8)</f>
        <v>7</v>
      </c>
      <c r="E14" s="1">
        <f>N9</f>
        <v>28</v>
      </c>
      <c r="F14" s="1">
        <f>O9</f>
        <v>210</v>
      </c>
      <c r="H14" s="1">
        <f>P9</f>
        <v>3736.8393999999998</v>
      </c>
    </row>
    <row r="15" spans="1:27" x14ac:dyDescent="0.25">
      <c r="D15" s="1">
        <f>E14</f>
        <v>28</v>
      </c>
      <c r="E15" s="1">
        <f>Q9</f>
        <v>148</v>
      </c>
      <c r="F15" s="1">
        <f>S9</f>
        <v>840</v>
      </c>
      <c r="H15" s="1">
        <f>T9</f>
        <v>18756.928</v>
      </c>
    </row>
    <row r="16" spans="1:27" x14ac:dyDescent="0.25">
      <c r="D16" s="1">
        <f>O9</f>
        <v>210</v>
      </c>
      <c r="E16" s="1">
        <f>S9</f>
        <v>840</v>
      </c>
      <c r="F16" s="1">
        <f>R9</f>
        <v>7200</v>
      </c>
      <c r="H16" s="1">
        <f>U9</f>
        <v>120034.66800000001</v>
      </c>
    </row>
    <row r="18" spans="4:11" x14ac:dyDescent="0.25">
      <c r="D18" s="1">
        <f t="array" ref="D18:F20">MINVERSE(D14:F16)</f>
        <v>1.5873015873015872</v>
      </c>
      <c r="E18" s="1">
        <v>-0.1111111111111111</v>
      </c>
      <c r="F18" s="1">
        <v>-3.3333333333333333E-2</v>
      </c>
      <c r="H18" s="1">
        <f t="array" ref="H18:H20">MMULT(D18:F20,H14:H16)</f>
        <v>-153.76760000000058</v>
      </c>
    </row>
    <row r="19" spans="4:11" x14ac:dyDescent="0.25">
      <c r="D19" s="1">
        <v>-0.1111111111111111</v>
      </c>
      <c r="E19" s="1">
        <v>2.7777777777777776E-2</v>
      </c>
      <c r="F19" s="1">
        <v>0</v>
      </c>
      <c r="H19" s="1">
        <v>105.82140000000004</v>
      </c>
      <c r="J19">
        <f>H19^2+H20^2</f>
        <v>11275.794313051609</v>
      </c>
    </row>
    <row r="20" spans="4:11" x14ac:dyDescent="0.25">
      <c r="D20" s="1">
        <v>-3.3333333333333333E-2</v>
      </c>
      <c r="E20" s="1">
        <v>0</v>
      </c>
      <c r="F20" s="1">
        <v>1.1111111111111111E-3</v>
      </c>
      <c r="H20" s="1">
        <v>8.8105400000000174</v>
      </c>
      <c r="J20">
        <f>SQRT(J19)</f>
        <v>106.18754311618481</v>
      </c>
      <c r="K20">
        <f>H19/$J$20</f>
        <v>0.99655192025881834</v>
      </c>
    </row>
    <row r="21" spans="4:11" x14ac:dyDescent="0.25">
      <c r="K21">
        <f>H20/$J$20</f>
        <v>8.2971502508161335E-2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 (2)</vt:lpstr>
      <vt:lpstr>Sheet4</vt:lpstr>
      <vt:lpstr>Sheet1</vt:lpstr>
      <vt:lpstr>Step1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2017-02-13T23:35:21Z</dcterms:created>
  <dcterms:modified xsi:type="dcterms:W3CDTF">2017-02-18T00:20:16Z</dcterms:modified>
</cp:coreProperties>
</file>